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hidePivotFieldList="1" defaultThemeVersion="124226"/>
  <bookViews>
    <workbookView xWindow="-105" yWindow="-105" windowWidth="20730" windowHeight="11760" tabRatio="885" activeTab="4"/>
  </bookViews>
  <sheets>
    <sheet name="nga_admpop_adm0_2020" sheetId="20" r:id="rId1"/>
    <sheet name="Age groupings population" sheetId="19" r:id="rId2"/>
    <sheet name="nga_admpop_SenDist_2020" sheetId="23" r:id="rId3"/>
    <sheet name="Metadata" sheetId="6" r:id="rId4"/>
    <sheet name="States Lands&amp;Popu" sheetId="18" r:id="rId5"/>
    <sheet name="Cross river Land" sheetId="17" r:id="rId6"/>
    <sheet name="NGA_ADM2_POP_2020" sheetId="8" r:id="rId7"/>
    <sheet name="Explanatory Technical Notes" sheetId="14" r:id="rId8"/>
    <sheet name="Growth rates since last census" sheetId="10" r:id="rId9"/>
    <sheet name="Figure 1" sheetId="9" r:id="rId10"/>
    <sheet name="Figures 2(a-t)" sheetId="15" r:id="rId11"/>
    <sheet name="Figures 3(a-p)" sheetId="11" r:id="rId12"/>
    <sheet name="Long perc formulas" sheetId="16" state="hidden" r:id="rId13"/>
  </sheets>
  <definedNames>
    <definedName name="_AMO_UniqueIdentifier" hidden="1">"'286cbc4b-8fd8-41ac-943e-6ae907cbbe34'"</definedName>
    <definedName name="_xlnm._FilterDatabase" localSheetId="1" hidden="1">'Age groupings population'!$A$1:$AM$774</definedName>
    <definedName name="_xlnm._FilterDatabase" localSheetId="5" hidden="1">'Cross river Land'!$A$1:$L$775</definedName>
    <definedName name="_xlnm._FilterDatabase" localSheetId="8" hidden="1">'Growth rates since last census'!$G$1:$G$40</definedName>
    <definedName name="_xlnm._FilterDatabase" localSheetId="6" hidden="1">NGA_ADM2_POP_2020!$A$1:$BX$774</definedName>
    <definedName name="_xlnm._FilterDatabase" localSheetId="0" hidden="1">nga_admpop_adm0_2020!$A$1:$BD$2</definedName>
    <definedName name="_xlnm._FilterDatabase" localSheetId="2" hidden="1">nga_admpop_SenDist_2020!$A$1:$BE$110</definedName>
    <definedName name="_xlnm._FilterDatabase" localSheetId="4" hidden="1">'States Lands&amp;Popu'!$A$1:$D$38</definedName>
  </definedNames>
  <calcPr calcId="144525"/>
  <pivotCaches>
    <pivotCache cacheId="0" r:id="rId14"/>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 i="18" l="1"/>
  <c r="F11" i="18"/>
  <c r="G10" i="18"/>
  <c r="F10" i="18"/>
  <c r="G8" i="18"/>
  <c r="F8" i="18"/>
  <c r="G7" i="18"/>
  <c r="F7" i="18"/>
  <c r="G6" i="18"/>
  <c r="F6" i="18"/>
  <c r="F4" i="18"/>
  <c r="G3" i="18"/>
  <c r="F3" i="18"/>
  <c r="G2" i="18"/>
  <c r="F2" i="18"/>
  <c r="G5" i="18"/>
  <c r="F5" i="18"/>
  <c r="G4" i="18"/>
  <c r="AN112" i="19"/>
  <c r="AN563" i="19"/>
  <c r="AN654" i="19"/>
  <c r="AN607" i="19"/>
  <c r="AN576" i="19"/>
  <c r="AN129" i="19"/>
  <c r="AN478" i="19"/>
  <c r="AN367" i="19"/>
  <c r="AN229" i="19"/>
  <c r="AN40" i="19"/>
  <c r="AN3" i="19"/>
  <c r="AN291" i="19"/>
  <c r="AN235" i="19"/>
  <c r="AN30" i="19"/>
  <c r="AN9" i="19"/>
  <c r="AN516" i="19"/>
  <c r="AN463" i="19"/>
  <c r="AN195" i="19"/>
  <c r="AN492" i="19"/>
  <c r="AN455" i="19"/>
  <c r="AN29" i="19"/>
  <c r="AN89" i="19"/>
  <c r="AN766" i="19"/>
  <c r="AN282" i="19"/>
  <c r="AN159" i="19"/>
  <c r="AN47" i="19"/>
  <c r="AN438" i="19"/>
  <c r="AN707" i="19"/>
  <c r="AN251" i="19"/>
  <c r="AN680" i="19"/>
  <c r="AN4" i="19"/>
  <c r="AN351" i="19"/>
  <c r="AN574" i="19"/>
  <c r="AN248" i="19"/>
  <c r="AN84" i="19"/>
  <c r="AN274" i="19"/>
  <c r="AN166" i="19"/>
  <c r="AN696" i="19"/>
  <c r="AN140" i="19"/>
  <c r="AN57" i="19"/>
  <c r="AN20" i="19"/>
  <c r="AN396" i="19"/>
  <c r="AN554" i="19"/>
  <c r="AN60" i="19"/>
  <c r="AN569" i="19"/>
  <c r="AN284" i="19"/>
  <c r="AN743" i="19"/>
  <c r="AN2" i="19"/>
  <c r="AN36" i="19"/>
  <c r="AN294" i="19"/>
  <c r="AN193" i="19"/>
  <c r="AN610" i="19"/>
  <c r="AN139" i="19"/>
  <c r="AN201" i="19"/>
  <c r="AN559" i="19"/>
  <c r="AN609" i="19"/>
  <c r="AN577" i="19"/>
  <c r="AN441" i="19"/>
  <c r="AN138" i="19"/>
  <c r="AN565" i="19"/>
  <c r="AN63" i="19"/>
  <c r="AN703" i="19"/>
  <c r="AN374" i="19"/>
  <c r="AN271" i="19"/>
  <c r="AN304" i="19"/>
  <c r="AN555" i="19"/>
  <c r="AN309" i="19"/>
  <c r="AN644" i="19"/>
  <c r="AN740" i="19"/>
  <c r="AN754" i="19"/>
  <c r="AN345" i="19"/>
  <c r="AN412" i="19"/>
  <c r="AN602" i="19"/>
  <c r="AN507" i="19"/>
  <c r="AN604" i="19"/>
  <c r="AN327" i="19"/>
  <c r="AN529" i="19"/>
  <c r="AN348" i="19"/>
  <c r="AN171" i="19"/>
  <c r="AN241" i="19"/>
  <c r="AN91" i="19"/>
  <c r="AN456" i="19"/>
  <c r="AN176" i="19"/>
  <c r="AN418" i="19"/>
  <c r="AN637" i="19"/>
  <c r="AN346" i="19"/>
  <c r="AN209" i="19"/>
  <c r="AN285" i="19"/>
  <c r="AN170" i="19"/>
  <c r="AN198" i="19"/>
  <c r="AN151" i="19"/>
  <c r="AN297" i="19"/>
  <c r="AN481" i="19"/>
  <c r="AN127" i="19"/>
  <c r="AN288" i="19"/>
  <c r="AN22" i="19"/>
  <c r="AN205" i="19"/>
  <c r="AN725" i="19"/>
  <c r="AN272" i="19"/>
  <c r="AN625" i="19"/>
  <c r="AN335" i="19"/>
  <c r="AN337" i="19"/>
  <c r="AN122" i="19"/>
  <c r="AN230" i="19"/>
  <c r="AN90" i="19"/>
  <c r="AN575" i="19"/>
  <c r="AN550" i="19"/>
  <c r="AN651" i="19"/>
  <c r="AN117" i="19"/>
  <c r="AN88" i="19"/>
  <c r="AN252" i="19"/>
  <c r="AN94" i="19"/>
  <c r="AN329" i="19"/>
  <c r="AN365" i="19"/>
  <c r="AN702" i="19"/>
  <c r="AN431" i="19"/>
  <c r="AN218" i="19"/>
  <c r="AN746" i="19"/>
  <c r="AN734" i="19"/>
  <c r="AN35" i="19"/>
  <c r="AN357" i="19"/>
  <c r="AN485" i="19"/>
  <c r="AN395" i="19"/>
  <c r="AN524" i="19"/>
  <c r="AN717" i="19"/>
  <c r="AN150" i="19"/>
  <c r="AN199" i="19"/>
  <c r="AN407" i="19"/>
  <c r="AN544" i="19"/>
  <c r="AN631" i="19"/>
  <c r="AN236" i="19"/>
  <c r="AN384" i="19"/>
  <c r="AN10" i="19"/>
  <c r="AN489" i="19"/>
  <c r="AN520" i="19"/>
  <c r="AN325" i="19"/>
  <c r="AN531" i="19"/>
  <c r="AN700" i="19"/>
  <c r="AN51" i="19"/>
  <c r="AN25" i="19"/>
  <c r="AN694" i="19"/>
  <c r="AN331" i="19"/>
  <c r="AN123" i="19"/>
  <c r="AN73" i="19"/>
  <c r="AN633" i="19"/>
  <c r="AN519" i="19"/>
  <c r="AN502" i="19"/>
  <c r="AN222" i="19"/>
  <c r="AN662" i="19"/>
  <c r="AN158" i="19"/>
  <c r="AN657" i="19"/>
  <c r="AN68" i="19"/>
  <c r="AN268" i="19"/>
  <c r="AN148" i="19"/>
  <c r="AN28" i="19"/>
  <c r="AN154" i="19"/>
  <c r="AN221" i="19"/>
  <c r="AN695" i="19"/>
  <c r="AN355" i="19"/>
  <c r="AN506" i="19"/>
  <c r="AN454" i="19"/>
  <c r="AN349" i="19"/>
  <c r="AN585" i="19"/>
  <c r="AN103" i="19"/>
  <c r="AN603" i="19"/>
  <c r="AN404" i="19"/>
  <c r="AN699" i="19"/>
  <c r="AN659" i="19"/>
  <c r="AN341" i="19"/>
  <c r="AN760" i="19"/>
  <c r="AN765" i="19"/>
  <c r="AN104" i="19"/>
  <c r="AN750" i="19"/>
  <c r="AN499" i="19"/>
  <c r="AN552" i="19"/>
  <c r="AN31" i="19"/>
  <c r="AN718" i="19"/>
  <c r="AN98" i="19"/>
  <c r="AN614" i="19"/>
  <c r="AN398" i="19"/>
  <c r="AN42" i="19"/>
  <c r="AN188" i="19"/>
  <c r="AN770" i="19"/>
  <c r="AN295" i="19"/>
  <c r="AN562" i="19"/>
  <c r="AN490" i="19"/>
  <c r="AN413" i="19"/>
  <c r="AN109" i="19"/>
  <c r="AN377" i="19"/>
  <c r="AN708" i="19"/>
  <c r="AN116" i="19"/>
  <c r="AN153" i="19"/>
  <c r="AN316" i="19"/>
  <c r="AN237" i="19"/>
  <c r="AN642" i="19"/>
  <c r="AN640" i="19"/>
  <c r="AN227" i="19"/>
  <c r="AN599" i="19"/>
  <c r="AN409" i="19"/>
  <c r="AN748" i="19"/>
  <c r="AN315" i="19"/>
  <c r="AN186" i="19"/>
  <c r="AN196" i="19"/>
  <c r="AN146" i="19"/>
  <c r="AN665" i="19"/>
  <c r="AN258" i="19"/>
  <c r="AN101" i="19"/>
  <c r="AN487" i="19"/>
  <c r="AN670" i="19"/>
  <c r="AN97" i="19"/>
  <c r="AN752" i="19"/>
  <c r="AN685" i="19"/>
  <c r="AN385" i="19"/>
  <c r="AN275" i="19"/>
  <c r="AN521" i="19"/>
  <c r="AN570" i="19"/>
  <c r="AN143" i="19"/>
  <c r="AN546" i="19"/>
  <c r="AN190" i="19"/>
  <c r="AN668" i="19"/>
  <c r="AN343" i="19"/>
  <c r="AN100" i="19"/>
  <c r="AN18" i="19"/>
  <c r="AN224" i="19"/>
  <c r="AN307" i="19"/>
  <c r="AN131" i="19"/>
  <c r="AN645" i="19"/>
  <c r="AN110" i="19"/>
  <c r="AN62" i="19"/>
  <c r="AN386" i="19"/>
  <c r="AN518" i="19"/>
  <c r="AN426" i="19"/>
  <c r="AN542" i="19"/>
  <c r="AN682" i="19"/>
  <c r="AN203" i="19"/>
  <c r="AN231" i="19"/>
  <c r="AN600" i="19"/>
  <c r="AN69" i="19"/>
  <c r="AN339" i="19"/>
  <c r="AN71" i="19"/>
  <c r="AN435" i="19"/>
  <c r="AN509" i="19"/>
  <c r="AN75" i="19"/>
  <c r="AN212" i="19"/>
  <c r="AN120" i="19"/>
  <c r="AN414" i="19"/>
  <c r="AN267" i="19"/>
  <c r="AN66" i="19"/>
  <c r="AN673" i="19"/>
  <c r="AN523" i="19"/>
  <c r="AN646" i="19"/>
  <c r="AN239" i="19"/>
  <c r="AN495" i="19"/>
  <c r="AN225" i="19"/>
  <c r="AN636" i="19"/>
  <c r="AN598" i="19"/>
  <c r="AN49" i="19"/>
  <c r="AN113" i="19"/>
  <c r="AN491" i="19"/>
  <c r="AN168" i="19"/>
  <c r="AN81" i="19"/>
  <c r="AN53" i="19"/>
  <c r="AN510" i="19"/>
  <c r="AN169" i="19"/>
  <c r="AN326" i="19"/>
  <c r="AN428" i="19"/>
  <c r="AN549" i="19"/>
  <c r="AN323" i="19"/>
  <c r="AN65" i="19"/>
  <c r="AN639" i="19"/>
  <c r="AN641" i="19"/>
  <c r="AN421" i="19"/>
  <c r="AN263" i="19"/>
  <c r="AN142" i="19"/>
  <c r="AN660" i="19"/>
  <c r="AN261" i="19"/>
  <c r="AN310" i="19"/>
  <c r="AN545" i="19"/>
  <c r="AN564" i="19"/>
  <c r="AN451" i="19"/>
  <c r="AN581" i="19"/>
  <c r="AN56" i="19"/>
  <c r="AN728" i="19"/>
  <c r="AN405" i="19"/>
  <c r="AN733" i="19"/>
  <c r="AN246" i="19"/>
  <c r="AN729" i="19"/>
  <c r="AN557" i="19"/>
  <c r="AN534" i="19"/>
  <c r="AN243" i="19"/>
  <c r="AN26" i="19"/>
  <c r="AN266" i="19"/>
  <c r="AN543" i="19"/>
  <c r="AN381" i="19"/>
  <c r="AN41" i="19"/>
  <c r="AN254" i="19"/>
  <c r="AN192" i="19"/>
  <c r="AN611" i="19"/>
  <c r="AN536" i="19"/>
  <c r="AN772" i="19"/>
  <c r="AN283" i="19"/>
  <c r="AN358" i="19"/>
  <c r="AN735" i="19"/>
  <c r="AN6" i="19"/>
  <c r="AN37" i="19"/>
  <c r="AN450" i="19"/>
  <c r="AN265" i="19"/>
  <c r="AN86" i="19"/>
  <c r="AN314" i="19"/>
  <c r="AN741" i="19"/>
  <c r="AN83" i="19"/>
  <c r="AN532" i="19"/>
  <c r="AN561" i="19"/>
  <c r="AN64" i="19"/>
  <c r="AN755" i="19"/>
  <c r="AN471" i="19"/>
  <c r="AN70" i="19"/>
  <c r="AN515" i="19"/>
  <c r="AN745" i="19"/>
  <c r="AN369" i="19"/>
  <c r="AN387" i="19"/>
  <c r="AN305" i="19"/>
  <c r="AN530" i="19"/>
  <c r="AN77" i="19"/>
  <c r="AN571" i="19"/>
  <c r="AN167" i="19"/>
  <c r="AN427" i="19"/>
  <c r="AN497" i="19"/>
  <c r="AN582" i="19"/>
  <c r="AN5" i="19"/>
  <c r="AN253" i="19"/>
  <c r="AN400" i="19"/>
  <c r="AN74" i="19"/>
  <c r="AN321" i="19"/>
  <c r="AN292" i="19"/>
  <c r="AN184" i="19"/>
  <c r="AN761" i="19"/>
  <c r="AN106" i="19"/>
  <c r="AN773" i="19"/>
  <c r="AN391" i="19"/>
  <c r="AN661" i="19"/>
  <c r="AN656" i="19"/>
  <c r="AN632" i="19"/>
  <c r="AN446" i="19"/>
  <c r="AN440" i="19"/>
  <c r="AN27" i="19"/>
  <c r="AN756" i="19"/>
  <c r="AN406" i="19"/>
  <c r="AN715" i="19"/>
  <c r="AN608" i="19"/>
  <c r="AN527" i="19"/>
  <c r="AN445" i="19"/>
  <c r="AN541" i="19"/>
  <c r="AN626" i="19"/>
  <c r="AN672" i="19"/>
  <c r="AN382" i="19"/>
  <c r="AN437" i="19"/>
  <c r="AN635" i="19"/>
  <c r="AN45" i="19"/>
  <c r="AN601" i="19"/>
  <c r="AN175" i="19"/>
  <c r="AN394" i="19"/>
  <c r="AN573" i="19"/>
  <c r="AN769" i="19"/>
  <c r="AN526" i="19"/>
  <c r="AN415" i="19"/>
  <c r="AN589" i="19"/>
  <c r="AN591" i="19"/>
  <c r="AN181" i="19"/>
  <c r="AN202" i="19"/>
  <c r="AN152" i="19"/>
  <c r="AN319" i="19"/>
  <c r="AN493" i="19"/>
  <c r="AN430" i="19"/>
  <c r="AN587" i="19"/>
  <c r="AN208" i="19"/>
  <c r="AN207" i="19"/>
  <c r="AN178" i="19"/>
  <c r="AN466" i="19"/>
  <c r="AN264" i="19"/>
  <c r="AN23" i="19"/>
  <c r="AN464" i="19"/>
  <c r="AN558" i="19"/>
  <c r="AN238" i="19"/>
  <c r="AN59" i="19"/>
  <c r="AN433" i="19"/>
  <c r="AN470" i="19"/>
  <c r="AN739" i="19"/>
  <c r="AN55" i="19"/>
  <c r="AN135" i="19"/>
  <c r="AN371" i="19"/>
  <c r="AN380" i="19"/>
  <c r="AN38" i="19"/>
  <c r="AN155" i="19"/>
  <c r="AN133" i="19"/>
  <c r="AN99" i="19"/>
  <c r="AN247" i="19"/>
  <c r="AN674" i="19"/>
  <c r="AN50" i="19"/>
  <c r="AN194" i="19"/>
  <c r="AN234" i="19"/>
  <c r="AN187" i="19"/>
  <c r="AN643" i="19"/>
  <c r="AN714" i="19"/>
  <c r="AN712" i="19"/>
  <c r="AN320" i="19"/>
  <c r="AN408" i="19"/>
  <c r="AN149" i="19"/>
  <c r="AN494" i="19"/>
  <c r="AN475" i="19"/>
  <c r="AN216" i="19"/>
  <c r="AN622" i="19"/>
  <c r="AN449" i="19"/>
  <c r="AN336" i="19"/>
  <c r="AN145" i="19"/>
  <c r="AN115" i="19"/>
  <c r="AN500" i="19"/>
  <c r="AN105" i="19"/>
  <c r="AN157" i="19"/>
  <c r="AN629" i="19"/>
  <c r="AN290" i="19"/>
  <c r="AN78" i="19"/>
  <c r="AN125" i="19"/>
  <c r="AN245" i="19"/>
  <c r="AN724" i="19"/>
  <c r="AN556" i="19"/>
  <c r="AN710" i="19"/>
  <c r="AN134" i="19"/>
  <c r="AN419" i="19"/>
  <c r="AN362" i="19"/>
  <c r="AN270" i="19"/>
  <c r="AN102" i="19"/>
  <c r="AN340" i="19"/>
  <c r="AN658" i="19"/>
  <c r="AN473" i="19"/>
  <c r="AN653" i="19"/>
  <c r="AN547" i="19"/>
  <c r="AN580" i="19"/>
  <c r="AN200" i="19"/>
  <c r="AN486" i="19"/>
  <c r="AN11" i="19"/>
  <c r="AN124" i="19"/>
  <c r="AN560" i="19"/>
  <c r="AN505" i="19"/>
  <c r="AN96" i="19"/>
  <c r="AN67" i="19"/>
  <c r="AN588" i="19"/>
  <c r="AN423" i="19"/>
  <c r="AN593" i="19"/>
  <c r="AN723" i="19"/>
  <c r="AN698" i="19"/>
  <c r="AN366" i="19"/>
  <c r="AN273" i="19"/>
  <c r="AN211" i="19"/>
  <c r="AN677" i="19"/>
  <c r="AN762" i="19"/>
  <c r="AN107" i="19"/>
  <c r="AN255" i="19"/>
  <c r="AN353" i="19"/>
  <c r="AN161" i="19"/>
  <c r="AN627" i="19"/>
  <c r="AN501" i="19"/>
  <c r="AN442" i="19"/>
  <c r="AN586" i="19"/>
  <c r="AN701" i="19"/>
  <c r="AN182" i="19"/>
  <c r="AN54" i="19"/>
  <c r="AN313" i="19"/>
  <c r="AN16" i="19"/>
  <c r="AN767" i="19"/>
  <c r="AN540" i="19"/>
  <c r="AN432" i="19"/>
  <c r="AN439" i="19"/>
  <c r="AN397" i="19"/>
  <c r="AN172" i="19"/>
  <c r="AN301" i="19"/>
  <c r="AN32" i="19"/>
  <c r="AN303" i="19"/>
  <c r="AN693" i="19"/>
  <c r="AN363" i="19"/>
  <c r="AN111" i="19"/>
  <c r="AN165" i="19"/>
  <c r="AN359" i="19"/>
  <c r="AN514" i="19"/>
  <c r="AN85" i="19"/>
  <c r="AN388" i="19"/>
  <c r="AN233" i="19"/>
  <c r="AN311" i="19"/>
  <c r="AN533" i="19"/>
  <c r="AN338" i="19"/>
  <c r="AN87" i="19"/>
  <c r="AN228" i="19"/>
  <c r="AN390" i="19"/>
  <c r="AN618" i="19"/>
  <c r="AN584" i="19"/>
  <c r="AN160" i="19"/>
  <c r="AN676" i="19"/>
  <c r="AN537" i="19"/>
  <c r="AN620" i="19"/>
  <c r="AN720" i="19"/>
  <c r="AN210" i="19"/>
  <c r="AN79" i="19"/>
  <c r="AN286" i="19"/>
  <c r="AN590" i="19"/>
  <c r="AN467" i="19"/>
  <c r="AN39" i="19"/>
  <c r="AN613" i="19"/>
  <c r="AN759" i="19"/>
  <c r="AN716" i="19"/>
  <c r="AN623" i="19"/>
  <c r="AN689" i="19"/>
  <c r="AN183" i="19"/>
  <c r="AN17" i="19"/>
  <c r="AN617" i="19"/>
  <c r="AN356" i="19"/>
  <c r="AN749" i="19"/>
  <c r="AN350" i="19"/>
  <c r="AN289" i="19"/>
  <c r="AN8" i="19"/>
  <c r="AN706" i="19"/>
  <c r="AN479" i="19"/>
  <c r="AN691" i="19"/>
  <c r="AN61" i="19"/>
  <c r="AN257" i="19"/>
  <c r="AN453" i="19"/>
  <c r="AN595" i="19"/>
  <c r="AN551" i="19"/>
  <c r="AN21" i="19"/>
  <c r="AN278" i="19"/>
  <c r="AN312" i="19"/>
  <c r="AN480" i="19"/>
  <c r="AN512" i="19"/>
  <c r="AN721" i="19"/>
  <c r="AN429" i="19"/>
  <c r="AN174" i="19"/>
  <c r="AN652" i="19"/>
  <c r="AN594" i="19"/>
  <c r="AN488" i="19"/>
  <c r="AN119" i="19"/>
  <c r="AN704" i="19"/>
  <c r="AN517" i="19"/>
  <c r="AN136" i="19"/>
  <c r="AN410" i="19"/>
  <c r="AN484" i="19"/>
  <c r="AN679" i="19"/>
  <c r="AN352" i="19"/>
  <c r="AN14" i="19"/>
  <c r="AN476" i="19"/>
  <c r="AN373" i="19"/>
  <c r="AN498" i="19"/>
  <c r="AN477" i="19"/>
  <c r="AN277" i="19"/>
  <c r="AN713" i="19"/>
  <c r="AN204" i="19"/>
  <c r="AN606" i="19"/>
  <c r="AN511" i="19"/>
  <c r="AN281" i="19"/>
  <c r="AN751" i="19"/>
  <c r="AN217" i="19"/>
  <c r="AN126" i="19"/>
  <c r="AN568" i="19"/>
  <c r="AN379" i="19"/>
  <c r="AN548" i="19"/>
  <c r="AN163" i="19"/>
  <c r="AN681" i="19"/>
  <c r="AN737" i="19"/>
  <c r="AN330" i="19"/>
  <c r="AN774" i="19"/>
  <c r="AN742" i="19"/>
  <c r="AN764" i="19"/>
  <c r="AN452" i="19"/>
  <c r="AN137" i="19"/>
  <c r="AN334" i="19"/>
  <c r="AN300" i="19"/>
  <c r="AN469" i="19"/>
  <c r="AN732" i="19"/>
  <c r="AN567" i="19"/>
  <c r="AN58" i="19"/>
  <c r="AN372" i="19"/>
  <c r="AN768" i="19"/>
  <c r="AN213" i="19"/>
  <c r="AN219" i="19"/>
  <c r="AN457" i="19"/>
  <c r="AN269" i="19"/>
  <c r="AN684" i="19"/>
  <c r="AN482" i="19"/>
  <c r="AN214" i="19"/>
  <c r="AN232" i="19"/>
  <c r="AN434" i="19"/>
  <c r="AN692" i="19"/>
  <c r="AN525" i="19"/>
  <c r="AN669" i="19"/>
  <c r="AN108" i="19"/>
  <c r="AN650" i="19"/>
  <c r="AN697" i="19"/>
  <c r="AN44" i="19"/>
  <c r="AN744" i="19"/>
  <c r="AN132" i="19"/>
  <c r="AN76" i="19"/>
  <c r="AN417" i="19"/>
  <c r="AN364" i="19"/>
  <c r="AN719" i="19"/>
  <c r="AN411" i="19"/>
  <c r="AN72" i="19"/>
  <c r="AN667" i="19"/>
  <c r="AN458" i="19"/>
  <c r="AN496" i="19"/>
  <c r="AN354" i="19"/>
  <c r="AN624" i="19"/>
  <c r="AN690" i="19"/>
  <c r="AN688" i="19"/>
  <c r="AN648" i="19"/>
  <c r="AN634" i="19"/>
  <c r="AN615" i="19"/>
  <c r="AN447" i="19"/>
  <c r="AN443" i="19"/>
  <c r="AN180" i="19"/>
  <c r="AN474" i="19"/>
  <c r="AN399" i="19"/>
  <c r="AN250" i="19"/>
  <c r="AN13" i="19"/>
  <c r="AN223" i="19"/>
  <c r="AN465" i="19"/>
  <c r="AN95" i="19"/>
  <c r="AN553" i="19"/>
  <c r="AN436" i="19"/>
  <c r="AN370" i="19"/>
  <c r="AN709" i="19"/>
  <c r="AN416" i="19"/>
  <c r="AN705" i="19"/>
  <c r="AN619" i="19"/>
  <c r="AN262" i="19"/>
  <c r="AN649" i="19"/>
  <c r="AN144" i="19"/>
  <c r="AN592" i="19"/>
  <c r="AN539" i="19"/>
  <c r="AN472" i="19"/>
  <c r="AN664" i="19"/>
  <c r="AN460" i="19"/>
  <c r="AN226" i="19"/>
  <c r="AN758" i="19"/>
  <c r="AN403" i="19"/>
  <c r="AN24" i="19"/>
  <c r="AN402" i="19"/>
  <c r="AN347" i="19"/>
  <c r="AN422" i="19"/>
  <c r="AN299" i="19"/>
  <c r="AN375" i="19"/>
  <c r="AN757" i="19"/>
  <c r="AN392" i="19"/>
  <c r="AN448" i="19"/>
  <c r="AN612" i="19"/>
  <c r="AN444" i="19"/>
  <c r="AN383" i="19"/>
  <c r="AN177" i="19"/>
  <c r="AN747" i="19"/>
  <c r="AN333" i="19"/>
  <c r="AN162" i="19"/>
  <c r="AN378" i="19"/>
  <c r="AN344" i="19"/>
  <c r="AN308" i="19"/>
  <c r="AN621" i="19"/>
  <c r="AN420" i="19"/>
  <c r="AN34" i="19"/>
  <c r="AN260" i="19"/>
  <c r="AN296" i="19"/>
  <c r="AN504" i="19"/>
  <c r="AN244" i="19"/>
  <c r="AN128" i="19"/>
  <c r="AN389" i="19"/>
  <c r="AN566" i="19"/>
  <c r="AN678" i="19"/>
  <c r="AN462" i="19"/>
  <c r="AN130" i="19"/>
  <c r="AN322" i="19"/>
  <c r="AN503" i="19"/>
  <c r="AN191" i="19"/>
  <c r="AN141" i="19"/>
  <c r="AN360" i="19"/>
  <c r="AN48" i="19"/>
  <c r="AN638" i="19"/>
  <c r="AN82" i="19"/>
  <c r="AN185" i="19"/>
  <c r="AN276" i="19"/>
  <c r="AN249" i="19"/>
  <c r="AN147" i="19"/>
  <c r="AN121" i="19"/>
  <c r="AN675" i="19"/>
  <c r="AN156" i="19"/>
  <c r="AN578" i="19"/>
  <c r="AN7" i="19"/>
  <c r="AN279" i="19"/>
  <c r="AN647" i="19"/>
  <c r="AN164" i="19"/>
  <c r="AN324" i="19"/>
  <c r="AN259" i="19"/>
  <c r="AN468" i="19"/>
  <c r="AN220" i="19"/>
  <c r="AN206" i="19"/>
  <c r="AN579" i="19"/>
  <c r="AN114" i="19"/>
  <c r="AN738" i="19"/>
  <c r="AN726" i="19"/>
  <c r="AN605" i="19"/>
  <c r="AN687" i="19"/>
  <c r="AN46" i="19"/>
  <c r="AN666" i="19"/>
  <c r="AN771" i="19"/>
  <c r="AN118" i="19"/>
  <c r="AN368" i="19"/>
  <c r="AN173" i="19"/>
  <c r="AN736" i="19"/>
  <c r="AN298" i="19"/>
  <c r="AN197" i="19"/>
  <c r="AN424" i="19"/>
  <c r="AN763" i="19"/>
  <c r="AN33" i="19"/>
  <c r="AN240" i="19"/>
  <c r="AN727" i="19"/>
  <c r="AN686" i="19"/>
  <c r="AN597" i="19"/>
  <c r="AN332" i="19"/>
  <c r="AN753" i="19"/>
  <c r="AN671" i="19"/>
  <c r="AN616" i="19"/>
  <c r="AN179" i="19"/>
  <c r="AN461" i="19"/>
  <c r="AN306" i="19"/>
  <c r="AN15" i="19"/>
  <c r="AN628" i="19"/>
  <c r="AN630" i="19"/>
  <c r="AN655" i="19"/>
  <c r="AN293" i="19"/>
  <c r="AN663" i="19"/>
  <c r="AN242" i="19"/>
  <c r="AN93" i="19"/>
  <c r="AN596" i="19"/>
  <c r="AN215" i="19"/>
  <c r="AN459" i="19"/>
  <c r="AN731" i="19"/>
  <c r="AN508" i="19"/>
  <c r="AN535" i="19"/>
  <c r="AN538" i="19"/>
  <c r="AN52" i="19"/>
  <c r="AN513" i="19"/>
  <c r="AN92" i="19"/>
  <c r="AN401" i="19"/>
  <c r="AN328" i="19"/>
  <c r="AN189" i="19"/>
  <c r="AN376" i="19"/>
  <c r="AN730" i="19"/>
  <c r="AN583" i="19"/>
  <c r="AN256" i="19"/>
  <c r="AN393" i="19"/>
  <c r="AN317" i="19"/>
  <c r="AN318" i="19"/>
  <c r="AN302" i="19"/>
  <c r="AN572" i="19"/>
  <c r="AN683" i="19"/>
  <c r="AN12" i="19"/>
  <c r="AN280" i="19"/>
  <c r="AN287" i="19"/>
  <c r="AN711" i="19"/>
  <c r="AN522" i="19"/>
  <c r="AN425" i="19"/>
  <c r="AN483" i="19"/>
  <c r="AN361" i="19"/>
  <c r="AN19" i="19"/>
  <c r="AN43" i="19"/>
  <c r="AN528" i="19"/>
  <c r="AN80" i="19"/>
  <c r="AN342" i="19"/>
  <c r="AN722" i="19"/>
  <c r="H2" i="18"/>
  <c r="AI776" i="8" l="1"/>
  <c r="AJ776" i="8"/>
  <c r="AK776" i="8"/>
  <c r="AL776" i="8"/>
  <c r="AM776" i="8"/>
  <c r="AN776" i="8"/>
  <c r="AO776" i="8"/>
  <c r="AP776" i="8"/>
  <c r="AQ776" i="8"/>
  <c r="AR776" i="8"/>
  <c r="AS776" i="8"/>
  <c r="AT776" i="8"/>
  <c r="AU776" i="8"/>
  <c r="AV776" i="8"/>
  <c r="AW776" i="8"/>
  <c r="AX776" i="8"/>
  <c r="AY776" i="8"/>
  <c r="AZ776" i="8"/>
  <c r="BA776" i="8"/>
  <c r="BB776" i="8"/>
  <c r="BC776" i="8"/>
  <c r="BD776" i="8"/>
  <c r="BE776" i="8"/>
  <c r="BF776" i="8"/>
  <c r="F776" i="8"/>
  <c r="G776" i="8"/>
  <c r="H776" i="8"/>
  <c r="I776" i="8"/>
  <c r="J776" i="8"/>
  <c r="K776" i="8"/>
  <c r="L776" i="8"/>
  <c r="M776" i="8"/>
  <c r="N776" i="8"/>
  <c r="O776" i="8"/>
  <c r="P776" i="8"/>
  <c r="Q776" i="8"/>
  <c r="R776" i="8"/>
  <c r="S776" i="8"/>
  <c r="T776" i="8"/>
  <c r="U776" i="8"/>
  <c r="V776" i="8"/>
  <c r="W776" i="8"/>
  <c r="X776" i="8"/>
  <c r="Y776" i="8"/>
  <c r="Z776" i="8"/>
  <c r="AA776" i="8"/>
  <c r="AB776" i="8"/>
  <c r="AC776" i="8"/>
  <c r="AD776" i="8"/>
  <c r="AE776" i="8"/>
  <c r="AF776" i="8"/>
  <c r="AG776" i="8"/>
  <c r="AH776" i="8"/>
  <c r="E776" i="8"/>
  <c r="L780" i="17"/>
  <c r="L776" i="17"/>
  <c r="K776" i="17"/>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2" i="18"/>
  <c r="K28" i="10" l="1"/>
  <c r="K16" i="10"/>
  <c r="K21" i="10"/>
  <c r="K17" i="10"/>
  <c r="K12" i="10"/>
  <c r="K32" i="10"/>
  <c r="K6" i="10"/>
  <c r="K30" i="10"/>
  <c r="K22" i="10"/>
  <c r="K29" i="10"/>
  <c r="K34" i="10"/>
  <c r="K13" i="10"/>
  <c r="K38" i="10"/>
  <c r="K3" i="10"/>
  <c r="K18" i="10"/>
  <c r="K24" i="10"/>
  <c r="K35" i="10"/>
  <c r="K19" i="10"/>
  <c r="K4" i="10"/>
  <c r="K26" i="10"/>
  <c r="K27" i="10"/>
  <c r="K14" i="10"/>
  <c r="K20" i="10"/>
  <c r="K5" i="10"/>
  <c r="K31" i="10"/>
  <c r="K15" i="10"/>
  <c r="K7" i="10"/>
  <c r="K39" i="10"/>
  <c r="K23" i="10"/>
  <c r="K10" i="10"/>
  <c r="K37" i="10"/>
  <c r="K11" i="10"/>
  <c r="K36" i="10"/>
  <c r="K40" i="10"/>
  <c r="K8" i="10"/>
  <c r="K25" i="10"/>
  <c r="K33" i="10"/>
  <c r="I9" i="10"/>
  <c r="A24" i="6" l="1"/>
  <c r="A23" i="6"/>
  <c r="C260" i="8"/>
  <c r="C261" i="8"/>
  <c r="C262" i="8"/>
  <c r="C263" i="8"/>
  <c r="C264" i="8"/>
  <c r="C265" i="8"/>
  <c r="C266" i="8"/>
  <c r="C267" i="8"/>
  <c r="C268" i="8"/>
  <c r="C269" i="8"/>
  <c r="C270" i="8"/>
  <c r="C271" i="8"/>
  <c r="C272" i="8"/>
  <c r="C273" i="8"/>
  <c r="C274" i="8"/>
  <c r="C275" i="8"/>
  <c r="A25" i="6" l="1"/>
  <c r="C3" i="8" l="1"/>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5"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8" i="8"/>
  <c r="C619" i="8"/>
  <c r="C620"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5"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2" i="8"/>
  <c r="CA61" i="16"/>
  <c r="CA79" i="16" s="1"/>
  <c r="BZ61" i="16"/>
  <c r="BZ79" i="16" s="1"/>
  <c r="BY61" i="16"/>
  <c r="BY79" i="16" s="1"/>
  <c r="BX61" i="16"/>
  <c r="BX79" i="16" s="1"/>
  <c r="BW61" i="16"/>
  <c r="BW79" i="16" s="1"/>
  <c r="BV61" i="16"/>
  <c r="BV79" i="16" s="1"/>
  <c r="BU61" i="16"/>
  <c r="BU79" i="16" s="1"/>
  <c r="BT61" i="16"/>
  <c r="BT79" i="16" s="1"/>
  <c r="BS61" i="16"/>
  <c r="BS79" i="16" s="1"/>
  <c r="BR61" i="16"/>
  <c r="BR79" i="16" s="1"/>
  <c r="BQ61" i="16"/>
  <c r="BQ79" i="16" s="1"/>
  <c r="BP61" i="16"/>
  <c r="BP79" i="16" s="1"/>
  <c r="BO61" i="16"/>
  <c r="BO79" i="16" s="1"/>
  <c r="BN61" i="16"/>
  <c r="BN79" i="16" s="1"/>
  <c r="BM61" i="16"/>
  <c r="BM79" i="16" s="1"/>
  <c r="BL61" i="16"/>
  <c r="BL79" i="16" s="1"/>
  <c r="BK61" i="16"/>
  <c r="BK79" i="16" s="1"/>
  <c r="BJ61" i="16"/>
  <c r="BJ79" i="16" s="1"/>
  <c r="BI61" i="16"/>
  <c r="BI79" i="16" s="1"/>
  <c r="BH61" i="16"/>
  <c r="BH79" i="16" s="1"/>
  <c r="BG61" i="16"/>
  <c r="BG79" i="16" s="1"/>
  <c r="BF61" i="16"/>
  <c r="BF79" i="16" s="1"/>
  <c r="BE61" i="16"/>
  <c r="BE79" i="16" s="1"/>
  <c r="BD61" i="16"/>
  <c r="BD79" i="16" s="1"/>
  <c r="BC61" i="16"/>
  <c r="BC79" i="16" s="1"/>
  <c r="BB61" i="16"/>
  <c r="BB79" i="16" s="1"/>
  <c r="BA61" i="16"/>
  <c r="BA79" i="16" s="1"/>
  <c r="AZ61" i="16"/>
  <c r="AZ79" i="16" s="1"/>
  <c r="AY61" i="16"/>
  <c r="AY79" i="16" s="1"/>
  <c r="AX61" i="16"/>
  <c r="AX79" i="16" s="1"/>
  <c r="AW61" i="16"/>
  <c r="AW79" i="16" s="1"/>
  <c r="AV61" i="16"/>
  <c r="AV79" i="16" s="1"/>
  <c r="AU61" i="16"/>
  <c r="AU79" i="16" s="1"/>
  <c r="AT61" i="16"/>
  <c r="AT79" i="16" s="1"/>
  <c r="AS61" i="16"/>
  <c r="AS79" i="16" s="1"/>
  <c r="AR61" i="16"/>
  <c r="AR79" i="16" s="1"/>
  <c r="AQ61" i="16"/>
  <c r="AQ79" i="16" s="1"/>
  <c r="AP61" i="16"/>
  <c r="AP79" i="16" s="1"/>
  <c r="AO61" i="16"/>
  <c r="AO79" i="16" s="1"/>
  <c r="AN61" i="16"/>
  <c r="AN79" i="16" s="1"/>
  <c r="AM61" i="16"/>
  <c r="AM79" i="16" s="1"/>
  <c r="AL61" i="16"/>
  <c r="AL79" i="16" s="1"/>
  <c r="AK61" i="16"/>
  <c r="AK79" i="16" s="1"/>
  <c r="AJ61" i="16"/>
  <c r="AJ79" i="16" s="1"/>
  <c r="AI61" i="16"/>
  <c r="AI79" i="16" s="1"/>
  <c r="AH61" i="16"/>
  <c r="AH79" i="16" s="1"/>
  <c r="AG61" i="16"/>
  <c r="AG79" i="16" s="1"/>
  <c r="AF61" i="16"/>
  <c r="AF79" i="16" s="1"/>
  <c r="AE61" i="16"/>
  <c r="AE79" i="16" s="1"/>
  <c r="AD61" i="16"/>
  <c r="AD79" i="16" s="1"/>
  <c r="AC61" i="16"/>
  <c r="AC79" i="16" s="1"/>
  <c r="AB61" i="16"/>
  <c r="AB79" i="16" s="1"/>
  <c r="AA61" i="16"/>
  <c r="AA79" i="16" s="1"/>
  <c r="Z61" i="16"/>
  <c r="Z79" i="16" s="1"/>
  <c r="Y61" i="16"/>
  <c r="Y79" i="16" s="1"/>
  <c r="X61" i="16"/>
  <c r="X79" i="16" s="1"/>
  <c r="W61" i="16"/>
  <c r="W79" i="16" s="1"/>
  <c r="V61" i="16"/>
  <c r="V79" i="16" s="1"/>
  <c r="U61" i="16"/>
  <c r="U79" i="16" s="1"/>
  <c r="T61" i="16"/>
  <c r="T79" i="16" s="1"/>
  <c r="S61" i="16"/>
  <c r="S79" i="16" s="1"/>
  <c r="R61" i="16"/>
  <c r="R79" i="16" s="1"/>
  <c r="Q61" i="16"/>
  <c r="Q79" i="16" s="1"/>
  <c r="P61" i="16"/>
  <c r="P79" i="16" s="1"/>
  <c r="O61" i="16"/>
  <c r="O79" i="16" s="1"/>
  <c r="N61" i="16"/>
  <c r="N79" i="16" s="1"/>
  <c r="M61" i="16"/>
  <c r="M79" i="16" s="1"/>
  <c r="L61" i="16"/>
  <c r="L79" i="16" s="1"/>
  <c r="K61" i="16"/>
  <c r="K79" i="16" s="1"/>
  <c r="J61" i="16"/>
  <c r="J79" i="16" s="1"/>
  <c r="I61" i="16"/>
  <c r="I79" i="16" s="1"/>
  <c r="H61" i="16"/>
  <c r="H79" i="16" s="1"/>
  <c r="G61" i="16"/>
  <c r="G79" i="16" s="1"/>
  <c r="F61" i="16"/>
  <c r="F79" i="16" s="1"/>
  <c r="E61" i="16"/>
  <c r="D61" i="16"/>
  <c r="CA60" i="16"/>
  <c r="CA78" i="16" s="1"/>
  <c r="BZ60" i="16"/>
  <c r="BZ78" i="16" s="1"/>
  <c r="BY60" i="16"/>
  <c r="BY78" i="16" s="1"/>
  <c r="BX60" i="16"/>
  <c r="BX78" i="16" s="1"/>
  <c r="BW60" i="16"/>
  <c r="BW78" i="16" s="1"/>
  <c r="BV60" i="16"/>
  <c r="BV78" i="16" s="1"/>
  <c r="BU60" i="16"/>
  <c r="BU78" i="16" s="1"/>
  <c r="BT60" i="16"/>
  <c r="BT78" i="16" s="1"/>
  <c r="BS60" i="16"/>
  <c r="BS78" i="16" s="1"/>
  <c r="BR60" i="16"/>
  <c r="BR78" i="16" s="1"/>
  <c r="BQ60" i="16"/>
  <c r="BQ78" i="16" s="1"/>
  <c r="BP60" i="16"/>
  <c r="BP78" i="16" s="1"/>
  <c r="BO60" i="16"/>
  <c r="BO78" i="16" s="1"/>
  <c r="BN60" i="16"/>
  <c r="BN78" i="16" s="1"/>
  <c r="BM60" i="16"/>
  <c r="BM78" i="16" s="1"/>
  <c r="BL60" i="16"/>
  <c r="BL78" i="16" s="1"/>
  <c r="BK60" i="16"/>
  <c r="BK78" i="16" s="1"/>
  <c r="BJ60" i="16"/>
  <c r="BJ78" i="16" s="1"/>
  <c r="BI60" i="16"/>
  <c r="BI78" i="16" s="1"/>
  <c r="BH60" i="16"/>
  <c r="BH78" i="16" s="1"/>
  <c r="BG60" i="16"/>
  <c r="BG78" i="16" s="1"/>
  <c r="BF60" i="16"/>
  <c r="BF78" i="16" s="1"/>
  <c r="BE60" i="16"/>
  <c r="BE78" i="16" s="1"/>
  <c r="BD60" i="16"/>
  <c r="BD78" i="16" s="1"/>
  <c r="BC60" i="16"/>
  <c r="BC78" i="16" s="1"/>
  <c r="BB60" i="16"/>
  <c r="BB78" i="16" s="1"/>
  <c r="BA60" i="16"/>
  <c r="BA78" i="16" s="1"/>
  <c r="AZ60" i="16"/>
  <c r="AZ78" i="16" s="1"/>
  <c r="AY60" i="16"/>
  <c r="AY78" i="16" s="1"/>
  <c r="AX60" i="16"/>
  <c r="AX78" i="16" s="1"/>
  <c r="AW60" i="16"/>
  <c r="AW78" i="16" s="1"/>
  <c r="AV60" i="16"/>
  <c r="AV78" i="16" s="1"/>
  <c r="AU60" i="16"/>
  <c r="AU78" i="16" s="1"/>
  <c r="AT60" i="16"/>
  <c r="AT78" i="16" s="1"/>
  <c r="AS60" i="16"/>
  <c r="AS78" i="16" s="1"/>
  <c r="AR60" i="16"/>
  <c r="AR78" i="16" s="1"/>
  <c r="AQ60" i="16"/>
  <c r="AQ78" i="16" s="1"/>
  <c r="AP60" i="16"/>
  <c r="AP78" i="16" s="1"/>
  <c r="AO60" i="16"/>
  <c r="AO78" i="16" s="1"/>
  <c r="AN60" i="16"/>
  <c r="AN78" i="16" s="1"/>
  <c r="AM60" i="16"/>
  <c r="AM78" i="16" s="1"/>
  <c r="AL60" i="16"/>
  <c r="AL78" i="16" s="1"/>
  <c r="AK60" i="16"/>
  <c r="AK78" i="16" s="1"/>
  <c r="AJ60" i="16"/>
  <c r="AJ78" i="16" s="1"/>
  <c r="AI60" i="16"/>
  <c r="AI78" i="16" s="1"/>
  <c r="AH60" i="16"/>
  <c r="AH78" i="16" s="1"/>
  <c r="AG60" i="16"/>
  <c r="AG78" i="16" s="1"/>
  <c r="AF60" i="16"/>
  <c r="AF78" i="16" s="1"/>
  <c r="AE60" i="16"/>
  <c r="AE78" i="16" s="1"/>
  <c r="AD60" i="16"/>
  <c r="AD78" i="16" s="1"/>
  <c r="AC60" i="16"/>
  <c r="AC78" i="16" s="1"/>
  <c r="AB60" i="16"/>
  <c r="AB78" i="16" s="1"/>
  <c r="AA60" i="16"/>
  <c r="AA78" i="16" s="1"/>
  <c r="Z60" i="16"/>
  <c r="Z78" i="16" s="1"/>
  <c r="Y60" i="16"/>
  <c r="Y78" i="16" s="1"/>
  <c r="X60" i="16"/>
  <c r="X78" i="16" s="1"/>
  <c r="W60" i="16"/>
  <c r="W78" i="16" s="1"/>
  <c r="V60" i="16"/>
  <c r="V78" i="16" s="1"/>
  <c r="U60" i="16"/>
  <c r="U78" i="16" s="1"/>
  <c r="T60" i="16"/>
  <c r="T78" i="16" s="1"/>
  <c r="S60" i="16"/>
  <c r="S78" i="16" s="1"/>
  <c r="R60" i="16"/>
  <c r="R78" i="16" s="1"/>
  <c r="Q60" i="16"/>
  <c r="Q78" i="16" s="1"/>
  <c r="P60" i="16"/>
  <c r="P78" i="16" s="1"/>
  <c r="O60" i="16"/>
  <c r="O78" i="16" s="1"/>
  <c r="N60" i="16"/>
  <c r="N78" i="16" s="1"/>
  <c r="M60" i="16"/>
  <c r="M78" i="16" s="1"/>
  <c r="L60" i="16"/>
  <c r="L78" i="16" s="1"/>
  <c r="K60" i="16"/>
  <c r="K78" i="16" s="1"/>
  <c r="J60" i="16"/>
  <c r="J78" i="16" s="1"/>
  <c r="I60" i="16"/>
  <c r="I78" i="16" s="1"/>
  <c r="H60" i="16"/>
  <c r="H78" i="16" s="1"/>
  <c r="G60" i="16"/>
  <c r="G78" i="16" s="1"/>
  <c r="F60" i="16"/>
  <c r="F78" i="16" s="1"/>
  <c r="E60" i="16"/>
  <c r="D60" i="16"/>
  <c r="CA59" i="16"/>
  <c r="CA77" i="16" s="1"/>
  <c r="BZ59" i="16"/>
  <c r="BZ77" i="16" s="1"/>
  <c r="BY59" i="16"/>
  <c r="BY77" i="16" s="1"/>
  <c r="BX59" i="16"/>
  <c r="BX77" i="16" s="1"/>
  <c r="BW59" i="16"/>
  <c r="BW77" i="16" s="1"/>
  <c r="BV59" i="16"/>
  <c r="BV77" i="16" s="1"/>
  <c r="BU59" i="16"/>
  <c r="BU77" i="16" s="1"/>
  <c r="BT59" i="16"/>
  <c r="BT77" i="16" s="1"/>
  <c r="BS59" i="16"/>
  <c r="BS77" i="16" s="1"/>
  <c r="BR59" i="16"/>
  <c r="BR77" i="16" s="1"/>
  <c r="BQ59" i="16"/>
  <c r="BQ77" i="16" s="1"/>
  <c r="BP59" i="16"/>
  <c r="BP77" i="16" s="1"/>
  <c r="BO59" i="16"/>
  <c r="BO77" i="16" s="1"/>
  <c r="BN59" i="16"/>
  <c r="BN77" i="16" s="1"/>
  <c r="BM59" i="16"/>
  <c r="BM77" i="16" s="1"/>
  <c r="BL59" i="16"/>
  <c r="BL77" i="16" s="1"/>
  <c r="BK59" i="16"/>
  <c r="BK77" i="16" s="1"/>
  <c r="BJ59" i="16"/>
  <c r="BJ77" i="16" s="1"/>
  <c r="BI59" i="16"/>
  <c r="BI77" i="16" s="1"/>
  <c r="BH59" i="16"/>
  <c r="BH77" i="16" s="1"/>
  <c r="BG59" i="16"/>
  <c r="BG77" i="16" s="1"/>
  <c r="BF59" i="16"/>
  <c r="BF77" i="16" s="1"/>
  <c r="BE59" i="16"/>
  <c r="BE77" i="16" s="1"/>
  <c r="BD59" i="16"/>
  <c r="BD77" i="16" s="1"/>
  <c r="BC59" i="16"/>
  <c r="BC77" i="16" s="1"/>
  <c r="BB59" i="16"/>
  <c r="BB77" i="16" s="1"/>
  <c r="BA59" i="16"/>
  <c r="BA77" i="16" s="1"/>
  <c r="AZ59" i="16"/>
  <c r="AZ77" i="16" s="1"/>
  <c r="AY59" i="16"/>
  <c r="AY77" i="16" s="1"/>
  <c r="AX59" i="16"/>
  <c r="AX77" i="16" s="1"/>
  <c r="AW59" i="16"/>
  <c r="AW77" i="16" s="1"/>
  <c r="AV59" i="16"/>
  <c r="AV77" i="16" s="1"/>
  <c r="AU59" i="16"/>
  <c r="AU77" i="16" s="1"/>
  <c r="AT59" i="16"/>
  <c r="AT77" i="16" s="1"/>
  <c r="AS59" i="16"/>
  <c r="AS77" i="16" s="1"/>
  <c r="AR59" i="16"/>
  <c r="AR77" i="16" s="1"/>
  <c r="AQ59" i="16"/>
  <c r="AQ77" i="16" s="1"/>
  <c r="AP59" i="16"/>
  <c r="AP77" i="16" s="1"/>
  <c r="AO59" i="16"/>
  <c r="AO77" i="16" s="1"/>
  <c r="AN59" i="16"/>
  <c r="AN77" i="16" s="1"/>
  <c r="AM59" i="16"/>
  <c r="AM77" i="16" s="1"/>
  <c r="AL59" i="16"/>
  <c r="AL77" i="16" s="1"/>
  <c r="AK59" i="16"/>
  <c r="AK77" i="16" s="1"/>
  <c r="AJ59" i="16"/>
  <c r="AJ77" i="16" s="1"/>
  <c r="AI59" i="16"/>
  <c r="AI77" i="16" s="1"/>
  <c r="AH59" i="16"/>
  <c r="AH77" i="16" s="1"/>
  <c r="AG59" i="16"/>
  <c r="AG77" i="16" s="1"/>
  <c r="AF59" i="16"/>
  <c r="AF77" i="16" s="1"/>
  <c r="AE59" i="16"/>
  <c r="AE77" i="16" s="1"/>
  <c r="AD59" i="16"/>
  <c r="AD77" i="16" s="1"/>
  <c r="AC59" i="16"/>
  <c r="AC77" i="16" s="1"/>
  <c r="AB59" i="16"/>
  <c r="AB77" i="16" s="1"/>
  <c r="AA59" i="16"/>
  <c r="AA77" i="16" s="1"/>
  <c r="Z59" i="16"/>
  <c r="Z77" i="16" s="1"/>
  <c r="Y59" i="16"/>
  <c r="Y77" i="16" s="1"/>
  <c r="X59" i="16"/>
  <c r="X77" i="16" s="1"/>
  <c r="W59" i="16"/>
  <c r="W77" i="16" s="1"/>
  <c r="V59" i="16"/>
  <c r="V77" i="16" s="1"/>
  <c r="U59" i="16"/>
  <c r="U77" i="16" s="1"/>
  <c r="T59" i="16"/>
  <c r="T77" i="16" s="1"/>
  <c r="S59" i="16"/>
  <c r="S77" i="16" s="1"/>
  <c r="R59" i="16"/>
  <c r="R77" i="16" s="1"/>
  <c r="Q59" i="16"/>
  <c r="Q77" i="16" s="1"/>
  <c r="P59" i="16"/>
  <c r="P77" i="16" s="1"/>
  <c r="O59" i="16"/>
  <c r="O77" i="16" s="1"/>
  <c r="N59" i="16"/>
  <c r="N77" i="16" s="1"/>
  <c r="M59" i="16"/>
  <c r="M77" i="16" s="1"/>
  <c r="L59" i="16"/>
  <c r="L77" i="16" s="1"/>
  <c r="K59" i="16"/>
  <c r="K77" i="16" s="1"/>
  <c r="J59" i="16"/>
  <c r="J77" i="16" s="1"/>
  <c r="I59" i="16"/>
  <c r="I77" i="16" s="1"/>
  <c r="H59" i="16"/>
  <c r="H77" i="16" s="1"/>
  <c r="G59" i="16"/>
  <c r="G77" i="16" s="1"/>
  <c r="F59" i="16"/>
  <c r="F77" i="16" s="1"/>
  <c r="E59" i="16"/>
  <c r="D59" i="16"/>
  <c r="CA58" i="16"/>
  <c r="CA76" i="16" s="1"/>
  <c r="BZ58" i="16"/>
  <c r="BZ76" i="16" s="1"/>
  <c r="BY58" i="16"/>
  <c r="BY76" i="16" s="1"/>
  <c r="BX58" i="16"/>
  <c r="BX76" i="16" s="1"/>
  <c r="BW58" i="16"/>
  <c r="BW76" i="16" s="1"/>
  <c r="BV58" i="16"/>
  <c r="BV76" i="16" s="1"/>
  <c r="BU58" i="16"/>
  <c r="BU76" i="16" s="1"/>
  <c r="BT58" i="16"/>
  <c r="BT76" i="16" s="1"/>
  <c r="BS58" i="16"/>
  <c r="BS76" i="16" s="1"/>
  <c r="BR58" i="16"/>
  <c r="BR76" i="16" s="1"/>
  <c r="BQ58" i="16"/>
  <c r="BQ76" i="16" s="1"/>
  <c r="BP58" i="16"/>
  <c r="BP76" i="16" s="1"/>
  <c r="BO58" i="16"/>
  <c r="BO76" i="16" s="1"/>
  <c r="BN58" i="16"/>
  <c r="BN76" i="16" s="1"/>
  <c r="BM58" i="16"/>
  <c r="BM76" i="16" s="1"/>
  <c r="BL58" i="16"/>
  <c r="BL76" i="16" s="1"/>
  <c r="BK58" i="16"/>
  <c r="BK76" i="16" s="1"/>
  <c r="BJ58" i="16"/>
  <c r="BJ76" i="16" s="1"/>
  <c r="BI58" i="16"/>
  <c r="BI76" i="16" s="1"/>
  <c r="BH58" i="16"/>
  <c r="BH76" i="16" s="1"/>
  <c r="BG58" i="16"/>
  <c r="BG76" i="16" s="1"/>
  <c r="BF58" i="16"/>
  <c r="BF76" i="16" s="1"/>
  <c r="BE58" i="16"/>
  <c r="BE76" i="16" s="1"/>
  <c r="BD58" i="16"/>
  <c r="BD76" i="16" s="1"/>
  <c r="BC58" i="16"/>
  <c r="BC76" i="16" s="1"/>
  <c r="BB58" i="16"/>
  <c r="BB76" i="16" s="1"/>
  <c r="BA58" i="16"/>
  <c r="BA76" i="16" s="1"/>
  <c r="AZ58" i="16"/>
  <c r="AZ76" i="16" s="1"/>
  <c r="AY58" i="16"/>
  <c r="AY76" i="16" s="1"/>
  <c r="AX58" i="16"/>
  <c r="AX76" i="16" s="1"/>
  <c r="AW58" i="16"/>
  <c r="AW76" i="16" s="1"/>
  <c r="AV58" i="16"/>
  <c r="AV76" i="16" s="1"/>
  <c r="AU58" i="16"/>
  <c r="AU76" i="16" s="1"/>
  <c r="AT58" i="16"/>
  <c r="AT76" i="16" s="1"/>
  <c r="AS58" i="16"/>
  <c r="AS76" i="16" s="1"/>
  <c r="AR58" i="16"/>
  <c r="AR76" i="16" s="1"/>
  <c r="AQ58" i="16"/>
  <c r="AQ76" i="16" s="1"/>
  <c r="AP58" i="16"/>
  <c r="AP76" i="16" s="1"/>
  <c r="AO58" i="16"/>
  <c r="AO76" i="16" s="1"/>
  <c r="AN58" i="16"/>
  <c r="AN76" i="16" s="1"/>
  <c r="AM58" i="16"/>
  <c r="AM76" i="16" s="1"/>
  <c r="AL58" i="16"/>
  <c r="AL76" i="16" s="1"/>
  <c r="AK58" i="16"/>
  <c r="AK76" i="16" s="1"/>
  <c r="AJ58" i="16"/>
  <c r="AJ76" i="16" s="1"/>
  <c r="AI58" i="16"/>
  <c r="AI76" i="16" s="1"/>
  <c r="AH58" i="16"/>
  <c r="AH76" i="16" s="1"/>
  <c r="AG58" i="16"/>
  <c r="AG76" i="16" s="1"/>
  <c r="AF58" i="16"/>
  <c r="AF76" i="16" s="1"/>
  <c r="AE58" i="16"/>
  <c r="AE76" i="16" s="1"/>
  <c r="AD58" i="16"/>
  <c r="AD76" i="16" s="1"/>
  <c r="AC58" i="16"/>
  <c r="AC76" i="16" s="1"/>
  <c r="AB58" i="16"/>
  <c r="AB76" i="16" s="1"/>
  <c r="AA58" i="16"/>
  <c r="AA76" i="16" s="1"/>
  <c r="Z58" i="16"/>
  <c r="Z76" i="16" s="1"/>
  <c r="Y58" i="16"/>
  <c r="Y76" i="16" s="1"/>
  <c r="X58" i="16"/>
  <c r="X76" i="16" s="1"/>
  <c r="W58" i="16"/>
  <c r="W76" i="16" s="1"/>
  <c r="V58" i="16"/>
  <c r="V76" i="16" s="1"/>
  <c r="U58" i="16"/>
  <c r="U76" i="16" s="1"/>
  <c r="T58" i="16"/>
  <c r="T76" i="16" s="1"/>
  <c r="S58" i="16"/>
  <c r="S76" i="16" s="1"/>
  <c r="R58" i="16"/>
  <c r="R76" i="16" s="1"/>
  <c r="Q58" i="16"/>
  <c r="Q76" i="16" s="1"/>
  <c r="P58" i="16"/>
  <c r="P76" i="16" s="1"/>
  <c r="O58" i="16"/>
  <c r="O76" i="16" s="1"/>
  <c r="N58" i="16"/>
  <c r="N76" i="16" s="1"/>
  <c r="M58" i="16"/>
  <c r="M76" i="16" s="1"/>
  <c r="L58" i="16"/>
  <c r="L76" i="16" s="1"/>
  <c r="K58" i="16"/>
  <c r="K76" i="16" s="1"/>
  <c r="J58" i="16"/>
  <c r="J76" i="16" s="1"/>
  <c r="I58" i="16"/>
  <c r="I76" i="16" s="1"/>
  <c r="H58" i="16"/>
  <c r="H76" i="16" s="1"/>
  <c r="G58" i="16"/>
  <c r="G76" i="16" s="1"/>
  <c r="F58" i="16"/>
  <c r="F76" i="16" s="1"/>
  <c r="E58" i="16"/>
  <c r="D58" i="16"/>
  <c r="CA57" i="16"/>
  <c r="CA75" i="16" s="1"/>
  <c r="BZ57" i="16"/>
  <c r="BZ75" i="16" s="1"/>
  <c r="BY57" i="16"/>
  <c r="BY75" i="16" s="1"/>
  <c r="BX57" i="16"/>
  <c r="BX75" i="16" s="1"/>
  <c r="BW57" i="16"/>
  <c r="BW75" i="16" s="1"/>
  <c r="BV57" i="16"/>
  <c r="BV75" i="16" s="1"/>
  <c r="BU57" i="16"/>
  <c r="BU75" i="16" s="1"/>
  <c r="BT57" i="16"/>
  <c r="BT75" i="16" s="1"/>
  <c r="BS57" i="16"/>
  <c r="BS75" i="16" s="1"/>
  <c r="BR57" i="16"/>
  <c r="BR75" i="16" s="1"/>
  <c r="BQ57" i="16"/>
  <c r="BQ75" i="16" s="1"/>
  <c r="BP57" i="16"/>
  <c r="BP75" i="16" s="1"/>
  <c r="BO57" i="16"/>
  <c r="BO75" i="16" s="1"/>
  <c r="BN57" i="16"/>
  <c r="BN75" i="16" s="1"/>
  <c r="BM57" i="16"/>
  <c r="BM75" i="16" s="1"/>
  <c r="BL57" i="16"/>
  <c r="BL75" i="16" s="1"/>
  <c r="BK57" i="16"/>
  <c r="BK75" i="16" s="1"/>
  <c r="BJ57" i="16"/>
  <c r="BJ75" i="16" s="1"/>
  <c r="BI57" i="16"/>
  <c r="BI75" i="16" s="1"/>
  <c r="BH57" i="16"/>
  <c r="BH75" i="16" s="1"/>
  <c r="BG57" i="16"/>
  <c r="BG75" i="16" s="1"/>
  <c r="BF57" i="16"/>
  <c r="BF75" i="16" s="1"/>
  <c r="BE57" i="16"/>
  <c r="BE75" i="16" s="1"/>
  <c r="BD57" i="16"/>
  <c r="BD75" i="16" s="1"/>
  <c r="BC57" i="16"/>
  <c r="BC75" i="16" s="1"/>
  <c r="BB57" i="16"/>
  <c r="BB75" i="16" s="1"/>
  <c r="BA57" i="16"/>
  <c r="BA75" i="16" s="1"/>
  <c r="AZ57" i="16"/>
  <c r="AZ75" i="16" s="1"/>
  <c r="AY57" i="16"/>
  <c r="AY75" i="16" s="1"/>
  <c r="AX57" i="16"/>
  <c r="AX75" i="16" s="1"/>
  <c r="AW57" i="16"/>
  <c r="AW75" i="16" s="1"/>
  <c r="AV57" i="16"/>
  <c r="AV75" i="16" s="1"/>
  <c r="AU57" i="16"/>
  <c r="AU75" i="16" s="1"/>
  <c r="AT57" i="16"/>
  <c r="AT75" i="16" s="1"/>
  <c r="AS57" i="16"/>
  <c r="AS75" i="16" s="1"/>
  <c r="AR57" i="16"/>
  <c r="AR75" i="16" s="1"/>
  <c r="AQ57" i="16"/>
  <c r="AQ75" i="16" s="1"/>
  <c r="AP57" i="16"/>
  <c r="AP75" i="16" s="1"/>
  <c r="AO57" i="16"/>
  <c r="AO75" i="16" s="1"/>
  <c r="AN57" i="16"/>
  <c r="AN75" i="16" s="1"/>
  <c r="AM57" i="16"/>
  <c r="AM75" i="16" s="1"/>
  <c r="AL57" i="16"/>
  <c r="AL75" i="16" s="1"/>
  <c r="AK57" i="16"/>
  <c r="AK75" i="16" s="1"/>
  <c r="AJ57" i="16"/>
  <c r="AJ75" i="16" s="1"/>
  <c r="AI57" i="16"/>
  <c r="AI75" i="16" s="1"/>
  <c r="AH57" i="16"/>
  <c r="AH75" i="16" s="1"/>
  <c r="AG57" i="16"/>
  <c r="AG75" i="16" s="1"/>
  <c r="AF57" i="16"/>
  <c r="AF75" i="16" s="1"/>
  <c r="AE57" i="16"/>
  <c r="AE75" i="16" s="1"/>
  <c r="AD57" i="16"/>
  <c r="AD75" i="16" s="1"/>
  <c r="AC57" i="16"/>
  <c r="AC75" i="16" s="1"/>
  <c r="AB57" i="16"/>
  <c r="AB75" i="16" s="1"/>
  <c r="AA57" i="16"/>
  <c r="AA75" i="16" s="1"/>
  <c r="Z57" i="16"/>
  <c r="Z75" i="16" s="1"/>
  <c r="Y57" i="16"/>
  <c r="Y75" i="16" s="1"/>
  <c r="X57" i="16"/>
  <c r="X75" i="16" s="1"/>
  <c r="W57" i="16"/>
  <c r="W75" i="16" s="1"/>
  <c r="V57" i="16"/>
  <c r="V75" i="16" s="1"/>
  <c r="U57" i="16"/>
  <c r="U75" i="16" s="1"/>
  <c r="T57" i="16"/>
  <c r="T75" i="16" s="1"/>
  <c r="S57" i="16"/>
  <c r="S75" i="16" s="1"/>
  <c r="R57" i="16"/>
  <c r="R75" i="16" s="1"/>
  <c r="Q57" i="16"/>
  <c r="Q75" i="16" s="1"/>
  <c r="P57" i="16"/>
  <c r="P75" i="16" s="1"/>
  <c r="O57" i="16"/>
  <c r="O75" i="16" s="1"/>
  <c r="N57" i="16"/>
  <c r="N75" i="16" s="1"/>
  <c r="M57" i="16"/>
  <c r="M75" i="16" s="1"/>
  <c r="L57" i="16"/>
  <c r="L75" i="16" s="1"/>
  <c r="K57" i="16"/>
  <c r="K75" i="16" s="1"/>
  <c r="J57" i="16"/>
  <c r="J75" i="16" s="1"/>
  <c r="I57" i="16"/>
  <c r="I75" i="16" s="1"/>
  <c r="H57" i="16"/>
  <c r="H75" i="16" s="1"/>
  <c r="G57" i="16"/>
  <c r="G75" i="16" s="1"/>
  <c r="F57" i="16"/>
  <c r="F75" i="16" s="1"/>
  <c r="E57" i="16"/>
  <c r="D57" i="16"/>
  <c r="CA56" i="16"/>
  <c r="CA74" i="16" s="1"/>
  <c r="BZ56" i="16"/>
  <c r="BZ74" i="16" s="1"/>
  <c r="BY56" i="16"/>
  <c r="BY74" i="16" s="1"/>
  <c r="BX56" i="16"/>
  <c r="BX74" i="16" s="1"/>
  <c r="BW56" i="16"/>
  <c r="BW74" i="16" s="1"/>
  <c r="BV56" i="16"/>
  <c r="BV74" i="16" s="1"/>
  <c r="BU56" i="16"/>
  <c r="BU74" i="16" s="1"/>
  <c r="BT56" i="16"/>
  <c r="BT74" i="16" s="1"/>
  <c r="BS56" i="16"/>
  <c r="BS74" i="16" s="1"/>
  <c r="BR56" i="16"/>
  <c r="BR74" i="16" s="1"/>
  <c r="BQ56" i="16"/>
  <c r="BQ74" i="16" s="1"/>
  <c r="BP56" i="16"/>
  <c r="BP74" i="16" s="1"/>
  <c r="BO56" i="16"/>
  <c r="BO74" i="16" s="1"/>
  <c r="BN56" i="16"/>
  <c r="BN74" i="16" s="1"/>
  <c r="BM56" i="16"/>
  <c r="BM74" i="16" s="1"/>
  <c r="BL56" i="16"/>
  <c r="BL74" i="16" s="1"/>
  <c r="BK56" i="16"/>
  <c r="BK74" i="16" s="1"/>
  <c r="BJ56" i="16"/>
  <c r="BJ74" i="16" s="1"/>
  <c r="BI56" i="16"/>
  <c r="BI74" i="16" s="1"/>
  <c r="BH56" i="16"/>
  <c r="BH74" i="16" s="1"/>
  <c r="BG56" i="16"/>
  <c r="BG74" i="16" s="1"/>
  <c r="BF56" i="16"/>
  <c r="BF74" i="16" s="1"/>
  <c r="BE56" i="16"/>
  <c r="BE74" i="16" s="1"/>
  <c r="BD56" i="16"/>
  <c r="BD74" i="16" s="1"/>
  <c r="BC56" i="16"/>
  <c r="BC74" i="16" s="1"/>
  <c r="BB56" i="16"/>
  <c r="BB74" i="16" s="1"/>
  <c r="BA56" i="16"/>
  <c r="BA74" i="16" s="1"/>
  <c r="AZ56" i="16"/>
  <c r="AZ74" i="16" s="1"/>
  <c r="AY56" i="16"/>
  <c r="AY74" i="16" s="1"/>
  <c r="AX56" i="16"/>
  <c r="AX74" i="16" s="1"/>
  <c r="AW56" i="16"/>
  <c r="AW74" i="16" s="1"/>
  <c r="AV56" i="16"/>
  <c r="AV74" i="16" s="1"/>
  <c r="AU56" i="16"/>
  <c r="AU74" i="16" s="1"/>
  <c r="AT56" i="16"/>
  <c r="AT74" i="16" s="1"/>
  <c r="AS56" i="16"/>
  <c r="AS74" i="16" s="1"/>
  <c r="AR56" i="16"/>
  <c r="AR74" i="16" s="1"/>
  <c r="AQ56" i="16"/>
  <c r="AQ74" i="16" s="1"/>
  <c r="AP56" i="16"/>
  <c r="AP74" i="16" s="1"/>
  <c r="AO56" i="16"/>
  <c r="AO74" i="16" s="1"/>
  <c r="AN56" i="16"/>
  <c r="AN74" i="16" s="1"/>
  <c r="AM56" i="16"/>
  <c r="AM74" i="16" s="1"/>
  <c r="AL56" i="16"/>
  <c r="AL74" i="16" s="1"/>
  <c r="AK56" i="16"/>
  <c r="AK74" i="16" s="1"/>
  <c r="AJ56" i="16"/>
  <c r="AJ74" i="16" s="1"/>
  <c r="AI56" i="16"/>
  <c r="AI74" i="16" s="1"/>
  <c r="AH56" i="16"/>
  <c r="AH74" i="16" s="1"/>
  <c r="AG56" i="16"/>
  <c r="AG74" i="16" s="1"/>
  <c r="AF56" i="16"/>
  <c r="AF74" i="16" s="1"/>
  <c r="AE56" i="16"/>
  <c r="AE74" i="16" s="1"/>
  <c r="AD56" i="16"/>
  <c r="AD74" i="16" s="1"/>
  <c r="AC56" i="16"/>
  <c r="AC74" i="16" s="1"/>
  <c r="AB56" i="16"/>
  <c r="AB74" i="16" s="1"/>
  <c r="AA56" i="16"/>
  <c r="AA74" i="16" s="1"/>
  <c r="Z56" i="16"/>
  <c r="Z74" i="16" s="1"/>
  <c r="Y56" i="16"/>
  <c r="Y74" i="16" s="1"/>
  <c r="X56" i="16"/>
  <c r="X74" i="16" s="1"/>
  <c r="W56" i="16"/>
  <c r="W74" i="16" s="1"/>
  <c r="V56" i="16"/>
  <c r="V74" i="16" s="1"/>
  <c r="U56" i="16"/>
  <c r="U74" i="16" s="1"/>
  <c r="T56" i="16"/>
  <c r="T74" i="16" s="1"/>
  <c r="S56" i="16"/>
  <c r="S74" i="16" s="1"/>
  <c r="R56" i="16"/>
  <c r="R74" i="16" s="1"/>
  <c r="Q56" i="16"/>
  <c r="Q74" i="16" s="1"/>
  <c r="P56" i="16"/>
  <c r="P74" i="16" s="1"/>
  <c r="O56" i="16"/>
  <c r="O74" i="16" s="1"/>
  <c r="N56" i="16"/>
  <c r="N74" i="16" s="1"/>
  <c r="M56" i="16"/>
  <c r="M74" i="16" s="1"/>
  <c r="L56" i="16"/>
  <c r="L74" i="16" s="1"/>
  <c r="K56" i="16"/>
  <c r="K74" i="16" s="1"/>
  <c r="J56" i="16"/>
  <c r="J74" i="16" s="1"/>
  <c r="I56" i="16"/>
  <c r="I74" i="16" s="1"/>
  <c r="H56" i="16"/>
  <c r="H74" i="16" s="1"/>
  <c r="G56" i="16"/>
  <c r="G74" i="16" s="1"/>
  <c r="F56" i="16"/>
  <c r="F74" i="16" s="1"/>
  <c r="E56" i="16"/>
  <c r="D56" i="16"/>
  <c r="CA55" i="16"/>
  <c r="CA73" i="16" s="1"/>
  <c r="BZ55" i="16"/>
  <c r="BZ73" i="16" s="1"/>
  <c r="BY55" i="16"/>
  <c r="BY73" i="16" s="1"/>
  <c r="BX55" i="16"/>
  <c r="BX73" i="16" s="1"/>
  <c r="BW55" i="16"/>
  <c r="BW73" i="16" s="1"/>
  <c r="BV55" i="16"/>
  <c r="BV73" i="16" s="1"/>
  <c r="BU55" i="16"/>
  <c r="BU73" i="16" s="1"/>
  <c r="BT55" i="16"/>
  <c r="BT73" i="16" s="1"/>
  <c r="BS55" i="16"/>
  <c r="BS73" i="16" s="1"/>
  <c r="BR55" i="16"/>
  <c r="BR73" i="16" s="1"/>
  <c r="BQ55" i="16"/>
  <c r="BQ73" i="16" s="1"/>
  <c r="BP55" i="16"/>
  <c r="BP73" i="16" s="1"/>
  <c r="BO55" i="16"/>
  <c r="BO73" i="16" s="1"/>
  <c r="BN55" i="16"/>
  <c r="BN73" i="16" s="1"/>
  <c r="BM55" i="16"/>
  <c r="BM73" i="16" s="1"/>
  <c r="BL55" i="16"/>
  <c r="BL73" i="16" s="1"/>
  <c r="BK55" i="16"/>
  <c r="BK73" i="16" s="1"/>
  <c r="BJ55" i="16"/>
  <c r="BJ73" i="16" s="1"/>
  <c r="BI55" i="16"/>
  <c r="BI73" i="16" s="1"/>
  <c r="BH55" i="16"/>
  <c r="BH73" i="16" s="1"/>
  <c r="BG55" i="16"/>
  <c r="BG73" i="16" s="1"/>
  <c r="BF55" i="16"/>
  <c r="BF73" i="16" s="1"/>
  <c r="BE55" i="16"/>
  <c r="BE73" i="16" s="1"/>
  <c r="BD55" i="16"/>
  <c r="BD73" i="16" s="1"/>
  <c r="BC55" i="16"/>
  <c r="BC73" i="16" s="1"/>
  <c r="BB55" i="16"/>
  <c r="BB73" i="16" s="1"/>
  <c r="BA55" i="16"/>
  <c r="BA73" i="16" s="1"/>
  <c r="AZ55" i="16"/>
  <c r="AZ73" i="16" s="1"/>
  <c r="AY55" i="16"/>
  <c r="AY73" i="16" s="1"/>
  <c r="AX55" i="16"/>
  <c r="AX73" i="16" s="1"/>
  <c r="AW55" i="16"/>
  <c r="AW73" i="16" s="1"/>
  <c r="AV55" i="16"/>
  <c r="AV73" i="16" s="1"/>
  <c r="AU55" i="16"/>
  <c r="AU73" i="16" s="1"/>
  <c r="AT55" i="16"/>
  <c r="AT73" i="16" s="1"/>
  <c r="AS55" i="16"/>
  <c r="AS73" i="16" s="1"/>
  <c r="AR55" i="16"/>
  <c r="AR73" i="16" s="1"/>
  <c r="AQ55" i="16"/>
  <c r="AQ73" i="16" s="1"/>
  <c r="AP55" i="16"/>
  <c r="AP73" i="16" s="1"/>
  <c r="AO55" i="16"/>
  <c r="AO73" i="16" s="1"/>
  <c r="AN55" i="16"/>
  <c r="AN73" i="16" s="1"/>
  <c r="AM55" i="16"/>
  <c r="AM73" i="16" s="1"/>
  <c r="AL55" i="16"/>
  <c r="AL73" i="16" s="1"/>
  <c r="AK55" i="16"/>
  <c r="AK73" i="16" s="1"/>
  <c r="AJ55" i="16"/>
  <c r="AJ73" i="16" s="1"/>
  <c r="AI55" i="16"/>
  <c r="AI73" i="16" s="1"/>
  <c r="AH55" i="16"/>
  <c r="AH73" i="16" s="1"/>
  <c r="AG55" i="16"/>
  <c r="AG73" i="16" s="1"/>
  <c r="AF55" i="16"/>
  <c r="AF73" i="16" s="1"/>
  <c r="AE55" i="16"/>
  <c r="AE73" i="16" s="1"/>
  <c r="AD55" i="16"/>
  <c r="AD73" i="16" s="1"/>
  <c r="AC55" i="16"/>
  <c r="AC73" i="16" s="1"/>
  <c r="AB55" i="16"/>
  <c r="AB73" i="16" s="1"/>
  <c r="AA55" i="16"/>
  <c r="AA73" i="16" s="1"/>
  <c r="Z55" i="16"/>
  <c r="Z73" i="16" s="1"/>
  <c r="Y55" i="16"/>
  <c r="Y73" i="16" s="1"/>
  <c r="X55" i="16"/>
  <c r="X73" i="16" s="1"/>
  <c r="W55" i="16"/>
  <c r="W73" i="16" s="1"/>
  <c r="V55" i="16"/>
  <c r="V73" i="16" s="1"/>
  <c r="U55" i="16"/>
  <c r="U73" i="16" s="1"/>
  <c r="T55" i="16"/>
  <c r="T73" i="16" s="1"/>
  <c r="S55" i="16"/>
  <c r="S73" i="16" s="1"/>
  <c r="R55" i="16"/>
  <c r="R73" i="16" s="1"/>
  <c r="Q55" i="16"/>
  <c r="Q73" i="16" s="1"/>
  <c r="P55" i="16"/>
  <c r="P73" i="16" s="1"/>
  <c r="O55" i="16"/>
  <c r="O73" i="16" s="1"/>
  <c r="N55" i="16"/>
  <c r="N73" i="16" s="1"/>
  <c r="M55" i="16"/>
  <c r="M73" i="16" s="1"/>
  <c r="L55" i="16"/>
  <c r="L73" i="16" s="1"/>
  <c r="K55" i="16"/>
  <c r="K73" i="16" s="1"/>
  <c r="J55" i="16"/>
  <c r="J73" i="16" s="1"/>
  <c r="I55" i="16"/>
  <c r="I73" i="16" s="1"/>
  <c r="H55" i="16"/>
  <c r="H73" i="16" s="1"/>
  <c r="G55" i="16"/>
  <c r="G73" i="16" s="1"/>
  <c r="F55" i="16"/>
  <c r="F73" i="16" s="1"/>
  <c r="E55" i="16"/>
  <c r="D55" i="16"/>
  <c r="CA54" i="16"/>
  <c r="CA72" i="16" s="1"/>
  <c r="BZ54" i="16"/>
  <c r="BZ72" i="16" s="1"/>
  <c r="BY54" i="16"/>
  <c r="BY72" i="16" s="1"/>
  <c r="BX54" i="16"/>
  <c r="BX72" i="16" s="1"/>
  <c r="BW54" i="16"/>
  <c r="BW72" i="16" s="1"/>
  <c r="BV54" i="16"/>
  <c r="BV72" i="16" s="1"/>
  <c r="BU54" i="16"/>
  <c r="BU72" i="16" s="1"/>
  <c r="BT54" i="16"/>
  <c r="BT72" i="16" s="1"/>
  <c r="BS54" i="16"/>
  <c r="BS72" i="16" s="1"/>
  <c r="BR54" i="16"/>
  <c r="BR72" i="16" s="1"/>
  <c r="BQ54" i="16"/>
  <c r="BQ72" i="16" s="1"/>
  <c r="BP54" i="16"/>
  <c r="BP72" i="16" s="1"/>
  <c r="BO54" i="16"/>
  <c r="BO72" i="16" s="1"/>
  <c r="BN54" i="16"/>
  <c r="BN72" i="16" s="1"/>
  <c r="BM54" i="16"/>
  <c r="BM72" i="16" s="1"/>
  <c r="BL54" i="16"/>
  <c r="BL72" i="16" s="1"/>
  <c r="BK54" i="16"/>
  <c r="BK72" i="16" s="1"/>
  <c r="BJ54" i="16"/>
  <c r="BJ72" i="16" s="1"/>
  <c r="BI54" i="16"/>
  <c r="BI72" i="16" s="1"/>
  <c r="BH54" i="16"/>
  <c r="BH72" i="16" s="1"/>
  <c r="BG54" i="16"/>
  <c r="BG72" i="16" s="1"/>
  <c r="BF54" i="16"/>
  <c r="BF72" i="16" s="1"/>
  <c r="BE54" i="16"/>
  <c r="BE72" i="16" s="1"/>
  <c r="BD54" i="16"/>
  <c r="BD72" i="16" s="1"/>
  <c r="BC54" i="16"/>
  <c r="BC72" i="16" s="1"/>
  <c r="BB54" i="16"/>
  <c r="BB72" i="16" s="1"/>
  <c r="BA54" i="16"/>
  <c r="BA72" i="16" s="1"/>
  <c r="AZ54" i="16"/>
  <c r="AZ72" i="16" s="1"/>
  <c r="AY54" i="16"/>
  <c r="AY72" i="16" s="1"/>
  <c r="AX54" i="16"/>
  <c r="AX72" i="16" s="1"/>
  <c r="AW54" i="16"/>
  <c r="AW72" i="16" s="1"/>
  <c r="AV54" i="16"/>
  <c r="AV72" i="16" s="1"/>
  <c r="AU54" i="16"/>
  <c r="AU72" i="16" s="1"/>
  <c r="AT54" i="16"/>
  <c r="AT72" i="16" s="1"/>
  <c r="AS54" i="16"/>
  <c r="AS72" i="16" s="1"/>
  <c r="AR54" i="16"/>
  <c r="AR72" i="16" s="1"/>
  <c r="AQ54" i="16"/>
  <c r="AQ72" i="16" s="1"/>
  <c r="AP54" i="16"/>
  <c r="AP72" i="16" s="1"/>
  <c r="AO54" i="16"/>
  <c r="AO72" i="16" s="1"/>
  <c r="AN54" i="16"/>
  <c r="AN72" i="16" s="1"/>
  <c r="AM54" i="16"/>
  <c r="AM72" i="16" s="1"/>
  <c r="AL54" i="16"/>
  <c r="AL72" i="16" s="1"/>
  <c r="AK54" i="16"/>
  <c r="AK72" i="16" s="1"/>
  <c r="AJ54" i="16"/>
  <c r="AJ72" i="16" s="1"/>
  <c r="AI54" i="16"/>
  <c r="AI72" i="16" s="1"/>
  <c r="AH54" i="16"/>
  <c r="AH72" i="16" s="1"/>
  <c r="AG54" i="16"/>
  <c r="AG72" i="16" s="1"/>
  <c r="AF54" i="16"/>
  <c r="AF72" i="16" s="1"/>
  <c r="AE54" i="16"/>
  <c r="AE72" i="16" s="1"/>
  <c r="AD54" i="16"/>
  <c r="AD72" i="16" s="1"/>
  <c r="AC54" i="16"/>
  <c r="AC72" i="16" s="1"/>
  <c r="AB54" i="16"/>
  <c r="AB72" i="16" s="1"/>
  <c r="AA54" i="16"/>
  <c r="AA72" i="16" s="1"/>
  <c r="Z54" i="16"/>
  <c r="Z72" i="16" s="1"/>
  <c r="Y54" i="16"/>
  <c r="Y72" i="16" s="1"/>
  <c r="X54" i="16"/>
  <c r="X72" i="16" s="1"/>
  <c r="W54" i="16"/>
  <c r="W72" i="16" s="1"/>
  <c r="V54" i="16"/>
  <c r="V72" i="16" s="1"/>
  <c r="U54" i="16"/>
  <c r="U72" i="16" s="1"/>
  <c r="T54" i="16"/>
  <c r="T72" i="16" s="1"/>
  <c r="S54" i="16"/>
  <c r="S72" i="16" s="1"/>
  <c r="R54" i="16"/>
  <c r="R72" i="16" s="1"/>
  <c r="Q54" i="16"/>
  <c r="Q72" i="16" s="1"/>
  <c r="P54" i="16"/>
  <c r="P72" i="16" s="1"/>
  <c r="O54" i="16"/>
  <c r="O72" i="16" s="1"/>
  <c r="N54" i="16"/>
  <c r="N72" i="16" s="1"/>
  <c r="M54" i="16"/>
  <c r="M72" i="16" s="1"/>
  <c r="L54" i="16"/>
  <c r="L72" i="16" s="1"/>
  <c r="K54" i="16"/>
  <c r="K72" i="16" s="1"/>
  <c r="J54" i="16"/>
  <c r="J72" i="16" s="1"/>
  <c r="I54" i="16"/>
  <c r="I72" i="16" s="1"/>
  <c r="H54" i="16"/>
  <c r="H72" i="16" s="1"/>
  <c r="G54" i="16"/>
  <c r="G72" i="16" s="1"/>
  <c r="F54" i="16"/>
  <c r="F72" i="16" s="1"/>
  <c r="E54" i="16"/>
  <c r="D54" i="16"/>
  <c r="CA53" i="16"/>
  <c r="CA71" i="16" s="1"/>
  <c r="BZ53" i="16"/>
  <c r="BZ71" i="16" s="1"/>
  <c r="BY53" i="16"/>
  <c r="BY71" i="16" s="1"/>
  <c r="BX53" i="16"/>
  <c r="BX71" i="16" s="1"/>
  <c r="BW53" i="16"/>
  <c r="BW71" i="16" s="1"/>
  <c r="BV53" i="16"/>
  <c r="BV71" i="16" s="1"/>
  <c r="BU53" i="16"/>
  <c r="BU71" i="16" s="1"/>
  <c r="BT53" i="16"/>
  <c r="BT71" i="16" s="1"/>
  <c r="BS53" i="16"/>
  <c r="BS71" i="16" s="1"/>
  <c r="BR53" i="16"/>
  <c r="BR71" i="16" s="1"/>
  <c r="BQ53" i="16"/>
  <c r="BQ71" i="16" s="1"/>
  <c r="BP53" i="16"/>
  <c r="BP71" i="16" s="1"/>
  <c r="BO53" i="16"/>
  <c r="BO71" i="16" s="1"/>
  <c r="BN53" i="16"/>
  <c r="BN71" i="16" s="1"/>
  <c r="BM53" i="16"/>
  <c r="BM71" i="16" s="1"/>
  <c r="BL53" i="16"/>
  <c r="BL71" i="16" s="1"/>
  <c r="BK53" i="16"/>
  <c r="BK71" i="16" s="1"/>
  <c r="BJ53" i="16"/>
  <c r="BJ71" i="16" s="1"/>
  <c r="BI53" i="16"/>
  <c r="BI71" i="16" s="1"/>
  <c r="BH53" i="16"/>
  <c r="BH71" i="16" s="1"/>
  <c r="BG53" i="16"/>
  <c r="BG71" i="16" s="1"/>
  <c r="BF53" i="16"/>
  <c r="BF71" i="16" s="1"/>
  <c r="BE53" i="16"/>
  <c r="BE71" i="16" s="1"/>
  <c r="BD53" i="16"/>
  <c r="BD71" i="16" s="1"/>
  <c r="BC53" i="16"/>
  <c r="BC71" i="16" s="1"/>
  <c r="BB53" i="16"/>
  <c r="BB71" i="16" s="1"/>
  <c r="BA53" i="16"/>
  <c r="BA71" i="16" s="1"/>
  <c r="AZ53" i="16"/>
  <c r="AZ71" i="16" s="1"/>
  <c r="AY53" i="16"/>
  <c r="AY71" i="16" s="1"/>
  <c r="AX53" i="16"/>
  <c r="AX71" i="16" s="1"/>
  <c r="AW53" i="16"/>
  <c r="AW71" i="16" s="1"/>
  <c r="AV53" i="16"/>
  <c r="AV71" i="16" s="1"/>
  <c r="AU53" i="16"/>
  <c r="AU71" i="16" s="1"/>
  <c r="AT53" i="16"/>
  <c r="AT71" i="16" s="1"/>
  <c r="AS53" i="16"/>
  <c r="AS71" i="16" s="1"/>
  <c r="AR53" i="16"/>
  <c r="AR71" i="16" s="1"/>
  <c r="AQ53" i="16"/>
  <c r="AQ71" i="16" s="1"/>
  <c r="AP53" i="16"/>
  <c r="AP71" i="16" s="1"/>
  <c r="AO53" i="16"/>
  <c r="AO71" i="16" s="1"/>
  <c r="AN53" i="16"/>
  <c r="AN71" i="16" s="1"/>
  <c r="AM53" i="16"/>
  <c r="AM71" i="16" s="1"/>
  <c r="AL53" i="16"/>
  <c r="AL71" i="16" s="1"/>
  <c r="AK53" i="16"/>
  <c r="AK71" i="16" s="1"/>
  <c r="AJ53" i="16"/>
  <c r="AJ71" i="16" s="1"/>
  <c r="AI53" i="16"/>
  <c r="AI71" i="16" s="1"/>
  <c r="AH53" i="16"/>
  <c r="AH71" i="16" s="1"/>
  <c r="AG53" i="16"/>
  <c r="AG71" i="16" s="1"/>
  <c r="AF53" i="16"/>
  <c r="AF71" i="16" s="1"/>
  <c r="AE53" i="16"/>
  <c r="AE71" i="16" s="1"/>
  <c r="AD53" i="16"/>
  <c r="AD71" i="16" s="1"/>
  <c r="AC53" i="16"/>
  <c r="AC71" i="16" s="1"/>
  <c r="AB53" i="16"/>
  <c r="AB71" i="16" s="1"/>
  <c r="AA53" i="16"/>
  <c r="AA71" i="16" s="1"/>
  <c r="Z53" i="16"/>
  <c r="Z71" i="16" s="1"/>
  <c r="Y53" i="16"/>
  <c r="Y71" i="16" s="1"/>
  <c r="X53" i="16"/>
  <c r="X71" i="16" s="1"/>
  <c r="W53" i="16"/>
  <c r="W71" i="16" s="1"/>
  <c r="V53" i="16"/>
  <c r="V71" i="16" s="1"/>
  <c r="U53" i="16"/>
  <c r="U71" i="16" s="1"/>
  <c r="T53" i="16"/>
  <c r="T71" i="16" s="1"/>
  <c r="S53" i="16"/>
  <c r="S71" i="16" s="1"/>
  <c r="R53" i="16"/>
  <c r="R71" i="16" s="1"/>
  <c r="Q53" i="16"/>
  <c r="Q71" i="16" s="1"/>
  <c r="P53" i="16"/>
  <c r="P71" i="16" s="1"/>
  <c r="O53" i="16"/>
  <c r="O71" i="16" s="1"/>
  <c r="N53" i="16"/>
  <c r="N71" i="16" s="1"/>
  <c r="M53" i="16"/>
  <c r="M71" i="16" s="1"/>
  <c r="L53" i="16"/>
  <c r="L71" i="16" s="1"/>
  <c r="K53" i="16"/>
  <c r="K71" i="16" s="1"/>
  <c r="J53" i="16"/>
  <c r="J71" i="16" s="1"/>
  <c r="I53" i="16"/>
  <c r="I71" i="16" s="1"/>
  <c r="H53" i="16"/>
  <c r="H71" i="16" s="1"/>
  <c r="G53" i="16"/>
  <c r="G71" i="16" s="1"/>
  <c r="F53" i="16"/>
  <c r="F71" i="16" s="1"/>
  <c r="E53" i="16"/>
  <c r="D53" i="16"/>
  <c r="CA52" i="16"/>
  <c r="CA70" i="16" s="1"/>
  <c r="BZ52" i="16"/>
  <c r="BZ70" i="16" s="1"/>
  <c r="BY52" i="16"/>
  <c r="BY70" i="16" s="1"/>
  <c r="BX52" i="16"/>
  <c r="BX70" i="16" s="1"/>
  <c r="BW52" i="16"/>
  <c r="BW70" i="16" s="1"/>
  <c r="BV52" i="16"/>
  <c r="BV70" i="16" s="1"/>
  <c r="BU52" i="16"/>
  <c r="BU70" i="16" s="1"/>
  <c r="BT52" i="16"/>
  <c r="BT70" i="16" s="1"/>
  <c r="BS52" i="16"/>
  <c r="BS70" i="16" s="1"/>
  <c r="BR52" i="16"/>
  <c r="BR70" i="16" s="1"/>
  <c r="BQ52" i="16"/>
  <c r="BQ70" i="16" s="1"/>
  <c r="BP52" i="16"/>
  <c r="BP70" i="16" s="1"/>
  <c r="BO52" i="16"/>
  <c r="BO70" i="16" s="1"/>
  <c r="BN52" i="16"/>
  <c r="BN70" i="16" s="1"/>
  <c r="BM52" i="16"/>
  <c r="BM70" i="16" s="1"/>
  <c r="BL52" i="16"/>
  <c r="BL70" i="16" s="1"/>
  <c r="BK52" i="16"/>
  <c r="BK70" i="16" s="1"/>
  <c r="BJ52" i="16"/>
  <c r="BJ70" i="16" s="1"/>
  <c r="BI52" i="16"/>
  <c r="BI70" i="16" s="1"/>
  <c r="BH52" i="16"/>
  <c r="BH70" i="16" s="1"/>
  <c r="BG52" i="16"/>
  <c r="BG70" i="16" s="1"/>
  <c r="BF52" i="16"/>
  <c r="BF70" i="16" s="1"/>
  <c r="BE52" i="16"/>
  <c r="BE70" i="16" s="1"/>
  <c r="BD52" i="16"/>
  <c r="BD70" i="16" s="1"/>
  <c r="BC52" i="16"/>
  <c r="BC70" i="16" s="1"/>
  <c r="BB52" i="16"/>
  <c r="BB70" i="16" s="1"/>
  <c r="BA52" i="16"/>
  <c r="BA70" i="16" s="1"/>
  <c r="AZ52" i="16"/>
  <c r="AZ70" i="16" s="1"/>
  <c r="AY52" i="16"/>
  <c r="AY70" i="16" s="1"/>
  <c r="AX52" i="16"/>
  <c r="AX70" i="16" s="1"/>
  <c r="AW52" i="16"/>
  <c r="AW70" i="16" s="1"/>
  <c r="AV52" i="16"/>
  <c r="AV70" i="16" s="1"/>
  <c r="AU52" i="16"/>
  <c r="AU70" i="16" s="1"/>
  <c r="AT52" i="16"/>
  <c r="AT70" i="16" s="1"/>
  <c r="AS52" i="16"/>
  <c r="AS70" i="16" s="1"/>
  <c r="AR52" i="16"/>
  <c r="AR70" i="16" s="1"/>
  <c r="AQ52" i="16"/>
  <c r="AQ70" i="16" s="1"/>
  <c r="AP52" i="16"/>
  <c r="AP70" i="16" s="1"/>
  <c r="AO52" i="16"/>
  <c r="AO70" i="16" s="1"/>
  <c r="AN52" i="16"/>
  <c r="AN70" i="16" s="1"/>
  <c r="AM52" i="16"/>
  <c r="AM70" i="16" s="1"/>
  <c r="AL52" i="16"/>
  <c r="AL70" i="16" s="1"/>
  <c r="AK52" i="16"/>
  <c r="AK70" i="16" s="1"/>
  <c r="AJ52" i="16"/>
  <c r="AJ70" i="16" s="1"/>
  <c r="AI52" i="16"/>
  <c r="AI70" i="16" s="1"/>
  <c r="AH52" i="16"/>
  <c r="AH70" i="16" s="1"/>
  <c r="AG52" i="16"/>
  <c r="AG70" i="16" s="1"/>
  <c r="AF52" i="16"/>
  <c r="AF70" i="16" s="1"/>
  <c r="AE52" i="16"/>
  <c r="AE70" i="16" s="1"/>
  <c r="AD52" i="16"/>
  <c r="AD70" i="16" s="1"/>
  <c r="AC52" i="16"/>
  <c r="AC70" i="16" s="1"/>
  <c r="AB52" i="16"/>
  <c r="AB70" i="16" s="1"/>
  <c r="AA52" i="16"/>
  <c r="AA70" i="16" s="1"/>
  <c r="Z52" i="16"/>
  <c r="Z70" i="16" s="1"/>
  <c r="Y52" i="16"/>
  <c r="Y70" i="16" s="1"/>
  <c r="X52" i="16"/>
  <c r="X70" i="16" s="1"/>
  <c r="W52" i="16"/>
  <c r="W70" i="16" s="1"/>
  <c r="V52" i="16"/>
  <c r="V70" i="16" s="1"/>
  <c r="U52" i="16"/>
  <c r="U70" i="16" s="1"/>
  <c r="T52" i="16"/>
  <c r="T70" i="16" s="1"/>
  <c r="S52" i="16"/>
  <c r="S70" i="16" s="1"/>
  <c r="R52" i="16"/>
  <c r="R70" i="16" s="1"/>
  <c r="Q52" i="16"/>
  <c r="Q70" i="16" s="1"/>
  <c r="P52" i="16"/>
  <c r="P70" i="16" s="1"/>
  <c r="O52" i="16"/>
  <c r="O70" i="16" s="1"/>
  <c r="N52" i="16"/>
  <c r="N70" i="16" s="1"/>
  <c r="M52" i="16"/>
  <c r="M70" i="16" s="1"/>
  <c r="L52" i="16"/>
  <c r="L70" i="16" s="1"/>
  <c r="K52" i="16"/>
  <c r="K70" i="16" s="1"/>
  <c r="J52" i="16"/>
  <c r="J70" i="16" s="1"/>
  <c r="I52" i="16"/>
  <c r="I70" i="16" s="1"/>
  <c r="H52" i="16"/>
  <c r="H70" i="16" s="1"/>
  <c r="G52" i="16"/>
  <c r="G70" i="16" s="1"/>
  <c r="F52" i="16"/>
  <c r="F70" i="16" s="1"/>
  <c r="E52" i="16"/>
  <c r="D52" i="16"/>
  <c r="CA51" i="16"/>
  <c r="CA69" i="16" s="1"/>
  <c r="BZ51" i="16"/>
  <c r="BZ69" i="16" s="1"/>
  <c r="BY51" i="16"/>
  <c r="BY69" i="16" s="1"/>
  <c r="BX51" i="16"/>
  <c r="BX69" i="16" s="1"/>
  <c r="BW51" i="16"/>
  <c r="BW69" i="16" s="1"/>
  <c r="BV51" i="16"/>
  <c r="BV69" i="16" s="1"/>
  <c r="BU51" i="16"/>
  <c r="BU69" i="16" s="1"/>
  <c r="BT51" i="16"/>
  <c r="BT69" i="16" s="1"/>
  <c r="BS51" i="16"/>
  <c r="BS69" i="16" s="1"/>
  <c r="BR51" i="16"/>
  <c r="BR69" i="16" s="1"/>
  <c r="BQ51" i="16"/>
  <c r="BQ69" i="16" s="1"/>
  <c r="BP51" i="16"/>
  <c r="BP69" i="16" s="1"/>
  <c r="BO51" i="16"/>
  <c r="BO69" i="16" s="1"/>
  <c r="BN51" i="16"/>
  <c r="BN69" i="16" s="1"/>
  <c r="BM51" i="16"/>
  <c r="BM69" i="16" s="1"/>
  <c r="BL51" i="16"/>
  <c r="BL69" i="16" s="1"/>
  <c r="BK51" i="16"/>
  <c r="BK69" i="16" s="1"/>
  <c r="BJ51" i="16"/>
  <c r="BJ69" i="16" s="1"/>
  <c r="BI51" i="16"/>
  <c r="BI69" i="16" s="1"/>
  <c r="BH51" i="16"/>
  <c r="BH69" i="16" s="1"/>
  <c r="BG51" i="16"/>
  <c r="BG69" i="16" s="1"/>
  <c r="BF51" i="16"/>
  <c r="BF69" i="16" s="1"/>
  <c r="BE51" i="16"/>
  <c r="BE69" i="16" s="1"/>
  <c r="BD51" i="16"/>
  <c r="BD69" i="16" s="1"/>
  <c r="BC51" i="16"/>
  <c r="BC69" i="16" s="1"/>
  <c r="BB51" i="16"/>
  <c r="BB69" i="16" s="1"/>
  <c r="BA51" i="16"/>
  <c r="BA69" i="16" s="1"/>
  <c r="AZ51" i="16"/>
  <c r="AZ69" i="16" s="1"/>
  <c r="AY51" i="16"/>
  <c r="AY69" i="16" s="1"/>
  <c r="AX51" i="16"/>
  <c r="AX69" i="16" s="1"/>
  <c r="AW51" i="16"/>
  <c r="AW69" i="16" s="1"/>
  <c r="AV51" i="16"/>
  <c r="AV69" i="16" s="1"/>
  <c r="AU51" i="16"/>
  <c r="AU69" i="16" s="1"/>
  <c r="AT51" i="16"/>
  <c r="AT69" i="16" s="1"/>
  <c r="AS51" i="16"/>
  <c r="AS69" i="16" s="1"/>
  <c r="AR51" i="16"/>
  <c r="AR69" i="16" s="1"/>
  <c r="AQ51" i="16"/>
  <c r="AQ69" i="16" s="1"/>
  <c r="AP51" i="16"/>
  <c r="AP69" i="16" s="1"/>
  <c r="AO51" i="16"/>
  <c r="AO69" i="16" s="1"/>
  <c r="AN51" i="16"/>
  <c r="AN69" i="16" s="1"/>
  <c r="AM51" i="16"/>
  <c r="AM69" i="16" s="1"/>
  <c r="AL51" i="16"/>
  <c r="AL69" i="16" s="1"/>
  <c r="AK51" i="16"/>
  <c r="AK69" i="16" s="1"/>
  <c r="AJ51" i="16"/>
  <c r="AJ69" i="16" s="1"/>
  <c r="AI51" i="16"/>
  <c r="AI69" i="16" s="1"/>
  <c r="AH51" i="16"/>
  <c r="AH69" i="16" s="1"/>
  <c r="AG51" i="16"/>
  <c r="AG69" i="16" s="1"/>
  <c r="AF51" i="16"/>
  <c r="AF69" i="16" s="1"/>
  <c r="AE51" i="16"/>
  <c r="AE69" i="16" s="1"/>
  <c r="AD51" i="16"/>
  <c r="AD69" i="16" s="1"/>
  <c r="AC51" i="16"/>
  <c r="AC69" i="16" s="1"/>
  <c r="AB51" i="16"/>
  <c r="AB69" i="16" s="1"/>
  <c r="AA51" i="16"/>
  <c r="AA69" i="16" s="1"/>
  <c r="Z51" i="16"/>
  <c r="Z69" i="16" s="1"/>
  <c r="Y51" i="16"/>
  <c r="Y69" i="16" s="1"/>
  <c r="X51" i="16"/>
  <c r="X69" i="16" s="1"/>
  <c r="W51" i="16"/>
  <c r="W69" i="16" s="1"/>
  <c r="V51" i="16"/>
  <c r="V69" i="16" s="1"/>
  <c r="U51" i="16"/>
  <c r="U69" i="16" s="1"/>
  <c r="T51" i="16"/>
  <c r="T69" i="16" s="1"/>
  <c r="S51" i="16"/>
  <c r="S69" i="16" s="1"/>
  <c r="R51" i="16"/>
  <c r="R69" i="16" s="1"/>
  <c r="Q51" i="16"/>
  <c r="Q69" i="16" s="1"/>
  <c r="P51" i="16"/>
  <c r="P69" i="16" s="1"/>
  <c r="O51" i="16"/>
  <c r="O69" i="16" s="1"/>
  <c r="N51" i="16"/>
  <c r="N69" i="16" s="1"/>
  <c r="M51" i="16"/>
  <c r="M69" i="16" s="1"/>
  <c r="L51" i="16"/>
  <c r="L69" i="16" s="1"/>
  <c r="K51" i="16"/>
  <c r="K69" i="16" s="1"/>
  <c r="J51" i="16"/>
  <c r="J69" i="16" s="1"/>
  <c r="I51" i="16"/>
  <c r="I69" i="16" s="1"/>
  <c r="H51" i="16"/>
  <c r="H69" i="16" s="1"/>
  <c r="G51" i="16"/>
  <c r="G69" i="16" s="1"/>
  <c r="F51" i="16"/>
  <c r="F69" i="16" s="1"/>
  <c r="E51" i="16"/>
  <c r="D51" i="16"/>
  <c r="CA50" i="16"/>
  <c r="CA68" i="16" s="1"/>
  <c r="BZ50" i="16"/>
  <c r="BZ68" i="16" s="1"/>
  <c r="BY50" i="16"/>
  <c r="BY68" i="16" s="1"/>
  <c r="BX50" i="16"/>
  <c r="BX68" i="16" s="1"/>
  <c r="BW50" i="16"/>
  <c r="BW68" i="16" s="1"/>
  <c r="BV50" i="16"/>
  <c r="BV68" i="16" s="1"/>
  <c r="BU50" i="16"/>
  <c r="BU68" i="16" s="1"/>
  <c r="BT50" i="16"/>
  <c r="BT68" i="16" s="1"/>
  <c r="BS50" i="16"/>
  <c r="BS68" i="16" s="1"/>
  <c r="BR50" i="16"/>
  <c r="BR68" i="16" s="1"/>
  <c r="BQ50" i="16"/>
  <c r="BQ68" i="16" s="1"/>
  <c r="BP50" i="16"/>
  <c r="BP68" i="16" s="1"/>
  <c r="BO50" i="16"/>
  <c r="BO68" i="16" s="1"/>
  <c r="BN50" i="16"/>
  <c r="BN68" i="16" s="1"/>
  <c r="BM50" i="16"/>
  <c r="BM68" i="16" s="1"/>
  <c r="BL50" i="16"/>
  <c r="BL68" i="16" s="1"/>
  <c r="BK50" i="16"/>
  <c r="BK68" i="16" s="1"/>
  <c r="BJ50" i="16"/>
  <c r="BJ68" i="16" s="1"/>
  <c r="BI50" i="16"/>
  <c r="BI68" i="16" s="1"/>
  <c r="BH50" i="16"/>
  <c r="BH68" i="16" s="1"/>
  <c r="BG50" i="16"/>
  <c r="BG68" i="16" s="1"/>
  <c r="BF50" i="16"/>
  <c r="BF68" i="16" s="1"/>
  <c r="BE50" i="16"/>
  <c r="BE68" i="16" s="1"/>
  <c r="BD50" i="16"/>
  <c r="BD68" i="16" s="1"/>
  <c r="BC50" i="16"/>
  <c r="BC68" i="16" s="1"/>
  <c r="BB50" i="16"/>
  <c r="BB68" i="16" s="1"/>
  <c r="BA50" i="16"/>
  <c r="BA68" i="16" s="1"/>
  <c r="AZ50" i="16"/>
  <c r="AZ68" i="16" s="1"/>
  <c r="AY50" i="16"/>
  <c r="AY68" i="16" s="1"/>
  <c r="AX50" i="16"/>
  <c r="AX68" i="16" s="1"/>
  <c r="AW50" i="16"/>
  <c r="AW68" i="16" s="1"/>
  <c r="AV50" i="16"/>
  <c r="AV68" i="16" s="1"/>
  <c r="AU50" i="16"/>
  <c r="AU68" i="16" s="1"/>
  <c r="AT50" i="16"/>
  <c r="AT68" i="16" s="1"/>
  <c r="AS50" i="16"/>
  <c r="AS68" i="16" s="1"/>
  <c r="AR50" i="16"/>
  <c r="AR68" i="16" s="1"/>
  <c r="AQ50" i="16"/>
  <c r="AQ68" i="16" s="1"/>
  <c r="AP50" i="16"/>
  <c r="AP68" i="16" s="1"/>
  <c r="AO50" i="16"/>
  <c r="AO68" i="16" s="1"/>
  <c r="AN50" i="16"/>
  <c r="AN68" i="16" s="1"/>
  <c r="AM50" i="16"/>
  <c r="AM68" i="16" s="1"/>
  <c r="AL50" i="16"/>
  <c r="AL68" i="16" s="1"/>
  <c r="AK50" i="16"/>
  <c r="AK68" i="16" s="1"/>
  <c r="AJ50" i="16"/>
  <c r="AJ68" i="16" s="1"/>
  <c r="AI50" i="16"/>
  <c r="AI68" i="16" s="1"/>
  <c r="AH50" i="16"/>
  <c r="AH68" i="16" s="1"/>
  <c r="AG50" i="16"/>
  <c r="AG68" i="16" s="1"/>
  <c r="AF50" i="16"/>
  <c r="AF68" i="16" s="1"/>
  <c r="AE50" i="16"/>
  <c r="AE68" i="16" s="1"/>
  <c r="AD50" i="16"/>
  <c r="AD68" i="16" s="1"/>
  <c r="AC50" i="16"/>
  <c r="AC68" i="16" s="1"/>
  <c r="AB50" i="16"/>
  <c r="AB68" i="16" s="1"/>
  <c r="AA50" i="16"/>
  <c r="AA68" i="16" s="1"/>
  <c r="Z50" i="16"/>
  <c r="Z68" i="16" s="1"/>
  <c r="Y50" i="16"/>
  <c r="Y68" i="16" s="1"/>
  <c r="X50" i="16"/>
  <c r="X68" i="16" s="1"/>
  <c r="W50" i="16"/>
  <c r="W68" i="16" s="1"/>
  <c r="V50" i="16"/>
  <c r="V68" i="16" s="1"/>
  <c r="U50" i="16"/>
  <c r="U68" i="16" s="1"/>
  <c r="T50" i="16"/>
  <c r="T68" i="16" s="1"/>
  <c r="S50" i="16"/>
  <c r="S68" i="16" s="1"/>
  <c r="R50" i="16"/>
  <c r="R68" i="16" s="1"/>
  <c r="Q50" i="16"/>
  <c r="Q68" i="16" s="1"/>
  <c r="P50" i="16"/>
  <c r="P68" i="16" s="1"/>
  <c r="O50" i="16"/>
  <c r="O68" i="16" s="1"/>
  <c r="N50" i="16"/>
  <c r="N68" i="16" s="1"/>
  <c r="M50" i="16"/>
  <c r="M68" i="16" s="1"/>
  <c r="L50" i="16"/>
  <c r="L68" i="16" s="1"/>
  <c r="K50" i="16"/>
  <c r="K68" i="16" s="1"/>
  <c r="J50" i="16"/>
  <c r="J68" i="16" s="1"/>
  <c r="I50" i="16"/>
  <c r="I68" i="16" s="1"/>
  <c r="H50" i="16"/>
  <c r="H68" i="16" s="1"/>
  <c r="G50" i="16"/>
  <c r="G68" i="16" s="1"/>
  <c r="F50" i="16"/>
  <c r="F68" i="16" s="1"/>
  <c r="E50" i="16"/>
  <c r="D50" i="16"/>
  <c r="CA49" i="16"/>
  <c r="CA67" i="16" s="1"/>
  <c r="BZ49" i="16"/>
  <c r="BZ67" i="16" s="1"/>
  <c r="BY49" i="16"/>
  <c r="BY67" i="16" s="1"/>
  <c r="BX49" i="16"/>
  <c r="BX67" i="16" s="1"/>
  <c r="BW49" i="16"/>
  <c r="BW67" i="16" s="1"/>
  <c r="BV49" i="16"/>
  <c r="BV67" i="16" s="1"/>
  <c r="BU49" i="16"/>
  <c r="BU67" i="16" s="1"/>
  <c r="BT49" i="16"/>
  <c r="BT67" i="16" s="1"/>
  <c r="BS49" i="16"/>
  <c r="BS67" i="16" s="1"/>
  <c r="BR49" i="16"/>
  <c r="BR67" i="16" s="1"/>
  <c r="BQ49" i="16"/>
  <c r="BQ67" i="16" s="1"/>
  <c r="BP49" i="16"/>
  <c r="BP67" i="16" s="1"/>
  <c r="BO49" i="16"/>
  <c r="BO67" i="16" s="1"/>
  <c r="BN49" i="16"/>
  <c r="BN67" i="16" s="1"/>
  <c r="BM49" i="16"/>
  <c r="BM67" i="16" s="1"/>
  <c r="BL49" i="16"/>
  <c r="BL67" i="16" s="1"/>
  <c r="BK49" i="16"/>
  <c r="BK67" i="16" s="1"/>
  <c r="BJ49" i="16"/>
  <c r="BJ67" i="16" s="1"/>
  <c r="BI49" i="16"/>
  <c r="BI67" i="16" s="1"/>
  <c r="BH49" i="16"/>
  <c r="BH67" i="16" s="1"/>
  <c r="BG49" i="16"/>
  <c r="BG67" i="16" s="1"/>
  <c r="BF49" i="16"/>
  <c r="BF67" i="16" s="1"/>
  <c r="BE49" i="16"/>
  <c r="BE67" i="16" s="1"/>
  <c r="BD49" i="16"/>
  <c r="BD67" i="16" s="1"/>
  <c r="BC49" i="16"/>
  <c r="BC67" i="16" s="1"/>
  <c r="BB49" i="16"/>
  <c r="BB67" i="16" s="1"/>
  <c r="BA49" i="16"/>
  <c r="BA67" i="16" s="1"/>
  <c r="AZ49" i="16"/>
  <c r="AZ67" i="16" s="1"/>
  <c r="AY49" i="16"/>
  <c r="AY67" i="16" s="1"/>
  <c r="AX49" i="16"/>
  <c r="AX67" i="16" s="1"/>
  <c r="AW49" i="16"/>
  <c r="AW67" i="16" s="1"/>
  <c r="AV49" i="16"/>
  <c r="AV67" i="16" s="1"/>
  <c r="AU49" i="16"/>
  <c r="AU67" i="16" s="1"/>
  <c r="AT49" i="16"/>
  <c r="AT67" i="16" s="1"/>
  <c r="AS49" i="16"/>
  <c r="AS67" i="16" s="1"/>
  <c r="AR49" i="16"/>
  <c r="AR67" i="16" s="1"/>
  <c r="AQ49" i="16"/>
  <c r="AQ67" i="16" s="1"/>
  <c r="AP49" i="16"/>
  <c r="AP67" i="16" s="1"/>
  <c r="AO49" i="16"/>
  <c r="AO67" i="16" s="1"/>
  <c r="AN49" i="16"/>
  <c r="AN67" i="16" s="1"/>
  <c r="AM49" i="16"/>
  <c r="AM67" i="16" s="1"/>
  <c r="AL49" i="16"/>
  <c r="AL67" i="16" s="1"/>
  <c r="AK49" i="16"/>
  <c r="AK67" i="16" s="1"/>
  <c r="AJ49" i="16"/>
  <c r="AJ67" i="16" s="1"/>
  <c r="AI49" i="16"/>
  <c r="AI67" i="16" s="1"/>
  <c r="AH49" i="16"/>
  <c r="AH67" i="16" s="1"/>
  <c r="AG49" i="16"/>
  <c r="AG67" i="16" s="1"/>
  <c r="AF49" i="16"/>
  <c r="AF67" i="16" s="1"/>
  <c r="AE49" i="16"/>
  <c r="AE67" i="16" s="1"/>
  <c r="AD49" i="16"/>
  <c r="AD67" i="16" s="1"/>
  <c r="AC49" i="16"/>
  <c r="AC67" i="16" s="1"/>
  <c r="AB49" i="16"/>
  <c r="AB67" i="16" s="1"/>
  <c r="AA49" i="16"/>
  <c r="AA67" i="16" s="1"/>
  <c r="Z49" i="16"/>
  <c r="Z67" i="16" s="1"/>
  <c r="Y49" i="16"/>
  <c r="Y67" i="16" s="1"/>
  <c r="X49" i="16"/>
  <c r="X67" i="16" s="1"/>
  <c r="W49" i="16"/>
  <c r="W67" i="16" s="1"/>
  <c r="V49" i="16"/>
  <c r="V67" i="16" s="1"/>
  <c r="U49" i="16"/>
  <c r="U67" i="16" s="1"/>
  <c r="T49" i="16"/>
  <c r="T67" i="16" s="1"/>
  <c r="S49" i="16"/>
  <c r="S67" i="16" s="1"/>
  <c r="R49" i="16"/>
  <c r="R67" i="16" s="1"/>
  <c r="Q49" i="16"/>
  <c r="Q67" i="16" s="1"/>
  <c r="P49" i="16"/>
  <c r="P67" i="16" s="1"/>
  <c r="O49" i="16"/>
  <c r="O67" i="16" s="1"/>
  <c r="N49" i="16"/>
  <c r="N67" i="16" s="1"/>
  <c r="M49" i="16"/>
  <c r="M67" i="16" s="1"/>
  <c r="L49" i="16"/>
  <c r="L67" i="16" s="1"/>
  <c r="K49" i="16"/>
  <c r="K67" i="16" s="1"/>
  <c r="J49" i="16"/>
  <c r="J67" i="16" s="1"/>
  <c r="I49" i="16"/>
  <c r="I67" i="16" s="1"/>
  <c r="H49" i="16"/>
  <c r="H67" i="16" s="1"/>
  <c r="G49" i="16"/>
  <c r="G67" i="16" s="1"/>
  <c r="F49" i="16"/>
  <c r="F67" i="16" s="1"/>
  <c r="E49" i="16"/>
  <c r="D49" i="16"/>
  <c r="CA48" i="16"/>
  <c r="CA66" i="16" s="1"/>
  <c r="BZ48" i="16"/>
  <c r="BZ66" i="16" s="1"/>
  <c r="BY48" i="16"/>
  <c r="BY66" i="16" s="1"/>
  <c r="BX48" i="16"/>
  <c r="BX66" i="16" s="1"/>
  <c r="BW48" i="16"/>
  <c r="BW66" i="16" s="1"/>
  <c r="BV48" i="16"/>
  <c r="BV66" i="16" s="1"/>
  <c r="BU48" i="16"/>
  <c r="BU66" i="16" s="1"/>
  <c r="BT48" i="16"/>
  <c r="BT66" i="16" s="1"/>
  <c r="BS48" i="16"/>
  <c r="BS66" i="16" s="1"/>
  <c r="BR48" i="16"/>
  <c r="BR66" i="16" s="1"/>
  <c r="BQ48" i="16"/>
  <c r="BQ66" i="16" s="1"/>
  <c r="BP48" i="16"/>
  <c r="BP66" i="16" s="1"/>
  <c r="BO48" i="16"/>
  <c r="BO66" i="16" s="1"/>
  <c r="BN48" i="16"/>
  <c r="BN66" i="16" s="1"/>
  <c r="BM48" i="16"/>
  <c r="BM66" i="16" s="1"/>
  <c r="BL48" i="16"/>
  <c r="BL66" i="16" s="1"/>
  <c r="BK48" i="16"/>
  <c r="BK66" i="16" s="1"/>
  <c r="BJ48" i="16"/>
  <c r="BJ66" i="16" s="1"/>
  <c r="BI48" i="16"/>
  <c r="BI66" i="16" s="1"/>
  <c r="BH48" i="16"/>
  <c r="BH66" i="16" s="1"/>
  <c r="BG48" i="16"/>
  <c r="BG66" i="16" s="1"/>
  <c r="BF48" i="16"/>
  <c r="BF66" i="16" s="1"/>
  <c r="BE48" i="16"/>
  <c r="BE66" i="16" s="1"/>
  <c r="BD48" i="16"/>
  <c r="BD66" i="16" s="1"/>
  <c r="BC48" i="16"/>
  <c r="BC66" i="16" s="1"/>
  <c r="BB48" i="16"/>
  <c r="BB66" i="16" s="1"/>
  <c r="BA48" i="16"/>
  <c r="BA66" i="16" s="1"/>
  <c r="AZ48" i="16"/>
  <c r="AZ66" i="16" s="1"/>
  <c r="AY48" i="16"/>
  <c r="AY66" i="16" s="1"/>
  <c r="AX48" i="16"/>
  <c r="AX66" i="16" s="1"/>
  <c r="AW48" i="16"/>
  <c r="AW66" i="16" s="1"/>
  <c r="AV48" i="16"/>
  <c r="AV66" i="16" s="1"/>
  <c r="AU48" i="16"/>
  <c r="AU66" i="16" s="1"/>
  <c r="AT48" i="16"/>
  <c r="AT66" i="16" s="1"/>
  <c r="AS48" i="16"/>
  <c r="AS66" i="16" s="1"/>
  <c r="AR48" i="16"/>
  <c r="AR66" i="16" s="1"/>
  <c r="AQ48" i="16"/>
  <c r="AQ66" i="16" s="1"/>
  <c r="AP48" i="16"/>
  <c r="AP66" i="16" s="1"/>
  <c r="AO48" i="16"/>
  <c r="AO66" i="16" s="1"/>
  <c r="AN48" i="16"/>
  <c r="AN66" i="16" s="1"/>
  <c r="AM48" i="16"/>
  <c r="AM66" i="16" s="1"/>
  <c r="AL48" i="16"/>
  <c r="AL66" i="16" s="1"/>
  <c r="AK48" i="16"/>
  <c r="AK66" i="16" s="1"/>
  <c r="AJ48" i="16"/>
  <c r="AJ66" i="16" s="1"/>
  <c r="AI48" i="16"/>
  <c r="AI66" i="16" s="1"/>
  <c r="AH48" i="16"/>
  <c r="AH66" i="16" s="1"/>
  <c r="AG48" i="16"/>
  <c r="AG66" i="16" s="1"/>
  <c r="AF48" i="16"/>
  <c r="AF66" i="16" s="1"/>
  <c r="AE48" i="16"/>
  <c r="AE66" i="16" s="1"/>
  <c r="AD48" i="16"/>
  <c r="AD66" i="16" s="1"/>
  <c r="AC48" i="16"/>
  <c r="AC66" i="16" s="1"/>
  <c r="AB48" i="16"/>
  <c r="AB66" i="16" s="1"/>
  <c r="AA48" i="16"/>
  <c r="AA66" i="16" s="1"/>
  <c r="Z48" i="16"/>
  <c r="Z66" i="16" s="1"/>
  <c r="Y48" i="16"/>
  <c r="Y66" i="16" s="1"/>
  <c r="X48" i="16"/>
  <c r="X66" i="16" s="1"/>
  <c r="W48" i="16"/>
  <c r="W66" i="16" s="1"/>
  <c r="V48" i="16"/>
  <c r="V66" i="16" s="1"/>
  <c r="U48" i="16"/>
  <c r="U66" i="16" s="1"/>
  <c r="T48" i="16"/>
  <c r="T66" i="16" s="1"/>
  <c r="S48" i="16"/>
  <c r="S66" i="16" s="1"/>
  <c r="R48" i="16"/>
  <c r="R66" i="16" s="1"/>
  <c r="Q48" i="16"/>
  <c r="Q66" i="16" s="1"/>
  <c r="P48" i="16"/>
  <c r="P66" i="16" s="1"/>
  <c r="O48" i="16"/>
  <c r="O66" i="16" s="1"/>
  <c r="N48" i="16"/>
  <c r="N66" i="16" s="1"/>
  <c r="M48" i="16"/>
  <c r="M66" i="16" s="1"/>
  <c r="L48" i="16"/>
  <c r="L66" i="16" s="1"/>
  <c r="K48" i="16"/>
  <c r="K66" i="16" s="1"/>
  <c r="J48" i="16"/>
  <c r="J66" i="16" s="1"/>
  <c r="I48" i="16"/>
  <c r="I66" i="16" s="1"/>
  <c r="H48" i="16"/>
  <c r="H66" i="16" s="1"/>
  <c r="G48" i="16"/>
  <c r="G66" i="16" s="1"/>
  <c r="F48" i="16"/>
  <c r="F66" i="16" s="1"/>
  <c r="E48" i="16"/>
  <c r="D48" i="16"/>
  <c r="CA47" i="16"/>
  <c r="CA65" i="16" s="1"/>
  <c r="BZ47" i="16"/>
  <c r="BZ65" i="16" s="1"/>
  <c r="BY47" i="16"/>
  <c r="BY65" i="16" s="1"/>
  <c r="BX47" i="16"/>
  <c r="BX65" i="16" s="1"/>
  <c r="BW47" i="16"/>
  <c r="BW65" i="16" s="1"/>
  <c r="BV47" i="16"/>
  <c r="BV65" i="16" s="1"/>
  <c r="BU47" i="16"/>
  <c r="BU65" i="16" s="1"/>
  <c r="BT47" i="16"/>
  <c r="BT65" i="16" s="1"/>
  <c r="BS47" i="16"/>
  <c r="BS65" i="16" s="1"/>
  <c r="BR47" i="16"/>
  <c r="BR65" i="16" s="1"/>
  <c r="BQ47" i="16"/>
  <c r="BQ65" i="16" s="1"/>
  <c r="BP47" i="16"/>
  <c r="BP65" i="16" s="1"/>
  <c r="BO47" i="16"/>
  <c r="BO65" i="16" s="1"/>
  <c r="BN47" i="16"/>
  <c r="BN65" i="16" s="1"/>
  <c r="BM47" i="16"/>
  <c r="BM65" i="16" s="1"/>
  <c r="BL47" i="16"/>
  <c r="BL65" i="16" s="1"/>
  <c r="BK47" i="16"/>
  <c r="BK65" i="16" s="1"/>
  <c r="BJ47" i="16"/>
  <c r="BJ65" i="16" s="1"/>
  <c r="BI47" i="16"/>
  <c r="BI65" i="16" s="1"/>
  <c r="BH47" i="16"/>
  <c r="BH65" i="16" s="1"/>
  <c r="BG47" i="16"/>
  <c r="BG65" i="16" s="1"/>
  <c r="BF47" i="16"/>
  <c r="BF65" i="16" s="1"/>
  <c r="BE47" i="16"/>
  <c r="BE65" i="16" s="1"/>
  <c r="BD47" i="16"/>
  <c r="BD65" i="16" s="1"/>
  <c r="BC47" i="16"/>
  <c r="BC65" i="16" s="1"/>
  <c r="BB47" i="16"/>
  <c r="BB65" i="16" s="1"/>
  <c r="BA47" i="16"/>
  <c r="BA65" i="16" s="1"/>
  <c r="AZ47" i="16"/>
  <c r="AZ65" i="16" s="1"/>
  <c r="AY47" i="16"/>
  <c r="AY65" i="16" s="1"/>
  <c r="AX47" i="16"/>
  <c r="AX65" i="16" s="1"/>
  <c r="AW47" i="16"/>
  <c r="AW65" i="16" s="1"/>
  <c r="AV47" i="16"/>
  <c r="AV65" i="16" s="1"/>
  <c r="AU47" i="16"/>
  <c r="AU65" i="16" s="1"/>
  <c r="AT47" i="16"/>
  <c r="AT65" i="16" s="1"/>
  <c r="AS47" i="16"/>
  <c r="AS65" i="16" s="1"/>
  <c r="AR47" i="16"/>
  <c r="AR65" i="16" s="1"/>
  <c r="AQ47" i="16"/>
  <c r="AQ65" i="16" s="1"/>
  <c r="AP47" i="16"/>
  <c r="AP65" i="16" s="1"/>
  <c r="AO47" i="16"/>
  <c r="AO65" i="16" s="1"/>
  <c r="AN47" i="16"/>
  <c r="AN65" i="16" s="1"/>
  <c r="AM47" i="16"/>
  <c r="AM65" i="16" s="1"/>
  <c r="AL47" i="16"/>
  <c r="AL65" i="16" s="1"/>
  <c r="AK47" i="16"/>
  <c r="AK65" i="16" s="1"/>
  <c r="AJ47" i="16"/>
  <c r="AJ65" i="16" s="1"/>
  <c r="AI47" i="16"/>
  <c r="AI65" i="16" s="1"/>
  <c r="AH47" i="16"/>
  <c r="AH65" i="16" s="1"/>
  <c r="AG47" i="16"/>
  <c r="AG65" i="16" s="1"/>
  <c r="AF47" i="16"/>
  <c r="AF65" i="16" s="1"/>
  <c r="AE47" i="16"/>
  <c r="AE65" i="16" s="1"/>
  <c r="AD47" i="16"/>
  <c r="AD65" i="16" s="1"/>
  <c r="AC47" i="16"/>
  <c r="AC65" i="16" s="1"/>
  <c r="AB47" i="16"/>
  <c r="AB65" i="16" s="1"/>
  <c r="AA47" i="16"/>
  <c r="AA65" i="16" s="1"/>
  <c r="Z47" i="16"/>
  <c r="Z65" i="16" s="1"/>
  <c r="Y47" i="16"/>
  <c r="Y65" i="16" s="1"/>
  <c r="X47" i="16"/>
  <c r="X65" i="16" s="1"/>
  <c r="W47" i="16"/>
  <c r="W65" i="16" s="1"/>
  <c r="V47" i="16"/>
  <c r="V65" i="16" s="1"/>
  <c r="U47" i="16"/>
  <c r="U65" i="16" s="1"/>
  <c r="T47" i="16"/>
  <c r="T65" i="16" s="1"/>
  <c r="S47" i="16"/>
  <c r="S65" i="16" s="1"/>
  <c r="R47" i="16"/>
  <c r="R65" i="16" s="1"/>
  <c r="Q47" i="16"/>
  <c r="Q65" i="16" s="1"/>
  <c r="P47" i="16"/>
  <c r="P65" i="16" s="1"/>
  <c r="O47" i="16"/>
  <c r="O65" i="16" s="1"/>
  <c r="N47" i="16"/>
  <c r="N65" i="16" s="1"/>
  <c r="M47" i="16"/>
  <c r="M65" i="16" s="1"/>
  <c r="L47" i="16"/>
  <c r="L65" i="16" s="1"/>
  <c r="K47" i="16"/>
  <c r="K65" i="16" s="1"/>
  <c r="J47" i="16"/>
  <c r="J65" i="16" s="1"/>
  <c r="I47" i="16"/>
  <c r="I65" i="16" s="1"/>
  <c r="H47" i="16"/>
  <c r="H65" i="16" s="1"/>
  <c r="G47" i="16"/>
  <c r="G65" i="16" s="1"/>
  <c r="F47" i="16"/>
  <c r="F65" i="16" s="1"/>
  <c r="E47" i="16"/>
  <c r="D47" i="16"/>
  <c r="CA46" i="16"/>
  <c r="CA64" i="16" s="1"/>
  <c r="BZ46" i="16"/>
  <c r="BZ64" i="16" s="1"/>
  <c r="BY46" i="16"/>
  <c r="BY64" i="16" s="1"/>
  <c r="BX46" i="16"/>
  <c r="BX64" i="16" s="1"/>
  <c r="BW46" i="16"/>
  <c r="BW64" i="16" s="1"/>
  <c r="BV46" i="16"/>
  <c r="BV64" i="16" s="1"/>
  <c r="BU46" i="16"/>
  <c r="BU64" i="16" s="1"/>
  <c r="BT46" i="16"/>
  <c r="BT64" i="16" s="1"/>
  <c r="BS46" i="16"/>
  <c r="BS64" i="16" s="1"/>
  <c r="BR46" i="16"/>
  <c r="BR64" i="16" s="1"/>
  <c r="BQ46" i="16"/>
  <c r="BQ64" i="16" s="1"/>
  <c r="BP46" i="16"/>
  <c r="BP64" i="16" s="1"/>
  <c r="BO46" i="16"/>
  <c r="BO64" i="16" s="1"/>
  <c r="BN46" i="16"/>
  <c r="BN64" i="16" s="1"/>
  <c r="BM46" i="16"/>
  <c r="BM64" i="16" s="1"/>
  <c r="BL46" i="16"/>
  <c r="BL64" i="16" s="1"/>
  <c r="BK46" i="16"/>
  <c r="BK64" i="16" s="1"/>
  <c r="BJ46" i="16"/>
  <c r="BJ64" i="16" s="1"/>
  <c r="BI46" i="16"/>
  <c r="BI64" i="16" s="1"/>
  <c r="BH46" i="16"/>
  <c r="BH64" i="16" s="1"/>
  <c r="BG46" i="16"/>
  <c r="BG64" i="16" s="1"/>
  <c r="BF46" i="16"/>
  <c r="BF64" i="16" s="1"/>
  <c r="BE46" i="16"/>
  <c r="BE64" i="16" s="1"/>
  <c r="BD46" i="16"/>
  <c r="BD64" i="16" s="1"/>
  <c r="BC46" i="16"/>
  <c r="BC64" i="16" s="1"/>
  <c r="BB46" i="16"/>
  <c r="BB64" i="16" s="1"/>
  <c r="BA46" i="16"/>
  <c r="BA64" i="16" s="1"/>
  <c r="AZ46" i="16"/>
  <c r="AZ64" i="16" s="1"/>
  <c r="AY46" i="16"/>
  <c r="AY64" i="16" s="1"/>
  <c r="AX46" i="16"/>
  <c r="AX64" i="16" s="1"/>
  <c r="AW46" i="16"/>
  <c r="AW64" i="16" s="1"/>
  <c r="AV46" i="16"/>
  <c r="AV64" i="16" s="1"/>
  <c r="AU46" i="16"/>
  <c r="AU64" i="16" s="1"/>
  <c r="AT46" i="16"/>
  <c r="AT64" i="16" s="1"/>
  <c r="AS46" i="16"/>
  <c r="AS64" i="16" s="1"/>
  <c r="AR46" i="16"/>
  <c r="AR64" i="16" s="1"/>
  <c r="AQ46" i="16"/>
  <c r="AQ64" i="16" s="1"/>
  <c r="AP46" i="16"/>
  <c r="AP64" i="16" s="1"/>
  <c r="AO46" i="16"/>
  <c r="AO64" i="16" s="1"/>
  <c r="AN46" i="16"/>
  <c r="AN64" i="16" s="1"/>
  <c r="AM46" i="16"/>
  <c r="AM64" i="16" s="1"/>
  <c r="AL46" i="16"/>
  <c r="AL64" i="16" s="1"/>
  <c r="AK46" i="16"/>
  <c r="AK64" i="16" s="1"/>
  <c r="AJ46" i="16"/>
  <c r="AJ64" i="16" s="1"/>
  <c r="AI46" i="16"/>
  <c r="AI64" i="16" s="1"/>
  <c r="AH46" i="16"/>
  <c r="AH64" i="16" s="1"/>
  <c r="AG46" i="16"/>
  <c r="AG64" i="16" s="1"/>
  <c r="AF46" i="16"/>
  <c r="AF64" i="16" s="1"/>
  <c r="AE46" i="16"/>
  <c r="AE64" i="16" s="1"/>
  <c r="AD46" i="16"/>
  <c r="AD64" i="16" s="1"/>
  <c r="AC46" i="16"/>
  <c r="AC64" i="16" s="1"/>
  <c r="AB46" i="16"/>
  <c r="AB64" i="16" s="1"/>
  <c r="AA46" i="16"/>
  <c r="AA64" i="16" s="1"/>
  <c r="Z46" i="16"/>
  <c r="Z64" i="16" s="1"/>
  <c r="Y46" i="16"/>
  <c r="Y64" i="16" s="1"/>
  <c r="X46" i="16"/>
  <c r="X64" i="16" s="1"/>
  <c r="W46" i="16"/>
  <c r="W64" i="16" s="1"/>
  <c r="V46" i="16"/>
  <c r="V64" i="16" s="1"/>
  <c r="U46" i="16"/>
  <c r="U64" i="16" s="1"/>
  <c r="T46" i="16"/>
  <c r="T64" i="16" s="1"/>
  <c r="S46" i="16"/>
  <c r="S64" i="16" s="1"/>
  <c r="R46" i="16"/>
  <c r="R64" i="16" s="1"/>
  <c r="Q46" i="16"/>
  <c r="Q64" i="16" s="1"/>
  <c r="P46" i="16"/>
  <c r="P64" i="16" s="1"/>
  <c r="O46" i="16"/>
  <c r="O64" i="16" s="1"/>
  <c r="N46" i="16"/>
  <c r="N64" i="16" s="1"/>
  <c r="M46" i="16"/>
  <c r="M64" i="16" s="1"/>
  <c r="L46" i="16"/>
  <c r="L64" i="16" s="1"/>
  <c r="K46" i="16"/>
  <c r="K64" i="16" s="1"/>
  <c r="J46" i="16"/>
  <c r="J64" i="16" s="1"/>
  <c r="I46" i="16"/>
  <c r="I64" i="16" s="1"/>
  <c r="H46" i="16"/>
  <c r="H64" i="16" s="1"/>
  <c r="G46" i="16"/>
  <c r="G64" i="16" s="1"/>
  <c r="F46" i="16"/>
  <c r="F64" i="16" s="1"/>
  <c r="E46" i="16"/>
  <c r="D46" i="16"/>
  <c r="CA45" i="16"/>
  <c r="CA63" i="16" s="1"/>
  <c r="BZ45" i="16"/>
  <c r="BZ63" i="16" s="1"/>
  <c r="BY45" i="16"/>
  <c r="BY63" i="16" s="1"/>
  <c r="BX45" i="16"/>
  <c r="BX63" i="16" s="1"/>
  <c r="BW45" i="16"/>
  <c r="BW63" i="16" s="1"/>
  <c r="BV45" i="16"/>
  <c r="BV63" i="16" s="1"/>
  <c r="BU45" i="16"/>
  <c r="BU63" i="16" s="1"/>
  <c r="BT45" i="16"/>
  <c r="BT63" i="16" s="1"/>
  <c r="BS45" i="16"/>
  <c r="BS63" i="16" s="1"/>
  <c r="BR45" i="16"/>
  <c r="BR63" i="16" s="1"/>
  <c r="BQ45" i="16"/>
  <c r="BQ63" i="16" s="1"/>
  <c r="BP45" i="16"/>
  <c r="BP63" i="16" s="1"/>
  <c r="BO45" i="16"/>
  <c r="BO63" i="16" s="1"/>
  <c r="BN45" i="16"/>
  <c r="BN63" i="16" s="1"/>
  <c r="BM45" i="16"/>
  <c r="BM63" i="16" s="1"/>
  <c r="BL45" i="16"/>
  <c r="BL63" i="16" s="1"/>
  <c r="BK45" i="16"/>
  <c r="BK63" i="16" s="1"/>
  <c r="BJ45" i="16"/>
  <c r="BJ63" i="16" s="1"/>
  <c r="BI45" i="16"/>
  <c r="BI63" i="16" s="1"/>
  <c r="BH45" i="16"/>
  <c r="BH63" i="16" s="1"/>
  <c r="BG45" i="16"/>
  <c r="BG63" i="16" s="1"/>
  <c r="BF45" i="16"/>
  <c r="BF63" i="16" s="1"/>
  <c r="BE45" i="16"/>
  <c r="BE63" i="16" s="1"/>
  <c r="BD45" i="16"/>
  <c r="BD63" i="16" s="1"/>
  <c r="BC45" i="16"/>
  <c r="BC63" i="16" s="1"/>
  <c r="BB45" i="16"/>
  <c r="BB63" i="16" s="1"/>
  <c r="BA45" i="16"/>
  <c r="BA63" i="16" s="1"/>
  <c r="AZ45" i="16"/>
  <c r="AZ63" i="16" s="1"/>
  <c r="AY45" i="16"/>
  <c r="AY63" i="16" s="1"/>
  <c r="AX45" i="16"/>
  <c r="AX63" i="16" s="1"/>
  <c r="AW45" i="16"/>
  <c r="AW63" i="16" s="1"/>
  <c r="AV45" i="16"/>
  <c r="AV63" i="16" s="1"/>
  <c r="AU45" i="16"/>
  <c r="AU63" i="16" s="1"/>
  <c r="AT45" i="16"/>
  <c r="AT63" i="16" s="1"/>
  <c r="AS45" i="16"/>
  <c r="AS63" i="16" s="1"/>
  <c r="AR45" i="16"/>
  <c r="AR63" i="16" s="1"/>
  <c r="AQ45" i="16"/>
  <c r="AQ63" i="16" s="1"/>
  <c r="AP45" i="16"/>
  <c r="AP63" i="16" s="1"/>
  <c r="AO45" i="16"/>
  <c r="AO63" i="16" s="1"/>
  <c r="AN45" i="16"/>
  <c r="AN63" i="16" s="1"/>
  <c r="AM45" i="16"/>
  <c r="AM63" i="16" s="1"/>
  <c r="AL45" i="16"/>
  <c r="AL63" i="16" s="1"/>
  <c r="AK45" i="16"/>
  <c r="AK63" i="16" s="1"/>
  <c r="AJ45" i="16"/>
  <c r="AJ63" i="16" s="1"/>
  <c r="AI45" i="16"/>
  <c r="AI63" i="16" s="1"/>
  <c r="AH45" i="16"/>
  <c r="AH63" i="16" s="1"/>
  <c r="AG45" i="16"/>
  <c r="AG63" i="16" s="1"/>
  <c r="AF45" i="16"/>
  <c r="AF63" i="16" s="1"/>
  <c r="AE45" i="16"/>
  <c r="AE63" i="16" s="1"/>
  <c r="AD45" i="16"/>
  <c r="AD63" i="16" s="1"/>
  <c r="AC45" i="16"/>
  <c r="AC63" i="16" s="1"/>
  <c r="AB45" i="16"/>
  <c r="AB63" i="16" s="1"/>
  <c r="AA45" i="16"/>
  <c r="AA63" i="16" s="1"/>
  <c r="Z45" i="16"/>
  <c r="Z63" i="16" s="1"/>
  <c r="Y45" i="16"/>
  <c r="Y63" i="16" s="1"/>
  <c r="X45" i="16"/>
  <c r="X63" i="16" s="1"/>
  <c r="W45" i="16"/>
  <c r="W63" i="16" s="1"/>
  <c r="V45" i="16"/>
  <c r="V63" i="16" s="1"/>
  <c r="U45" i="16"/>
  <c r="U63" i="16" s="1"/>
  <c r="T45" i="16"/>
  <c r="T63" i="16" s="1"/>
  <c r="S45" i="16"/>
  <c r="S63" i="16" s="1"/>
  <c r="R45" i="16"/>
  <c r="R63" i="16" s="1"/>
  <c r="Q45" i="16"/>
  <c r="Q63" i="16" s="1"/>
  <c r="P45" i="16"/>
  <c r="P63" i="16" s="1"/>
  <c r="O45" i="16"/>
  <c r="O63" i="16" s="1"/>
  <c r="N45" i="16"/>
  <c r="N63" i="16" s="1"/>
  <c r="M45" i="16"/>
  <c r="M63" i="16" s="1"/>
  <c r="L45" i="16"/>
  <c r="L63" i="16" s="1"/>
  <c r="K45" i="16"/>
  <c r="K63" i="16" s="1"/>
  <c r="J45" i="16"/>
  <c r="J63" i="16" s="1"/>
  <c r="I45" i="16"/>
  <c r="I63" i="16" s="1"/>
  <c r="H45" i="16"/>
  <c r="H63" i="16" s="1"/>
  <c r="G45" i="16"/>
  <c r="G63" i="16" s="1"/>
  <c r="F45" i="16"/>
  <c r="F63" i="16" s="1"/>
  <c r="E45" i="16"/>
  <c r="E63" i="16" s="1"/>
  <c r="D45" i="16"/>
  <c r="B1" i="16"/>
  <c r="C71" i="16" s="1"/>
  <c r="D751" i="8" l="1"/>
  <c r="D736" i="8"/>
  <c r="D662" i="8"/>
  <c r="D576" i="8"/>
  <c r="D490" i="8"/>
  <c r="D393" i="8"/>
  <c r="D764" i="8"/>
  <c r="D752" i="8"/>
  <c r="D740" i="8"/>
  <c r="D728" i="8"/>
  <c r="D716" i="8"/>
  <c r="D704" i="8"/>
  <c r="D692" i="8"/>
  <c r="D680" i="8"/>
  <c r="D668" i="8"/>
  <c r="D654" i="8"/>
  <c r="D642" i="8"/>
  <c r="D630" i="8"/>
  <c r="D616" i="8"/>
  <c r="D604" i="8"/>
  <c r="D592" i="8"/>
  <c r="D580" i="8"/>
  <c r="D568" i="8"/>
  <c r="D556" i="8"/>
  <c r="D544" i="8"/>
  <c r="D530" i="8"/>
  <c r="D518" i="8"/>
  <c r="D506" i="8"/>
  <c r="D494" i="8"/>
  <c r="D482" i="8"/>
  <c r="D470" i="8"/>
  <c r="D458" i="8"/>
  <c r="D446" i="8"/>
  <c r="D434" i="8"/>
  <c r="D422" i="8"/>
  <c r="D410" i="8"/>
  <c r="D397" i="8"/>
  <c r="D385" i="8"/>
  <c r="D373" i="8"/>
  <c r="D362" i="8"/>
  <c r="D350" i="8"/>
  <c r="D338" i="8"/>
  <c r="D326" i="8"/>
  <c r="D314" i="8"/>
  <c r="D302" i="8"/>
  <c r="D290" i="8"/>
  <c r="D278" i="8"/>
  <c r="D266" i="8"/>
  <c r="D254" i="8"/>
  <c r="D242" i="8"/>
  <c r="D230" i="8"/>
  <c r="D218" i="8"/>
  <c r="D206" i="8"/>
  <c r="D194" i="8"/>
  <c r="D182" i="8"/>
  <c r="D170" i="8"/>
  <c r="D158" i="8"/>
  <c r="D146" i="8"/>
  <c r="D134" i="8"/>
  <c r="D122" i="8"/>
  <c r="D110" i="8"/>
  <c r="D98" i="8"/>
  <c r="D86" i="8"/>
  <c r="D74" i="8"/>
  <c r="D62" i="8"/>
  <c r="D50" i="8"/>
  <c r="D38" i="8"/>
  <c r="D26" i="8"/>
  <c r="D14" i="8"/>
  <c r="D653" i="8"/>
  <c r="D641" i="8"/>
  <c r="D629" i="8"/>
  <c r="D615" i="8"/>
  <c r="D603" i="8"/>
  <c r="D591" i="8"/>
  <c r="D579" i="8"/>
  <c r="D567" i="8"/>
  <c r="D555" i="8"/>
  <c r="D543" i="8"/>
  <c r="D529" i="8"/>
  <c r="D517" i="8"/>
  <c r="D505" i="8"/>
  <c r="D493" i="8"/>
  <c r="D481" i="8"/>
  <c r="D469" i="8"/>
  <c r="D457" i="8"/>
  <c r="D445" i="8"/>
  <c r="D433" i="8"/>
  <c r="D421" i="8"/>
  <c r="D409" i="8"/>
  <c r="D396" i="8"/>
  <c r="D384" i="8"/>
  <c r="D372" i="8"/>
  <c r="D361" i="8"/>
  <c r="D349" i="8"/>
  <c r="D337" i="8"/>
  <c r="D325" i="8"/>
  <c r="D313" i="8"/>
  <c r="D301" i="8"/>
  <c r="D289" i="8"/>
  <c r="D277" i="8"/>
  <c r="D265" i="8"/>
  <c r="D253" i="8"/>
  <c r="D241" i="8"/>
  <c r="D229" i="8"/>
  <c r="D217" i="8"/>
  <c r="D205" i="8"/>
  <c r="D193" i="8"/>
  <c r="D181" i="8"/>
  <c r="D169" i="8"/>
  <c r="D157" i="8"/>
  <c r="D145" i="8"/>
  <c r="D133" i="8"/>
  <c r="D121" i="8"/>
  <c r="D109" i="8"/>
  <c r="D97" i="8"/>
  <c r="D85" i="8"/>
  <c r="D73" i="8"/>
  <c r="D61" i="8"/>
  <c r="D49" i="8"/>
  <c r="D37" i="8"/>
  <c r="D25" i="8"/>
  <c r="D13" i="8"/>
  <c r="D703" i="8"/>
  <c r="D679" i="8"/>
  <c r="D714" i="8"/>
  <c r="D702" i="8"/>
  <c r="D690" i="8"/>
  <c r="D678" i="8"/>
  <c r="D665" i="8"/>
  <c r="D652" i="8"/>
  <c r="D640" i="8"/>
  <c r="D628" i="8"/>
  <c r="D614" i="8"/>
  <c r="D602" i="8"/>
  <c r="D590" i="8"/>
  <c r="D578" i="8"/>
  <c r="D566" i="8"/>
  <c r="D554" i="8"/>
  <c r="D542" i="8"/>
  <c r="D528" i="8"/>
  <c r="D516" i="8"/>
  <c r="D504" i="8"/>
  <c r="D492" i="8"/>
  <c r="D480" i="8"/>
  <c r="D468" i="8"/>
  <c r="D456" i="8"/>
  <c r="D444" i="8"/>
  <c r="D432" i="8"/>
  <c r="D420" i="8"/>
  <c r="D408" i="8"/>
  <c r="D395" i="8"/>
  <c r="D383" i="8"/>
  <c r="D371" i="8"/>
  <c r="D360" i="8"/>
  <c r="D348" i="8"/>
  <c r="D336" i="8"/>
  <c r="D324" i="8"/>
  <c r="D312" i="8"/>
  <c r="D300" i="8"/>
  <c r="D288" i="8"/>
  <c r="D276" i="8"/>
  <c r="D264" i="8"/>
  <c r="D252" i="8"/>
  <c r="D240" i="8"/>
  <c r="D228" i="8"/>
  <c r="D216" i="8"/>
  <c r="D204" i="8"/>
  <c r="D192" i="8"/>
  <c r="D180" i="8"/>
  <c r="D168" i="8"/>
  <c r="D156" i="8"/>
  <c r="D144" i="8"/>
  <c r="D132" i="8"/>
  <c r="D120" i="8"/>
  <c r="D108" i="8"/>
  <c r="D96" i="8"/>
  <c r="D84" i="8"/>
  <c r="D72" i="8"/>
  <c r="D60" i="8"/>
  <c r="D48" i="8"/>
  <c r="D36" i="8"/>
  <c r="D24" i="8"/>
  <c r="D12" i="8"/>
  <c r="D691" i="8"/>
  <c r="D667" i="8"/>
  <c r="D774" i="8"/>
  <c r="D762" i="8"/>
  <c r="D750" i="8"/>
  <c r="D738" i="8"/>
  <c r="D726" i="8"/>
  <c r="D773" i="8"/>
  <c r="D761" i="8"/>
  <c r="D749" i="8"/>
  <c r="D737" i="8"/>
  <c r="D725" i="8"/>
  <c r="D713" i="8"/>
  <c r="D701" i="8"/>
  <c r="D689" i="8"/>
  <c r="D677" i="8"/>
  <c r="D663" i="8"/>
  <c r="D651" i="8"/>
  <c r="D639" i="8"/>
  <c r="D627" i="8"/>
  <c r="D613" i="8"/>
  <c r="D601" i="8"/>
  <c r="D589" i="8"/>
  <c r="D577" i="8"/>
  <c r="D565" i="8"/>
  <c r="D553" i="8"/>
  <c r="D541" i="8"/>
  <c r="D527" i="8"/>
  <c r="D515" i="8"/>
  <c r="D503" i="8"/>
  <c r="D491" i="8"/>
  <c r="D479" i="8"/>
  <c r="D467" i="8"/>
  <c r="D455" i="8"/>
  <c r="D443" i="8"/>
  <c r="D431" i="8"/>
  <c r="D419" i="8"/>
  <c r="D407" i="8"/>
  <c r="D394" i="8"/>
  <c r="D382" i="8"/>
  <c r="D370" i="8"/>
  <c r="D359" i="8"/>
  <c r="D347" i="8"/>
  <c r="D335" i="8"/>
  <c r="D323" i="8"/>
  <c r="D311" i="8"/>
  <c r="D299" i="8"/>
  <c r="D287" i="8"/>
  <c r="D275" i="8"/>
  <c r="D263" i="8"/>
  <c r="D251" i="8"/>
  <c r="D239" i="8"/>
  <c r="D227" i="8"/>
  <c r="D215" i="8"/>
  <c r="D203" i="8"/>
  <c r="D191" i="8"/>
  <c r="D179" i="8"/>
  <c r="D167" i="8"/>
  <c r="D155" i="8"/>
  <c r="D143" i="8"/>
  <c r="D131" i="8"/>
  <c r="D119" i="8"/>
  <c r="D107" i="8"/>
  <c r="D95" i="8"/>
  <c r="D83" i="8"/>
  <c r="D71" i="8"/>
  <c r="D59" i="8"/>
  <c r="D47" i="8"/>
  <c r="D35" i="8"/>
  <c r="D23" i="8"/>
  <c r="D11" i="8"/>
  <c r="D358" i="8"/>
  <c r="D346" i="8"/>
  <c r="D334" i="8"/>
  <c r="D322" i="8"/>
  <c r="D310" i="8"/>
  <c r="D298" i="8"/>
  <c r="D286" i="8"/>
  <c r="D274" i="8"/>
  <c r="D262" i="8"/>
  <c r="D250" i="8"/>
  <c r="D238" i="8"/>
  <c r="D226" i="8"/>
  <c r="D214" i="8"/>
  <c r="D202" i="8"/>
  <c r="D190" i="8"/>
  <c r="D178" i="8"/>
  <c r="D166" i="8"/>
  <c r="D154" i="8"/>
  <c r="D142" i="8"/>
  <c r="D130" i="8"/>
  <c r="D118" i="8"/>
  <c r="D106" i="8"/>
  <c r="D94" i="8"/>
  <c r="D82" i="8"/>
  <c r="D70" i="8"/>
  <c r="D58" i="8"/>
  <c r="D46" i="8"/>
  <c r="D34" i="8"/>
  <c r="D22" i="8"/>
  <c r="D10" i="8"/>
  <c r="D727" i="8"/>
  <c r="D418" i="8"/>
  <c r="D771" i="8"/>
  <c r="D759" i="8"/>
  <c r="D747" i="8"/>
  <c r="D735" i="8"/>
  <c r="D723" i="8"/>
  <c r="D711" i="8"/>
  <c r="D699" i="8"/>
  <c r="D687" i="8"/>
  <c r="D675" i="8"/>
  <c r="D661" i="8"/>
  <c r="D649" i="8"/>
  <c r="D637" i="8"/>
  <c r="D625" i="8"/>
  <c r="D611" i="8"/>
  <c r="D599" i="8"/>
  <c r="D587" i="8"/>
  <c r="D575" i="8"/>
  <c r="D563" i="8"/>
  <c r="D551" i="8"/>
  <c r="D539" i="8"/>
  <c r="D525" i="8"/>
  <c r="D513" i="8"/>
  <c r="D501" i="8"/>
  <c r="D489" i="8"/>
  <c r="D477" i="8"/>
  <c r="D465" i="8"/>
  <c r="D453" i="8"/>
  <c r="D441" i="8"/>
  <c r="D429" i="8"/>
  <c r="D417" i="8"/>
  <c r="D405" i="8"/>
  <c r="D392" i="8"/>
  <c r="D380" i="8"/>
  <c r="D369" i="8"/>
  <c r="D357" i="8"/>
  <c r="D345" i="8"/>
  <c r="D333" i="8"/>
  <c r="D321" i="8"/>
  <c r="D309" i="8"/>
  <c r="D297" i="8"/>
  <c r="D285" i="8"/>
  <c r="D273" i="8"/>
  <c r="D261" i="8"/>
  <c r="D249" i="8"/>
  <c r="D237" i="8"/>
  <c r="D225" i="8"/>
  <c r="D213" i="8"/>
  <c r="D201" i="8"/>
  <c r="D189" i="8"/>
  <c r="D177" i="8"/>
  <c r="D165" i="8"/>
  <c r="D153" i="8"/>
  <c r="D141" i="8"/>
  <c r="D129" i="8"/>
  <c r="D117" i="8"/>
  <c r="D105" i="8"/>
  <c r="D93" i="8"/>
  <c r="D81" i="8"/>
  <c r="D69" i="8"/>
  <c r="D57" i="8"/>
  <c r="D45" i="8"/>
  <c r="D33" i="8"/>
  <c r="D21" i="8"/>
  <c r="D9" i="8"/>
  <c r="D739" i="8"/>
  <c r="D748" i="8"/>
  <c r="D676" i="8"/>
  <c r="D588" i="8"/>
  <c r="D502" i="8"/>
  <c r="D381" i="8"/>
  <c r="D710" i="8"/>
  <c r="D698" i="8"/>
  <c r="D686" i="8"/>
  <c r="D674" i="8"/>
  <c r="D660" i="8"/>
  <c r="D648" i="8"/>
  <c r="D636" i="8"/>
  <c r="D624" i="8"/>
  <c r="D610" i="8"/>
  <c r="D598" i="8"/>
  <c r="D586" i="8"/>
  <c r="D574" i="8"/>
  <c r="D562" i="8"/>
  <c r="D550" i="8"/>
  <c r="D538" i="8"/>
  <c r="D524" i="8"/>
  <c r="D512" i="8"/>
  <c r="D500" i="8"/>
  <c r="D488" i="8"/>
  <c r="D476" i="8"/>
  <c r="D464" i="8"/>
  <c r="D452" i="8"/>
  <c r="D440" i="8"/>
  <c r="D428" i="8"/>
  <c r="D416" i="8"/>
  <c r="D404" i="8"/>
  <c r="D391" i="8"/>
  <c r="D379" i="8"/>
  <c r="D368" i="8"/>
  <c r="D356" i="8"/>
  <c r="D344" i="8"/>
  <c r="D332" i="8"/>
  <c r="D320" i="8"/>
  <c r="D308" i="8"/>
  <c r="D296" i="8"/>
  <c r="D284" i="8"/>
  <c r="D272" i="8"/>
  <c r="D260" i="8"/>
  <c r="D248" i="8"/>
  <c r="D236" i="8"/>
  <c r="D224" i="8"/>
  <c r="D212" i="8"/>
  <c r="D200" i="8"/>
  <c r="D188" i="8"/>
  <c r="D176" i="8"/>
  <c r="D164" i="8"/>
  <c r="D152" i="8"/>
  <c r="D140" i="8"/>
  <c r="D128" i="8"/>
  <c r="D116" i="8"/>
  <c r="D104" i="8"/>
  <c r="D92" i="8"/>
  <c r="D80" i="8"/>
  <c r="D68" i="8"/>
  <c r="D56" i="8"/>
  <c r="D44" i="8"/>
  <c r="D32" i="8"/>
  <c r="D20" i="8"/>
  <c r="D8" i="8"/>
  <c r="D664" i="8"/>
  <c r="D400" i="8"/>
  <c r="D617" i="8"/>
  <c r="D534" i="8"/>
  <c r="D2" i="8"/>
  <c r="D536" i="8"/>
  <c r="D621" i="8"/>
  <c r="D666" i="8"/>
  <c r="D712" i="8"/>
  <c r="D626" i="8"/>
  <c r="D540" i="8"/>
  <c r="D442" i="8"/>
  <c r="D770" i="8"/>
  <c r="D758" i="8"/>
  <c r="D746" i="8"/>
  <c r="D734" i="8"/>
  <c r="D722" i="8"/>
  <c r="D769" i="8"/>
  <c r="D757" i="8"/>
  <c r="D745" i="8"/>
  <c r="D733" i="8"/>
  <c r="D721" i="8"/>
  <c r="D709" i="8"/>
  <c r="D697" i="8"/>
  <c r="D685" i="8"/>
  <c r="D673" i="8"/>
  <c r="D659" i="8"/>
  <c r="D647" i="8"/>
  <c r="D635" i="8"/>
  <c r="D623" i="8"/>
  <c r="D609" i="8"/>
  <c r="D597" i="8"/>
  <c r="D585" i="8"/>
  <c r="D573" i="8"/>
  <c r="D561" i="8"/>
  <c r="D549" i="8"/>
  <c r="D537" i="8"/>
  <c r="D523" i="8"/>
  <c r="D511" i="8"/>
  <c r="D499" i="8"/>
  <c r="D487" i="8"/>
  <c r="D475" i="8"/>
  <c r="D463" i="8"/>
  <c r="D451" i="8"/>
  <c r="D439" i="8"/>
  <c r="D427" i="8"/>
  <c r="D415" i="8"/>
  <c r="D403" i="8"/>
  <c r="D390" i="8"/>
  <c r="D378" i="8"/>
  <c r="D367" i="8"/>
  <c r="D355" i="8"/>
  <c r="D343" i="8"/>
  <c r="D331" i="8"/>
  <c r="D319" i="8"/>
  <c r="D307" i="8"/>
  <c r="D295" i="8"/>
  <c r="D283" i="8"/>
  <c r="D271" i="8"/>
  <c r="D259" i="8"/>
  <c r="D247" i="8"/>
  <c r="D235" i="8"/>
  <c r="D223" i="8"/>
  <c r="D211" i="8"/>
  <c r="D199" i="8"/>
  <c r="D187" i="8"/>
  <c r="D175" i="8"/>
  <c r="D163" i="8"/>
  <c r="D151" i="8"/>
  <c r="D139" i="8"/>
  <c r="D127" i="8"/>
  <c r="D115" i="8"/>
  <c r="D103" i="8"/>
  <c r="D91" i="8"/>
  <c r="D79" i="8"/>
  <c r="D67" i="8"/>
  <c r="D55" i="8"/>
  <c r="D43" i="8"/>
  <c r="D31" i="8"/>
  <c r="D19" i="8"/>
  <c r="D7" i="8"/>
  <c r="D760" i="8"/>
  <c r="D638" i="8"/>
  <c r="D552" i="8"/>
  <c r="D466" i="8"/>
  <c r="D768" i="8"/>
  <c r="D756" i="8"/>
  <c r="D744" i="8"/>
  <c r="D732" i="8"/>
  <c r="D720" i="8"/>
  <c r="D708" i="8"/>
  <c r="D696" i="8"/>
  <c r="D684" i="8"/>
  <c r="D672" i="8"/>
  <c r="D658" i="8"/>
  <c r="D646" i="8"/>
  <c r="D634" i="8"/>
  <c r="D622" i="8"/>
  <c r="D608" i="8"/>
  <c r="D596" i="8"/>
  <c r="D584" i="8"/>
  <c r="D572" i="8"/>
  <c r="D560" i="8"/>
  <c r="D548" i="8"/>
  <c r="D535" i="8"/>
  <c r="D522" i="8"/>
  <c r="D510" i="8"/>
  <c r="D498" i="8"/>
  <c r="D486" i="8"/>
  <c r="D474" i="8"/>
  <c r="D462" i="8"/>
  <c r="D450" i="8"/>
  <c r="D438" i="8"/>
  <c r="D426" i="8"/>
  <c r="D414" i="8"/>
  <c r="D402" i="8"/>
  <c r="D389" i="8"/>
  <c r="D377" i="8"/>
  <c r="D366" i="8"/>
  <c r="D354" i="8"/>
  <c r="D342" i="8"/>
  <c r="D330" i="8"/>
  <c r="D318" i="8"/>
  <c r="D306" i="8"/>
  <c r="D294" i="8"/>
  <c r="D282" i="8"/>
  <c r="D270" i="8"/>
  <c r="D258" i="8"/>
  <c r="D246" i="8"/>
  <c r="D234" i="8"/>
  <c r="D222" i="8"/>
  <c r="D210" i="8"/>
  <c r="D198" i="8"/>
  <c r="D186" i="8"/>
  <c r="D174" i="8"/>
  <c r="D162" i="8"/>
  <c r="D150" i="8"/>
  <c r="D138" i="8"/>
  <c r="D126" i="8"/>
  <c r="D114" i="8"/>
  <c r="D102" i="8"/>
  <c r="D90" i="8"/>
  <c r="D78" i="8"/>
  <c r="D66" i="8"/>
  <c r="D54" i="8"/>
  <c r="D42" i="8"/>
  <c r="D30" i="8"/>
  <c r="D18" i="8"/>
  <c r="D6" i="8"/>
  <c r="D763" i="8"/>
  <c r="D688" i="8"/>
  <c r="D600" i="8"/>
  <c r="D514" i="8"/>
  <c r="D454" i="8"/>
  <c r="D767" i="8"/>
  <c r="D755" i="8"/>
  <c r="D743" i="8"/>
  <c r="D731" i="8"/>
  <c r="D719" i="8"/>
  <c r="D707" i="8"/>
  <c r="D695" i="8"/>
  <c r="D683" i="8"/>
  <c r="D671" i="8"/>
  <c r="D657" i="8"/>
  <c r="D645" i="8"/>
  <c r="D633" i="8"/>
  <c r="D620" i="8"/>
  <c r="D607" i="8"/>
  <c r="D595" i="8"/>
  <c r="D583" i="8"/>
  <c r="D571" i="8"/>
  <c r="D559" i="8"/>
  <c r="D547" i="8"/>
  <c r="D533" i="8"/>
  <c r="D521" i="8"/>
  <c r="D509" i="8"/>
  <c r="D497" i="8"/>
  <c r="D485" i="8"/>
  <c r="D473" i="8"/>
  <c r="D461" i="8"/>
  <c r="D449" i="8"/>
  <c r="D437" i="8"/>
  <c r="D425" i="8"/>
  <c r="D413" i="8"/>
  <c r="D401" i="8"/>
  <c r="D388" i="8"/>
  <c r="D376" i="8"/>
  <c r="D365" i="8"/>
  <c r="D353" i="8"/>
  <c r="D341" i="8"/>
  <c r="D329" i="8"/>
  <c r="D317" i="8"/>
  <c r="D305" i="8"/>
  <c r="D293" i="8"/>
  <c r="D281" i="8"/>
  <c r="D269" i="8"/>
  <c r="D257" i="8"/>
  <c r="D245" i="8"/>
  <c r="D233" i="8"/>
  <c r="D221" i="8"/>
  <c r="D209" i="8"/>
  <c r="D197" i="8"/>
  <c r="D185" i="8"/>
  <c r="D173" i="8"/>
  <c r="D161" i="8"/>
  <c r="D149" i="8"/>
  <c r="D137" i="8"/>
  <c r="D125" i="8"/>
  <c r="D113" i="8"/>
  <c r="D101" i="8"/>
  <c r="D89" i="8"/>
  <c r="D77" i="8"/>
  <c r="D65" i="8"/>
  <c r="D53" i="8"/>
  <c r="D41" i="8"/>
  <c r="D29" i="8"/>
  <c r="D17" i="8"/>
  <c r="D5" i="8"/>
  <c r="D772" i="8"/>
  <c r="D700" i="8"/>
  <c r="D612" i="8"/>
  <c r="D526" i="8"/>
  <c r="D430" i="8"/>
  <c r="D766" i="8"/>
  <c r="D754" i="8"/>
  <c r="D742" i="8"/>
  <c r="D730" i="8"/>
  <c r="D718" i="8"/>
  <c r="D706" i="8"/>
  <c r="D694" i="8"/>
  <c r="D682" i="8"/>
  <c r="D670" i="8"/>
  <c r="D656" i="8"/>
  <c r="D644" i="8"/>
  <c r="D632" i="8"/>
  <c r="D619" i="8"/>
  <c r="D606" i="8"/>
  <c r="D594" i="8"/>
  <c r="D582" i="8"/>
  <c r="D570" i="8"/>
  <c r="D558" i="8"/>
  <c r="D546" i="8"/>
  <c r="D532" i="8"/>
  <c r="D520" i="8"/>
  <c r="D508" i="8"/>
  <c r="D496" i="8"/>
  <c r="D484" i="8"/>
  <c r="D472" i="8"/>
  <c r="D460" i="8"/>
  <c r="D448" i="8"/>
  <c r="D436" i="8"/>
  <c r="D424" i="8"/>
  <c r="D412" i="8"/>
  <c r="D399" i="8"/>
  <c r="D387" i="8"/>
  <c r="D375" i="8"/>
  <c r="D364" i="8"/>
  <c r="D352" i="8"/>
  <c r="D340" i="8"/>
  <c r="D328" i="8"/>
  <c r="D316" i="8"/>
  <c r="D304" i="8"/>
  <c r="D292" i="8"/>
  <c r="D280" i="8"/>
  <c r="D268" i="8"/>
  <c r="D256" i="8"/>
  <c r="D244" i="8"/>
  <c r="D232" i="8"/>
  <c r="D220" i="8"/>
  <c r="D208" i="8"/>
  <c r="D196" i="8"/>
  <c r="D184" i="8"/>
  <c r="D172" i="8"/>
  <c r="D160" i="8"/>
  <c r="D148" i="8"/>
  <c r="D136" i="8"/>
  <c r="D124" i="8"/>
  <c r="D112" i="8"/>
  <c r="D100" i="8"/>
  <c r="D88" i="8"/>
  <c r="D76" i="8"/>
  <c r="D64" i="8"/>
  <c r="D52" i="8"/>
  <c r="D40" i="8"/>
  <c r="D28" i="8"/>
  <c r="D16" i="8"/>
  <c r="D4" i="8"/>
  <c r="D715" i="8"/>
  <c r="D724" i="8"/>
  <c r="D650" i="8"/>
  <c r="D564" i="8"/>
  <c r="D478" i="8"/>
  <c r="D406" i="8"/>
  <c r="D765" i="8"/>
  <c r="D753" i="8"/>
  <c r="D741" i="8"/>
  <c r="D729" i="8"/>
  <c r="D717" i="8"/>
  <c r="D705" i="8"/>
  <c r="D693" i="8"/>
  <c r="D681" i="8"/>
  <c r="D669" i="8"/>
  <c r="D655" i="8"/>
  <c r="D643" i="8"/>
  <c r="D631" i="8"/>
  <c r="D618" i="8"/>
  <c r="D605" i="8"/>
  <c r="D593" i="8"/>
  <c r="D581" i="8"/>
  <c r="D569" i="8"/>
  <c r="D557" i="8"/>
  <c r="D545" i="8"/>
  <c r="D531" i="8"/>
  <c r="D519" i="8"/>
  <c r="D507" i="8"/>
  <c r="D495" i="8"/>
  <c r="D483" i="8"/>
  <c r="D471" i="8"/>
  <c r="D459" i="8"/>
  <c r="D447" i="8"/>
  <c r="D435" i="8"/>
  <c r="D423" i="8"/>
  <c r="D411" i="8"/>
  <c r="D398" i="8"/>
  <c r="D386" i="8"/>
  <c r="D374" i="8"/>
  <c r="D363" i="8"/>
  <c r="D351" i="8"/>
  <c r="D339" i="8"/>
  <c r="D327" i="8"/>
  <c r="D315" i="8"/>
  <c r="D303" i="8"/>
  <c r="D291" i="8"/>
  <c r="D279" i="8"/>
  <c r="D267" i="8"/>
  <c r="D255" i="8"/>
  <c r="D243" i="8"/>
  <c r="D231" i="8"/>
  <c r="D219" i="8"/>
  <c r="D207" i="8"/>
  <c r="D195" i="8"/>
  <c r="D183" i="8"/>
  <c r="D171" i="8"/>
  <c r="D159" i="8"/>
  <c r="D147" i="8"/>
  <c r="D135" i="8"/>
  <c r="D123" i="8"/>
  <c r="D111" i="8"/>
  <c r="D99" i="8"/>
  <c r="D87" i="8"/>
  <c r="D75" i="8"/>
  <c r="D63" i="8"/>
  <c r="D51" i="8"/>
  <c r="D39" i="8"/>
  <c r="D27" i="8"/>
  <c r="D15" i="8"/>
  <c r="D3" i="8"/>
  <c r="C13" i="17"/>
  <c r="C325" i="17"/>
  <c r="C133" i="17"/>
  <c r="C771" i="17"/>
  <c r="C713" i="17"/>
  <c r="C728" i="17"/>
  <c r="C693" i="17"/>
  <c r="C654" i="17"/>
  <c r="C606" i="17"/>
  <c r="C541" i="17"/>
  <c r="C469" i="17"/>
  <c r="C397" i="17"/>
  <c r="C253" i="17"/>
  <c r="C756" i="17"/>
  <c r="C193" i="17"/>
  <c r="C742" i="17"/>
  <c r="C719" i="17"/>
  <c r="C572" i="17"/>
  <c r="C428" i="17"/>
  <c r="C772" i="17"/>
  <c r="C757" i="17"/>
  <c r="C743" i="17"/>
  <c r="C729" i="17"/>
  <c r="C714" i="17"/>
  <c r="C696" i="17"/>
  <c r="C656" i="17"/>
  <c r="C608" i="17"/>
  <c r="C548" i="17"/>
  <c r="C476" i="17"/>
  <c r="C404" i="17"/>
  <c r="C332" i="17"/>
  <c r="C260" i="17"/>
  <c r="C145" i="17"/>
  <c r="C741" i="17"/>
  <c r="C692" i="17"/>
  <c r="C392" i="17"/>
  <c r="C3" i="17"/>
  <c r="C768" i="17"/>
  <c r="C754" i="17"/>
  <c r="C740" i="17"/>
  <c r="C725" i="17"/>
  <c r="C711" i="17"/>
  <c r="C690" i="17"/>
  <c r="C644" i="17"/>
  <c r="C596" i="17"/>
  <c r="C529" i="17"/>
  <c r="C457" i="17"/>
  <c r="C385" i="17"/>
  <c r="C313" i="17"/>
  <c r="C241" i="17"/>
  <c r="C109" i="17"/>
  <c r="C769" i="17"/>
  <c r="C649" i="17"/>
  <c r="C248" i="17"/>
  <c r="C767" i="17"/>
  <c r="C753" i="17"/>
  <c r="C738" i="17"/>
  <c r="C724" i="17"/>
  <c r="C709" i="17"/>
  <c r="C689" i="17"/>
  <c r="C642" i="17"/>
  <c r="C594" i="17"/>
  <c r="C524" i="17"/>
  <c r="C452" i="17"/>
  <c r="C380" i="17"/>
  <c r="C308" i="17"/>
  <c r="C236" i="17"/>
  <c r="C97" i="17"/>
  <c r="C712" i="17"/>
  <c r="C464" i="17"/>
  <c r="C766" i="17"/>
  <c r="C752" i="17"/>
  <c r="C737" i="17"/>
  <c r="C723" i="17"/>
  <c r="C708" i="17"/>
  <c r="C685" i="17"/>
  <c r="C637" i="17"/>
  <c r="C589" i="17"/>
  <c r="C517" i="17"/>
  <c r="C445" i="17"/>
  <c r="C373" i="17"/>
  <c r="C301" i="17"/>
  <c r="C229" i="17"/>
  <c r="C85" i="17"/>
  <c r="C755" i="17"/>
  <c r="C601" i="17"/>
  <c r="C121" i="17"/>
  <c r="C765" i="17"/>
  <c r="C750" i="17"/>
  <c r="C736" i="17"/>
  <c r="C721" i="17"/>
  <c r="C707" i="17"/>
  <c r="C680" i="17"/>
  <c r="C632" i="17"/>
  <c r="C584" i="17"/>
  <c r="C512" i="17"/>
  <c r="C440" i="17"/>
  <c r="C368" i="17"/>
  <c r="C296" i="17"/>
  <c r="C217" i="17"/>
  <c r="C73" i="17"/>
  <c r="C726" i="17"/>
  <c r="C536" i="17"/>
  <c r="C320" i="17"/>
  <c r="C764" i="17"/>
  <c r="C749" i="17"/>
  <c r="C735" i="17"/>
  <c r="C720" i="17"/>
  <c r="C705" i="17"/>
  <c r="C678" i="17"/>
  <c r="C630" i="17"/>
  <c r="C577" i="17"/>
  <c r="C505" i="17"/>
  <c r="C433" i="17"/>
  <c r="C361" i="17"/>
  <c r="C289" i="17"/>
  <c r="C205" i="17"/>
  <c r="C61" i="17"/>
  <c r="C49" i="17"/>
  <c r="C762" i="17"/>
  <c r="C704" i="17"/>
  <c r="C284" i="17"/>
  <c r="C761" i="17"/>
  <c r="C747" i="17"/>
  <c r="C732" i="17"/>
  <c r="C718" i="17"/>
  <c r="C702" i="17"/>
  <c r="C668" i="17"/>
  <c r="C620" i="17"/>
  <c r="C565" i="17"/>
  <c r="C493" i="17"/>
  <c r="C421" i="17"/>
  <c r="C349" i="17"/>
  <c r="C277" i="17"/>
  <c r="C181" i="17"/>
  <c r="C37" i="17"/>
  <c r="C733" i="17"/>
  <c r="C625" i="17"/>
  <c r="C356" i="17"/>
  <c r="C774" i="17"/>
  <c r="C760" i="17"/>
  <c r="C745" i="17"/>
  <c r="C731" i="17"/>
  <c r="C717" i="17"/>
  <c r="C701" i="17"/>
  <c r="C666" i="17"/>
  <c r="C618" i="17"/>
  <c r="C560" i="17"/>
  <c r="C488" i="17"/>
  <c r="C416" i="17"/>
  <c r="C344" i="17"/>
  <c r="C272" i="17"/>
  <c r="C169" i="17"/>
  <c r="C25" i="17"/>
  <c r="C748" i="17"/>
  <c r="C673" i="17"/>
  <c r="C500" i="17"/>
  <c r="C773" i="17"/>
  <c r="C759" i="17"/>
  <c r="C744" i="17"/>
  <c r="C730" i="17"/>
  <c r="C716" i="17"/>
  <c r="C697" i="17"/>
  <c r="C661" i="17"/>
  <c r="C613" i="17"/>
  <c r="C553" i="17"/>
  <c r="C481" i="17"/>
  <c r="C409" i="17"/>
  <c r="C337" i="17"/>
  <c r="C265" i="17"/>
  <c r="C157" i="17"/>
  <c r="C770" i="17"/>
  <c r="C758" i="17"/>
  <c r="C746" i="17"/>
  <c r="C734" i="17"/>
  <c r="C722" i="17"/>
  <c r="C710" i="17"/>
  <c r="C698" i="17"/>
  <c r="C686" i="17"/>
  <c r="C674" i="17"/>
  <c r="C662" i="17"/>
  <c r="C650" i="17"/>
  <c r="C638" i="17"/>
  <c r="C626" i="17"/>
  <c r="C614" i="17"/>
  <c r="C602" i="17"/>
  <c r="C590" i="17"/>
  <c r="C578" i="17"/>
  <c r="C566" i="17"/>
  <c r="C554" i="17"/>
  <c r="C542" i="17"/>
  <c r="C530" i="17"/>
  <c r="C518" i="17"/>
  <c r="C506" i="17"/>
  <c r="C494" i="17"/>
  <c r="C482" i="17"/>
  <c r="C470" i="17"/>
  <c r="C458" i="17"/>
  <c r="C446" i="17"/>
  <c r="C434" i="17"/>
  <c r="C422" i="17"/>
  <c r="C410" i="17"/>
  <c r="C398" i="17"/>
  <c r="C386" i="17"/>
  <c r="C374" i="17"/>
  <c r="C362" i="17"/>
  <c r="C350" i="17"/>
  <c r="C338" i="17"/>
  <c r="C326" i="17"/>
  <c r="C314" i="17"/>
  <c r="C302" i="17"/>
  <c r="C290" i="17"/>
  <c r="C278" i="17"/>
  <c r="C266" i="17"/>
  <c r="C254" i="17"/>
  <c r="C242" i="17"/>
  <c r="C230" i="17"/>
  <c r="C218" i="17"/>
  <c r="C206" i="17"/>
  <c r="C194" i="17"/>
  <c r="C182" i="17"/>
  <c r="C170" i="17"/>
  <c r="C158" i="17"/>
  <c r="C146" i="17"/>
  <c r="C134" i="17"/>
  <c r="C122" i="17"/>
  <c r="C110" i="17"/>
  <c r="C98" i="17"/>
  <c r="C86" i="17"/>
  <c r="C74" i="17"/>
  <c r="C62" i="17"/>
  <c r="C50" i="17"/>
  <c r="C38" i="17"/>
  <c r="C26" i="17"/>
  <c r="C14" i="17"/>
  <c r="C684" i="17"/>
  <c r="C672" i="17"/>
  <c r="C660" i="17"/>
  <c r="C648" i="17"/>
  <c r="C636" i="17"/>
  <c r="C624" i="17"/>
  <c r="C612" i="17"/>
  <c r="C600" i="17"/>
  <c r="C588" i="17"/>
  <c r="C576" i="17"/>
  <c r="C564" i="17"/>
  <c r="C552" i="17"/>
  <c r="C540" i="17"/>
  <c r="C528" i="17"/>
  <c r="C516" i="17"/>
  <c r="C504" i="17"/>
  <c r="C492" i="17"/>
  <c r="C480" i="17"/>
  <c r="C468" i="17"/>
  <c r="C456" i="17"/>
  <c r="C444" i="17"/>
  <c r="C432" i="17"/>
  <c r="C420" i="17"/>
  <c r="C408" i="17"/>
  <c r="C396" i="17"/>
  <c r="C384" i="17"/>
  <c r="C372" i="17"/>
  <c r="C360" i="17"/>
  <c r="C348" i="17"/>
  <c r="C336" i="17"/>
  <c r="C324" i="17"/>
  <c r="C312" i="17"/>
  <c r="C300" i="17"/>
  <c r="C288" i="17"/>
  <c r="C276" i="17"/>
  <c r="C264" i="17"/>
  <c r="C252" i="17"/>
  <c r="C240" i="17"/>
  <c r="C228" i="17"/>
  <c r="C216" i="17"/>
  <c r="C204" i="17"/>
  <c r="C192" i="17"/>
  <c r="C180" i="17"/>
  <c r="C168" i="17"/>
  <c r="C156" i="17"/>
  <c r="C144" i="17"/>
  <c r="C132" i="17"/>
  <c r="C120" i="17"/>
  <c r="C108" i="17"/>
  <c r="C96" i="17"/>
  <c r="C84" i="17"/>
  <c r="C72" i="17"/>
  <c r="C60" i="17"/>
  <c r="C48" i="17"/>
  <c r="C36" i="17"/>
  <c r="C24" i="17"/>
  <c r="C12" i="17"/>
  <c r="C695" i="17"/>
  <c r="C683" i="17"/>
  <c r="C671" i="17"/>
  <c r="C659" i="17"/>
  <c r="C647" i="17"/>
  <c r="C635" i="17"/>
  <c r="C623" i="17"/>
  <c r="C611" i="17"/>
  <c r="C599" i="17"/>
  <c r="C587" i="17"/>
  <c r="C575" i="17"/>
  <c r="C563" i="17"/>
  <c r="C551" i="17"/>
  <c r="C539" i="17"/>
  <c r="C527" i="17"/>
  <c r="C515" i="17"/>
  <c r="C503" i="17"/>
  <c r="C491" i="17"/>
  <c r="C479" i="17"/>
  <c r="C467" i="17"/>
  <c r="C455" i="17"/>
  <c r="C443" i="17"/>
  <c r="C431" i="17"/>
  <c r="C419" i="17"/>
  <c r="C407" i="17"/>
  <c r="C395" i="17"/>
  <c r="C383" i="17"/>
  <c r="C371" i="17"/>
  <c r="C359" i="17"/>
  <c r="C347" i="17"/>
  <c r="C335" i="17"/>
  <c r="C323" i="17"/>
  <c r="C311" i="17"/>
  <c r="C299" i="17"/>
  <c r="C287" i="17"/>
  <c r="C275" i="17"/>
  <c r="C263" i="17"/>
  <c r="C251" i="17"/>
  <c r="C239" i="17"/>
  <c r="C227" i="17"/>
  <c r="C215" i="17"/>
  <c r="C203" i="17"/>
  <c r="C191" i="17"/>
  <c r="C179" i="17"/>
  <c r="C167" i="17"/>
  <c r="C155" i="17"/>
  <c r="C143" i="17"/>
  <c r="C131" i="17"/>
  <c r="C119" i="17"/>
  <c r="C107" i="17"/>
  <c r="C95" i="17"/>
  <c r="C83" i="17"/>
  <c r="C71" i="17"/>
  <c r="C59" i="17"/>
  <c r="C47" i="17"/>
  <c r="C35" i="17"/>
  <c r="C23" i="17"/>
  <c r="C11" i="17"/>
  <c r="C706" i="17"/>
  <c r="C694" i="17"/>
  <c r="C682" i="17"/>
  <c r="C670" i="17"/>
  <c r="C658" i="17"/>
  <c r="C646" i="17"/>
  <c r="C634" i="17"/>
  <c r="C622" i="17"/>
  <c r="C610" i="17"/>
  <c r="C598" i="17"/>
  <c r="C586" i="17"/>
  <c r="C574" i="17"/>
  <c r="C562" i="17"/>
  <c r="C550" i="17"/>
  <c r="C538" i="17"/>
  <c r="C526" i="17"/>
  <c r="C514" i="17"/>
  <c r="C502" i="17"/>
  <c r="C490" i="17"/>
  <c r="C478" i="17"/>
  <c r="C466" i="17"/>
  <c r="C454" i="17"/>
  <c r="C442" i="17"/>
  <c r="C430" i="17"/>
  <c r="C418" i="17"/>
  <c r="C406" i="17"/>
  <c r="C394" i="17"/>
  <c r="C382" i="17"/>
  <c r="C370" i="17"/>
  <c r="C358" i="17"/>
  <c r="C346" i="17"/>
  <c r="C334" i="17"/>
  <c r="C322" i="17"/>
  <c r="C310" i="17"/>
  <c r="C298" i="17"/>
  <c r="C286" i="17"/>
  <c r="C274" i="17"/>
  <c r="C262" i="17"/>
  <c r="C250" i="17"/>
  <c r="C238" i="17"/>
  <c r="C226" i="17"/>
  <c r="C214" i="17"/>
  <c r="C202" i="17"/>
  <c r="C190" i="17"/>
  <c r="C178" i="17"/>
  <c r="C166" i="17"/>
  <c r="C154" i="17"/>
  <c r="C142" i="17"/>
  <c r="C130" i="17"/>
  <c r="C118" i="17"/>
  <c r="C106" i="17"/>
  <c r="C94" i="17"/>
  <c r="C82" i="17"/>
  <c r="C70" i="17"/>
  <c r="C58" i="17"/>
  <c r="C46" i="17"/>
  <c r="C34" i="17"/>
  <c r="C22" i="17"/>
  <c r="C10" i="17"/>
  <c r="C681" i="17"/>
  <c r="C669" i="17"/>
  <c r="C657" i="17"/>
  <c r="C645" i="17"/>
  <c r="C633" i="17"/>
  <c r="C621" i="17"/>
  <c r="C609" i="17"/>
  <c r="C597" i="17"/>
  <c r="C585" i="17"/>
  <c r="C573" i="17"/>
  <c r="C561" i="17"/>
  <c r="C549" i="17"/>
  <c r="C537" i="17"/>
  <c r="C525" i="17"/>
  <c r="C513" i="17"/>
  <c r="C501" i="17"/>
  <c r="C489" i="17"/>
  <c r="C477" i="17"/>
  <c r="C465" i="17"/>
  <c r="C453" i="17"/>
  <c r="C441" i="17"/>
  <c r="C429" i="17"/>
  <c r="C417" i="17"/>
  <c r="C405" i="17"/>
  <c r="C393" i="17"/>
  <c r="C381" i="17"/>
  <c r="C369" i="17"/>
  <c r="C357" i="17"/>
  <c r="C345" i="17"/>
  <c r="C333" i="17"/>
  <c r="C321" i="17"/>
  <c r="C309" i="17"/>
  <c r="C297" i="17"/>
  <c r="C285" i="17"/>
  <c r="C273" i="17"/>
  <c r="C261" i="17"/>
  <c r="C249" i="17"/>
  <c r="C237" i="17"/>
  <c r="C225" i="17"/>
  <c r="C213" i="17"/>
  <c r="C201" i="17"/>
  <c r="C189" i="17"/>
  <c r="C177" i="17"/>
  <c r="C165" i="17"/>
  <c r="C153" i="17"/>
  <c r="C141" i="17"/>
  <c r="C129" i="17"/>
  <c r="C117" i="17"/>
  <c r="C105" i="17"/>
  <c r="C93" i="17"/>
  <c r="C81" i="17"/>
  <c r="C69" i="17"/>
  <c r="C57" i="17"/>
  <c r="C45" i="17"/>
  <c r="C33" i="17"/>
  <c r="C21" i="17"/>
  <c r="C9" i="17"/>
  <c r="C224" i="17"/>
  <c r="C212" i="17"/>
  <c r="C200" i="17"/>
  <c r="C188" i="17"/>
  <c r="C176" i="17"/>
  <c r="C164" i="17"/>
  <c r="C152" i="17"/>
  <c r="C140" i="17"/>
  <c r="C128" i="17"/>
  <c r="C116" i="17"/>
  <c r="C104" i="17"/>
  <c r="C92" i="17"/>
  <c r="C80" i="17"/>
  <c r="C68" i="17"/>
  <c r="C56" i="17"/>
  <c r="C44" i="17"/>
  <c r="C32" i="17"/>
  <c r="C20" i="17"/>
  <c r="C8" i="17"/>
  <c r="C775" i="17"/>
  <c r="C763" i="17"/>
  <c r="C751" i="17"/>
  <c r="C739" i="17"/>
  <c r="C727" i="17"/>
  <c r="C715" i="17"/>
  <c r="C703" i="17"/>
  <c r="C691" i="17"/>
  <c r="C679" i="17"/>
  <c r="C667" i="17"/>
  <c r="C655" i="17"/>
  <c r="C643" i="17"/>
  <c r="C631" i="17"/>
  <c r="C619" i="17"/>
  <c r="C607" i="17"/>
  <c r="C595" i="17"/>
  <c r="C583" i="17"/>
  <c r="C571" i="17"/>
  <c r="C559" i="17"/>
  <c r="C547" i="17"/>
  <c r="C535" i="17"/>
  <c r="C523" i="17"/>
  <c r="C511" i="17"/>
  <c r="C499" i="17"/>
  <c r="C487" i="17"/>
  <c r="C475" i="17"/>
  <c r="C463" i="17"/>
  <c r="C451" i="17"/>
  <c r="C439" i="17"/>
  <c r="C427" i="17"/>
  <c r="C415" i="17"/>
  <c r="C403" i="17"/>
  <c r="C391" i="17"/>
  <c r="C379" i="17"/>
  <c r="C367" i="17"/>
  <c r="C355" i="17"/>
  <c r="C343" i="17"/>
  <c r="C331" i="17"/>
  <c r="C319" i="17"/>
  <c r="C307" i="17"/>
  <c r="C295" i="17"/>
  <c r="C283" i="17"/>
  <c r="C271" i="17"/>
  <c r="C259" i="17"/>
  <c r="C247" i="17"/>
  <c r="C235" i="17"/>
  <c r="C223" i="17"/>
  <c r="C211" i="17"/>
  <c r="C199" i="17"/>
  <c r="C187" i="17"/>
  <c r="C175" i="17"/>
  <c r="C163" i="17"/>
  <c r="C151" i="17"/>
  <c r="C139" i="17"/>
  <c r="C127" i="17"/>
  <c r="C115" i="17"/>
  <c r="C103" i="17"/>
  <c r="C91" i="17"/>
  <c r="C79" i="17"/>
  <c r="C67" i="17"/>
  <c r="C55" i="17"/>
  <c r="C43" i="17"/>
  <c r="C31" i="17"/>
  <c r="C19" i="17"/>
  <c r="C7" i="17"/>
  <c r="C582" i="17"/>
  <c r="C570" i="17"/>
  <c r="C558" i="17"/>
  <c r="C546" i="17"/>
  <c r="C534" i="17"/>
  <c r="C522" i="17"/>
  <c r="C510" i="17"/>
  <c r="C498" i="17"/>
  <c r="C486" i="17"/>
  <c r="C474" i="17"/>
  <c r="C462" i="17"/>
  <c r="C450" i="17"/>
  <c r="C438" i="17"/>
  <c r="C426" i="17"/>
  <c r="C414" i="17"/>
  <c r="C402" i="17"/>
  <c r="C390" i="17"/>
  <c r="C378" i="17"/>
  <c r="C366" i="17"/>
  <c r="C354" i="17"/>
  <c r="C342" i="17"/>
  <c r="C330" i="17"/>
  <c r="C318" i="17"/>
  <c r="C306" i="17"/>
  <c r="C294" i="17"/>
  <c r="C282" i="17"/>
  <c r="C270" i="17"/>
  <c r="C258" i="17"/>
  <c r="C246" i="17"/>
  <c r="C234" i="17"/>
  <c r="C222" i="17"/>
  <c r="C210" i="17"/>
  <c r="C198" i="17"/>
  <c r="C186" i="17"/>
  <c r="C174" i="17"/>
  <c r="C162" i="17"/>
  <c r="C150" i="17"/>
  <c r="C138" i="17"/>
  <c r="C126" i="17"/>
  <c r="C114" i="17"/>
  <c r="C102" i="17"/>
  <c r="C90" i="17"/>
  <c r="C78" i="17"/>
  <c r="C66" i="17"/>
  <c r="C54" i="17"/>
  <c r="C42" i="17"/>
  <c r="C30" i="17"/>
  <c r="C18" i="17"/>
  <c r="C6" i="17"/>
  <c r="C677" i="17"/>
  <c r="C665" i="17"/>
  <c r="C653" i="17"/>
  <c r="C641" i="17"/>
  <c r="C629" i="17"/>
  <c r="C617" i="17"/>
  <c r="C605" i="17"/>
  <c r="C593" i="17"/>
  <c r="C581" i="17"/>
  <c r="C569" i="17"/>
  <c r="C557" i="17"/>
  <c r="C545" i="17"/>
  <c r="C533" i="17"/>
  <c r="C521" i="17"/>
  <c r="C509" i="17"/>
  <c r="C497" i="17"/>
  <c r="C485" i="17"/>
  <c r="C473" i="17"/>
  <c r="C461" i="17"/>
  <c r="C449" i="17"/>
  <c r="C437" i="17"/>
  <c r="C425" i="17"/>
  <c r="C413" i="17"/>
  <c r="C401" i="17"/>
  <c r="C389" i="17"/>
  <c r="C377" i="17"/>
  <c r="C365" i="17"/>
  <c r="C353" i="17"/>
  <c r="C341" i="17"/>
  <c r="C329" i="17"/>
  <c r="C317" i="17"/>
  <c r="C305" i="17"/>
  <c r="C293" i="17"/>
  <c r="C281" i="17"/>
  <c r="C269" i="17"/>
  <c r="C257" i="17"/>
  <c r="C245" i="17"/>
  <c r="C233" i="17"/>
  <c r="C221" i="17"/>
  <c r="C209" i="17"/>
  <c r="C197" i="17"/>
  <c r="C185" i="17"/>
  <c r="C173" i="17"/>
  <c r="C161" i="17"/>
  <c r="C149" i="17"/>
  <c r="C137" i="17"/>
  <c r="C125" i="17"/>
  <c r="C113" i="17"/>
  <c r="C101" i="17"/>
  <c r="C89" i="17"/>
  <c r="C77" i="17"/>
  <c r="C65" i="17"/>
  <c r="C53" i="17"/>
  <c r="C41" i="17"/>
  <c r="C29" i="17"/>
  <c r="C17" i="17"/>
  <c r="C5" i="17"/>
  <c r="C700" i="17"/>
  <c r="C688" i="17"/>
  <c r="C676" i="17"/>
  <c r="C664" i="17"/>
  <c r="C652" i="17"/>
  <c r="C640" i="17"/>
  <c r="C628" i="17"/>
  <c r="C616" i="17"/>
  <c r="C604" i="17"/>
  <c r="C592" i="17"/>
  <c r="C580" i="17"/>
  <c r="C568" i="17"/>
  <c r="C556" i="17"/>
  <c r="C544" i="17"/>
  <c r="C532" i="17"/>
  <c r="C520" i="17"/>
  <c r="C508" i="17"/>
  <c r="C496" i="17"/>
  <c r="C484" i="17"/>
  <c r="C472" i="17"/>
  <c r="C460" i="17"/>
  <c r="C448" i="17"/>
  <c r="C436" i="17"/>
  <c r="C424" i="17"/>
  <c r="C412" i="17"/>
  <c r="C400" i="17"/>
  <c r="C388" i="17"/>
  <c r="C376" i="17"/>
  <c r="C364" i="17"/>
  <c r="C352" i="17"/>
  <c r="C340" i="17"/>
  <c r="C328" i="17"/>
  <c r="C316" i="17"/>
  <c r="C304" i="17"/>
  <c r="C292" i="17"/>
  <c r="C280" i="17"/>
  <c r="C268" i="17"/>
  <c r="C256" i="17"/>
  <c r="C244" i="17"/>
  <c r="C232" i="17"/>
  <c r="C220" i="17"/>
  <c r="C208" i="17"/>
  <c r="C196" i="17"/>
  <c r="C184" i="17"/>
  <c r="C172" i="17"/>
  <c r="C160" i="17"/>
  <c r="C148" i="17"/>
  <c r="C136" i="17"/>
  <c r="C124" i="17"/>
  <c r="C112" i="17"/>
  <c r="C100" i="17"/>
  <c r="C88" i="17"/>
  <c r="C76" i="17"/>
  <c r="C64" i="17"/>
  <c r="C52" i="17"/>
  <c r="C40" i="17"/>
  <c r="C28" i="17"/>
  <c r="C16" i="17"/>
  <c r="C4" i="17"/>
  <c r="C699" i="17"/>
  <c r="C687" i="17"/>
  <c r="C675" i="17"/>
  <c r="C663" i="17"/>
  <c r="C651" i="17"/>
  <c r="C639" i="17"/>
  <c r="C627" i="17"/>
  <c r="C615" i="17"/>
  <c r="C603" i="17"/>
  <c r="C591" i="17"/>
  <c r="C579" i="17"/>
  <c r="C567" i="17"/>
  <c r="C555" i="17"/>
  <c r="C543" i="17"/>
  <c r="C531" i="17"/>
  <c r="C519" i="17"/>
  <c r="C507" i="17"/>
  <c r="C495" i="17"/>
  <c r="C483" i="17"/>
  <c r="C471" i="17"/>
  <c r="C459" i="17"/>
  <c r="C447" i="17"/>
  <c r="C435" i="17"/>
  <c r="C423" i="17"/>
  <c r="C411" i="17"/>
  <c r="C399" i="17"/>
  <c r="C387" i="17"/>
  <c r="C375" i="17"/>
  <c r="C363" i="17"/>
  <c r="C351" i="17"/>
  <c r="C339" i="17"/>
  <c r="C327" i="17"/>
  <c r="C315" i="17"/>
  <c r="C303" i="17"/>
  <c r="C291" i="17"/>
  <c r="C279" i="17"/>
  <c r="C267" i="17"/>
  <c r="C255" i="17"/>
  <c r="C243" i="17"/>
  <c r="C231" i="17"/>
  <c r="C219" i="17"/>
  <c r="C207" i="17"/>
  <c r="C195" i="17"/>
  <c r="C183" i="17"/>
  <c r="C171" i="17"/>
  <c r="C159" i="17"/>
  <c r="C147" i="17"/>
  <c r="C135" i="17"/>
  <c r="C123" i="17"/>
  <c r="C111" i="17"/>
  <c r="C99" i="17"/>
  <c r="C87" i="17"/>
  <c r="C75" i="17"/>
  <c r="C63" i="17"/>
  <c r="C51" i="17"/>
  <c r="C39" i="17"/>
  <c r="C27" i="17"/>
  <c r="C15" i="17"/>
  <c r="C2" i="17"/>
  <c r="E65" i="16"/>
  <c r="E71" i="16"/>
  <c r="D63" i="16"/>
  <c r="E66" i="16"/>
  <c r="E69" i="16"/>
  <c r="E72" i="16"/>
  <c r="E64" i="16"/>
  <c r="E67" i="16"/>
  <c r="D64" i="16"/>
  <c r="D65" i="16"/>
  <c r="D66" i="16"/>
  <c r="D67" i="16"/>
  <c r="D68" i="16"/>
  <c r="D69" i="16"/>
  <c r="D70" i="16"/>
  <c r="D71" i="16"/>
  <c r="D72" i="16"/>
  <c r="D73" i="16"/>
  <c r="D74" i="16"/>
  <c r="D75" i="16"/>
  <c r="D76" i="16"/>
  <c r="D77" i="16"/>
  <c r="D78" i="16"/>
  <c r="D79" i="16"/>
  <c r="B63" i="16"/>
  <c r="B65" i="16"/>
  <c r="C68" i="16"/>
  <c r="E68" i="16"/>
  <c r="E70" i="16"/>
  <c r="E73" i="16"/>
  <c r="E74" i="16"/>
  <c r="E75" i="16"/>
  <c r="E76" i="16"/>
  <c r="E77" i="16"/>
  <c r="E78" i="16"/>
  <c r="E79" i="16"/>
  <c r="C63" i="16"/>
  <c r="B67" i="16"/>
  <c r="C74" i="16"/>
  <c r="B64" i="16"/>
  <c r="B66" i="16"/>
  <c r="B70" i="16"/>
  <c r="C78" i="16"/>
  <c r="C76" i="16"/>
  <c r="B78" i="16"/>
  <c r="B75" i="16"/>
  <c r="C79" i="16"/>
  <c r="B76" i="16"/>
  <c r="B79" i="16"/>
  <c r="C77" i="16"/>
  <c r="B77" i="16"/>
  <c r="C75" i="16"/>
  <c r="B74" i="16"/>
  <c r="B72" i="16"/>
  <c r="B73" i="16"/>
  <c r="B71" i="16"/>
  <c r="C72" i="16"/>
  <c r="C69" i="16"/>
  <c r="C67" i="16"/>
  <c r="C65" i="16"/>
  <c r="C73" i="16"/>
  <c r="B69" i="16"/>
  <c r="C64" i="16"/>
  <c r="C66" i="16"/>
  <c r="B68" i="16"/>
  <c r="C70" i="16"/>
  <c r="M28" i="10"/>
  <c r="N28" i="10"/>
  <c r="F28" i="10" s="1"/>
  <c r="M16" i="10"/>
  <c r="N16" i="10"/>
  <c r="F16" i="10" s="1"/>
  <c r="M21" i="10"/>
  <c r="N21" i="10"/>
  <c r="F21" i="10" s="1"/>
  <c r="M17" i="10"/>
  <c r="N17" i="10"/>
  <c r="F17" i="10" s="1"/>
  <c r="M12" i="10"/>
  <c r="N12" i="10"/>
  <c r="F12" i="10" s="1"/>
  <c r="M32" i="10"/>
  <c r="N32" i="10"/>
  <c r="F32" i="10" s="1"/>
  <c r="M6" i="10"/>
  <c r="N6" i="10"/>
  <c r="F6" i="10" s="1"/>
  <c r="M30" i="10"/>
  <c r="N30" i="10"/>
  <c r="F30" i="10" s="1"/>
  <c r="M22" i="10"/>
  <c r="N22" i="10"/>
  <c r="F22" i="10" s="1"/>
  <c r="M29" i="10"/>
  <c r="N29" i="10"/>
  <c r="F29" i="10" s="1"/>
  <c r="M34" i="10"/>
  <c r="N34" i="10"/>
  <c r="F34" i="10" s="1"/>
  <c r="M13" i="10"/>
  <c r="N13" i="10"/>
  <c r="F13" i="10" s="1"/>
  <c r="M38" i="10"/>
  <c r="N38" i="10"/>
  <c r="F38" i="10" s="1"/>
  <c r="M3" i="10"/>
  <c r="N3" i="10"/>
  <c r="F3" i="10" s="1"/>
  <c r="M18" i="10"/>
  <c r="N18" i="10"/>
  <c r="F18" i="10" s="1"/>
  <c r="M24" i="10"/>
  <c r="N24" i="10"/>
  <c r="F24" i="10" s="1"/>
  <c r="M35" i="10"/>
  <c r="N35" i="10"/>
  <c r="F35" i="10" s="1"/>
  <c r="M19" i="10"/>
  <c r="N19" i="10"/>
  <c r="F19" i="10" s="1"/>
  <c r="M4" i="10"/>
  <c r="N4" i="10"/>
  <c r="F4" i="10" s="1"/>
  <c r="M26" i="10"/>
  <c r="N26" i="10"/>
  <c r="F26" i="10" s="1"/>
  <c r="M27" i="10"/>
  <c r="N27" i="10"/>
  <c r="F27" i="10" s="1"/>
  <c r="M14" i="10"/>
  <c r="N14" i="10"/>
  <c r="F14" i="10" s="1"/>
  <c r="M20" i="10"/>
  <c r="N20" i="10"/>
  <c r="F20" i="10" s="1"/>
  <c r="M5" i="10"/>
  <c r="N5" i="10"/>
  <c r="F5" i="10" s="1"/>
  <c r="M31" i="10"/>
  <c r="N31" i="10"/>
  <c r="F31" i="10" s="1"/>
  <c r="M15" i="10"/>
  <c r="N15" i="10"/>
  <c r="F15" i="10" s="1"/>
  <c r="M7" i="10"/>
  <c r="N7" i="10"/>
  <c r="F7" i="10" s="1"/>
  <c r="M39" i="10"/>
  <c r="N39" i="10"/>
  <c r="F39" i="10" s="1"/>
  <c r="M23" i="10"/>
  <c r="N23" i="10"/>
  <c r="F23" i="10" s="1"/>
  <c r="M10" i="10"/>
  <c r="N10" i="10"/>
  <c r="F10" i="10" s="1"/>
  <c r="M37" i="10"/>
  <c r="N37" i="10"/>
  <c r="F37" i="10" s="1"/>
  <c r="M11" i="10"/>
  <c r="N11" i="10"/>
  <c r="F11" i="10" s="1"/>
  <c r="M36" i="10"/>
  <c r="N36" i="10"/>
  <c r="F36" i="10" s="1"/>
  <c r="M40" i="10"/>
  <c r="N40" i="10"/>
  <c r="F40" i="10" s="1"/>
  <c r="M8" i="10"/>
  <c r="N8" i="10"/>
  <c r="F8" i="10" s="1"/>
  <c r="M25" i="10"/>
  <c r="N25" i="10"/>
  <c r="F25" i="10" s="1"/>
  <c r="N33" i="10"/>
  <c r="F33" i="10" s="1"/>
  <c r="M33" i="10"/>
  <c r="E25" i="10" l="1"/>
  <c r="O25" i="10"/>
  <c r="E8" i="10"/>
  <c r="O8" i="10"/>
  <c r="E40" i="10"/>
  <c r="O40" i="10"/>
  <c r="E36" i="10"/>
  <c r="O36" i="10"/>
  <c r="E11" i="10"/>
  <c r="O11" i="10"/>
  <c r="E37" i="10"/>
  <c r="O37" i="10"/>
  <c r="E10" i="10"/>
  <c r="O10" i="10"/>
  <c r="E23" i="10"/>
  <c r="O23" i="10"/>
  <c r="E39" i="10"/>
  <c r="O39" i="10"/>
  <c r="E7" i="10"/>
  <c r="G7" i="10" s="1"/>
  <c r="O7" i="10"/>
  <c r="E15" i="10"/>
  <c r="O15" i="10"/>
  <c r="E31" i="10"/>
  <c r="O31" i="10"/>
  <c r="E5" i="10"/>
  <c r="O5" i="10"/>
  <c r="E20" i="10"/>
  <c r="G20" i="10" s="1"/>
  <c r="O20" i="10"/>
  <c r="E14" i="10"/>
  <c r="G14" i="10" s="1"/>
  <c r="O14" i="10"/>
  <c r="E27" i="10"/>
  <c r="O27" i="10"/>
  <c r="E26" i="10"/>
  <c r="G26" i="10" s="1"/>
  <c r="O26" i="10"/>
  <c r="E4" i="10"/>
  <c r="G4" i="10" s="1"/>
  <c r="O4" i="10"/>
  <c r="E19" i="10"/>
  <c r="O19" i="10"/>
  <c r="E35" i="10"/>
  <c r="O35" i="10"/>
  <c r="E24" i="10"/>
  <c r="O24" i="10"/>
  <c r="E18" i="10"/>
  <c r="G18" i="10" s="1"/>
  <c r="O18" i="10"/>
  <c r="E3" i="10"/>
  <c r="G3" i="10" s="1"/>
  <c r="O3" i="10"/>
  <c r="E38" i="10"/>
  <c r="O38" i="10"/>
  <c r="E13" i="10"/>
  <c r="G13" i="10" s="1"/>
  <c r="O13" i="10"/>
  <c r="E34" i="10"/>
  <c r="G34" i="10" s="1"/>
  <c r="O34" i="10"/>
  <c r="E29" i="10"/>
  <c r="G29" i="10" s="1"/>
  <c r="O29" i="10"/>
  <c r="E22" i="10"/>
  <c r="O22" i="10"/>
  <c r="E30" i="10"/>
  <c r="O30" i="10"/>
  <c r="E6" i="10"/>
  <c r="G6" i="10" s="1"/>
  <c r="O6" i="10"/>
  <c r="E32" i="10"/>
  <c r="O32" i="10"/>
  <c r="E12" i="10"/>
  <c r="G12" i="10" s="1"/>
  <c r="O12" i="10"/>
  <c r="E17" i="10"/>
  <c r="G17" i="10" s="1"/>
  <c r="O17" i="10"/>
  <c r="E21" i="10"/>
  <c r="O21" i="10"/>
  <c r="E16" i="10"/>
  <c r="O16" i="10"/>
  <c r="E28" i="10"/>
  <c r="O28" i="10"/>
  <c r="E33" i="10"/>
  <c r="O33" i="10"/>
  <c r="G36" i="10"/>
  <c r="G37" i="10"/>
  <c r="G23" i="10"/>
  <c r="G31" i="10"/>
  <c r="G27" i="10"/>
  <c r="G35" i="10"/>
  <c r="G38" i="10"/>
  <c r="G22" i="10"/>
  <c r="G21" i="10"/>
  <c r="G16" i="10"/>
  <c r="G19" i="10"/>
  <c r="G39" i="10"/>
  <c r="G25" i="10"/>
  <c r="G30" i="10"/>
  <c r="G5" i="10"/>
  <c r="G10" i="10"/>
  <c r="G32" i="10"/>
  <c r="G24" i="10"/>
  <c r="G15" i="10"/>
  <c r="G40" i="10"/>
  <c r="G28" i="10"/>
  <c r="G8" i="10"/>
  <c r="G11" i="10"/>
  <c r="G33" i="10"/>
  <c r="CA61" i="15" l="1"/>
  <c r="CA79" i="15" s="1"/>
  <c r="BZ61" i="15"/>
  <c r="BZ79" i="15" s="1"/>
  <c r="BY61" i="15"/>
  <c r="BY79" i="15" s="1"/>
  <c r="BX61" i="15"/>
  <c r="BX79" i="15" s="1"/>
  <c r="BW61" i="15"/>
  <c r="BW79" i="15" s="1"/>
  <c r="BV61" i="15"/>
  <c r="BV79" i="15" s="1"/>
  <c r="BU61" i="15"/>
  <c r="BU79" i="15" s="1"/>
  <c r="BT61" i="15"/>
  <c r="BT79" i="15" s="1"/>
  <c r="BS61" i="15"/>
  <c r="BS79" i="15" s="1"/>
  <c r="BR61" i="15"/>
  <c r="BR79" i="15" s="1"/>
  <c r="BQ61" i="15"/>
  <c r="BQ79" i="15" s="1"/>
  <c r="BP61" i="15"/>
  <c r="BP79" i="15" s="1"/>
  <c r="BO61" i="15"/>
  <c r="BO79" i="15" s="1"/>
  <c r="BN61" i="15"/>
  <c r="BN79" i="15" s="1"/>
  <c r="BM61" i="15"/>
  <c r="BM79" i="15" s="1"/>
  <c r="BL61" i="15"/>
  <c r="BL79" i="15" s="1"/>
  <c r="BK61" i="15"/>
  <c r="BK79" i="15" s="1"/>
  <c r="BJ61" i="15"/>
  <c r="BJ79" i="15" s="1"/>
  <c r="BI61" i="15"/>
  <c r="BI79" i="15" s="1"/>
  <c r="BH61" i="15"/>
  <c r="BH79" i="15" s="1"/>
  <c r="BG61" i="15"/>
  <c r="BG79" i="15" s="1"/>
  <c r="BF61" i="15"/>
  <c r="BF79" i="15" s="1"/>
  <c r="BE61" i="15"/>
  <c r="BE79" i="15" s="1"/>
  <c r="BD61" i="15"/>
  <c r="BD79" i="15" s="1"/>
  <c r="BC61" i="15"/>
  <c r="BC79" i="15" s="1"/>
  <c r="BB61" i="15"/>
  <c r="BB79" i="15" s="1"/>
  <c r="BA61" i="15"/>
  <c r="BA79" i="15" s="1"/>
  <c r="AZ61" i="15"/>
  <c r="AZ79" i="15" s="1"/>
  <c r="AY61" i="15"/>
  <c r="AY79" i="15" s="1"/>
  <c r="AX61" i="15"/>
  <c r="AX79" i="15" s="1"/>
  <c r="AW61" i="15"/>
  <c r="AW79" i="15" s="1"/>
  <c r="AV61" i="15"/>
  <c r="AV79" i="15" s="1"/>
  <c r="AU61" i="15"/>
  <c r="AU79" i="15" s="1"/>
  <c r="AT61" i="15"/>
  <c r="AT79" i="15" s="1"/>
  <c r="AS61" i="15"/>
  <c r="AS79" i="15" s="1"/>
  <c r="AR61" i="15"/>
  <c r="AR79" i="15" s="1"/>
  <c r="AQ61" i="15"/>
  <c r="AQ79" i="15" s="1"/>
  <c r="AP61" i="15"/>
  <c r="AP79" i="15" s="1"/>
  <c r="AO61" i="15"/>
  <c r="AO79" i="15" s="1"/>
  <c r="AN61" i="15"/>
  <c r="AN79" i="15" s="1"/>
  <c r="AM61" i="15"/>
  <c r="AM79" i="15" s="1"/>
  <c r="AL61" i="15"/>
  <c r="AL79" i="15" s="1"/>
  <c r="AK61" i="15"/>
  <c r="AK79" i="15" s="1"/>
  <c r="AJ61" i="15"/>
  <c r="AJ79" i="15" s="1"/>
  <c r="AI61" i="15"/>
  <c r="AI79" i="15" s="1"/>
  <c r="AH61" i="15"/>
  <c r="AH79" i="15" s="1"/>
  <c r="AG61" i="15"/>
  <c r="AG79" i="15" s="1"/>
  <c r="AF61" i="15"/>
  <c r="AF79" i="15" s="1"/>
  <c r="AE61" i="15"/>
  <c r="AE79" i="15" s="1"/>
  <c r="AD61" i="15"/>
  <c r="AD79" i="15" s="1"/>
  <c r="AC61" i="15"/>
  <c r="AC79" i="15" s="1"/>
  <c r="AB61" i="15"/>
  <c r="AB79" i="15" s="1"/>
  <c r="AA61" i="15"/>
  <c r="AA79" i="15" s="1"/>
  <c r="Z61" i="15"/>
  <c r="Z79" i="15" s="1"/>
  <c r="Y61" i="15"/>
  <c r="Y79" i="15" s="1"/>
  <c r="X61" i="15"/>
  <c r="X79" i="15" s="1"/>
  <c r="W61" i="15"/>
  <c r="W79" i="15" s="1"/>
  <c r="V61" i="15"/>
  <c r="V79" i="15" s="1"/>
  <c r="U61" i="15"/>
  <c r="U79" i="15" s="1"/>
  <c r="T61" i="15"/>
  <c r="T79" i="15" s="1"/>
  <c r="S61" i="15"/>
  <c r="S79" i="15" s="1"/>
  <c r="R61" i="15"/>
  <c r="R79" i="15" s="1"/>
  <c r="Q61" i="15"/>
  <c r="Q79" i="15" s="1"/>
  <c r="P61" i="15"/>
  <c r="P79" i="15" s="1"/>
  <c r="O61" i="15"/>
  <c r="O79" i="15" s="1"/>
  <c r="N61" i="15"/>
  <c r="N79" i="15" s="1"/>
  <c r="M61" i="15"/>
  <c r="M79" i="15" s="1"/>
  <c r="L61" i="15"/>
  <c r="L79" i="15" s="1"/>
  <c r="K61" i="15"/>
  <c r="K79" i="15" s="1"/>
  <c r="J61" i="15"/>
  <c r="J79" i="15" s="1"/>
  <c r="I61" i="15"/>
  <c r="I79" i="15" s="1"/>
  <c r="H61" i="15"/>
  <c r="H79" i="15" s="1"/>
  <c r="G61" i="15"/>
  <c r="G79" i="15" s="1"/>
  <c r="F61" i="15"/>
  <c r="F79" i="15" s="1"/>
  <c r="E61" i="15"/>
  <c r="D61" i="15"/>
  <c r="CA60" i="15"/>
  <c r="CA78" i="15" s="1"/>
  <c r="BZ60" i="15"/>
  <c r="BZ78" i="15" s="1"/>
  <c r="BY60" i="15"/>
  <c r="BY78" i="15" s="1"/>
  <c r="BX60" i="15"/>
  <c r="BX78" i="15" s="1"/>
  <c r="BW60" i="15"/>
  <c r="BW78" i="15" s="1"/>
  <c r="BV60" i="15"/>
  <c r="BV78" i="15" s="1"/>
  <c r="BU60" i="15"/>
  <c r="BU78" i="15" s="1"/>
  <c r="BT60" i="15"/>
  <c r="BT78" i="15" s="1"/>
  <c r="BS60" i="15"/>
  <c r="BS78" i="15" s="1"/>
  <c r="BR60" i="15"/>
  <c r="BR78" i="15" s="1"/>
  <c r="BQ60" i="15"/>
  <c r="BQ78" i="15" s="1"/>
  <c r="BP60" i="15"/>
  <c r="BP78" i="15" s="1"/>
  <c r="BO60" i="15"/>
  <c r="BO78" i="15" s="1"/>
  <c r="BN60" i="15"/>
  <c r="BN78" i="15" s="1"/>
  <c r="BM60" i="15"/>
  <c r="BM78" i="15" s="1"/>
  <c r="BL60" i="15"/>
  <c r="BL78" i="15" s="1"/>
  <c r="BK60" i="15"/>
  <c r="BK78" i="15" s="1"/>
  <c r="BJ60" i="15"/>
  <c r="BJ78" i="15" s="1"/>
  <c r="BI60" i="15"/>
  <c r="BI78" i="15" s="1"/>
  <c r="BH60" i="15"/>
  <c r="BH78" i="15" s="1"/>
  <c r="BG60" i="15"/>
  <c r="BG78" i="15" s="1"/>
  <c r="BF60" i="15"/>
  <c r="BF78" i="15" s="1"/>
  <c r="BE60" i="15"/>
  <c r="BE78" i="15" s="1"/>
  <c r="BD60" i="15"/>
  <c r="BD78" i="15" s="1"/>
  <c r="BC60" i="15"/>
  <c r="BC78" i="15" s="1"/>
  <c r="BB60" i="15"/>
  <c r="BB78" i="15" s="1"/>
  <c r="BA60" i="15"/>
  <c r="BA78" i="15" s="1"/>
  <c r="AZ60" i="15"/>
  <c r="AZ78" i="15" s="1"/>
  <c r="AY60" i="15"/>
  <c r="AY78" i="15" s="1"/>
  <c r="AX60" i="15"/>
  <c r="AX78" i="15" s="1"/>
  <c r="AW60" i="15"/>
  <c r="AW78" i="15" s="1"/>
  <c r="AV60" i="15"/>
  <c r="AV78" i="15" s="1"/>
  <c r="AU60" i="15"/>
  <c r="AU78" i="15" s="1"/>
  <c r="AT60" i="15"/>
  <c r="AT78" i="15" s="1"/>
  <c r="AS60" i="15"/>
  <c r="AS78" i="15" s="1"/>
  <c r="AR60" i="15"/>
  <c r="AR78" i="15" s="1"/>
  <c r="AQ60" i="15"/>
  <c r="AQ78" i="15" s="1"/>
  <c r="AP60" i="15"/>
  <c r="AP78" i="15" s="1"/>
  <c r="AO60" i="15"/>
  <c r="AO78" i="15" s="1"/>
  <c r="AN60" i="15"/>
  <c r="AN78" i="15" s="1"/>
  <c r="AM60" i="15"/>
  <c r="AM78" i="15" s="1"/>
  <c r="AL60" i="15"/>
  <c r="AL78" i="15" s="1"/>
  <c r="AK60" i="15"/>
  <c r="AK78" i="15" s="1"/>
  <c r="AJ60" i="15"/>
  <c r="AJ78" i="15" s="1"/>
  <c r="AI60" i="15"/>
  <c r="AI78" i="15" s="1"/>
  <c r="AH60" i="15"/>
  <c r="AH78" i="15" s="1"/>
  <c r="AG60" i="15"/>
  <c r="AG78" i="15" s="1"/>
  <c r="AF60" i="15"/>
  <c r="AF78" i="15" s="1"/>
  <c r="AE60" i="15"/>
  <c r="AE78" i="15" s="1"/>
  <c r="AD60" i="15"/>
  <c r="AD78" i="15" s="1"/>
  <c r="AC60" i="15"/>
  <c r="AC78" i="15" s="1"/>
  <c r="AB60" i="15"/>
  <c r="AB78" i="15" s="1"/>
  <c r="AA60" i="15"/>
  <c r="AA78" i="15" s="1"/>
  <c r="Z60" i="15"/>
  <c r="Z78" i="15" s="1"/>
  <c r="Y60" i="15"/>
  <c r="Y78" i="15" s="1"/>
  <c r="X60" i="15"/>
  <c r="X78" i="15" s="1"/>
  <c r="W60" i="15"/>
  <c r="W78" i="15" s="1"/>
  <c r="V60" i="15"/>
  <c r="V78" i="15" s="1"/>
  <c r="U60" i="15"/>
  <c r="U78" i="15" s="1"/>
  <c r="T60" i="15"/>
  <c r="T78" i="15" s="1"/>
  <c r="S60" i="15"/>
  <c r="S78" i="15" s="1"/>
  <c r="R60" i="15"/>
  <c r="R78" i="15" s="1"/>
  <c r="Q60" i="15"/>
  <c r="Q78" i="15" s="1"/>
  <c r="P60" i="15"/>
  <c r="P78" i="15" s="1"/>
  <c r="O60" i="15"/>
  <c r="O78" i="15" s="1"/>
  <c r="N60" i="15"/>
  <c r="N78" i="15" s="1"/>
  <c r="M60" i="15"/>
  <c r="M78" i="15" s="1"/>
  <c r="L60" i="15"/>
  <c r="L78" i="15" s="1"/>
  <c r="K60" i="15"/>
  <c r="K78" i="15" s="1"/>
  <c r="J60" i="15"/>
  <c r="J78" i="15" s="1"/>
  <c r="I60" i="15"/>
  <c r="I78" i="15" s="1"/>
  <c r="H60" i="15"/>
  <c r="H78" i="15" s="1"/>
  <c r="G60" i="15"/>
  <c r="G78" i="15" s="1"/>
  <c r="F60" i="15"/>
  <c r="F78" i="15" s="1"/>
  <c r="E60" i="15"/>
  <c r="D60" i="15"/>
  <c r="CA59" i="15"/>
  <c r="CA77" i="15" s="1"/>
  <c r="BZ59" i="15"/>
  <c r="BZ77" i="15" s="1"/>
  <c r="BY59" i="15"/>
  <c r="BY77" i="15" s="1"/>
  <c r="BX59" i="15"/>
  <c r="BX77" i="15" s="1"/>
  <c r="BW59" i="15"/>
  <c r="BW77" i="15" s="1"/>
  <c r="BV59" i="15"/>
  <c r="BV77" i="15" s="1"/>
  <c r="BU59" i="15"/>
  <c r="BU77" i="15" s="1"/>
  <c r="BT59" i="15"/>
  <c r="BT77" i="15" s="1"/>
  <c r="BS59" i="15"/>
  <c r="BS77" i="15" s="1"/>
  <c r="BR59" i="15"/>
  <c r="BR77" i="15" s="1"/>
  <c r="BQ59" i="15"/>
  <c r="BQ77" i="15" s="1"/>
  <c r="BP59" i="15"/>
  <c r="BP77" i="15" s="1"/>
  <c r="BO59" i="15"/>
  <c r="BO77" i="15" s="1"/>
  <c r="BN59" i="15"/>
  <c r="BN77" i="15" s="1"/>
  <c r="BM59" i="15"/>
  <c r="BM77" i="15" s="1"/>
  <c r="BL59" i="15"/>
  <c r="BL77" i="15" s="1"/>
  <c r="BK59" i="15"/>
  <c r="BK77" i="15" s="1"/>
  <c r="BJ59" i="15"/>
  <c r="BJ77" i="15" s="1"/>
  <c r="BI59" i="15"/>
  <c r="BI77" i="15" s="1"/>
  <c r="BH59" i="15"/>
  <c r="BH77" i="15" s="1"/>
  <c r="BG59" i="15"/>
  <c r="BG77" i="15" s="1"/>
  <c r="BF59" i="15"/>
  <c r="BF77" i="15" s="1"/>
  <c r="BE59" i="15"/>
  <c r="BE77" i="15" s="1"/>
  <c r="BD59" i="15"/>
  <c r="BD77" i="15" s="1"/>
  <c r="BC59" i="15"/>
  <c r="BC77" i="15" s="1"/>
  <c r="BB59" i="15"/>
  <c r="BB77" i="15" s="1"/>
  <c r="BA59" i="15"/>
  <c r="BA77" i="15" s="1"/>
  <c r="AZ59" i="15"/>
  <c r="AZ77" i="15" s="1"/>
  <c r="AY59" i="15"/>
  <c r="AY77" i="15" s="1"/>
  <c r="AX59" i="15"/>
  <c r="AX77" i="15" s="1"/>
  <c r="AW59" i="15"/>
  <c r="AW77" i="15" s="1"/>
  <c r="AV59" i="15"/>
  <c r="AV77" i="15" s="1"/>
  <c r="AU59" i="15"/>
  <c r="AU77" i="15" s="1"/>
  <c r="AT59" i="15"/>
  <c r="AT77" i="15" s="1"/>
  <c r="AS59" i="15"/>
  <c r="AS77" i="15" s="1"/>
  <c r="AR59" i="15"/>
  <c r="AR77" i="15" s="1"/>
  <c r="AQ59" i="15"/>
  <c r="AQ77" i="15" s="1"/>
  <c r="AP59" i="15"/>
  <c r="AP77" i="15" s="1"/>
  <c r="AO59" i="15"/>
  <c r="AO77" i="15" s="1"/>
  <c r="AN59" i="15"/>
  <c r="AN77" i="15" s="1"/>
  <c r="AM59" i="15"/>
  <c r="AM77" i="15" s="1"/>
  <c r="AL59" i="15"/>
  <c r="AL77" i="15" s="1"/>
  <c r="AK59" i="15"/>
  <c r="AK77" i="15" s="1"/>
  <c r="AJ59" i="15"/>
  <c r="AJ77" i="15" s="1"/>
  <c r="AI59" i="15"/>
  <c r="AI77" i="15" s="1"/>
  <c r="AH59" i="15"/>
  <c r="AH77" i="15" s="1"/>
  <c r="AG59" i="15"/>
  <c r="AG77" i="15" s="1"/>
  <c r="AF59" i="15"/>
  <c r="AF77" i="15" s="1"/>
  <c r="AE59" i="15"/>
  <c r="AE77" i="15" s="1"/>
  <c r="AD59" i="15"/>
  <c r="AD77" i="15" s="1"/>
  <c r="AC59" i="15"/>
  <c r="AC77" i="15" s="1"/>
  <c r="AB59" i="15"/>
  <c r="AB77" i="15" s="1"/>
  <c r="AA59" i="15"/>
  <c r="AA77" i="15" s="1"/>
  <c r="Z59" i="15"/>
  <c r="Z77" i="15" s="1"/>
  <c r="Y59" i="15"/>
  <c r="Y77" i="15" s="1"/>
  <c r="X59" i="15"/>
  <c r="X77" i="15" s="1"/>
  <c r="W59" i="15"/>
  <c r="W77" i="15" s="1"/>
  <c r="V59" i="15"/>
  <c r="V77" i="15" s="1"/>
  <c r="U59" i="15"/>
  <c r="U77" i="15" s="1"/>
  <c r="T59" i="15"/>
  <c r="T77" i="15" s="1"/>
  <c r="S59" i="15"/>
  <c r="S77" i="15" s="1"/>
  <c r="R59" i="15"/>
  <c r="R77" i="15" s="1"/>
  <c r="Q59" i="15"/>
  <c r="Q77" i="15" s="1"/>
  <c r="P59" i="15"/>
  <c r="P77" i="15" s="1"/>
  <c r="O59" i="15"/>
  <c r="O77" i="15" s="1"/>
  <c r="N59" i="15"/>
  <c r="N77" i="15" s="1"/>
  <c r="M59" i="15"/>
  <c r="M77" i="15" s="1"/>
  <c r="L59" i="15"/>
  <c r="L77" i="15" s="1"/>
  <c r="K59" i="15"/>
  <c r="K77" i="15" s="1"/>
  <c r="J59" i="15"/>
  <c r="J77" i="15" s="1"/>
  <c r="I59" i="15"/>
  <c r="I77" i="15" s="1"/>
  <c r="H59" i="15"/>
  <c r="H77" i="15" s="1"/>
  <c r="G59" i="15"/>
  <c r="G77" i="15" s="1"/>
  <c r="F59" i="15"/>
  <c r="F77" i="15" s="1"/>
  <c r="E59" i="15"/>
  <c r="D59" i="15"/>
  <c r="CA58" i="15"/>
  <c r="CA76" i="15" s="1"/>
  <c r="BZ58" i="15"/>
  <c r="BZ76" i="15" s="1"/>
  <c r="BY58" i="15"/>
  <c r="BY76" i="15" s="1"/>
  <c r="BX58" i="15"/>
  <c r="BX76" i="15" s="1"/>
  <c r="BW58" i="15"/>
  <c r="BW76" i="15" s="1"/>
  <c r="BV58" i="15"/>
  <c r="BV76" i="15" s="1"/>
  <c r="BU58" i="15"/>
  <c r="BU76" i="15" s="1"/>
  <c r="BT58" i="15"/>
  <c r="BT76" i="15" s="1"/>
  <c r="BS58" i="15"/>
  <c r="BS76" i="15" s="1"/>
  <c r="BR58" i="15"/>
  <c r="BR76" i="15" s="1"/>
  <c r="BQ58" i="15"/>
  <c r="BQ76" i="15" s="1"/>
  <c r="BP58" i="15"/>
  <c r="BP76" i="15" s="1"/>
  <c r="BO58" i="15"/>
  <c r="BO76" i="15" s="1"/>
  <c r="BN58" i="15"/>
  <c r="BN76" i="15" s="1"/>
  <c r="BM58" i="15"/>
  <c r="BM76" i="15" s="1"/>
  <c r="BL58" i="15"/>
  <c r="BL76" i="15" s="1"/>
  <c r="BK58" i="15"/>
  <c r="BK76" i="15" s="1"/>
  <c r="BJ58" i="15"/>
  <c r="BJ76" i="15" s="1"/>
  <c r="BI58" i="15"/>
  <c r="BI76" i="15" s="1"/>
  <c r="BH58" i="15"/>
  <c r="BH76" i="15" s="1"/>
  <c r="BG58" i="15"/>
  <c r="BG76" i="15" s="1"/>
  <c r="BF58" i="15"/>
  <c r="BF76" i="15" s="1"/>
  <c r="BE58" i="15"/>
  <c r="BE76" i="15" s="1"/>
  <c r="BD58" i="15"/>
  <c r="BD76" i="15" s="1"/>
  <c r="BC58" i="15"/>
  <c r="BC76" i="15" s="1"/>
  <c r="BB58" i="15"/>
  <c r="BB76" i="15" s="1"/>
  <c r="BA58" i="15"/>
  <c r="BA76" i="15" s="1"/>
  <c r="AZ58" i="15"/>
  <c r="AZ76" i="15" s="1"/>
  <c r="AY58" i="15"/>
  <c r="AY76" i="15" s="1"/>
  <c r="AX58" i="15"/>
  <c r="AX76" i="15" s="1"/>
  <c r="AW58" i="15"/>
  <c r="AW76" i="15" s="1"/>
  <c r="AV58" i="15"/>
  <c r="AV76" i="15" s="1"/>
  <c r="AU58" i="15"/>
  <c r="AU76" i="15" s="1"/>
  <c r="AT58" i="15"/>
  <c r="AT76" i="15" s="1"/>
  <c r="AS58" i="15"/>
  <c r="AS76" i="15" s="1"/>
  <c r="AR58" i="15"/>
  <c r="AR76" i="15" s="1"/>
  <c r="AQ58" i="15"/>
  <c r="AQ76" i="15" s="1"/>
  <c r="AP58" i="15"/>
  <c r="AP76" i="15" s="1"/>
  <c r="AO58" i="15"/>
  <c r="AO76" i="15" s="1"/>
  <c r="AN58" i="15"/>
  <c r="AN76" i="15" s="1"/>
  <c r="AM58" i="15"/>
  <c r="AM76" i="15" s="1"/>
  <c r="AL58" i="15"/>
  <c r="AL76" i="15" s="1"/>
  <c r="AK58" i="15"/>
  <c r="AK76" i="15" s="1"/>
  <c r="AJ58" i="15"/>
  <c r="AJ76" i="15" s="1"/>
  <c r="AI58" i="15"/>
  <c r="AI76" i="15" s="1"/>
  <c r="AH58" i="15"/>
  <c r="AH76" i="15" s="1"/>
  <c r="AG58" i="15"/>
  <c r="AG76" i="15" s="1"/>
  <c r="AF58" i="15"/>
  <c r="AF76" i="15" s="1"/>
  <c r="AE58" i="15"/>
  <c r="AE76" i="15" s="1"/>
  <c r="AD58" i="15"/>
  <c r="AD76" i="15" s="1"/>
  <c r="AC58" i="15"/>
  <c r="AC76" i="15" s="1"/>
  <c r="AB58" i="15"/>
  <c r="AB76" i="15" s="1"/>
  <c r="AA58" i="15"/>
  <c r="AA76" i="15" s="1"/>
  <c r="Z58" i="15"/>
  <c r="Z76" i="15" s="1"/>
  <c r="Y58" i="15"/>
  <c r="Y76" i="15" s="1"/>
  <c r="X58" i="15"/>
  <c r="X76" i="15" s="1"/>
  <c r="W58" i="15"/>
  <c r="W76" i="15" s="1"/>
  <c r="V58" i="15"/>
  <c r="V76" i="15" s="1"/>
  <c r="U58" i="15"/>
  <c r="U76" i="15" s="1"/>
  <c r="T58" i="15"/>
  <c r="T76" i="15" s="1"/>
  <c r="S58" i="15"/>
  <c r="S76" i="15" s="1"/>
  <c r="R58" i="15"/>
  <c r="R76" i="15" s="1"/>
  <c r="Q58" i="15"/>
  <c r="Q76" i="15" s="1"/>
  <c r="P58" i="15"/>
  <c r="P76" i="15" s="1"/>
  <c r="O58" i="15"/>
  <c r="O76" i="15" s="1"/>
  <c r="N58" i="15"/>
  <c r="N76" i="15" s="1"/>
  <c r="M58" i="15"/>
  <c r="M76" i="15" s="1"/>
  <c r="L58" i="15"/>
  <c r="L76" i="15" s="1"/>
  <c r="K58" i="15"/>
  <c r="K76" i="15" s="1"/>
  <c r="J58" i="15"/>
  <c r="J76" i="15" s="1"/>
  <c r="I58" i="15"/>
  <c r="I76" i="15" s="1"/>
  <c r="H58" i="15"/>
  <c r="H76" i="15" s="1"/>
  <c r="G58" i="15"/>
  <c r="G76" i="15" s="1"/>
  <c r="F58" i="15"/>
  <c r="F76" i="15" s="1"/>
  <c r="E58" i="15"/>
  <c r="D58" i="15"/>
  <c r="CA57" i="15"/>
  <c r="CA75" i="15" s="1"/>
  <c r="BZ57" i="15"/>
  <c r="BZ75" i="15" s="1"/>
  <c r="BY57" i="15"/>
  <c r="BY75" i="15" s="1"/>
  <c r="BX57" i="15"/>
  <c r="BX75" i="15" s="1"/>
  <c r="BW57" i="15"/>
  <c r="BW75" i="15" s="1"/>
  <c r="BV57" i="15"/>
  <c r="BV75" i="15" s="1"/>
  <c r="BU57" i="15"/>
  <c r="BU75" i="15" s="1"/>
  <c r="BT57" i="15"/>
  <c r="BT75" i="15" s="1"/>
  <c r="BS57" i="15"/>
  <c r="BS75" i="15" s="1"/>
  <c r="BR57" i="15"/>
  <c r="BR75" i="15" s="1"/>
  <c r="BQ57" i="15"/>
  <c r="BQ75" i="15" s="1"/>
  <c r="BP57" i="15"/>
  <c r="BP75" i="15" s="1"/>
  <c r="BO57" i="15"/>
  <c r="BO75" i="15" s="1"/>
  <c r="BN57" i="15"/>
  <c r="BN75" i="15" s="1"/>
  <c r="BM57" i="15"/>
  <c r="BM75" i="15" s="1"/>
  <c r="BL57" i="15"/>
  <c r="BL75" i="15" s="1"/>
  <c r="BK57" i="15"/>
  <c r="BK75" i="15" s="1"/>
  <c r="BJ57" i="15"/>
  <c r="BJ75" i="15" s="1"/>
  <c r="BI57" i="15"/>
  <c r="BI75" i="15" s="1"/>
  <c r="BH57" i="15"/>
  <c r="BH75" i="15" s="1"/>
  <c r="BG57" i="15"/>
  <c r="BG75" i="15" s="1"/>
  <c r="BF57" i="15"/>
  <c r="BF75" i="15" s="1"/>
  <c r="BE57" i="15"/>
  <c r="BE75" i="15" s="1"/>
  <c r="BD57" i="15"/>
  <c r="BD75" i="15" s="1"/>
  <c r="BC57" i="15"/>
  <c r="BC75" i="15" s="1"/>
  <c r="BB57" i="15"/>
  <c r="BB75" i="15" s="1"/>
  <c r="BA57" i="15"/>
  <c r="BA75" i="15" s="1"/>
  <c r="AZ57" i="15"/>
  <c r="AZ75" i="15" s="1"/>
  <c r="AY57" i="15"/>
  <c r="AY75" i="15" s="1"/>
  <c r="AX57" i="15"/>
  <c r="AX75" i="15" s="1"/>
  <c r="AW57" i="15"/>
  <c r="AW75" i="15" s="1"/>
  <c r="AV57" i="15"/>
  <c r="AV75" i="15" s="1"/>
  <c r="AU57" i="15"/>
  <c r="AU75" i="15" s="1"/>
  <c r="AT57" i="15"/>
  <c r="AT75" i="15" s="1"/>
  <c r="AS57" i="15"/>
  <c r="AS75" i="15" s="1"/>
  <c r="AR57" i="15"/>
  <c r="AR75" i="15" s="1"/>
  <c r="AQ57" i="15"/>
  <c r="AQ75" i="15" s="1"/>
  <c r="AP57" i="15"/>
  <c r="AP75" i="15" s="1"/>
  <c r="AO57" i="15"/>
  <c r="AO75" i="15" s="1"/>
  <c r="AN57" i="15"/>
  <c r="AN75" i="15" s="1"/>
  <c r="AM57" i="15"/>
  <c r="AM75" i="15" s="1"/>
  <c r="AL57" i="15"/>
  <c r="AL75" i="15" s="1"/>
  <c r="AK57" i="15"/>
  <c r="AK75" i="15" s="1"/>
  <c r="AJ57" i="15"/>
  <c r="AJ75" i="15" s="1"/>
  <c r="AI57" i="15"/>
  <c r="AI75" i="15" s="1"/>
  <c r="AH57" i="15"/>
  <c r="AH75" i="15" s="1"/>
  <c r="AG57" i="15"/>
  <c r="AG75" i="15" s="1"/>
  <c r="AF57" i="15"/>
  <c r="AF75" i="15" s="1"/>
  <c r="AE57" i="15"/>
  <c r="AE75" i="15" s="1"/>
  <c r="AD57" i="15"/>
  <c r="AD75" i="15" s="1"/>
  <c r="AC57" i="15"/>
  <c r="AC75" i="15" s="1"/>
  <c r="AB57" i="15"/>
  <c r="AB75" i="15" s="1"/>
  <c r="AA57" i="15"/>
  <c r="AA75" i="15" s="1"/>
  <c r="Z57" i="15"/>
  <c r="Z75" i="15" s="1"/>
  <c r="Y57" i="15"/>
  <c r="Y75" i="15" s="1"/>
  <c r="X57" i="15"/>
  <c r="X75" i="15" s="1"/>
  <c r="W57" i="15"/>
  <c r="W75" i="15" s="1"/>
  <c r="V57" i="15"/>
  <c r="V75" i="15" s="1"/>
  <c r="U57" i="15"/>
  <c r="U75" i="15" s="1"/>
  <c r="T57" i="15"/>
  <c r="T75" i="15" s="1"/>
  <c r="S57" i="15"/>
  <c r="S75" i="15" s="1"/>
  <c r="R57" i="15"/>
  <c r="R75" i="15" s="1"/>
  <c r="Q57" i="15"/>
  <c r="Q75" i="15" s="1"/>
  <c r="P57" i="15"/>
  <c r="P75" i="15" s="1"/>
  <c r="O57" i="15"/>
  <c r="O75" i="15" s="1"/>
  <c r="N57" i="15"/>
  <c r="N75" i="15" s="1"/>
  <c r="M57" i="15"/>
  <c r="M75" i="15" s="1"/>
  <c r="L57" i="15"/>
  <c r="L75" i="15" s="1"/>
  <c r="K57" i="15"/>
  <c r="K75" i="15" s="1"/>
  <c r="J57" i="15"/>
  <c r="J75" i="15" s="1"/>
  <c r="I57" i="15"/>
  <c r="I75" i="15" s="1"/>
  <c r="H57" i="15"/>
  <c r="H75" i="15" s="1"/>
  <c r="G57" i="15"/>
  <c r="G75" i="15" s="1"/>
  <c r="F57" i="15"/>
  <c r="F75" i="15" s="1"/>
  <c r="E57" i="15"/>
  <c r="D57" i="15"/>
  <c r="CA56" i="15"/>
  <c r="CA74" i="15" s="1"/>
  <c r="BZ56" i="15"/>
  <c r="BZ74" i="15" s="1"/>
  <c r="BY56" i="15"/>
  <c r="BY74" i="15" s="1"/>
  <c r="BX56" i="15"/>
  <c r="BX74" i="15" s="1"/>
  <c r="BW56" i="15"/>
  <c r="BW74" i="15" s="1"/>
  <c r="BV56" i="15"/>
  <c r="BV74" i="15" s="1"/>
  <c r="BU56" i="15"/>
  <c r="BU74" i="15" s="1"/>
  <c r="BT56" i="15"/>
  <c r="BT74" i="15" s="1"/>
  <c r="BS56" i="15"/>
  <c r="BS74" i="15" s="1"/>
  <c r="BR56" i="15"/>
  <c r="BR74" i="15" s="1"/>
  <c r="BQ56" i="15"/>
  <c r="BQ74" i="15" s="1"/>
  <c r="BP56" i="15"/>
  <c r="BP74" i="15" s="1"/>
  <c r="BO56" i="15"/>
  <c r="BO74" i="15" s="1"/>
  <c r="BN56" i="15"/>
  <c r="BN74" i="15" s="1"/>
  <c r="BM56" i="15"/>
  <c r="BM74" i="15" s="1"/>
  <c r="BL56" i="15"/>
  <c r="BL74" i="15" s="1"/>
  <c r="BK56" i="15"/>
  <c r="BK74" i="15" s="1"/>
  <c r="BJ56" i="15"/>
  <c r="BJ74" i="15" s="1"/>
  <c r="BI56" i="15"/>
  <c r="BI74" i="15" s="1"/>
  <c r="BH56" i="15"/>
  <c r="BH74" i="15" s="1"/>
  <c r="BG56" i="15"/>
  <c r="BG74" i="15" s="1"/>
  <c r="BF56" i="15"/>
  <c r="BF74" i="15" s="1"/>
  <c r="BE56" i="15"/>
  <c r="BE74" i="15" s="1"/>
  <c r="BD56" i="15"/>
  <c r="BD74" i="15" s="1"/>
  <c r="BC56" i="15"/>
  <c r="BC74" i="15" s="1"/>
  <c r="BB56" i="15"/>
  <c r="BB74" i="15" s="1"/>
  <c r="BA56" i="15"/>
  <c r="BA74" i="15" s="1"/>
  <c r="AZ56" i="15"/>
  <c r="AZ74" i="15" s="1"/>
  <c r="AY56" i="15"/>
  <c r="AY74" i="15" s="1"/>
  <c r="AX56" i="15"/>
  <c r="AX74" i="15" s="1"/>
  <c r="AW56" i="15"/>
  <c r="AW74" i="15" s="1"/>
  <c r="AV56" i="15"/>
  <c r="AV74" i="15" s="1"/>
  <c r="AU56" i="15"/>
  <c r="AU74" i="15" s="1"/>
  <c r="AT56" i="15"/>
  <c r="AT74" i="15" s="1"/>
  <c r="AS56" i="15"/>
  <c r="AS74" i="15" s="1"/>
  <c r="AR56" i="15"/>
  <c r="AR74" i="15" s="1"/>
  <c r="AQ56" i="15"/>
  <c r="AQ74" i="15" s="1"/>
  <c r="AP56" i="15"/>
  <c r="AP74" i="15" s="1"/>
  <c r="AO56" i="15"/>
  <c r="AO74" i="15" s="1"/>
  <c r="AN56" i="15"/>
  <c r="AN74" i="15" s="1"/>
  <c r="AM56" i="15"/>
  <c r="AM74" i="15" s="1"/>
  <c r="AL56" i="15"/>
  <c r="AL74" i="15" s="1"/>
  <c r="AK56" i="15"/>
  <c r="AK74" i="15" s="1"/>
  <c r="AJ56" i="15"/>
  <c r="AJ74" i="15" s="1"/>
  <c r="AI56" i="15"/>
  <c r="AI74" i="15" s="1"/>
  <c r="AH56" i="15"/>
  <c r="AH74" i="15" s="1"/>
  <c r="AG56" i="15"/>
  <c r="AG74" i="15" s="1"/>
  <c r="AF56" i="15"/>
  <c r="AF74" i="15" s="1"/>
  <c r="AE56" i="15"/>
  <c r="AE74" i="15" s="1"/>
  <c r="AD56" i="15"/>
  <c r="AD74" i="15" s="1"/>
  <c r="AC56" i="15"/>
  <c r="AC74" i="15" s="1"/>
  <c r="AB56" i="15"/>
  <c r="AB74" i="15" s="1"/>
  <c r="AA56" i="15"/>
  <c r="AA74" i="15" s="1"/>
  <c r="Z56" i="15"/>
  <c r="Z74" i="15" s="1"/>
  <c r="Y56" i="15"/>
  <c r="Y74" i="15" s="1"/>
  <c r="X56" i="15"/>
  <c r="X74" i="15" s="1"/>
  <c r="W56" i="15"/>
  <c r="W74" i="15" s="1"/>
  <c r="V56" i="15"/>
  <c r="V74" i="15" s="1"/>
  <c r="U56" i="15"/>
  <c r="U74" i="15" s="1"/>
  <c r="T56" i="15"/>
  <c r="T74" i="15" s="1"/>
  <c r="S56" i="15"/>
  <c r="S74" i="15" s="1"/>
  <c r="R56" i="15"/>
  <c r="R74" i="15" s="1"/>
  <c r="Q56" i="15"/>
  <c r="Q74" i="15" s="1"/>
  <c r="P56" i="15"/>
  <c r="P74" i="15" s="1"/>
  <c r="O56" i="15"/>
  <c r="O74" i="15" s="1"/>
  <c r="N56" i="15"/>
  <c r="N74" i="15" s="1"/>
  <c r="M56" i="15"/>
  <c r="M74" i="15" s="1"/>
  <c r="L56" i="15"/>
  <c r="L74" i="15" s="1"/>
  <c r="K56" i="15"/>
  <c r="K74" i="15" s="1"/>
  <c r="J56" i="15"/>
  <c r="J74" i="15" s="1"/>
  <c r="I56" i="15"/>
  <c r="I74" i="15" s="1"/>
  <c r="H56" i="15"/>
  <c r="H74" i="15" s="1"/>
  <c r="G56" i="15"/>
  <c r="G74" i="15" s="1"/>
  <c r="F56" i="15"/>
  <c r="F74" i="15" s="1"/>
  <c r="E56" i="15"/>
  <c r="D56" i="15"/>
  <c r="CA55" i="15"/>
  <c r="CA73" i="15" s="1"/>
  <c r="BZ55" i="15"/>
  <c r="BZ73" i="15" s="1"/>
  <c r="BY55" i="15"/>
  <c r="BY73" i="15" s="1"/>
  <c r="BX55" i="15"/>
  <c r="BX73" i="15" s="1"/>
  <c r="BW55" i="15"/>
  <c r="BW73" i="15" s="1"/>
  <c r="BV55" i="15"/>
  <c r="BV73" i="15" s="1"/>
  <c r="BU55" i="15"/>
  <c r="BU73" i="15" s="1"/>
  <c r="BT55" i="15"/>
  <c r="BT73" i="15" s="1"/>
  <c r="BS55" i="15"/>
  <c r="BS73" i="15" s="1"/>
  <c r="BR55" i="15"/>
  <c r="BR73" i="15" s="1"/>
  <c r="BQ55" i="15"/>
  <c r="BQ73" i="15" s="1"/>
  <c r="BP55" i="15"/>
  <c r="BP73" i="15" s="1"/>
  <c r="BO55" i="15"/>
  <c r="BO73" i="15" s="1"/>
  <c r="BN55" i="15"/>
  <c r="BN73" i="15" s="1"/>
  <c r="BM55" i="15"/>
  <c r="BM73" i="15" s="1"/>
  <c r="BL55" i="15"/>
  <c r="BL73" i="15" s="1"/>
  <c r="BK55" i="15"/>
  <c r="BK73" i="15" s="1"/>
  <c r="BJ55" i="15"/>
  <c r="BJ73" i="15" s="1"/>
  <c r="BI55" i="15"/>
  <c r="BI73" i="15" s="1"/>
  <c r="BH55" i="15"/>
  <c r="BH73" i="15" s="1"/>
  <c r="BG55" i="15"/>
  <c r="BG73" i="15" s="1"/>
  <c r="BF55" i="15"/>
  <c r="BF73" i="15" s="1"/>
  <c r="BE55" i="15"/>
  <c r="BE73" i="15" s="1"/>
  <c r="BD55" i="15"/>
  <c r="BD73" i="15" s="1"/>
  <c r="BC55" i="15"/>
  <c r="BC73" i="15" s="1"/>
  <c r="BB55" i="15"/>
  <c r="BB73" i="15" s="1"/>
  <c r="BA55" i="15"/>
  <c r="BA73" i="15" s="1"/>
  <c r="AZ55" i="15"/>
  <c r="AZ73" i="15" s="1"/>
  <c r="AY55" i="15"/>
  <c r="AY73" i="15" s="1"/>
  <c r="AX55" i="15"/>
  <c r="AX73" i="15" s="1"/>
  <c r="AW55" i="15"/>
  <c r="AW73" i="15" s="1"/>
  <c r="AV55" i="15"/>
  <c r="AV73" i="15" s="1"/>
  <c r="AU55" i="15"/>
  <c r="AU73" i="15" s="1"/>
  <c r="AT55" i="15"/>
  <c r="AT73" i="15" s="1"/>
  <c r="AS55" i="15"/>
  <c r="AS73" i="15" s="1"/>
  <c r="AR55" i="15"/>
  <c r="AR73" i="15" s="1"/>
  <c r="AQ55" i="15"/>
  <c r="AQ73" i="15" s="1"/>
  <c r="AP55" i="15"/>
  <c r="AP73" i="15" s="1"/>
  <c r="AO55" i="15"/>
  <c r="AO73" i="15" s="1"/>
  <c r="AN55" i="15"/>
  <c r="AN73" i="15" s="1"/>
  <c r="AM55" i="15"/>
  <c r="AM73" i="15" s="1"/>
  <c r="AL55" i="15"/>
  <c r="AL73" i="15" s="1"/>
  <c r="AK55" i="15"/>
  <c r="AK73" i="15" s="1"/>
  <c r="AJ55" i="15"/>
  <c r="AJ73" i="15" s="1"/>
  <c r="AI55" i="15"/>
  <c r="AI73" i="15" s="1"/>
  <c r="AH55" i="15"/>
  <c r="AH73" i="15" s="1"/>
  <c r="AG55" i="15"/>
  <c r="AG73" i="15" s="1"/>
  <c r="AF55" i="15"/>
  <c r="AF73" i="15" s="1"/>
  <c r="AE55" i="15"/>
  <c r="AE73" i="15" s="1"/>
  <c r="AD55" i="15"/>
  <c r="AD73" i="15" s="1"/>
  <c r="AC55" i="15"/>
  <c r="AC73" i="15" s="1"/>
  <c r="AB55" i="15"/>
  <c r="AB73" i="15" s="1"/>
  <c r="AA55" i="15"/>
  <c r="AA73" i="15" s="1"/>
  <c r="Z55" i="15"/>
  <c r="Z73" i="15" s="1"/>
  <c r="Y55" i="15"/>
  <c r="Y73" i="15" s="1"/>
  <c r="X55" i="15"/>
  <c r="X73" i="15" s="1"/>
  <c r="W55" i="15"/>
  <c r="W73" i="15" s="1"/>
  <c r="V55" i="15"/>
  <c r="V73" i="15" s="1"/>
  <c r="U55" i="15"/>
  <c r="U73" i="15" s="1"/>
  <c r="T55" i="15"/>
  <c r="T73" i="15" s="1"/>
  <c r="S55" i="15"/>
  <c r="S73" i="15" s="1"/>
  <c r="R55" i="15"/>
  <c r="R73" i="15" s="1"/>
  <c r="Q55" i="15"/>
  <c r="Q73" i="15" s="1"/>
  <c r="P55" i="15"/>
  <c r="P73" i="15" s="1"/>
  <c r="O55" i="15"/>
  <c r="O73" i="15" s="1"/>
  <c r="N55" i="15"/>
  <c r="N73" i="15" s="1"/>
  <c r="M55" i="15"/>
  <c r="M73" i="15" s="1"/>
  <c r="L55" i="15"/>
  <c r="L73" i="15" s="1"/>
  <c r="K55" i="15"/>
  <c r="K73" i="15" s="1"/>
  <c r="J55" i="15"/>
  <c r="J73" i="15" s="1"/>
  <c r="I55" i="15"/>
  <c r="I73" i="15" s="1"/>
  <c r="H55" i="15"/>
  <c r="H73" i="15" s="1"/>
  <c r="G55" i="15"/>
  <c r="G73" i="15" s="1"/>
  <c r="F55" i="15"/>
  <c r="F73" i="15" s="1"/>
  <c r="E55" i="15"/>
  <c r="D55" i="15"/>
  <c r="CA54" i="15"/>
  <c r="CA72" i="15" s="1"/>
  <c r="BZ54" i="15"/>
  <c r="BZ72" i="15" s="1"/>
  <c r="BY54" i="15"/>
  <c r="BY72" i="15" s="1"/>
  <c r="BX54" i="15"/>
  <c r="BX72" i="15" s="1"/>
  <c r="BW54" i="15"/>
  <c r="BW72" i="15" s="1"/>
  <c r="BV54" i="15"/>
  <c r="BV72" i="15" s="1"/>
  <c r="BU54" i="15"/>
  <c r="BU72" i="15" s="1"/>
  <c r="BT54" i="15"/>
  <c r="BT72" i="15" s="1"/>
  <c r="BS54" i="15"/>
  <c r="BS72" i="15" s="1"/>
  <c r="BR54" i="15"/>
  <c r="BR72" i="15" s="1"/>
  <c r="BQ54" i="15"/>
  <c r="BQ72" i="15" s="1"/>
  <c r="BP54" i="15"/>
  <c r="BP72" i="15" s="1"/>
  <c r="BO54" i="15"/>
  <c r="BO72" i="15" s="1"/>
  <c r="BN54" i="15"/>
  <c r="BN72" i="15" s="1"/>
  <c r="BM54" i="15"/>
  <c r="BM72" i="15" s="1"/>
  <c r="BL54" i="15"/>
  <c r="BL72" i="15" s="1"/>
  <c r="BK54" i="15"/>
  <c r="BK72" i="15" s="1"/>
  <c r="BJ54" i="15"/>
  <c r="BJ72" i="15" s="1"/>
  <c r="BI54" i="15"/>
  <c r="BI72" i="15" s="1"/>
  <c r="BH54" i="15"/>
  <c r="BH72" i="15" s="1"/>
  <c r="BG54" i="15"/>
  <c r="BG72" i="15" s="1"/>
  <c r="BF54" i="15"/>
  <c r="BF72" i="15" s="1"/>
  <c r="BE54" i="15"/>
  <c r="BE72" i="15" s="1"/>
  <c r="BD54" i="15"/>
  <c r="BD72" i="15" s="1"/>
  <c r="BC54" i="15"/>
  <c r="BC72" i="15" s="1"/>
  <c r="BB54" i="15"/>
  <c r="BB72" i="15" s="1"/>
  <c r="BA54" i="15"/>
  <c r="BA72" i="15" s="1"/>
  <c r="AZ54" i="15"/>
  <c r="AZ72" i="15" s="1"/>
  <c r="AY54" i="15"/>
  <c r="AY72" i="15" s="1"/>
  <c r="AX54" i="15"/>
  <c r="AX72" i="15" s="1"/>
  <c r="AW54" i="15"/>
  <c r="AW72" i="15" s="1"/>
  <c r="AV54" i="15"/>
  <c r="AV72" i="15" s="1"/>
  <c r="AU54" i="15"/>
  <c r="AU72" i="15" s="1"/>
  <c r="AT54" i="15"/>
  <c r="AT72" i="15" s="1"/>
  <c r="AS54" i="15"/>
  <c r="AS72" i="15" s="1"/>
  <c r="AR54" i="15"/>
  <c r="AR72" i="15" s="1"/>
  <c r="AQ54" i="15"/>
  <c r="AQ72" i="15" s="1"/>
  <c r="AP54" i="15"/>
  <c r="AP72" i="15" s="1"/>
  <c r="AO54" i="15"/>
  <c r="AO72" i="15" s="1"/>
  <c r="AN54" i="15"/>
  <c r="AN72" i="15" s="1"/>
  <c r="AM54" i="15"/>
  <c r="AM72" i="15" s="1"/>
  <c r="AL54" i="15"/>
  <c r="AL72" i="15" s="1"/>
  <c r="AK54" i="15"/>
  <c r="AK72" i="15" s="1"/>
  <c r="AJ54" i="15"/>
  <c r="AJ72" i="15" s="1"/>
  <c r="AI54" i="15"/>
  <c r="AI72" i="15" s="1"/>
  <c r="AH54" i="15"/>
  <c r="AH72" i="15" s="1"/>
  <c r="AG54" i="15"/>
  <c r="AG72" i="15" s="1"/>
  <c r="AF54" i="15"/>
  <c r="AF72" i="15" s="1"/>
  <c r="AE54" i="15"/>
  <c r="AE72" i="15" s="1"/>
  <c r="AD54" i="15"/>
  <c r="AD72" i="15" s="1"/>
  <c r="AC54" i="15"/>
  <c r="AC72" i="15" s="1"/>
  <c r="AB54" i="15"/>
  <c r="AB72" i="15" s="1"/>
  <c r="AA54" i="15"/>
  <c r="AA72" i="15" s="1"/>
  <c r="Z54" i="15"/>
  <c r="Z72" i="15" s="1"/>
  <c r="Y54" i="15"/>
  <c r="Y72" i="15" s="1"/>
  <c r="X54" i="15"/>
  <c r="X72" i="15" s="1"/>
  <c r="W54" i="15"/>
  <c r="W72" i="15" s="1"/>
  <c r="V54" i="15"/>
  <c r="V72" i="15" s="1"/>
  <c r="U54" i="15"/>
  <c r="U72" i="15" s="1"/>
  <c r="T54" i="15"/>
  <c r="T72" i="15" s="1"/>
  <c r="S54" i="15"/>
  <c r="S72" i="15" s="1"/>
  <c r="R54" i="15"/>
  <c r="R72" i="15" s="1"/>
  <c r="Q54" i="15"/>
  <c r="Q72" i="15" s="1"/>
  <c r="P54" i="15"/>
  <c r="P72" i="15" s="1"/>
  <c r="O54" i="15"/>
  <c r="O72" i="15" s="1"/>
  <c r="N54" i="15"/>
  <c r="N72" i="15" s="1"/>
  <c r="M54" i="15"/>
  <c r="M72" i="15" s="1"/>
  <c r="L54" i="15"/>
  <c r="L72" i="15" s="1"/>
  <c r="K54" i="15"/>
  <c r="K72" i="15" s="1"/>
  <c r="J54" i="15"/>
  <c r="J72" i="15" s="1"/>
  <c r="I54" i="15"/>
  <c r="I72" i="15" s="1"/>
  <c r="H54" i="15"/>
  <c r="H72" i="15" s="1"/>
  <c r="G54" i="15"/>
  <c r="G72" i="15" s="1"/>
  <c r="F54" i="15"/>
  <c r="F72" i="15" s="1"/>
  <c r="E54" i="15"/>
  <c r="D54" i="15"/>
  <c r="CA53" i="15"/>
  <c r="CA71" i="15" s="1"/>
  <c r="BZ53" i="15"/>
  <c r="BZ71" i="15" s="1"/>
  <c r="BY53" i="15"/>
  <c r="BY71" i="15" s="1"/>
  <c r="BX53" i="15"/>
  <c r="BX71" i="15" s="1"/>
  <c r="BW53" i="15"/>
  <c r="BW71" i="15" s="1"/>
  <c r="BV53" i="15"/>
  <c r="BV71" i="15" s="1"/>
  <c r="BU53" i="15"/>
  <c r="BU71" i="15" s="1"/>
  <c r="BT53" i="15"/>
  <c r="BT71" i="15" s="1"/>
  <c r="BS53" i="15"/>
  <c r="BS71" i="15" s="1"/>
  <c r="BR53" i="15"/>
  <c r="BR71" i="15" s="1"/>
  <c r="BQ53" i="15"/>
  <c r="BQ71" i="15" s="1"/>
  <c r="BP53" i="15"/>
  <c r="BP71" i="15" s="1"/>
  <c r="BO53" i="15"/>
  <c r="BO71" i="15" s="1"/>
  <c r="BN53" i="15"/>
  <c r="BN71" i="15" s="1"/>
  <c r="BM53" i="15"/>
  <c r="BM71" i="15" s="1"/>
  <c r="BL53" i="15"/>
  <c r="BL71" i="15" s="1"/>
  <c r="BK53" i="15"/>
  <c r="BK71" i="15" s="1"/>
  <c r="BJ53" i="15"/>
  <c r="BJ71" i="15" s="1"/>
  <c r="BI53" i="15"/>
  <c r="BI71" i="15" s="1"/>
  <c r="BH53" i="15"/>
  <c r="BH71" i="15" s="1"/>
  <c r="BG53" i="15"/>
  <c r="BG71" i="15" s="1"/>
  <c r="BF53" i="15"/>
  <c r="BF71" i="15" s="1"/>
  <c r="BE53" i="15"/>
  <c r="BE71" i="15" s="1"/>
  <c r="BD53" i="15"/>
  <c r="BD71" i="15" s="1"/>
  <c r="BC53" i="15"/>
  <c r="BC71" i="15" s="1"/>
  <c r="BB53" i="15"/>
  <c r="BB71" i="15" s="1"/>
  <c r="BA53" i="15"/>
  <c r="BA71" i="15" s="1"/>
  <c r="AZ53" i="15"/>
  <c r="AZ71" i="15" s="1"/>
  <c r="AY53" i="15"/>
  <c r="AY71" i="15" s="1"/>
  <c r="AX53" i="15"/>
  <c r="AX71" i="15" s="1"/>
  <c r="AW53" i="15"/>
  <c r="AW71" i="15" s="1"/>
  <c r="AV53" i="15"/>
  <c r="AV71" i="15" s="1"/>
  <c r="AU53" i="15"/>
  <c r="AU71" i="15" s="1"/>
  <c r="AT53" i="15"/>
  <c r="AT71" i="15" s="1"/>
  <c r="AS53" i="15"/>
  <c r="AS71" i="15" s="1"/>
  <c r="AR53" i="15"/>
  <c r="AR71" i="15" s="1"/>
  <c r="AQ53" i="15"/>
  <c r="AQ71" i="15" s="1"/>
  <c r="AP53" i="15"/>
  <c r="AP71" i="15" s="1"/>
  <c r="AO53" i="15"/>
  <c r="AO71" i="15" s="1"/>
  <c r="AN53" i="15"/>
  <c r="AN71" i="15" s="1"/>
  <c r="AM53" i="15"/>
  <c r="AM71" i="15" s="1"/>
  <c r="AL53" i="15"/>
  <c r="AL71" i="15" s="1"/>
  <c r="AK53" i="15"/>
  <c r="AK71" i="15" s="1"/>
  <c r="AJ53" i="15"/>
  <c r="AJ71" i="15" s="1"/>
  <c r="AI53" i="15"/>
  <c r="AI71" i="15" s="1"/>
  <c r="AH53" i="15"/>
  <c r="AH71" i="15" s="1"/>
  <c r="AG53" i="15"/>
  <c r="AG71" i="15" s="1"/>
  <c r="AF53" i="15"/>
  <c r="AF71" i="15" s="1"/>
  <c r="AE53" i="15"/>
  <c r="AE71" i="15" s="1"/>
  <c r="AD53" i="15"/>
  <c r="AD71" i="15" s="1"/>
  <c r="AC53" i="15"/>
  <c r="AC71" i="15" s="1"/>
  <c r="AB53" i="15"/>
  <c r="AB71" i="15" s="1"/>
  <c r="AA53" i="15"/>
  <c r="AA71" i="15" s="1"/>
  <c r="Z53" i="15"/>
  <c r="Z71" i="15" s="1"/>
  <c r="Y53" i="15"/>
  <c r="Y71" i="15" s="1"/>
  <c r="X53" i="15"/>
  <c r="X71" i="15" s="1"/>
  <c r="W53" i="15"/>
  <c r="W71" i="15" s="1"/>
  <c r="V53" i="15"/>
  <c r="V71" i="15" s="1"/>
  <c r="U53" i="15"/>
  <c r="U71" i="15" s="1"/>
  <c r="T53" i="15"/>
  <c r="T71" i="15" s="1"/>
  <c r="S53" i="15"/>
  <c r="S71" i="15" s="1"/>
  <c r="R53" i="15"/>
  <c r="R71" i="15" s="1"/>
  <c r="Q53" i="15"/>
  <c r="Q71" i="15" s="1"/>
  <c r="P53" i="15"/>
  <c r="P71" i="15" s="1"/>
  <c r="O53" i="15"/>
  <c r="O71" i="15" s="1"/>
  <c r="N53" i="15"/>
  <c r="N71" i="15" s="1"/>
  <c r="M53" i="15"/>
  <c r="M71" i="15" s="1"/>
  <c r="L53" i="15"/>
  <c r="L71" i="15" s="1"/>
  <c r="K53" i="15"/>
  <c r="K71" i="15" s="1"/>
  <c r="J53" i="15"/>
  <c r="J71" i="15" s="1"/>
  <c r="I53" i="15"/>
  <c r="I71" i="15" s="1"/>
  <c r="H53" i="15"/>
  <c r="H71" i="15" s="1"/>
  <c r="G53" i="15"/>
  <c r="G71" i="15" s="1"/>
  <c r="F53" i="15"/>
  <c r="F71" i="15" s="1"/>
  <c r="E53" i="15"/>
  <c r="D53" i="15"/>
  <c r="CA52" i="15"/>
  <c r="CA70" i="15" s="1"/>
  <c r="BZ52" i="15"/>
  <c r="BZ70" i="15" s="1"/>
  <c r="BY52" i="15"/>
  <c r="BY70" i="15" s="1"/>
  <c r="BX52" i="15"/>
  <c r="BX70" i="15" s="1"/>
  <c r="BW52" i="15"/>
  <c r="BW70" i="15" s="1"/>
  <c r="BV52" i="15"/>
  <c r="BV70" i="15" s="1"/>
  <c r="BU52" i="15"/>
  <c r="BU70" i="15" s="1"/>
  <c r="BT52" i="15"/>
  <c r="BT70" i="15" s="1"/>
  <c r="BS52" i="15"/>
  <c r="BS70" i="15" s="1"/>
  <c r="BR52" i="15"/>
  <c r="BR70" i="15" s="1"/>
  <c r="BQ52" i="15"/>
  <c r="BQ70" i="15" s="1"/>
  <c r="BP52" i="15"/>
  <c r="BP70" i="15" s="1"/>
  <c r="BO52" i="15"/>
  <c r="BO70" i="15" s="1"/>
  <c r="BN52" i="15"/>
  <c r="BN70" i="15" s="1"/>
  <c r="BM52" i="15"/>
  <c r="BM70" i="15" s="1"/>
  <c r="BL52" i="15"/>
  <c r="BL70" i="15" s="1"/>
  <c r="BK52" i="15"/>
  <c r="BK70" i="15" s="1"/>
  <c r="BJ52" i="15"/>
  <c r="BJ70" i="15" s="1"/>
  <c r="BI52" i="15"/>
  <c r="BI70" i="15" s="1"/>
  <c r="BH52" i="15"/>
  <c r="BH70" i="15" s="1"/>
  <c r="BG52" i="15"/>
  <c r="BG70" i="15" s="1"/>
  <c r="BF52" i="15"/>
  <c r="BF70" i="15" s="1"/>
  <c r="BE52" i="15"/>
  <c r="BE70" i="15" s="1"/>
  <c r="BD52" i="15"/>
  <c r="BD70" i="15" s="1"/>
  <c r="BC52" i="15"/>
  <c r="BC70" i="15" s="1"/>
  <c r="BB52" i="15"/>
  <c r="BB70" i="15" s="1"/>
  <c r="BA52" i="15"/>
  <c r="BA70" i="15" s="1"/>
  <c r="AZ52" i="15"/>
  <c r="AZ70" i="15" s="1"/>
  <c r="AY52" i="15"/>
  <c r="AY70" i="15" s="1"/>
  <c r="AX52" i="15"/>
  <c r="AX70" i="15" s="1"/>
  <c r="AW52" i="15"/>
  <c r="AW70" i="15" s="1"/>
  <c r="AV52" i="15"/>
  <c r="AV70" i="15" s="1"/>
  <c r="AU52" i="15"/>
  <c r="AU70" i="15" s="1"/>
  <c r="AT52" i="15"/>
  <c r="AT70" i="15" s="1"/>
  <c r="AS52" i="15"/>
  <c r="AS70" i="15" s="1"/>
  <c r="AR52" i="15"/>
  <c r="AR70" i="15" s="1"/>
  <c r="AQ52" i="15"/>
  <c r="AQ70" i="15" s="1"/>
  <c r="AP52" i="15"/>
  <c r="AP70" i="15" s="1"/>
  <c r="AO52" i="15"/>
  <c r="AO70" i="15" s="1"/>
  <c r="AN52" i="15"/>
  <c r="AN70" i="15" s="1"/>
  <c r="AM52" i="15"/>
  <c r="AM70" i="15" s="1"/>
  <c r="AL52" i="15"/>
  <c r="AL70" i="15" s="1"/>
  <c r="AK52" i="15"/>
  <c r="AK70" i="15" s="1"/>
  <c r="AJ52" i="15"/>
  <c r="AJ70" i="15" s="1"/>
  <c r="AI52" i="15"/>
  <c r="AI70" i="15" s="1"/>
  <c r="AH52" i="15"/>
  <c r="AH70" i="15" s="1"/>
  <c r="AG52" i="15"/>
  <c r="AG70" i="15" s="1"/>
  <c r="AF52" i="15"/>
  <c r="AF70" i="15" s="1"/>
  <c r="AE52" i="15"/>
  <c r="AE70" i="15" s="1"/>
  <c r="AD52" i="15"/>
  <c r="AD70" i="15" s="1"/>
  <c r="AC52" i="15"/>
  <c r="AC70" i="15" s="1"/>
  <c r="AB52" i="15"/>
  <c r="AB70" i="15" s="1"/>
  <c r="AA52" i="15"/>
  <c r="AA70" i="15" s="1"/>
  <c r="Z52" i="15"/>
  <c r="Z70" i="15" s="1"/>
  <c r="Y52" i="15"/>
  <c r="Y70" i="15" s="1"/>
  <c r="X52" i="15"/>
  <c r="X70" i="15" s="1"/>
  <c r="W52" i="15"/>
  <c r="W70" i="15" s="1"/>
  <c r="V52" i="15"/>
  <c r="V70" i="15" s="1"/>
  <c r="U52" i="15"/>
  <c r="U70" i="15" s="1"/>
  <c r="T52" i="15"/>
  <c r="T70" i="15" s="1"/>
  <c r="S52" i="15"/>
  <c r="S70" i="15" s="1"/>
  <c r="R52" i="15"/>
  <c r="R70" i="15" s="1"/>
  <c r="Q52" i="15"/>
  <c r="Q70" i="15" s="1"/>
  <c r="P52" i="15"/>
  <c r="P70" i="15" s="1"/>
  <c r="O52" i="15"/>
  <c r="O70" i="15" s="1"/>
  <c r="N52" i="15"/>
  <c r="N70" i="15" s="1"/>
  <c r="M52" i="15"/>
  <c r="M70" i="15" s="1"/>
  <c r="L52" i="15"/>
  <c r="L70" i="15" s="1"/>
  <c r="K52" i="15"/>
  <c r="K70" i="15" s="1"/>
  <c r="J52" i="15"/>
  <c r="J70" i="15" s="1"/>
  <c r="I52" i="15"/>
  <c r="I70" i="15" s="1"/>
  <c r="H52" i="15"/>
  <c r="H70" i="15" s="1"/>
  <c r="G52" i="15"/>
  <c r="G70" i="15" s="1"/>
  <c r="F52" i="15"/>
  <c r="F70" i="15" s="1"/>
  <c r="E52" i="15"/>
  <c r="D52" i="15"/>
  <c r="CA51" i="15"/>
  <c r="CA69" i="15" s="1"/>
  <c r="BZ51" i="15"/>
  <c r="BZ69" i="15" s="1"/>
  <c r="BY51" i="15"/>
  <c r="BY69" i="15" s="1"/>
  <c r="BX51" i="15"/>
  <c r="BX69" i="15" s="1"/>
  <c r="BW51" i="15"/>
  <c r="BW69" i="15" s="1"/>
  <c r="BV51" i="15"/>
  <c r="BV69" i="15" s="1"/>
  <c r="BU51" i="15"/>
  <c r="BU69" i="15" s="1"/>
  <c r="BT51" i="15"/>
  <c r="BT69" i="15" s="1"/>
  <c r="BS51" i="15"/>
  <c r="BS69" i="15" s="1"/>
  <c r="BR51" i="15"/>
  <c r="BR69" i="15" s="1"/>
  <c r="BQ51" i="15"/>
  <c r="BQ69" i="15" s="1"/>
  <c r="BP51" i="15"/>
  <c r="BP69" i="15" s="1"/>
  <c r="BO51" i="15"/>
  <c r="BO69" i="15" s="1"/>
  <c r="BN51" i="15"/>
  <c r="BN69" i="15" s="1"/>
  <c r="BM51" i="15"/>
  <c r="BM69" i="15" s="1"/>
  <c r="BL51" i="15"/>
  <c r="BL69" i="15" s="1"/>
  <c r="BK51" i="15"/>
  <c r="BK69" i="15" s="1"/>
  <c r="BJ51" i="15"/>
  <c r="BJ69" i="15" s="1"/>
  <c r="BI51" i="15"/>
  <c r="BI69" i="15" s="1"/>
  <c r="BH51" i="15"/>
  <c r="BH69" i="15" s="1"/>
  <c r="BG51" i="15"/>
  <c r="BG69" i="15" s="1"/>
  <c r="BF51" i="15"/>
  <c r="BF69" i="15" s="1"/>
  <c r="BE51" i="15"/>
  <c r="BE69" i="15" s="1"/>
  <c r="BD51" i="15"/>
  <c r="BD69" i="15" s="1"/>
  <c r="BC51" i="15"/>
  <c r="BC69" i="15" s="1"/>
  <c r="BB51" i="15"/>
  <c r="BB69" i="15" s="1"/>
  <c r="BA51" i="15"/>
  <c r="BA69" i="15" s="1"/>
  <c r="AZ51" i="15"/>
  <c r="AZ69" i="15" s="1"/>
  <c r="AY51" i="15"/>
  <c r="AY69" i="15" s="1"/>
  <c r="AX51" i="15"/>
  <c r="AX69" i="15" s="1"/>
  <c r="AW51" i="15"/>
  <c r="AW69" i="15" s="1"/>
  <c r="AV51" i="15"/>
  <c r="AV69" i="15" s="1"/>
  <c r="AU51" i="15"/>
  <c r="AU69" i="15" s="1"/>
  <c r="AT51" i="15"/>
  <c r="AT69" i="15" s="1"/>
  <c r="AS51" i="15"/>
  <c r="AS69" i="15" s="1"/>
  <c r="AR51" i="15"/>
  <c r="AR69" i="15" s="1"/>
  <c r="AQ51" i="15"/>
  <c r="AQ69" i="15" s="1"/>
  <c r="AP51" i="15"/>
  <c r="AP69" i="15" s="1"/>
  <c r="AO51" i="15"/>
  <c r="AO69" i="15" s="1"/>
  <c r="AN51" i="15"/>
  <c r="AN69" i="15" s="1"/>
  <c r="AM51" i="15"/>
  <c r="AM69" i="15" s="1"/>
  <c r="AL51" i="15"/>
  <c r="AL69" i="15" s="1"/>
  <c r="AK51" i="15"/>
  <c r="AK69" i="15" s="1"/>
  <c r="AJ51" i="15"/>
  <c r="AJ69" i="15" s="1"/>
  <c r="AI51" i="15"/>
  <c r="AI69" i="15" s="1"/>
  <c r="AH51" i="15"/>
  <c r="AH69" i="15" s="1"/>
  <c r="AG51" i="15"/>
  <c r="AG69" i="15" s="1"/>
  <c r="AF51" i="15"/>
  <c r="AF69" i="15" s="1"/>
  <c r="AE51" i="15"/>
  <c r="AE69" i="15" s="1"/>
  <c r="AD51" i="15"/>
  <c r="AD69" i="15" s="1"/>
  <c r="AC51" i="15"/>
  <c r="AC69" i="15" s="1"/>
  <c r="AB51" i="15"/>
  <c r="AB69" i="15" s="1"/>
  <c r="AA51" i="15"/>
  <c r="AA69" i="15" s="1"/>
  <c r="Z51" i="15"/>
  <c r="Z69" i="15" s="1"/>
  <c r="Y51" i="15"/>
  <c r="Y69" i="15" s="1"/>
  <c r="X51" i="15"/>
  <c r="X69" i="15" s="1"/>
  <c r="W51" i="15"/>
  <c r="W69" i="15" s="1"/>
  <c r="V51" i="15"/>
  <c r="V69" i="15" s="1"/>
  <c r="U51" i="15"/>
  <c r="U69" i="15" s="1"/>
  <c r="T51" i="15"/>
  <c r="T69" i="15" s="1"/>
  <c r="S51" i="15"/>
  <c r="S69" i="15" s="1"/>
  <c r="R51" i="15"/>
  <c r="R69" i="15" s="1"/>
  <c r="Q51" i="15"/>
  <c r="Q69" i="15" s="1"/>
  <c r="P51" i="15"/>
  <c r="P69" i="15" s="1"/>
  <c r="O51" i="15"/>
  <c r="O69" i="15" s="1"/>
  <c r="N51" i="15"/>
  <c r="N69" i="15" s="1"/>
  <c r="M51" i="15"/>
  <c r="M69" i="15" s="1"/>
  <c r="L51" i="15"/>
  <c r="L69" i="15" s="1"/>
  <c r="K51" i="15"/>
  <c r="K69" i="15" s="1"/>
  <c r="J51" i="15"/>
  <c r="J69" i="15" s="1"/>
  <c r="I51" i="15"/>
  <c r="I69" i="15" s="1"/>
  <c r="H51" i="15"/>
  <c r="H69" i="15" s="1"/>
  <c r="G51" i="15"/>
  <c r="G69" i="15" s="1"/>
  <c r="F51" i="15"/>
  <c r="F69" i="15" s="1"/>
  <c r="E51" i="15"/>
  <c r="D51" i="15"/>
  <c r="CA50" i="15"/>
  <c r="CA68" i="15" s="1"/>
  <c r="BZ50" i="15"/>
  <c r="BZ68" i="15" s="1"/>
  <c r="BY50" i="15"/>
  <c r="BY68" i="15" s="1"/>
  <c r="BX50" i="15"/>
  <c r="BX68" i="15" s="1"/>
  <c r="BW50" i="15"/>
  <c r="BW68" i="15" s="1"/>
  <c r="BV50" i="15"/>
  <c r="BV68" i="15" s="1"/>
  <c r="BU50" i="15"/>
  <c r="BU68" i="15" s="1"/>
  <c r="BT50" i="15"/>
  <c r="BT68" i="15" s="1"/>
  <c r="BS50" i="15"/>
  <c r="BS68" i="15" s="1"/>
  <c r="BR50" i="15"/>
  <c r="BR68" i="15" s="1"/>
  <c r="BQ50" i="15"/>
  <c r="BQ68" i="15" s="1"/>
  <c r="BP50" i="15"/>
  <c r="BP68" i="15" s="1"/>
  <c r="BO50" i="15"/>
  <c r="BO68" i="15" s="1"/>
  <c r="BN50" i="15"/>
  <c r="BN68" i="15" s="1"/>
  <c r="BM50" i="15"/>
  <c r="BM68" i="15" s="1"/>
  <c r="BL50" i="15"/>
  <c r="BL68" i="15" s="1"/>
  <c r="BK50" i="15"/>
  <c r="BK68" i="15" s="1"/>
  <c r="BJ50" i="15"/>
  <c r="BJ68" i="15" s="1"/>
  <c r="BI50" i="15"/>
  <c r="BI68" i="15" s="1"/>
  <c r="BH50" i="15"/>
  <c r="BH68" i="15" s="1"/>
  <c r="BG50" i="15"/>
  <c r="BG68" i="15" s="1"/>
  <c r="BF50" i="15"/>
  <c r="BF68" i="15" s="1"/>
  <c r="BE50" i="15"/>
  <c r="BE68" i="15" s="1"/>
  <c r="BD50" i="15"/>
  <c r="BD68" i="15" s="1"/>
  <c r="BC50" i="15"/>
  <c r="BC68" i="15" s="1"/>
  <c r="BB50" i="15"/>
  <c r="BB68" i="15" s="1"/>
  <c r="BA50" i="15"/>
  <c r="BA68" i="15" s="1"/>
  <c r="AZ50" i="15"/>
  <c r="AZ68" i="15" s="1"/>
  <c r="AY50" i="15"/>
  <c r="AY68" i="15" s="1"/>
  <c r="AX50" i="15"/>
  <c r="AX68" i="15" s="1"/>
  <c r="AW50" i="15"/>
  <c r="AW68" i="15" s="1"/>
  <c r="AV50" i="15"/>
  <c r="AV68" i="15" s="1"/>
  <c r="AU50" i="15"/>
  <c r="AU68" i="15" s="1"/>
  <c r="AT50" i="15"/>
  <c r="AT68" i="15" s="1"/>
  <c r="AS50" i="15"/>
  <c r="AS68" i="15" s="1"/>
  <c r="AR50" i="15"/>
  <c r="AR68" i="15" s="1"/>
  <c r="AQ50" i="15"/>
  <c r="AQ68" i="15" s="1"/>
  <c r="AP50" i="15"/>
  <c r="AP68" i="15" s="1"/>
  <c r="AO50" i="15"/>
  <c r="AO68" i="15" s="1"/>
  <c r="AN50" i="15"/>
  <c r="AN68" i="15" s="1"/>
  <c r="AM50" i="15"/>
  <c r="AM68" i="15" s="1"/>
  <c r="AL50" i="15"/>
  <c r="AL68" i="15" s="1"/>
  <c r="AK50" i="15"/>
  <c r="AK68" i="15" s="1"/>
  <c r="AJ50" i="15"/>
  <c r="AJ68" i="15" s="1"/>
  <c r="AI50" i="15"/>
  <c r="AI68" i="15" s="1"/>
  <c r="AH50" i="15"/>
  <c r="AH68" i="15" s="1"/>
  <c r="AG50" i="15"/>
  <c r="AG68" i="15" s="1"/>
  <c r="AF50" i="15"/>
  <c r="AF68" i="15" s="1"/>
  <c r="AE50" i="15"/>
  <c r="AE68" i="15" s="1"/>
  <c r="AD50" i="15"/>
  <c r="AD68" i="15" s="1"/>
  <c r="AC50" i="15"/>
  <c r="AC68" i="15" s="1"/>
  <c r="AB50" i="15"/>
  <c r="AB68" i="15" s="1"/>
  <c r="AA50" i="15"/>
  <c r="AA68" i="15" s="1"/>
  <c r="Z50" i="15"/>
  <c r="Z68" i="15" s="1"/>
  <c r="Y50" i="15"/>
  <c r="Y68" i="15" s="1"/>
  <c r="X50" i="15"/>
  <c r="X68" i="15" s="1"/>
  <c r="W50" i="15"/>
  <c r="W68" i="15" s="1"/>
  <c r="V50" i="15"/>
  <c r="V68" i="15" s="1"/>
  <c r="U50" i="15"/>
  <c r="U68" i="15" s="1"/>
  <c r="T50" i="15"/>
  <c r="T68" i="15" s="1"/>
  <c r="S50" i="15"/>
  <c r="S68" i="15" s="1"/>
  <c r="R50" i="15"/>
  <c r="R68" i="15" s="1"/>
  <c r="Q50" i="15"/>
  <c r="Q68" i="15" s="1"/>
  <c r="P50" i="15"/>
  <c r="P68" i="15" s="1"/>
  <c r="O50" i="15"/>
  <c r="O68" i="15" s="1"/>
  <c r="N50" i="15"/>
  <c r="N68" i="15" s="1"/>
  <c r="M50" i="15"/>
  <c r="M68" i="15" s="1"/>
  <c r="L50" i="15"/>
  <c r="L68" i="15" s="1"/>
  <c r="K50" i="15"/>
  <c r="K68" i="15" s="1"/>
  <c r="J50" i="15"/>
  <c r="J68" i="15" s="1"/>
  <c r="I50" i="15"/>
  <c r="I68" i="15" s="1"/>
  <c r="H50" i="15"/>
  <c r="H68" i="15" s="1"/>
  <c r="G50" i="15"/>
  <c r="G68" i="15" s="1"/>
  <c r="F50" i="15"/>
  <c r="F68" i="15" s="1"/>
  <c r="E50" i="15"/>
  <c r="D50" i="15"/>
  <c r="CA49" i="15"/>
  <c r="CA67" i="15" s="1"/>
  <c r="BZ49" i="15"/>
  <c r="BZ67" i="15" s="1"/>
  <c r="BY49" i="15"/>
  <c r="BY67" i="15" s="1"/>
  <c r="BX49" i="15"/>
  <c r="BX67" i="15" s="1"/>
  <c r="BW49" i="15"/>
  <c r="BW67" i="15" s="1"/>
  <c r="BV49" i="15"/>
  <c r="BV67" i="15" s="1"/>
  <c r="BU49" i="15"/>
  <c r="BU67" i="15" s="1"/>
  <c r="BT49" i="15"/>
  <c r="BT67" i="15" s="1"/>
  <c r="BS49" i="15"/>
  <c r="BS67" i="15" s="1"/>
  <c r="BR49" i="15"/>
  <c r="BR67" i="15" s="1"/>
  <c r="BQ49" i="15"/>
  <c r="BQ67" i="15" s="1"/>
  <c r="BP49" i="15"/>
  <c r="BP67" i="15" s="1"/>
  <c r="BO49" i="15"/>
  <c r="BO67" i="15" s="1"/>
  <c r="BN49" i="15"/>
  <c r="BN67" i="15" s="1"/>
  <c r="BM49" i="15"/>
  <c r="BM67" i="15" s="1"/>
  <c r="BL49" i="15"/>
  <c r="BL67" i="15" s="1"/>
  <c r="BK49" i="15"/>
  <c r="BK67" i="15" s="1"/>
  <c r="BJ49" i="15"/>
  <c r="BJ67" i="15" s="1"/>
  <c r="BI49" i="15"/>
  <c r="BI67" i="15" s="1"/>
  <c r="BH49" i="15"/>
  <c r="BH67" i="15" s="1"/>
  <c r="BG49" i="15"/>
  <c r="BG67" i="15" s="1"/>
  <c r="BF49" i="15"/>
  <c r="BF67" i="15" s="1"/>
  <c r="BE49" i="15"/>
  <c r="BE67" i="15" s="1"/>
  <c r="BD49" i="15"/>
  <c r="BD67" i="15" s="1"/>
  <c r="BC49" i="15"/>
  <c r="BC67" i="15" s="1"/>
  <c r="BB49" i="15"/>
  <c r="BB67" i="15" s="1"/>
  <c r="BA49" i="15"/>
  <c r="BA67" i="15" s="1"/>
  <c r="AZ49" i="15"/>
  <c r="AZ67" i="15" s="1"/>
  <c r="AY49" i="15"/>
  <c r="AY67" i="15" s="1"/>
  <c r="AX49" i="15"/>
  <c r="AX67" i="15" s="1"/>
  <c r="AW49" i="15"/>
  <c r="AW67" i="15" s="1"/>
  <c r="AV49" i="15"/>
  <c r="AV67" i="15" s="1"/>
  <c r="AU49" i="15"/>
  <c r="AU67" i="15" s="1"/>
  <c r="AT49" i="15"/>
  <c r="AT67" i="15" s="1"/>
  <c r="AS49" i="15"/>
  <c r="AS67" i="15" s="1"/>
  <c r="AR49" i="15"/>
  <c r="AR67" i="15" s="1"/>
  <c r="AQ49" i="15"/>
  <c r="AQ67" i="15" s="1"/>
  <c r="AP49" i="15"/>
  <c r="AP67" i="15" s="1"/>
  <c r="AO49" i="15"/>
  <c r="AO67" i="15" s="1"/>
  <c r="AN49" i="15"/>
  <c r="AN67" i="15" s="1"/>
  <c r="AM49" i="15"/>
  <c r="AM67" i="15" s="1"/>
  <c r="AL49" i="15"/>
  <c r="AL67" i="15" s="1"/>
  <c r="AK49" i="15"/>
  <c r="AK67" i="15" s="1"/>
  <c r="AJ49" i="15"/>
  <c r="AJ67" i="15" s="1"/>
  <c r="AI49" i="15"/>
  <c r="AI67" i="15" s="1"/>
  <c r="AH49" i="15"/>
  <c r="AH67" i="15" s="1"/>
  <c r="AG49" i="15"/>
  <c r="AG67" i="15" s="1"/>
  <c r="AF49" i="15"/>
  <c r="AF67" i="15" s="1"/>
  <c r="AE49" i="15"/>
  <c r="AE67" i="15" s="1"/>
  <c r="AD49" i="15"/>
  <c r="AD67" i="15" s="1"/>
  <c r="AC49" i="15"/>
  <c r="AC67" i="15" s="1"/>
  <c r="AB49" i="15"/>
  <c r="AB67" i="15" s="1"/>
  <c r="AA49" i="15"/>
  <c r="AA67" i="15" s="1"/>
  <c r="Z49" i="15"/>
  <c r="Z67" i="15" s="1"/>
  <c r="Y49" i="15"/>
  <c r="Y67" i="15" s="1"/>
  <c r="X49" i="15"/>
  <c r="X67" i="15" s="1"/>
  <c r="W49" i="15"/>
  <c r="W67" i="15" s="1"/>
  <c r="V49" i="15"/>
  <c r="V67" i="15" s="1"/>
  <c r="U49" i="15"/>
  <c r="U67" i="15" s="1"/>
  <c r="T49" i="15"/>
  <c r="T67" i="15" s="1"/>
  <c r="S49" i="15"/>
  <c r="S67" i="15" s="1"/>
  <c r="R49" i="15"/>
  <c r="R67" i="15" s="1"/>
  <c r="Q49" i="15"/>
  <c r="Q67" i="15" s="1"/>
  <c r="P49" i="15"/>
  <c r="P67" i="15" s="1"/>
  <c r="O49" i="15"/>
  <c r="O67" i="15" s="1"/>
  <c r="N49" i="15"/>
  <c r="N67" i="15" s="1"/>
  <c r="M49" i="15"/>
  <c r="M67" i="15" s="1"/>
  <c r="L49" i="15"/>
  <c r="L67" i="15" s="1"/>
  <c r="K49" i="15"/>
  <c r="K67" i="15" s="1"/>
  <c r="J49" i="15"/>
  <c r="J67" i="15" s="1"/>
  <c r="I49" i="15"/>
  <c r="I67" i="15" s="1"/>
  <c r="H49" i="15"/>
  <c r="H67" i="15" s="1"/>
  <c r="G49" i="15"/>
  <c r="G67" i="15" s="1"/>
  <c r="F49" i="15"/>
  <c r="F67" i="15" s="1"/>
  <c r="E49" i="15"/>
  <c r="D49" i="15"/>
  <c r="CA48" i="15"/>
  <c r="CA66" i="15" s="1"/>
  <c r="BZ48" i="15"/>
  <c r="BZ66" i="15" s="1"/>
  <c r="BY48" i="15"/>
  <c r="BY66" i="15" s="1"/>
  <c r="BX48" i="15"/>
  <c r="BX66" i="15" s="1"/>
  <c r="BW48" i="15"/>
  <c r="BW66" i="15" s="1"/>
  <c r="BV48" i="15"/>
  <c r="BV66" i="15" s="1"/>
  <c r="BU48" i="15"/>
  <c r="BU66" i="15" s="1"/>
  <c r="BT48" i="15"/>
  <c r="BT66" i="15" s="1"/>
  <c r="BS48" i="15"/>
  <c r="BS66" i="15" s="1"/>
  <c r="BR48" i="15"/>
  <c r="BR66" i="15" s="1"/>
  <c r="BQ48" i="15"/>
  <c r="BQ66" i="15" s="1"/>
  <c r="BP48" i="15"/>
  <c r="BP66" i="15" s="1"/>
  <c r="BO48" i="15"/>
  <c r="BO66" i="15" s="1"/>
  <c r="BN48" i="15"/>
  <c r="BN66" i="15" s="1"/>
  <c r="BM48" i="15"/>
  <c r="BM66" i="15" s="1"/>
  <c r="BL48" i="15"/>
  <c r="BL66" i="15" s="1"/>
  <c r="BK48" i="15"/>
  <c r="BK66" i="15" s="1"/>
  <c r="BJ48" i="15"/>
  <c r="BJ66" i="15" s="1"/>
  <c r="BI48" i="15"/>
  <c r="BI66" i="15" s="1"/>
  <c r="BH48" i="15"/>
  <c r="BH66" i="15" s="1"/>
  <c r="BG48" i="15"/>
  <c r="BG66" i="15" s="1"/>
  <c r="BF48" i="15"/>
  <c r="BF66" i="15" s="1"/>
  <c r="BE48" i="15"/>
  <c r="BE66" i="15" s="1"/>
  <c r="BD48" i="15"/>
  <c r="BD66" i="15" s="1"/>
  <c r="BC48" i="15"/>
  <c r="BC66" i="15" s="1"/>
  <c r="BB48" i="15"/>
  <c r="BB66" i="15" s="1"/>
  <c r="BA48" i="15"/>
  <c r="BA66" i="15" s="1"/>
  <c r="AZ48" i="15"/>
  <c r="AZ66" i="15" s="1"/>
  <c r="AY48" i="15"/>
  <c r="AY66" i="15" s="1"/>
  <c r="AX48" i="15"/>
  <c r="AX66" i="15" s="1"/>
  <c r="AW48" i="15"/>
  <c r="AW66" i="15" s="1"/>
  <c r="AV48" i="15"/>
  <c r="AV66" i="15" s="1"/>
  <c r="AU48" i="15"/>
  <c r="AU66" i="15" s="1"/>
  <c r="AT48" i="15"/>
  <c r="AT66" i="15" s="1"/>
  <c r="AS48" i="15"/>
  <c r="AS66" i="15" s="1"/>
  <c r="AR48" i="15"/>
  <c r="AR66" i="15" s="1"/>
  <c r="AQ48" i="15"/>
  <c r="AQ66" i="15" s="1"/>
  <c r="AP48" i="15"/>
  <c r="AP66" i="15" s="1"/>
  <c r="AO48" i="15"/>
  <c r="AO66" i="15" s="1"/>
  <c r="AN48" i="15"/>
  <c r="AN66" i="15" s="1"/>
  <c r="AM48" i="15"/>
  <c r="AM66" i="15" s="1"/>
  <c r="AL48" i="15"/>
  <c r="AL66" i="15" s="1"/>
  <c r="AK48" i="15"/>
  <c r="AK66" i="15" s="1"/>
  <c r="AJ48" i="15"/>
  <c r="AJ66" i="15" s="1"/>
  <c r="AI48" i="15"/>
  <c r="AI66" i="15" s="1"/>
  <c r="AH48" i="15"/>
  <c r="AH66" i="15" s="1"/>
  <c r="AG48" i="15"/>
  <c r="AG66" i="15" s="1"/>
  <c r="AF48" i="15"/>
  <c r="AF66" i="15" s="1"/>
  <c r="AE48" i="15"/>
  <c r="AE66" i="15" s="1"/>
  <c r="AD48" i="15"/>
  <c r="AD66" i="15" s="1"/>
  <c r="AC48" i="15"/>
  <c r="AC66" i="15" s="1"/>
  <c r="AB48" i="15"/>
  <c r="AB66" i="15" s="1"/>
  <c r="AA48" i="15"/>
  <c r="AA66" i="15" s="1"/>
  <c r="Z48" i="15"/>
  <c r="Z66" i="15" s="1"/>
  <c r="Y48" i="15"/>
  <c r="Y66" i="15" s="1"/>
  <c r="X48" i="15"/>
  <c r="X66" i="15" s="1"/>
  <c r="W48" i="15"/>
  <c r="W66" i="15" s="1"/>
  <c r="V48" i="15"/>
  <c r="V66" i="15" s="1"/>
  <c r="U48" i="15"/>
  <c r="U66" i="15" s="1"/>
  <c r="T48" i="15"/>
  <c r="T66" i="15" s="1"/>
  <c r="S48" i="15"/>
  <c r="S66" i="15" s="1"/>
  <c r="R48" i="15"/>
  <c r="R66" i="15" s="1"/>
  <c r="Q48" i="15"/>
  <c r="Q66" i="15" s="1"/>
  <c r="P48" i="15"/>
  <c r="P66" i="15" s="1"/>
  <c r="O48" i="15"/>
  <c r="O66" i="15" s="1"/>
  <c r="N48" i="15"/>
  <c r="N66" i="15" s="1"/>
  <c r="M48" i="15"/>
  <c r="M66" i="15" s="1"/>
  <c r="L48" i="15"/>
  <c r="L66" i="15" s="1"/>
  <c r="K48" i="15"/>
  <c r="K66" i="15" s="1"/>
  <c r="J48" i="15"/>
  <c r="J66" i="15" s="1"/>
  <c r="I48" i="15"/>
  <c r="I66" i="15" s="1"/>
  <c r="H48" i="15"/>
  <c r="H66" i="15" s="1"/>
  <c r="G48" i="15"/>
  <c r="G66" i="15" s="1"/>
  <c r="F48" i="15"/>
  <c r="F66" i="15" s="1"/>
  <c r="E48" i="15"/>
  <c r="D48" i="15"/>
  <c r="CA47" i="15"/>
  <c r="CA65" i="15" s="1"/>
  <c r="BZ47" i="15"/>
  <c r="BZ65" i="15" s="1"/>
  <c r="BY47" i="15"/>
  <c r="BY65" i="15" s="1"/>
  <c r="BX47" i="15"/>
  <c r="BX65" i="15" s="1"/>
  <c r="BW47" i="15"/>
  <c r="BW65" i="15" s="1"/>
  <c r="BV47" i="15"/>
  <c r="BV65" i="15" s="1"/>
  <c r="BU47" i="15"/>
  <c r="BU65" i="15" s="1"/>
  <c r="BT47" i="15"/>
  <c r="BT65" i="15" s="1"/>
  <c r="BS47" i="15"/>
  <c r="BS65" i="15" s="1"/>
  <c r="BR47" i="15"/>
  <c r="BR65" i="15" s="1"/>
  <c r="BQ47" i="15"/>
  <c r="BQ65" i="15" s="1"/>
  <c r="BP47" i="15"/>
  <c r="BP65" i="15" s="1"/>
  <c r="BO47" i="15"/>
  <c r="BO65" i="15" s="1"/>
  <c r="BN47" i="15"/>
  <c r="BN65" i="15" s="1"/>
  <c r="BM47" i="15"/>
  <c r="BM65" i="15" s="1"/>
  <c r="BL47" i="15"/>
  <c r="BL65" i="15" s="1"/>
  <c r="BK47" i="15"/>
  <c r="BK65" i="15" s="1"/>
  <c r="BJ47" i="15"/>
  <c r="BJ65" i="15" s="1"/>
  <c r="BI47" i="15"/>
  <c r="BI65" i="15" s="1"/>
  <c r="BH47" i="15"/>
  <c r="BH65" i="15" s="1"/>
  <c r="BG47" i="15"/>
  <c r="BG65" i="15" s="1"/>
  <c r="BF47" i="15"/>
  <c r="BF65" i="15" s="1"/>
  <c r="BE47" i="15"/>
  <c r="BE65" i="15" s="1"/>
  <c r="BD47" i="15"/>
  <c r="BD65" i="15" s="1"/>
  <c r="BC47" i="15"/>
  <c r="BC65" i="15" s="1"/>
  <c r="BB47" i="15"/>
  <c r="BB65" i="15" s="1"/>
  <c r="BA47" i="15"/>
  <c r="BA65" i="15" s="1"/>
  <c r="AZ47" i="15"/>
  <c r="AZ65" i="15" s="1"/>
  <c r="AY47" i="15"/>
  <c r="AY65" i="15" s="1"/>
  <c r="AX47" i="15"/>
  <c r="AX65" i="15" s="1"/>
  <c r="AW47" i="15"/>
  <c r="AW65" i="15" s="1"/>
  <c r="AV47" i="15"/>
  <c r="AV65" i="15" s="1"/>
  <c r="AU47" i="15"/>
  <c r="AU65" i="15" s="1"/>
  <c r="AT47" i="15"/>
  <c r="AT65" i="15" s="1"/>
  <c r="AS47" i="15"/>
  <c r="AS65" i="15" s="1"/>
  <c r="AR47" i="15"/>
  <c r="AR65" i="15" s="1"/>
  <c r="AQ47" i="15"/>
  <c r="AQ65" i="15" s="1"/>
  <c r="AP47" i="15"/>
  <c r="AP65" i="15" s="1"/>
  <c r="AO47" i="15"/>
  <c r="AO65" i="15" s="1"/>
  <c r="AN47" i="15"/>
  <c r="AN65" i="15" s="1"/>
  <c r="AM47" i="15"/>
  <c r="AM65" i="15" s="1"/>
  <c r="AL47" i="15"/>
  <c r="AL65" i="15" s="1"/>
  <c r="AK47" i="15"/>
  <c r="AK65" i="15" s="1"/>
  <c r="AJ47" i="15"/>
  <c r="AJ65" i="15" s="1"/>
  <c r="AI47" i="15"/>
  <c r="AI65" i="15" s="1"/>
  <c r="AH47" i="15"/>
  <c r="AH65" i="15" s="1"/>
  <c r="AG47" i="15"/>
  <c r="AG65" i="15" s="1"/>
  <c r="AF47" i="15"/>
  <c r="AF65" i="15" s="1"/>
  <c r="AE47" i="15"/>
  <c r="AE65" i="15" s="1"/>
  <c r="AD47" i="15"/>
  <c r="AD65" i="15" s="1"/>
  <c r="AC47" i="15"/>
  <c r="AC65" i="15" s="1"/>
  <c r="AB47" i="15"/>
  <c r="AB65" i="15" s="1"/>
  <c r="AA47" i="15"/>
  <c r="AA65" i="15" s="1"/>
  <c r="Z47" i="15"/>
  <c r="Z65" i="15" s="1"/>
  <c r="Y47" i="15"/>
  <c r="Y65" i="15" s="1"/>
  <c r="X47" i="15"/>
  <c r="X65" i="15" s="1"/>
  <c r="W47" i="15"/>
  <c r="W65" i="15" s="1"/>
  <c r="V47" i="15"/>
  <c r="V65" i="15" s="1"/>
  <c r="U47" i="15"/>
  <c r="U65" i="15" s="1"/>
  <c r="T47" i="15"/>
  <c r="T65" i="15" s="1"/>
  <c r="S47" i="15"/>
  <c r="S65" i="15" s="1"/>
  <c r="R47" i="15"/>
  <c r="R65" i="15" s="1"/>
  <c r="Q47" i="15"/>
  <c r="Q65" i="15" s="1"/>
  <c r="P47" i="15"/>
  <c r="P65" i="15" s="1"/>
  <c r="O47" i="15"/>
  <c r="O65" i="15" s="1"/>
  <c r="N47" i="15"/>
  <c r="N65" i="15" s="1"/>
  <c r="M47" i="15"/>
  <c r="M65" i="15" s="1"/>
  <c r="L47" i="15"/>
  <c r="L65" i="15" s="1"/>
  <c r="K47" i="15"/>
  <c r="K65" i="15" s="1"/>
  <c r="J47" i="15"/>
  <c r="J65" i="15" s="1"/>
  <c r="I47" i="15"/>
  <c r="I65" i="15" s="1"/>
  <c r="H47" i="15"/>
  <c r="H65" i="15" s="1"/>
  <c r="G47" i="15"/>
  <c r="G65" i="15" s="1"/>
  <c r="F47" i="15"/>
  <c r="F65" i="15" s="1"/>
  <c r="E47" i="15"/>
  <c r="D47" i="15"/>
  <c r="CA46" i="15"/>
  <c r="CA64" i="15" s="1"/>
  <c r="BZ46" i="15"/>
  <c r="BZ64" i="15" s="1"/>
  <c r="BY46" i="15"/>
  <c r="BY64" i="15" s="1"/>
  <c r="BX46" i="15"/>
  <c r="BX64" i="15" s="1"/>
  <c r="BW46" i="15"/>
  <c r="BW64" i="15" s="1"/>
  <c r="BV46" i="15"/>
  <c r="BV64" i="15" s="1"/>
  <c r="BU46" i="15"/>
  <c r="BU64" i="15" s="1"/>
  <c r="BT46" i="15"/>
  <c r="BT64" i="15" s="1"/>
  <c r="BS46" i="15"/>
  <c r="BS64" i="15" s="1"/>
  <c r="BR46" i="15"/>
  <c r="BR64" i="15" s="1"/>
  <c r="BQ46" i="15"/>
  <c r="BQ64" i="15" s="1"/>
  <c r="BP46" i="15"/>
  <c r="BP64" i="15" s="1"/>
  <c r="BO46" i="15"/>
  <c r="BO64" i="15" s="1"/>
  <c r="BN46" i="15"/>
  <c r="BN64" i="15" s="1"/>
  <c r="BM46" i="15"/>
  <c r="BM64" i="15" s="1"/>
  <c r="BL46" i="15"/>
  <c r="BL64" i="15" s="1"/>
  <c r="BK46" i="15"/>
  <c r="BK64" i="15" s="1"/>
  <c r="BJ46" i="15"/>
  <c r="BJ64" i="15" s="1"/>
  <c r="BI46" i="15"/>
  <c r="BI64" i="15" s="1"/>
  <c r="BH46" i="15"/>
  <c r="BH64" i="15" s="1"/>
  <c r="BG46" i="15"/>
  <c r="BG64" i="15" s="1"/>
  <c r="BF46" i="15"/>
  <c r="BF64" i="15" s="1"/>
  <c r="BE46" i="15"/>
  <c r="BE64" i="15" s="1"/>
  <c r="BD46" i="15"/>
  <c r="BD64" i="15" s="1"/>
  <c r="BC46" i="15"/>
  <c r="BC64" i="15" s="1"/>
  <c r="BB46" i="15"/>
  <c r="BB64" i="15" s="1"/>
  <c r="BA46" i="15"/>
  <c r="BA64" i="15" s="1"/>
  <c r="AZ46" i="15"/>
  <c r="AZ64" i="15" s="1"/>
  <c r="AY46" i="15"/>
  <c r="AY64" i="15" s="1"/>
  <c r="AX46" i="15"/>
  <c r="AX64" i="15" s="1"/>
  <c r="AW46" i="15"/>
  <c r="AW64" i="15" s="1"/>
  <c r="AV46" i="15"/>
  <c r="AV64" i="15" s="1"/>
  <c r="AU46" i="15"/>
  <c r="AU64" i="15" s="1"/>
  <c r="AT46" i="15"/>
  <c r="AT64" i="15" s="1"/>
  <c r="AS46" i="15"/>
  <c r="AS64" i="15" s="1"/>
  <c r="AR46" i="15"/>
  <c r="AR64" i="15" s="1"/>
  <c r="AQ46" i="15"/>
  <c r="AQ64" i="15" s="1"/>
  <c r="AP46" i="15"/>
  <c r="AP64" i="15" s="1"/>
  <c r="AO46" i="15"/>
  <c r="AO64" i="15" s="1"/>
  <c r="AN46" i="15"/>
  <c r="AN64" i="15" s="1"/>
  <c r="AM46" i="15"/>
  <c r="AM64" i="15" s="1"/>
  <c r="AL46" i="15"/>
  <c r="AL64" i="15" s="1"/>
  <c r="AK46" i="15"/>
  <c r="AK64" i="15" s="1"/>
  <c r="AJ46" i="15"/>
  <c r="AJ64" i="15" s="1"/>
  <c r="AI46" i="15"/>
  <c r="AI64" i="15" s="1"/>
  <c r="AH46" i="15"/>
  <c r="AH64" i="15" s="1"/>
  <c r="AG46" i="15"/>
  <c r="AG64" i="15" s="1"/>
  <c r="AF46" i="15"/>
  <c r="AF64" i="15" s="1"/>
  <c r="AE46" i="15"/>
  <c r="AE64" i="15" s="1"/>
  <c r="AD46" i="15"/>
  <c r="AD64" i="15" s="1"/>
  <c r="AC46" i="15"/>
  <c r="AC64" i="15" s="1"/>
  <c r="AB46" i="15"/>
  <c r="AB64" i="15" s="1"/>
  <c r="AA46" i="15"/>
  <c r="AA64" i="15" s="1"/>
  <c r="Z46" i="15"/>
  <c r="Z64" i="15" s="1"/>
  <c r="Y46" i="15"/>
  <c r="Y64" i="15" s="1"/>
  <c r="X46" i="15"/>
  <c r="X64" i="15" s="1"/>
  <c r="W46" i="15"/>
  <c r="W64" i="15" s="1"/>
  <c r="V46" i="15"/>
  <c r="V64" i="15" s="1"/>
  <c r="U46" i="15"/>
  <c r="U64" i="15" s="1"/>
  <c r="T46" i="15"/>
  <c r="T64" i="15" s="1"/>
  <c r="S46" i="15"/>
  <c r="S64" i="15" s="1"/>
  <c r="R46" i="15"/>
  <c r="R64" i="15" s="1"/>
  <c r="Q46" i="15"/>
  <c r="Q64" i="15" s="1"/>
  <c r="P46" i="15"/>
  <c r="P64" i="15" s="1"/>
  <c r="O46" i="15"/>
  <c r="O64" i="15" s="1"/>
  <c r="N46" i="15"/>
  <c r="N64" i="15" s="1"/>
  <c r="M46" i="15"/>
  <c r="M64" i="15" s="1"/>
  <c r="L46" i="15"/>
  <c r="L64" i="15" s="1"/>
  <c r="K46" i="15"/>
  <c r="K64" i="15" s="1"/>
  <c r="J46" i="15"/>
  <c r="J64" i="15" s="1"/>
  <c r="I46" i="15"/>
  <c r="I64" i="15" s="1"/>
  <c r="H46" i="15"/>
  <c r="H64" i="15" s="1"/>
  <c r="G46" i="15"/>
  <c r="G64" i="15" s="1"/>
  <c r="F46" i="15"/>
  <c r="F64" i="15" s="1"/>
  <c r="E46" i="15"/>
  <c r="D46" i="15"/>
  <c r="CA45" i="15"/>
  <c r="CA63" i="15" s="1"/>
  <c r="BZ45" i="15"/>
  <c r="BZ63" i="15" s="1"/>
  <c r="BY45" i="15"/>
  <c r="BY63" i="15" s="1"/>
  <c r="BX45" i="15"/>
  <c r="BX63" i="15" s="1"/>
  <c r="BW45" i="15"/>
  <c r="BW63" i="15" s="1"/>
  <c r="BV45" i="15"/>
  <c r="BV63" i="15" s="1"/>
  <c r="BU45" i="15"/>
  <c r="BU63" i="15" s="1"/>
  <c r="BT45" i="15"/>
  <c r="BT63" i="15" s="1"/>
  <c r="BS45" i="15"/>
  <c r="BS63" i="15" s="1"/>
  <c r="BR45" i="15"/>
  <c r="BR63" i="15" s="1"/>
  <c r="BQ45" i="15"/>
  <c r="BQ63" i="15" s="1"/>
  <c r="BP45" i="15"/>
  <c r="BP63" i="15" s="1"/>
  <c r="BO45" i="15"/>
  <c r="BO63" i="15" s="1"/>
  <c r="BN45" i="15"/>
  <c r="BN63" i="15" s="1"/>
  <c r="BM45" i="15"/>
  <c r="BM63" i="15" s="1"/>
  <c r="BL45" i="15"/>
  <c r="BL63" i="15" s="1"/>
  <c r="BK45" i="15"/>
  <c r="BK63" i="15" s="1"/>
  <c r="BJ45" i="15"/>
  <c r="BJ63" i="15" s="1"/>
  <c r="BI45" i="15"/>
  <c r="BI63" i="15" s="1"/>
  <c r="BH45" i="15"/>
  <c r="BH63" i="15" s="1"/>
  <c r="BG45" i="15"/>
  <c r="BG63" i="15" s="1"/>
  <c r="BF45" i="15"/>
  <c r="BF63" i="15" s="1"/>
  <c r="BE45" i="15"/>
  <c r="BE63" i="15" s="1"/>
  <c r="BD45" i="15"/>
  <c r="BD63" i="15" s="1"/>
  <c r="BC45" i="15"/>
  <c r="BC63" i="15" s="1"/>
  <c r="BB45" i="15"/>
  <c r="BB63" i="15" s="1"/>
  <c r="BA45" i="15"/>
  <c r="BA63" i="15" s="1"/>
  <c r="AZ45" i="15"/>
  <c r="AZ63" i="15" s="1"/>
  <c r="AY45" i="15"/>
  <c r="AY63" i="15" s="1"/>
  <c r="AX45" i="15"/>
  <c r="AX63" i="15" s="1"/>
  <c r="AW45" i="15"/>
  <c r="AW63" i="15" s="1"/>
  <c r="AV45" i="15"/>
  <c r="AV63" i="15" s="1"/>
  <c r="AU45" i="15"/>
  <c r="AU63" i="15" s="1"/>
  <c r="AT45" i="15"/>
  <c r="AT63" i="15" s="1"/>
  <c r="AS45" i="15"/>
  <c r="AS63" i="15" s="1"/>
  <c r="AR45" i="15"/>
  <c r="AR63" i="15" s="1"/>
  <c r="AQ45" i="15"/>
  <c r="AQ63" i="15" s="1"/>
  <c r="AP45" i="15"/>
  <c r="AP63" i="15" s="1"/>
  <c r="AO45" i="15"/>
  <c r="AO63" i="15" s="1"/>
  <c r="AN45" i="15"/>
  <c r="AN63" i="15" s="1"/>
  <c r="AM45" i="15"/>
  <c r="AM63" i="15" s="1"/>
  <c r="AL45" i="15"/>
  <c r="AL63" i="15" s="1"/>
  <c r="AK45" i="15"/>
  <c r="AK63" i="15" s="1"/>
  <c r="AJ45" i="15"/>
  <c r="AJ63" i="15" s="1"/>
  <c r="AI45" i="15"/>
  <c r="AI63" i="15" s="1"/>
  <c r="AH45" i="15"/>
  <c r="AH63" i="15" s="1"/>
  <c r="AG45" i="15"/>
  <c r="AG63" i="15" s="1"/>
  <c r="AF45" i="15"/>
  <c r="AF63" i="15" s="1"/>
  <c r="AE45" i="15"/>
  <c r="AE63" i="15" s="1"/>
  <c r="AD45" i="15"/>
  <c r="AD63" i="15" s="1"/>
  <c r="AC45" i="15"/>
  <c r="AC63" i="15" s="1"/>
  <c r="AB45" i="15"/>
  <c r="AB63" i="15" s="1"/>
  <c r="AA45" i="15"/>
  <c r="AA63" i="15" s="1"/>
  <c r="Z45" i="15"/>
  <c r="Z63" i="15" s="1"/>
  <c r="Y45" i="15"/>
  <c r="Y63" i="15" s="1"/>
  <c r="X45" i="15"/>
  <c r="X63" i="15" s="1"/>
  <c r="W45" i="15"/>
  <c r="W63" i="15" s="1"/>
  <c r="V45" i="15"/>
  <c r="V63" i="15" s="1"/>
  <c r="U45" i="15"/>
  <c r="U63" i="15" s="1"/>
  <c r="T45" i="15"/>
  <c r="T63" i="15" s="1"/>
  <c r="S45" i="15"/>
  <c r="S63" i="15" s="1"/>
  <c r="R45" i="15"/>
  <c r="R63" i="15" s="1"/>
  <c r="Q45" i="15"/>
  <c r="Q63" i="15" s="1"/>
  <c r="P45" i="15"/>
  <c r="P63" i="15" s="1"/>
  <c r="O45" i="15"/>
  <c r="O63" i="15" s="1"/>
  <c r="N45" i="15"/>
  <c r="N63" i="15" s="1"/>
  <c r="M45" i="15"/>
  <c r="M63" i="15" s="1"/>
  <c r="L45" i="15"/>
  <c r="L63" i="15" s="1"/>
  <c r="K45" i="15"/>
  <c r="K63" i="15" s="1"/>
  <c r="J45" i="15"/>
  <c r="J63" i="15" s="1"/>
  <c r="I45" i="15"/>
  <c r="I63" i="15" s="1"/>
  <c r="H45" i="15"/>
  <c r="H63" i="15" s="1"/>
  <c r="G45" i="15"/>
  <c r="G63" i="15" s="1"/>
  <c r="F45" i="15"/>
  <c r="F63" i="15" s="1"/>
  <c r="E45" i="15"/>
  <c r="D45" i="15"/>
  <c r="B1" i="15"/>
  <c r="B71" i="15" s="1"/>
  <c r="B1" i="11"/>
  <c r="B78" i="11" s="1"/>
  <c r="C64" i="11" l="1"/>
  <c r="C66" i="11"/>
  <c r="C68" i="11"/>
  <c r="C70" i="11"/>
  <c r="C72" i="11"/>
  <c r="C74" i="11"/>
  <c r="C76" i="11"/>
  <c r="C78" i="11"/>
  <c r="B65" i="11"/>
  <c r="B67" i="11"/>
  <c r="B69" i="11"/>
  <c r="B71" i="11"/>
  <c r="B73" i="11"/>
  <c r="B75" i="11"/>
  <c r="B77" i="11"/>
  <c r="B79" i="11"/>
  <c r="C63" i="11"/>
  <c r="C67" i="11"/>
  <c r="C69" i="11"/>
  <c r="C71" i="11"/>
  <c r="C73" i="11"/>
  <c r="C75" i="11"/>
  <c r="C77" i="11"/>
  <c r="C79" i="11"/>
  <c r="B63" i="11"/>
  <c r="C65" i="11"/>
  <c r="B64" i="11"/>
  <c r="B66" i="11"/>
  <c r="B68" i="11"/>
  <c r="B70" i="11"/>
  <c r="B72" i="11"/>
  <c r="B74" i="11"/>
  <c r="B76" i="11"/>
  <c r="D63" i="15"/>
  <c r="D64" i="15"/>
  <c r="D65" i="15"/>
  <c r="D66" i="15"/>
  <c r="D67" i="15"/>
  <c r="D68" i="15"/>
  <c r="D69" i="15"/>
  <c r="D72" i="15"/>
  <c r="E63" i="15"/>
  <c r="E64" i="15"/>
  <c r="E67" i="15"/>
  <c r="E70" i="15"/>
  <c r="E65" i="15"/>
  <c r="E66" i="15"/>
  <c r="E68" i="15"/>
  <c r="E69" i="15"/>
  <c r="E71" i="15"/>
  <c r="E72" i="15"/>
  <c r="E73" i="15"/>
  <c r="E74" i="15"/>
  <c r="E75" i="15"/>
  <c r="E76" i="15"/>
  <c r="E77" i="15"/>
  <c r="E78" i="15"/>
  <c r="E79" i="15"/>
  <c r="B64" i="15"/>
  <c r="C68" i="15"/>
  <c r="C69" i="15"/>
  <c r="C66" i="15"/>
  <c r="C79" i="15"/>
  <c r="C77" i="15"/>
  <c r="B79" i="15"/>
  <c r="B77" i="15"/>
  <c r="C78" i="15"/>
  <c r="C75" i="15"/>
  <c r="C73" i="15"/>
  <c r="C76" i="15"/>
  <c r="B75" i="15"/>
  <c r="B73" i="15"/>
  <c r="B78" i="15"/>
  <c r="B76" i="15"/>
  <c r="B72" i="15"/>
  <c r="B70" i="15"/>
  <c r="B68" i="15"/>
  <c r="B66" i="15"/>
  <c r="B74" i="15"/>
  <c r="C72" i="15"/>
  <c r="B69" i="15"/>
  <c r="C67" i="15"/>
  <c r="B65" i="15"/>
  <c r="B63" i="15"/>
  <c r="C70" i="15"/>
  <c r="B67" i="15"/>
  <c r="C64" i="15"/>
  <c r="C71" i="15"/>
  <c r="D70" i="15"/>
  <c r="D71" i="15"/>
  <c r="D73" i="15"/>
  <c r="D74" i="15"/>
  <c r="D75" i="15"/>
  <c r="D76" i="15"/>
  <c r="D77" i="15"/>
  <c r="D78" i="15"/>
  <c r="D79" i="15"/>
  <c r="C63" i="15"/>
  <c r="C65" i="15"/>
  <c r="C74" i="15"/>
  <c r="CA61" i="11" l="1"/>
  <c r="CA79" i="11" s="1"/>
  <c r="BZ61" i="11"/>
  <c r="BZ79" i="11" s="1"/>
  <c r="BY61" i="11"/>
  <c r="BY79" i="11" s="1"/>
  <c r="BX61" i="11"/>
  <c r="BX79" i="11" s="1"/>
  <c r="BW61" i="11"/>
  <c r="BW79" i="11" s="1"/>
  <c r="BV61" i="11"/>
  <c r="BV79" i="11" s="1"/>
  <c r="BU61" i="11"/>
  <c r="BU79" i="11" s="1"/>
  <c r="BT61" i="11"/>
  <c r="BT79" i="11" s="1"/>
  <c r="BS61" i="11"/>
  <c r="BS79" i="11" s="1"/>
  <c r="BR61" i="11"/>
  <c r="BR79" i="11" s="1"/>
  <c r="BQ61" i="11"/>
  <c r="BQ79" i="11" s="1"/>
  <c r="BP61" i="11"/>
  <c r="BP79" i="11" s="1"/>
  <c r="BO61" i="11"/>
  <c r="BO79" i="11" s="1"/>
  <c r="BN61" i="11"/>
  <c r="BN79" i="11" s="1"/>
  <c r="BM61" i="11"/>
  <c r="BM79" i="11" s="1"/>
  <c r="BL61" i="11"/>
  <c r="BL79" i="11" s="1"/>
  <c r="BK61" i="11"/>
  <c r="BK79" i="11" s="1"/>
  <c r="BJ61" i="11"/>
  <c r="BJ79" i="11" s="1"/>
  <c r="BI61" i="11"/>
  <c r="BI79" i="11" s="1"/>
  <c r="BH61" i="11"/>
  <c r="BH79" i="11" s="1"/>
  <c r="BG61" i="11"/>
  <c r="BG79" i="11" s="1"/>
  <c r="BF61" i="11"/>
  <c r="BF79" i="11" s="1"/>
  <c r="BE61" i="11"/>
  <c r="BE79" i="11" s="1"/>
  <c r="BD61" i="11"/>
  <c r="BD79" i="11" s="1"/>
  <c r="BC61" i="11"/>
  <c r="BC79" i="11" s="1"/>
  <c r="BB61" i="11"/>
  <c r="BB79" i="11" s="1"/>
  <c r="BA61" i="11"/>
  <c r="BA79" i="11" s="1"/>
  <c r="AZ61" i="11"/>
  <c r="AZ79" i="11" s="1"/>
  <c r="AY61" i="11"/>
  <c r="AY79" i="11" s="1"/>
  <c r="AX61" i="11"/>
  <c r="AX79" i="11" s="1"/>
  <c r="AW61" i="11"/>
  <c r="AW79" i="11" s="1"/>
  <c r="AV61" i="11"/>
  <c r="AV79" i="11" s="1"/>
  <c r="AU61" i="11"/>
  <c r="AU79" i="11" s="1"/>
  <c r="AT61" i="11"/>
  <c r="AT79" i="11" s="1"/>
  <c r="AS61" i="11"/>
  <c r="AS79" i="11" s="1"/>
  <c r="AR61" i="11"/>
  <c r="AR79" i="11" s="1"/>
  <c r="AQ61" i="11"/>
  <c r="AQ79" i="11" s="1"/>
  <c r="AP61" i="11"/>
  <c r="AP79" i="11" s="1"/>
  <c r="AO61" i="11"/>
  <c r="AO79" i="11" s="1"/>
  <c r="AN61" i="11"/>
  <c r="AN79" i="11" s="1"/>
  <c r="AM61" i="11"/>
  <c r="AM79" i="11" s="1"/>
  <c r="AL61" i="11"/>
  <c r="AL79" i="11" s="1"/>
  <c r="AK61" i="11"/>
  <c r="AK79" i="11" s="1"/>
  <c r="AJ61" i="11"/>
  <c r="AJ79" i="11" s="1"/>
  <c r="AI61" i="11"/>
  <c r="AI79" i="11" s="1"/>
  <c r="AH61" i="11"/>
  <c r="AH79" i="11" s="1"/>
  <c r="AG61" i="11"/>
  <c r="AG79" i="11" s="1"/>
  <c r="AF61" i="11"/>
  <c r="AF79" i="11" s="1"/>
  <c r="AE61" i="11"/>
  <c r="AE79" i="11" s="1"/>
  <c r="AD61" i="11"/>
  <c r="AD79" i="11" s="1"/>
  <c r="AC61" i="11"/>
  <c r="AC79" i="11" s="1"/>
  <c r="AB61" i="11"/>
  <c r="AB79" i="11" s="1"/>
  <c r="AA61" i="11"/>
  <c r="AA79" i="11" s="1"/>
  <c r="Z61" i="11"/>
  <c r="Z79" i="11" s="1"/>
  <c r="Y61" i="11"/>
  <c r="Y79" i="11" s="1"/>
  <c r="X61" i="11"/>
  <c r="X79" i="11" s="1"/>
  <c r="W61" i="11"/>
  <c r="W79" i="11" s="1"/>
  <c r="V61" i="11"/>
  <c r="V79" i="11" s="1"/>
  <c r="U61" i="11"/>
  <c r="U79" i="11" s="1"/>
  <c r="T61" i="11"/>
  <c r="T79" i="11" s="1"/>
  <c r="S61" i="11"/>
  <c r="S79" i="11" s="1"/>
  <c r="R61" i="11"/>
  <c r="R79" i="11" s="1"/>
  <c r="Q61" i="11"/>
  <c r="Q79" i="11" s="1"/>
  <c r="P61" i="11"/>
  <c r="P79" i="11" s="1"/>
  <c r="O61" i="11"/>
  <c r="O79" i="11" s="1"/>
  <c r="N61" i="11"/>
  <c r="N79" i="11" s="1"/>
  <c r="M61" i="11"/>
  <c r="M79" i="11" s="1"/>
  <c r="L61" i="11"/>
  <c r="L79" i="11" s="1"/>
  <c r="K61" i="11"/>
  <c r="K79" i="11" s="1"/>
  <c r="J61" i="11"/>
  <c r="J79" i="11" s="1"/>
  <c r="I61" i="11"/>
  <c r="I79" i="11" s="1"/>
  <c r="H61" i="11"/>
  <c r="H79" i="11" s="1"/>
  <c r="G61" i="11"/>
  <c r="G79" i="11" s="1"/>
  <c r="F61" i="11"/>
  <c r="F79" i="11" s="1"/>
  <c r="E61" i="11"/>
  <c r="E79" i="11" s="1"/>
  <c r="D61" i="11"/>
  <c r="D79" i="11" s="1"/>
  <c r="CA60" i="11"/>
  <c r="CA78" i="11" s="1"/>
  <c r="BZ60" i="11"/>
  <c r="BZ78" i="11" s="1"/>
  <c r="BY60" i="11"/>
  <c r="BY78" i="11" s="1"/>
  <c r="BX60" i="11"/>
  <c r="BX78" i="11" s="1"/>
  <c r="BW60" i="11"/>
  <c r="BW78" i="11" s="1"/>
  <c r="BV60" i="11"/>
  <c r="BV78" i="11" s="1"/>
  <c r="BU60" i="11"/>
  <c r="BU78" i="11" s="1"/>
  <c r="BT60" i="11"/>
  <c r="BT78" i="11" s="1"/>
  <c r="BS60" i="11"/>
  <c r="BS78" i="11" s="1"/>
  <c r="BR60" i="11"/>
  <c r="BR78" i="11" s="1"/>
  <c r="BQ60" i="11"/>
  <c r="BQ78" i="11" s="1"/>
  <c r="BP60" i="11"/>
  <c r="BP78" i="11" s="1"/>
  <c r="BO60" i="11"/>
  <c r="BO78" i="11" s="1"/>
  <c r="BN60" i="11"/>
  <c r="BN78" i="11" s="1"/>
  <c r="BM60" i="11"/>
  <c r="BM78" i="11" s="1"/>
  <c r="BL60" i="11"/>
  <c r="BL78" i="11" s="1"/>
  <c r="BK60" i="11"/>
  <c r="BK78" i="11" s="1"/>
  <c r="BJ60" i="11"/>
  <c r="BJ78" i="11" s="1"/>
  <c r="BI60" i="11"/>
  <c r="BI78" i="11" s="1"/>
  <c r="BH60" i="11"/>
  <c r="BH78" i="11" s="1"/>
  <c r="BG60" i="11"/>
  <c r="BG78" i="11" s="1"/>
  <c r="BF60" i="11"/>
  <c r="BF78" i="11" s="1"/>
  <c r="BE60" i="11"/>
  <c r="BE78" i="11" s="1"/>
  <c r="BD60" i="11"/>
  <c r="BD78" i="11" s="1"/>
  <c r="BC60" i="11"/>
  <c r="BC78" i="11" s="1"/>
  <c r="BB60" i="11"/>
  <c r="BB78" i="11" s="1"/>
  <c r="BA60" i="11"/>
  <c r="BA78" i="11" s="1"/>
  <c r="AZ60" i="11"/>
  <c r="AZ78" i="11" s="1"/>
  <c r="AY60" i="11"/>
  <c r="AY78" i="11" s="1"/>
  <c r="AX60" i="11"/>
  <c r="AX78" i="11" s="1"/>
  <c r="AW60" i="11"/>
  <c r="AW78" i="11" s="1"/>
  <c r="AV60" i="11"/>
  <c r="AV78" i="11" s="1"/>
  <c r="AU60" i="11"/>
  <c r="AU78" i="11" s="1"/>
  <c r="AT60" i="11"/>
  <c r="AT78" i="11" s="1"/>
  <c r="AS60" i="11"/>
  <c r="AS78" i="11" s="1"/>
  <c r="AR60" i="11"/>
  <c r="AR78" i="11" s="1"/>
  <c r="AQ60" i="11"/>
  <c r="AQ78" i="11" s="1"/>
  <c r="AP60" i="11"/>
  <c r="AP78" i="11" s="1"/>
  <c r="AO60" i="11"/>
  <c r="AO78" i="11" s="1"/>
  <c r="AN60" i="11"/>
  <c r="AN78" i="11" s="1"/>
  <c r="AM60" i="11"/>
  <c r="AM78" i="11" s="1"/>
  <c r="AL60" i="11"/>
  <c r="AL78" i="11" s="1"/>
  <c r="AK60" i="11"/>
  <c r="AK78" i="11" s="1"/>
  <c r="AJ60" i="11"/>
  <c r="AJ78" i="11" s="1"/>
  <c r="AI60" i="11"/>
  <c r="AI78" i="11" s="1"/>
  <c r="AH60" i="11"/>
  <c r="AH78" i="11" s="1"/>
  <c r="AG60" i="11"/>
  <c r="AG78" i="11" s="1"/>
  <c r="AF60" i="11"/>
  <c r="AF78" i="11" s="1"/>
  <c r="AE60" i="11"/>
  <c r="AE78" i="11" s="1"/>
  <c r="AD60" i="11"/>
  <c r="AD78" i="11" s="1"/>
  <c r="AC60" i="11"/>
  <c r="AC78" i="11" s="1"/>
  <c r="AB60" i="11"/>
  <c r="AB78" i="11" s="1"/>
  <c r="AA60" i="11"/>
  <c r="AA78" i="11" s="1"/>
  <c r="Z60" i="11"/>
  <c r="Z78" i="11" s="1"/>
  <c r="Y60" i="11"/>
  <c r="Y78" i="11" s="1"/>
  <c r="X60" i="11"/>
  <c r="X78" i="11" s="1"/>
  <c r="W60" i="11"/>
  <c r="W78" i="11" s="1"/>
  <c r="V60" i="11"/>
  <c r="V78" i="11" s="1"/>
  <c r="U60" i="11"/>
  <c r="U78" i="11" s="1"/>
  <c r="T60" i="11"/>
  <c r="T78" i="11" s="1"/>
  <c r="S60" i="11"/>
  <c r="S78" i="11" s="1"/>
  <c r="R60" i="11"/>
  <c r="R78" i="11" s="1"/>
  <c r="Q60" i="11"/>
  <c r="Q78" i="11" s="1"/>
  <c r="P60" i="11"/>
  <c r="P78" i="11" s="1"/>
  <c r="O60" i="11"/>
  <c r="O78" i="11" s="1"/>
  <c r="N60" i="11"/>
  <c r="N78" i="11" s="1"/>
  <c r="M60" i="11"/>
  <c r="M78" i="11" s="1"/>
  <c r="L60" i="11"/>
  <c r="L78" i="11" s="1"/>
  <c r="K60" i="11"/>
  <c r="K78" i="11" s="1"/>
  <c r="J60" i="11"/>
  <c r="J78" i="11" s="1"/>
  <c r="I60" i="11"/>
  <c r="I78" i="11" s="1"/>
  <c r="H60" i="11"/>
  <c r="H78" i="11" s="1"/>
  <c r="G60" i="11"/>
  <c r="G78" i="11" s="1"/>
  <c r="F60" i="11"/>
  <c r="F78" i="11" s="1"/>
  <c r="E60" i="11"/>
  <c r="E78" i="11" s="1"/>
  <c r="D60" i="11"/>
  <c r="D78" i="11" s="1"/>
  <c r="CA59" i="11"/>
  <c r="CA77" i="11" s="1"/>
  <c r="BZ59" i="11"/>
  <c r="BZ77" i="11" s="1"/>
  <c r="BY59" i="11"/>
  <c r="BY77" i="11" s="1"/>
  <c r="BX59" i="11"/>
  <c r="BX77" i="11" s="1"/>
  <c r="BW59" i="11"/>
  <c r="BW77" i="11" s="1"/>
  <c r="BV59" i="11"/>
  <c r="BV77" i="11" s="1"/>
  <c r="BU59" i="11"/>
  <c r="BU77" i="11" s="1"/>
  <c r="BT59" i="11"/>
  <c r="BT77" i="11" s="1"/>
  <c r="BS59" i="11"/>
  <c r="BS77" i="11" s="1"/>
  <c r="BR59" i="11"/>
  <c r="BR77" i="11" s="1"/>
  <c r="BQ59" i="11"/>
  <c r="BQ77" i="11" s="1"/>
  <c r="BP59" i="11"/>
  <c r="BP77" i="11" s="1"/>
  <c r="BO59" i="11"/>
  <c r="BO77" i="11" s="1"/>
  <c r="BN59" i="11"/>
  <c r="BN77" i="11" s="1"/>
  <c r="BM59" i="11"/>
  <c r="BM77" i="11" s="1"/>
  <c r="BL59" i="11"/>
  <c r="BL77" i="11" s="1"/>
  <c r="BK59" i="11"/>
  <c r="BK77" i="11" s="1"/>
  <c r="BJ59" i="11"/>
  <c r="BJ77" i="11" s="1"/>
  <c r="BI59" i="11"/>
  <c r="BI77" i="11" s="1"/>
  <c r="BH59" i="11"/>
  <c r="BH77" i="11" s="1"/>
  <c r="BG59" i="11"/>
  <c r="BG77" i="11" s="1"/>
  <c r="BF59" i="11"/>
  <c r="BF77" i="11" s="1"/>
  <c r="BE59" i="11"/>
  <c r="BE77" i="11" s="1"/>
  <c r="BD59" i="11"/>
  <c r="BD77" i="11" s="1"/>
  <c r="BC59" i="11"/>
  <c r="BC77" i="11" s="1"/>
  <c r="BB59" i="11"/>
  <c r="BB77" i="11" s="1"/>
  <c r="BA59" i="11"/>
  <c r="BA77" i="11" s="1"/>
  <c r="AZ59" i="11"/>
  <c r="AZ77" i="11" s="1"/>
  <c r="AY59" i="11"/>
  <c r="AY77" i="11" s="1"/>
  <c r="AX59" i="11"/>
  <c r="AX77" i="11" s="1"/>
  <c r="AW59" i="11"/>
  <c r="AW77" i="11" s="1"/>
  <c r="AV59" i="11"/>
  <c r="AV77" i="11" s="1"/>
  <c r="AU59" i="11"/>
  <c r="AU77" i="11" s="1"/>
  <c r="AT59" i="11"/>
  <c r="AT77" i="11" s="1"/>
  <c r="AS59" i="11"/>
  <c r="AS77" i="11" s="1"/>
  <c r="AR59" i="11"/>
  <c r="AR77" i="11" s="1"/>
  <c r="AQ59" i="11"/>
  <c r="AQ77" i="11" s="1"/>
  <c r="AP59" i="11"/>
  <c r="AP77" i="11" s="1"/>
  <c r="AO59" i="11"/>
  <c r="AO77" i="11" s="1"/>
  <c r="AN59" i="11"/>
  <c r="AN77" i="11" s="1"/>
  <c r="AM59" i="11"/>
  <c r="AM77" i="11" s="1"/>
  <c r="AL59" i="11"/>
  <c r="AL77" i="11" s="1"/>
  <c r="AK59" i="11"/>
  <c r="AK77" i="11" s="1"/>
  <c r="AJ59" i="11"/>
  <c r="AJ77" i="11" s="1"/>
  <c r="AI59" i="11"/>
  <c r="AI77" i="11" s="1"/>
  <c r="AH59" i="11"/>
  <c r="AH77" i="11" s="1"/>
  <c r="AG59" i="11"/>
  <c r="AG77" i="11" s="1"/>
  <c r="AF59" i="11"/>
  <c r="AF77" i="11" s="1"/>
  <c r="AE59" i="11"/>
  <c r="AE77" i="11" s="1"/>
  <c r="AD59" i="11"/>
  <c r="AD77" i="11" s="1"/>
  <c r="AC59" i="11"/>
  <c r="AC77" i="11" s="1"/>
  <c r="AB59" i="11"/>
  <c r="AB77" i="11" s="1"/>
  <c r="AA59" i="11"/>
  <c r="AA77" i="11" s="1"/>
  <c r="Z59" i="11"/>
  <c r="Z77" i="11" s="1"/>
  <c r="Y59" i="11"/>
  <c r="Y77" i="11" s="1"/>
  <c r="X59" i="11"/>
  <c r="X77" i="11" s="1"/>
  <c r="W59" i="11"/>
  <c r="W77" i="11" s="1"/>
  <c r="V59" i="11"/>
  <c r="V77" i="11" s="1"/>
  <c r="U59" i="11"/>
  <c r="U77" i="11" s="1"/>
  <c r="T59" i="11"/>
  <c r="T77" i="11" s="1"/>
  <c r="S59" i="11"/>
  <c r="S77" i="11" s="1"/>
  <c r="R59" i="11"/>
  <c r="R77" i="11" s="1"/>
  <c r="Q59" i="11"/>
  <c r="Q77" i="11" s="1"/>
  <c r="P59" i="11"/>
  <c r="P77" i="11" s="1"/>
  <c r="O59" i="11"/>
  <c r="O77" i="11" s="1"/>
  <c r="N59" i="11"/>
  <c r="N77" i="11" s="1"/>
  <c r="M59" i="11"/>
  <c r="M77" i="11" s="1"/>
  <c r="L59" i="11"/>
  <c r="L77" i="11" s="1"/>
  <c r="K59" i="11"/>
  <c r="K77" i="11" s="1"/>
  <c r="J59" i="11"/>
  <c r="J77" i="11" s="1"/>
  <c r="I59" i="11"/>
  <c r="I77" i="11" s="1"/>
  <c r="H59" i="11"/>
  <c r="H77" i="11" s="1"/>
  <c r="G59" i="11"/>
  <c r="G77" i="11" s="1"/>
  <c r="F59" i="11"/>
  <c r="F77" i="11" s="1"/>
  <c r="E59" i="11"/>
  <c r="E77" i="11" s="1"/>
  <c r="D59" i="11"/>
  <c r="D77" i="11" s="1"/>
  <c r="CA58" i="11"/>
  <c r="CA76" i="11" s="1"/>
  <c r="BZ58" i="11"/>
  <c r="BZ76" i="11" s="1"/>
  <c r="BY58" i="11"/>
  <c r="BY76" i="11" s="1"/>
  <c r="BX58" i="11"/>
  <c r="BX76" i="11" s="1"/>
  <c r="BW58" i="11"/>
  <c r="BW76" i="11" s="1"/>
  <c r="BV58" i="11"/>
  <c r="BV76" i="11" s="1"/>
  <c r="BU58" i="11"/>
  <c r="BU76" i="11" s="1"/>
  <c r="BT58" i="11"/>
  <c r="BT76" i="11" s="1"/>
  <c r="BS58" i="11"/>
  <c r="BS76" i="11" s="1"/>
  <c r="BR58" i="11"/>
  <c r="BR76" i="11" s="1"/>
  <c r="BQ58" i="11"/>
  <c r="BQ76" i="11" s="1"/>
  <c r="BP58" i="11"/>
  <c r="BP76" i="11" s="1"/>
  <c r="BO58" i="11"/>
  <c r="BO76" i="11" s="1"/>
  <c r="BN58" i="11"/>
  <c r="BN76" i="11" s="1"/>
  <c r="BM58" i="11"/>
  <c r="BM76" i="11" s="1"/>
  <c r="BL58" i="11"/>
  <c r="BL76" i="11" s="1"/>
  <c r="BK58" i="11"/>
  <c r="BK76" i="11" s="1"/>
  <c r="BJ58" i="11"/>
  <c r="BJ76" i="11" s="1"/>
  <c r="BI58" i="11"/>
  <c r="BI76" i="11" s="1"/>
  <c r="BH58" i="11"/>
  <c r="BH76" i="11" s="1"/>
  <c r="BG58" i="11"/>
  <c r="BG76" i="11" s="1"/>
  <c r="BF58" i="11"/>
  <c r="BF76" i="11" s="1"/>
  <c r="BE58" i="11"/>
  <c r="BE76" i="11" s="1"/>
  <c r="BD58" i="11"/>
  <c r="BD76" i="11" s="1"/>
  <c r="BC58" i="11"/>
  <c r="BC76" i="11" s="1"/>
  <c r="BB58" i="11"/>
  <c r="BB76" i="11" s="1"/>
  <c r="BA58" i="11"/>
  <c r="BA76" i="11" s="1"/>
  <c r="AZ58" i="11"/>
  <c r="AZ76" i="11" s="1"/>
  <c r="AY58" i="11"/>
  <c r="AY76" i="11" s="1"/>
  <c r="AX58" i="11"/>
  <c r="AX76" i="11" s="1"/>
  <c r="AW58" i="11"/>
  <c r="AW76" i="11" s="1"/>
  <c r="AV58" i="11"/>
  <c r="AV76" i="11" s="1"/>
  <c r="AU58" i="11"/>
  <c r="AU76" i="11" s="1"/>
  <c r="AT58" i="11"/>
  <c r="AT76" i="11" s="1"/>
  <c r="AS58" i="11"/>
  <c r="AS76" i="11" s="1"/>
  <c r="AR58" i="11"/>
  <c r="AR76" i="11" s="1"/>
  <c r="AQ58" i="11"/>
  <c r="AQ76" i="11" s="1"/>
  <c r="AP58" i="11"/>
  <c r="AP76" i="11" s="1"/>
  <c r="AO58" i="11"/>
  <c r="AO76" i="11" s="1"/>
  <c r="AN58" i="11"/>
  <c r="AN76" i="11" s="1"/>
  <c r="AM58" i="11"/>
  <c r="AM76" i="11" s="1"/>
  <c r="AL58" i="11"/>
  <c r="AL76" i="11" s="1"/>
  <c r="AK58" i="11"/>
  <c r="AK76" i="11" s="1"/>
  <c r="AJ58" i="11"/>
  <c r="AJ76" i="11" s="1"/>
  <c r="AI58" i="11"/>
  <c r="AI76" i="11" s="1"/>
  <c r="AH58" i="11"/>
  <c r="AH76" i="11" s="1"/>
  <c r="AG58" i="11"/>
  <c r="AG76" i="11" s="1"/>
  <c r="AF58" i="11"/>
  <c r="AF76" i="11" s="1"/>
  <c r="AE58" i="11"/>
  <c r="AE76" i="11" s="1"/>
  <c r="AD58" i="11"/>
  <c r="AD76" i="11" s="1"/>
  <c r="AC58" i="11"/>
  <c r="AC76" i="11" s="1"/>
  <c r="AB58" i="11"/>
  <c r="AB76" i="11" s="1"/>
  <c r="AA58" i="11"/>
  <c r="AA76" i="11" s="1"/>
  <c r="Z58" i="11"/>
  <c r="Z76" i="11" s="1"/>
  <c r="Y58" i="11"/>
  <c r="Y76" i="11" s="1"/>
  <c r="X58" i="11"/>
  <c r="X76" i="11" s="1"/>
  <c r="W58" i="11"/>
  <c r="W76" i="11" s="1"/>
  <c r="V58" i="11"/>
  <c r="V76" i="11" s="1"/>
  <c r="U58" i="11"/>
  <c r="U76" i="11" s="1"/>
  <c r="T58" i="11"/>
  <c r="T76" i="11" s="1"/>
  <c r="S58" i="11"/>
  <c r="S76" i="11" s="1"/>
  <c r="R58" i="11"/>
  <c r="R76" i="11" s="1"/>
  <c r="Q58" i="11"/>
  <c r="Q76" i="11" s="1"/>
  <c r="P58" i="11"/>
  <c r="P76" i="11" s="1"/>
  <c r="O58" i="11"/>
  <c r="O76" i="11" s="1"/>
  <c r="N58" i="11"/>
  <c r="N76" i="11" s="1"/>
  <c r="M58" i="11"/>
  <c r="M76" i="11" s="1"/>
  <c r="L58" i="11"/>
  <c r="L76" i="11" s="1"/>
  <c r="K58" i="11"/>
  <c r="K76" i="11" s="1"/>
  <c r="J58" i="11"/>
  <c r="J76" i="11" s="1"/>
  <c r="I58" i="11"/>
  <c r="I76" i="11" s="1"/>
  <c r="H58" i="11"/>
  <c r="H76" i="11" s="1"/>
  <c r="G58" i="11"/>
  <c r="G76" i="11" s="1"/>
  <c r="F58" i="11"/>
  <c r="F76" i="11" s="1"/>
  <c r="E58" i="11"/>
  <c r="E76" i="11" s="1"/>
  <c r="D58" i="11"/>
  <c r="D76" i="11" s="1"/>
  <c r="CA57" i="11"/>
  <c r="CA75" i="11" s="1"/>
  <c r="BZ57" i="11"/>
  <c r="BZ75" i="11" s="1"/>
  <c r="BY57" i="11"/>
  <c r="BY75" i="11" s="1"/>
  <c r="BX57" i="11"/>
  <c r="BX75" i="11" s="1"/>
  <c r="BW57" i="11"/>
  <c r="BW75" i="11" s="1"/>
  <c r="BV57" i="11"/>
  <c r="BV75" i="11" s="1"/>
  <c r="BU57" i="11"/>
  <c r="BU75" i="11" s="1"/>
  <c r="BT57" i="11"/>
  <c r="BT75" i="11" s="1"/>
  <c r="BS57" i="11"/>
  <c r="BS75" i="11" s="1"/>
  <c r="BR57" i="11"/>
  <c r="BR75" i="11" s="1"/>
  <c r="BQ57" i="11"/>
  <c r="BQ75" i="11" s="1"/>
  <c r="BP57" i="11"/>
  <c r="BP75" i="11" s="1"/>
  <c r="BO57" i="11"/>
  <c r="BO75" i="11" s="1"/>
  <c r="BN57" i="11"/>
  <c r="BN75" i="11" s="1"/>
  <c r="BM57" i="11"/>
  <c r="BM75" i="11" s="1"/>
  <c r="BL57" i="11"/>
  <c r="BL75" i="11" s="1"/>
  <c r="BK57" i="11"/>
  <c r="BK75" i="11" s="1"/>
  <c r="BJ57" i="11"/>
  <c r="BJ75" i="11" s="1"/>
  <c r="BI57" i="11"/>
  <c r="BI75" i="11" s="1"/>
  <c r="BH57" i="11"/>
  <c r="BH75" i="11" s="1"/>
  <c r="BG57" i="11"/>
  <c r="BG75" i="11" s="1"/>
  <c r="BF57" i="11"/>
  <c r="BF75" i="11" s="1"/>
  <c r="BE57" i="11"/>
  <c r="BE75" i="11" s="1"/>
  <c r="BD57" i="11"/>
  <c r="BD75" i="11" s="1"/>
  <c r="BC57" i="11"/>
  <c r="BC75" i="11" s="1"/>
  <c r="BB57" i="11"/>
  <c r="BB75" i="11" s="1"/>
  <c r="BA57" i="11"/>
  <c r="BA75" i="11" s="1"/>
  <c r="AZ57" i="11"/>
  <c r="AZ75" i="11" s="1"/>
  <c r="AY57" i="11"/>
  <c r="AY75" i="11" s="1"/>
  <c r="AX57" i="11"/>
  <c r="AX75" i="11" s="1"/>
  <c r="AW57" i="11"/>
  <c r="AW75" i="11" s="1"/>
  <c r="AV57" i="11"/>
  <c r="AV75" i="11" s="1"/>
  <c r="AU57" i="11"/>
  <c r="AU75" i="11" s="1"/>
  <c r="AT57" i="11"/>
  <c r="AT75" i="11" s="1"/>
  <c r="AS57" i="11"/>
  <c r="AS75" i="11" s="1"/>
  <c r="AR57" i="11"/>
  <c r="AR75" i="11" s="1"/>
  <c r="AQ57" i="11"/>
  <c r="AQ75" i="11" s="1"/>
  <c r="AP57" i="11"/>
  <c r="AP75" i="11" s="1"/>
  <c r="AO57" i="11"/>
  <c r="AO75" i="11" s="1"/>
  <c r="AN57" i="11"/>
  <c r="AN75" i="11" s="1"/>
  <c r="AM57" i="11"/>
  <c r="AM75" i="11" s="1"/>
  <c r="AL57" i="11"/>
  <c r="AL75" i="11" s="1"/>
  <c r="AK57" i="11"/>
  <c r="AK75" i="11" s="1"/>
  <c r="AJ57" i="11"/>
  <c r="AJ75" i="11" s="1"/>
  <c r="AI57" i="11"/>
  <c r="AI75" i="11" s="1"/>
  <c r="AH57" i="11"/>
  <c r="AH75" i="11" s="1"/>
  <c r="AG57" i="11"/>
  <c r="AG75" i="11" s="1"/>
  <c r="AF57" i="11"/>
  <c r="AF75" i="11" s="1"/>
  <c r="AE57" i="11"/>
  <c r="AE75" i="11" s="1"/>
  <c r="AD57" i="11"/>
  <c r="AD75" i="11" s="1"/>
  <c r="AC57" i="11"/>
  <c r="AC75" i="11" s="1"/>
  <c r="AB57" i="11"/>
  <c r="AB75" i="11" s="1"/>
  <c r="AA57" i="11"/>
  <c r="AA75" i="11" s="1"/>
  <c r="Z57" i="11"/>
  <c r="Z75" i="11" s="1"/>
  <c r="Y57" i="11"/>
  <c r="Y75" i="11" s="1"/>
  <c r="X57" i="11"/>
  <c r="X75" i="11" s="1"/>
  <c r="W57" i="11"/>
  <c r="W75" i="11" s="1"/>
  <c r="V57" i="11"/>
  <c r="V75" i="11" s="1"/>
  <c r="U57" i="11"/>
  <c r="U75" i="11" s="1"/>
  <c r="T57" i="11"/>
  <c r="T75" i="11" s="1"/>
  <c r="S57" i="11"/>
  <c r="S75" i="11" s="1"/>
  <c r="R57" i="11"/>
  <c r="R75" i="11" s="1"/>
  <c r="Q57" i="11"/>
  <c r="Q75" i="11" s="1"/>
  <c r="P57" i="11"/>
  <c r="P75" i="11" s="1"/>
  <c r="O57" i="11"/>
  <c r="O75" i="11" s="1"/>
  <c r="N57" i="11"/>
  <c r="N75" i="11" s="1"/>
  <c r="M57" i="11"/>
  <c r="M75" i="11" s="1"/>
  <c r="L57" i="11"/>
  <c r="L75" i="11" s="1"/>
  <c r="K57" i="11"/>
  <c r="K75" i="11" s="1"/>
  <c r="J57" i="11"/>
  <c r="J75" i="11" s="1"/>
  <c r="I57" i="11"/>
  <c r="I75" i="11" s="1"/>
  <c r="H57" i="11"/>
  <c r="H75" i="11" s="1"/>
  <c r="G57" i="11"/>
  <c r="G75" i="11" s="1"/>
  <c r="F57" i="11"/>
  <c r="F75" i="11" s="1"/>
  <c r="E57" i="11"/>
  <c r="E75" i="11" s="1"/>
  <c r="D57" i="11"/>
  <c r="D75" i="11" s="1"/>
  <c r="CA56" i="11"/>
  <c r="CA74" i="11" s="1"/>
  <c r="BZ56" i="11"/>
  <c r="BZ74" i="11" s="1"/>
  <c r="BY56" i="11"/>
  <c r="BY74" i="11" s="1"/>
  <c r="BX56" i="11"/>
  <c r="BX74" i="11" s="1"/>
  <c r="BW56" i="11"/>
  <c r="BW74" i="11" s="1"/>
  <c r="BV56" i="11"/>
  <c r="BV74" i="11" s="1"/>
  <c r="BU56" i="11"/>
  <c r="BU74" i="11" s="1"/>
  <c r="BT56" i="11"/>
  <c r="BT74" i="11" s="1"/>
  <c r="BS56" i="11"/>
  <c r="BS74" i="11" s="1"/>
  <c r="BR56" i="11"/>
  <c r="BR74" i="11" s="1"/>
  <c r="BQ56" i="11"/>
  <c r="BQ74" i="11" s="1"/>
  <c r="BP56" i="11"/>
  <c r="BP74" i="11" s="1"/>
  <c r="BO56" i="11"/>
  <c r="BO74" i="11" s="1"/>
  <c r="BN56" i="11"/>
  <c r="BN74" i="11" s="1"/>
  <c r="BM56" i="11"/>
  <c r="BM74" i="11" s="1"/>
  <c r="BL56" i="11"/>
  <c r="BL74" i="11" s="1"/>
  <c r="BK56" i="11"/>
  <c r="BK74" i="11" s="1"/>
  <c r="BJ56" i="11"/>
  <c r="BJ74" i="11" s="1"/>
  <c r="BI56" i="11"/>
  <c r="BI74" i="11" s="1"/>
  <c r="BH56" i="11"/>
  <c r="BH74" i="11" s="1"/>
  <c r="BG56" i="11"/>
  <c r="BG74" i="11" s="1"/>
  <c r="BF56" i="11"/>
  <c r="BF74" i="11" s="1"/>
  <c r="BE56" i="11"/>
  <c r="BE74" i="11" s="1"/>
  <c r="BD56" i="11"/>
  <c r="BD74" i="11" s="1"/>
  <c r="BC56" i="11"/>
  <c r="BC74" i="11" s="1"/>
  <c r="BB56" i="11"/>
  <c r="BB74" i="11" s="1"/>
  <c r="BA56" i="11"/>
  <c r="BA74" i="11" s="1"/>
  <c r="AZ56" i="11"/>
  <c r="AZ74" i="11" s="1"/>
  <c r="AY56" i="11"/>
  <c r="AY74" i="11" s="1"/>
  <c r="AX56" i="11"/>
  <c r="AX74" i="11" s="1"/>
  <c r="AW56" i="11"/>
  <c r="AW74" i="11" s="1"/>
  <c r="AV56" i="11"/>
  <c r="AV74" i="11" s="1"/>
  <c r="AU56" i="11"/>
  <c r="AU74" i="11" s="1"/>
  <c r="AT56" i="11"/>
  <c r="AT74" i="11" s="1"/>
  <c r="AS56" i="11"/>
  <c r="AS74" i="11" s="1"/>
  <c r="AR56" i="11"/>
  <c r="AR74" i="11" s="1"/>
  <c r="AQ56" i="11"/>
  <c r="AQ74" i="11" s="1"/>
  <c r="AP56" i="11"/>
  <c r="AP74" i="11" s="1"/>
  <c r="AO56" i="11"/>
  <c r="AO74" i="11" s="1"/>
  <c r="AN56" i="11"/>
  <c r="AN74" i="11" s="1"/>
  <c r="AM56" i="11"/>
  <c r="AM74" i="11" s="1"/>
  <c r="AL56" i="11"/>
  <c r="AL74" i="11" s="1"/>
  <c r="AK56" i="11"/>
  <c r="AK74" i="11" s="1"/>
  <c r="AJ56" i="11"/>
  <c r="AJ74" i="11" s="1"/>
  <c r="AI56" i="11"/>
  <c r="AI74" i="11" s="1"/>
  <c r="AH56" i="11"/>
  <c r="AH74" i="11" s="1"/>
  <c r="AG56" i="11"/>
  <c r="AG74" i="11" s="1"/>
  <c r="AF56" i="11"/>
  <c r="AF74" i="11" s="1"/>
  <c r="AE56" i="11"/>
  <c r="AE74" i="11" s="1"/>
  <c r="AD56" i="11"/>
  <c r="AD74" i="11" s="1"/>
  <c r="AC56" i="11"/>
  <c r="AC74" i="11" s="1"/>
  <c r="AB56" i="11"/>
  <c r="AB74" i="11" s="1"/>
  <c r="AA56" i="11"/>
  <c r="AA74" i="11" s="1"/>
  <c r="Z56" i="11"/>
  <c r="Z74" i="11" s="1"/>
  <c r="Y56" i="11"/>
  <c r="Y74" i="11" s="1"/>
  <c r="X56" i="11"/>
  <c r="X74" i="11" s="1"/>
  <c r="W56" i="11"/>
  <c r="W74" i="11" s="1"/>
  <c r="V56" i="11"/>
  <c r="V74" i="11" s="1"/>
  <c r="U56" i="11"/>
  <c r="U74" i="11" s="1"/>
  <c r="T56" i="11"/>
  <c r="T74" i="11" s="1"/>
  <c r="S56" i="11"/>
  <c r="S74" i="11" s="1"/>
  <c r="R56" i="11"/>
  <c r="R74" i="11" s="1"/>
  <c r="Q56" i="11"/>
  <c r="Q74" i="11" s="1"/>
  <c r="P56" i="11"/>
  <c r="P74" i="11" s="1"/>
  <c r="O56" i="11"/>
  <c r="O74" i="11" s="1"/>
  <c r="N56" i="11"/>
  <c r="N74" i="11" s="1"/>
  <c r="M56" i="11"/>
  <c r="M74" i="11" s="1"/>
  <c r="L56" i="11"/>
  <c r="L74" i="11" s="1"/>
  <c r="K56" i="11"/>
  <c r="K74" i="11" s="1"/>
  <c r="J56" i="11"/>
  <c r="J74" i="11" s="1"/>
  <c r="I56" i="11"/>
  <c r="I74" i="11" s="1"/>
  <c r="H56" i="11"/>
  <c r="H74" i="11" s="1"/>
  <c r="G56" i="11"/>
  <c r="G74" i="11" s="1"/>
  <c r="F56" i="11"/>
  <c r="F74" i="11" s="1"/>
  <c r="E56" i="11"/>
  <c r="E74" i="11" s="1"/>
  <c r="D56" i="11"/>
  <c r="D74" i="11" s="1"/>
  <c r="CA55" i="11"/>
  <c r="CA73" i="11" s="1"/>
  <c r="BZ55" i="11"/>
  <c r="BZ73" i="11" s="1"/>
  <c r="BY55" i="11"/>
  <c r="BY73" i="11" s="1"/>
  <c r="BX55" i="11"/>
  <c r="BX73" i="11" s="1"/>
  <c r="BW55" i="11"/>
  <c r="BW73" i="11" s="1"/>
  <c r="BV55" i="11"/>
  <c r="BV73" i="11" s="1"/>
  <c r="BU55" i="11"/>
  <c r="BU73" i="11" s="1"/>
  <c r="BT55" i="11"/>
  <c r="BT73" i="11" s="1"/>
  <c r="BS55" i="11"/>
  <c r="BS73" i="11" s="1"/>
  <c r="BR55" i="11"/>
  <c r="BR73" i="11" s="1"/>
  <c r="BQ55" i="11"/>
  <c r="BQ73" i="11" s="1"/>
  <c r="BP55" i="11"/>
  <c r="BP73" i="11" s="1"/>
  <c r="BO55" i="11"/>
  <c r="BO73" i="11" s="1"/>
  <c r="BN55" i="11"/>
  <c r="BN73" i="11" s="1"/>
  <c r="BM55" i="11"/>
  <c r="BM73" i="11" s="1"/>
  <c r="BL55" i="11"/>
  <c r="BL73" i="11" s="1"/>
  <c r="BK55" i="11"/>
  <c r="BK73" i="11" s="1"/>
  <c r="BJ55" i="11"/>
  <c r="BJ73" i="11" s="1"/>
  <c r="BI55" i="11"/>
  <c r="BI73" i="11" s="1"/>
  <c r="BH55" i="11"/>
  <c r="BH73" i="11" s="1"/>
  <c r="BG55" i="11"/>
  <c r="BG73" i="11" s="1"/>
  <c r="BF55" i="11"/>
  <c r="BF73" i="11" s="1"/>
  <c r="BE55" i="11"/>
  <c r="BE73" i="11" s="1"/>
  <c r="BD55" i="11"/>
  <c r="BD73" i="11" s="1"/>
  <c r="BC55" i="11"/>
  <c r="BC73" i="11" s="1"/>
  <c r="BB55" i="11"/>
  <c r="BB73" i="11" s="1"/>
  <c r="BA55" i="11"/>
  <c r="BA73" i="11" s="1"/>
  <c r="AZ55" i="11"/>
  <c r="AZ73" i="11" s="1"/>
  <c r="AY55" i="11"/>
  <c r="AY73" i="11" s="1"/>
  <c r="AX55" i="11"/>
  <c r="AX73" i="11" s="1"/>
  <c r="AW55" i="11"/>
  <c r="AW73" i="11" s="1"/>
  <c r="AV55" i="11"/>
  <c r="AV73" i="11" s="1"/>
  <c r="AU55" i="11"/>
  <c r="AU73" i="11" s="1"/>
  <c r="AT55" i="11"/>
  <c r="AT73" i="11" s="1"/>
  <c r="AS55" i="11"/>
  <c r="AS73" i="11" s="1"/>
  <c r="AR55" i="11"/>
  <c r="AR73" i="11" s="1"/>
  <c r="AQ55" i="11"/>
  <c r="AQ73" i="11" s="1"/>
  <c r="AP55" i="11"/>
  <c r="AP73" i="11" s="1"/>
  <c r="AO55" i="11"/>
  <c r="AO73" i="11" s="1"/>
  <c r="AN55" i="11"/>
  <c r="AN73" i="11" s="1"/>
  <c r="AM55" i="11"/>
  <c r="AM73" i="11" s="1"/>
  <c r="AL55" i="11"/>
  <c r="AL73" i="11" s="1"/>
  <c r="AK55" i="11"/>
  <c r="AK73" i="11" s="1"/>
  <c r="AJ55" i="11"/>
  <c r="AJ73" i="11" s="1"/>
  <c r="AI55" i="11"/>
  <c r="AI73" i="11" s="1"/>
  <c r="AH55" i="11"/>
  <c r="AH73" i="11" s="1"/>
  <c r="AG55" i="11"/>
  <c r="AG73" i="11" s="1"/>
  <c r="AF55" i="11"/>
  <c r="AF73" i="11" s="1"/>
  <c r="AE55" i="11"/>
  <c r="AE73" i="11" s="1"/>
  <c r="AD55" i="11"/>
  <c r="AD73" i="11" s="1"/>
  <c r="AC55" i="11"/>
  <c r="AC73" i="11" s="1"/>
  <c r="AB55" i="11"/>
  <c r="AB73" i="11" s="1"/>
  <c r="AA55" i="11"/>
  <c r="AA73" i="11" s="1"/>
  <c r="Z55" i="11"/>
  <c r="Z73" i="11" s="1"/>
  <c r="Y55" i="11"/>
  <c r="Y73" i="11" s="1"/>
  <c r="X55" i="11"/>
  <c r="X73" i="11" s="1"/>
  <c r="W55" i="11"/>
  <c r="W73" i="11" s="1"/>
  <c r="V55" i="11"/>
  <c r="V73" i="11" s="1"/>
  <c r="U55" i="11"/>
  <c r="U73" i="11" s="1"/>
  <c r="T55" i="11"/>
  <c r="T73" i="11" s="1"/>
  <c r="S55" i="11"/>
  <c r="S73" i="11" s="1"/>
  <c r="R55" i="11"/>
  <c r="R73" i="11" s="1"/>
  <c r="Q55" i="11"/>
  <c r="Q73" i="11" s="1"/>
  <c r="P55" i="11"/>
  <c r="P73" i="11" s="1"/>
  <c r="O55" i="11"/>
  <c r="O73" i="11" s="1"/>
  <c r="N55" i="11"/>
  <c r="N73" i="11" s="1"/>
  <c r="M55" i="11"/>
  <c r="M73" i="11" s="1"/>
  <c r="L55" i="11"/>
  <c r="L73" i="11" s="1"/>
  <c r="K55" i="11"/>
  <c r="K73" i="11" s="1"/>
  <c r="J55" i="11"/>
  <c r="J73" i="11" s="1"/>
  <c r="I55" i="11"/>
  <c r="I73" i="11" s="1"/>
  <c r="H55" i="11"/>
  <c r="H73" i="11" s="1"/>
  <c r="G55" i="11"/>
  <c r="G73" i="11" s="1"/>
  <c r="F55" i="11"/>
  <c r="F73" i="11" s="1"/>
  <c r="E55" i="11"/>
  <c r="E73" i="11" s="1"/>
  <c r="D55" i="11"/>
  <c r="D73" i="11" s="1"/>
  <c r="CA54" i="11"/>
  <c r="CA72" i="11" s="1"/>
  <c r="BZ54" i="11"/>
  <c r="BZ72" i="11" s="1"/>
  <c r="BY54" i="11"/>
  <c r="BY72" i="11" s="1"/>
  <c r="BX54" i="11"/>
  <c r="BX72" i="11" s="1"/>
  <c r="BW54" i="11"/>
  <c r="BW72" i="11" s="1"/>
  <c r="BV54" i="11"/>
  <c r="BV72" i="11" s="1"/>
  <c r="BU54" i="11"/>
  <c r="BU72" i="11" s="1"/>
  <c r="BT54" i="11"/>
  <c r="BT72" i="11" s="1"/>
  <c r="BS54" i="11"/>
  <c r="BS72" i="11" s="1"/>
  <c r="BR54" i="11"/>
  <c r="BR72" i="11" s="1"/>
  <c r="BQ54" i="11"/>
  <c r="BQ72" i="11" s="1"/>
  <c r="BP54" i="11"/>
  <c r="BP72" i="11" s="1"/>
  <c r="BO54" i="11"/>
  <c r="BO72" i="11" s="1"/>
  <c r="BN54" i="11"/>
  <c r="BN72" i="11" s="1"/>
  <c r="BM54" i="11"/>
  <c r="BM72" i="11" s="1"/>
  <c r="BL54" i="11"/>
  <c r="BL72" i="11" s="1"/>
  <c r="BK54" i="11"/>
  <c r="BK72" i="11" s="1"/>
  <c r="BJ54" i="11"/>
  <c r="BJ72" i="11" s="1"/>
  <c r="BI54" i="11"/>
  <c r="BI72" i="11" s="1"/>
  <c r="BH54" i="11"/>
  <c r="BH72" i="11" s="1"/>
  <c r="BG54" i="11"/>
  <c r="BG72" i="11" s="1"/>
  <c r="BF54" i="11"/>
  <c r="BF72" i="11" s="1"/>
  <c r="BE54" i="11"/>
  <c r="BE72" i="11" s="1"/>
  <c r="BD54" i="11"/>
  <c r="BD72" i="11" s="1"/>
  <c r="BC54" i="11"/>
  <c r="BC72" i="11" s="1"/>
  <c r="BB54" i="11"/>
  <c r="BB72" i="11" s="1"/>
  <c r="BA54" i="11"/>
  <c r="BA72" i="11" s="1"/>
  <c r="AZ54" i="11"/>
  <c r="AZ72" i="11" s="1"/>
  <c r="AY54" i="11"/>
  <c r="AY72" i="11" s="1"/>
  <c r="AX54" i="11"/>
  <c r="AX72" i="11" s="1"/>
  <c r="AW54" i="11"/>
  <c r="AW72" i="11" s="1"/>
  <c r="AV54" i="11"/>
  <c r="AV72" i="11" s="1"/>
  <c r="AU54" i="11"/>
  <c r="AU72" i="11" s="1"/>
  <c r="AT54" i="11"/>
  <c r="AT72" i="11" s="1"/>
  <c r="AS54" i="11"/>
  <c r="AS72" i="11" s="1"/>
  <c r="AR54" i="11"/>
  <c r="AR72" i="11" s="1"/>
  <c r="AQ54" i="11"/>
  <c r="AQ72" i="11" s="1"/>
  <c r="AP54" i="11"/>
  <c r="AP72" i="11" s="1"/>
  <c r="AO54" i="11"/>
  <c r="AO72" i="11" s="1"/>
  <c r="AN54" i="11"/>
  <c r="AN72" i="11" s="1"/>
  <c r="AM54" i="11"/>
  <c r="AM72" i="11" s="1"/>
  <c r="AL54" i="11"/>
  <c r="AL72" i="11" s="1"/>
  <c r="AK54" i="11"/>
  <c r="AK72" i="11" s="1"/>
  <c r="AJ54" i="11"/>
  <c r="AJ72" i="11" s="1"/>
  <c r="AI54" i="11"/>
  <c r="AI72" i="11" s="1"/>
  <c r="AH54" i="11"/>
  <c r="AH72" i="11" s="1"/>
  <c r="AG54" i="11"/>
  <c r="AG72" i="11" s="1"/>
  <c r="AF54" i="11"/>
  <c r="AF72" i="11" s="1"/>
  <c r="AE54" i="11"/>
  <c r="AE72" i="11" s="1"/>
  <c r="AD54" i="11"/>
  <c r="AD72" i="11" s="1"/>
  <c r="AC54" i="11"/>
  <c r="AC72" i="11" s="1"/>
  <c r="AB54" i="11"/>
  <c r="AB72" i="11" s="1"/>
  <c r="AA54" i="11"/>
  <c r="AA72" i="11" s="1"/>
  <c r="Z54" i="11"/>
  <c r="Z72" i="11" s="1"/>
  <c r="Y54" i="11"/>
  <c r="Y72" i="11" s="1"/>
  <c r="X54" i="11"/>
  <c r="X72" i="11" s="1"/>
  <c r="W54" i="11"/>
  <c r="W72" i="11" s="1"/>
  <c r="V54" i="11"/>
  <c r="V72" i="11" s="1"/>
  <c r="U54" i="11"/>
  <c r="U72" i="11" s="1"/>
  <c r="T54" i="11"/>
  <c r="T72" i="11" s="1"/>
  <c r="S54" i="11"/>
  <c r="S72" i="11" s="1"/>
  <c r="R54" i="11"/>
  <c r="R72" i="11" s="1"/>
  <c r="Q54" i="11"/>
  <c r="Q72" i="11" s="1"/>
  <c r="P54" i="11"/>
  <c r="P72" i="11" s="1"/>
  <c r="O54" i="11"/>
  <c r="O72" i="11" s="1"/>
  <c r="N54" i="11"/>
  <c r="N72" i="11" s="1"/>
  <c r="M54" i="11"/>
  <c r="M72" i="11" s="1"/>
  <c r="L54" i="11"/>
  <c r="L72" i="11" s="1"/>
  <c r="K54" i="11"/>
  <c r="K72" i="11" s="1"/>
  <c r="J54" i="11"/>
  <c r="J72" i="11" s="1"/>
  <c r="I54" i="11"/>
  <c r="I72" i="11" s="1"/>
  <c r="H54" i="11"/>
  <c r="H72" i="11" s="1"/>
  <c r="G54" i="11"/>
  <c r="G72" i="11" s="1"/>
  <c r="F54" i="11"/>
  <c r="F72" i="11" s="1"/>
  <c r="E54" i="11"/>
  <c r="E72" i="11" s="1"/>
  <c r="D54" i="11"/>
  <c r="D72" i="11" s="1"/>
  <c r="CA53" i="11"/>
  <c r="CA71" i="11" s="1"/>
  <c r="BZ53" i="11"/>
  <c r="BZ71" i="11" s="1"/>
  <c r="BY53" i="11"/>
  <c r="BY71" i="11" s="1"/>
  <c r="BX53" i="11"/>
  <c r="BX71" i="11" s="1"/>
  <c r="BW53" i="11"/>
  <c r="BW71" i="11" s="1"/>
  <c r="BV53" i="11"/>
  <c r="BV71" i="11" s="1"/>
  <c r="BU53" i="11"/>
  <c r="BU71" i="11" s="1"/>
  <c r="BT53" i="11"/>
  <c r="BT71" i="11" s="1"/>
  <c r="BS53" i="11"/>
  <c r="BS71" i="11" s="1"/>
  <c r="BR53" i="11"/>
  <c r="BR71" i="11" s="1"/>
  <c r="BQ53" i="11"/>
  <c r="BQ71" i="11" s="1"/>
  <c r="BP53" i="11"/>
  <c r="BP71" i="11" s="1"/>
  <c r="BO53" i="11"/>
  <c r="BO71" i="11" s="1"/>
  <c r="BN53" i="11"/>
  <c r="BN71" i="11" s="1"/>
  <c r="BM53" i="11"/>
  <c r="BM71" i="11" s="1"/>
  <c r="BL53" i="11"/>
  <c r="BL71" i="11" s="1"/>
  <c r="BK53" i="11"/>
  <c r="BK71" i="11" s="1"/>
  <c r="BJ53" i="11"/>
  <c r="BJ71" i="11" s="1"/>
  <c r="BI53" i="11"/>
  <c r="BI71" i="11" s="1"/>
  <c r="BH53" i="11"/>
  <c r="BH71" i="11" s="1"/>
  <c r="BG53" i="11"/>
  <c r="BG71" i="11" s="1"/>
  <c r="BF53" i="11"/>
  <c r="BF71" i="11" s="1"/>
  <c r="BE53" i="11"/>
  <c r="BE71" i="11" s="1"/>
  <c r="BD53" i="11"/>
  <c r="BD71" i="11" s="1"/>
  <c r="BC53" i="11"/>
  <c r="BC71" i="11" s="1"/>
  <c r="BB53" i="11"/>
  <c r="BB71" i="11" s="1"/>
  <c r="BA53" i="11"/>
  <c r="BA71" i="11" s="1"/>
  <c r="AZ53" i="11"/>
  <c r="AZ71" i="11" s="1"/>
  <c r="AY53" i="11"/>
  <c r="AY71" i="11" s="1"/>
  <c r="AX53" i="11"/>
  <c r="AX71" i="11" s="1"/>
  <c r="AW53" i="11"/>
  <c r="AW71" i="11" s="1"/>
  <c r="AV53" i="11"/>
  <c r="AV71" i="11" s="1"/>
  <c r="AU53" i="11"/>
  <c r="AU71" i="11" s="1"/>
  <c r="AT53" i="11"/>
  <c r="AT71" i="11" s="1"/>
  <c r="AS53" i="11"/>
  <c r="AS71" i="11" s="1"/>
  <c r="AR53" i="11"/>
  <c r="AR71" i="11" s="1"/>
  <c r="AQ53" i="11"/>
  <c r="AQ71" i="11" s="1"/>
  <c r="AP53" i="11"/>
  <c r="AP71" i="11" s="1"/>
  <c r="AO53" i="11"/>
  <c r="AO71" i="11" s="1"/>
  <c r="AN53" i="11"/>
  <c r="AN71" i="11" s="1"/>
  <c r="AM53" i="11"/>
  <c r="AM71" i="11" s="1"/>
  <c r="AL53" i="11"/>
  <c r="AL71" i="11" s="1"/>
  <c r="AK53" i="11"/>
  <c r="AK71" i="11" s="1"/>
  <c r="AJ53" i="11"/>
  <c r="AJ71" i="11" s="1"/>
  <c r="AI53" i="11"/>
  <c r="AI71" i="11" s="1"/>
  <c r="AH53" i="11"/>
  <c r="AH71" i="11" s="1"/>
  <c r="AG53" i="11"/>
  <c r="AG71" i="11" s="1"/>
  <c r="AF53" i="11"/>
  <c r="AF71" i="11" s="1"/>
  <c r="AE53" i="11"/>
  <c r="AE71" i="11" s="1"/>
  <c r="AD53" i="11"/>
  <c r="AD71" i="11" s="1"/>
  <c r="AC53" i="11"/>
  <c r="AC71" i="11" s="1"/>
  <c r="AB53" i="11"/>
  <c r="AB71" i="11" s="1"/>
  <c r="AA53" i="11"/>
  <c r="AA71" i="11" s="1"/>
  <c r="Z53" i="11"/>
  <c r="Z71" i="11" s="1"/>
  <c r="Y53" i="11"/>
  <c r="Y71" i="11" s="1"/>
  <c r="X53" i="11"/>
  <c r="X71" i="11" s="1"/>
  <c r="W53" i="11"/>
  <c r="W71" i="11" s="1"/>
  <c r="V53" i="11"/>
  <c r="V71" i="11" s="1"/>
  <c r="U53" i="11"/>
  <c r="U71" i="11" s="1"/>
  <c r="T53" i="11"/>
  <c r="T71" i="11" s="1"/>
  <c r="S53" i="11"/>
  <c r="S71" i="11" s="1"/>
  <c r="R53" i="11"/>
  <c r="R71" i="11" s="1"/>
  <c r="Q53" i="11"/>
  <c r="Q71" i="11" s="1"/>
  <c r="P53" i="11"/>
  <c r="P71" i="11" s="1"/>
  <c r="O53" i="11"/>
  <c r="O71" i="11" s="1"/>
  <c r="N53" i="11"/>
  <c r="N71" i="11" s="1"/>
  <c r="M53" i="11"/>
  <c r="M71" i="11" s="1"/>
  <c r="L53" i="11"/>
  <c r="L71" i="11" s="1"/>
  <c r="K53" i="11"/>
  <c r="K71" i="11" s="1"/>
  <c r="J53" i="11"/>
  <c r="J71" i="11" s="1"/>
  <c r="I53" i="11"/>
  <c r="I71" i="11" s="1"/>
  <c r="H53" i="11"/>
  <c r="H71" i="11" s="1"/>
  <c r="G53" i="11"/>
  <c r="G71" i="11" s="1"/>
  <c r="F53" i="11"/>
  <c r="F71" i="11" s="1"/>
  <c r="E53" i="11"/>
  <c r="E71" i="11" s="1"/>
  <c r="D53" i="11"/>
  <c r="D71" i="11" s="1"/>
  <c r="CA52" i="11"/>
  <c r="CA70" i="11" s="1"/>
  <c r="BZ52" i="11"/>
  <c r="BZ70" i="11" s="1"/>
  <c r="BY52" i="11"/>
  <c r="BY70" i="11" s="1"/>
  <c r="BX52" i="11"/>
  <c r="BX70" i="11" s="1"/>
  <c r="BW52" i="11"/>
  <c r="BW70" i="11" s="1"/>
  <c r="BV52" i="11"/>
  <c r="BV70" i="11" s="1"/>
  <c r="BU52" i="11"/>
  <c r="BU70" i="11" s="1"/>
  <c r="BT52" i="11"/>
  <c r="BT70" i="11" s="1"/>
  <c r="BS52" i="11"/>
  <c r="BS70" i="11" s="1"/>
  <c r="BR52" i="11"/>
  <c r="BR70" i="11" s="1"/>
  <c r="BQ52" i="11"/>
  <c r="BQ70" i="11" s="1"/>
  <c r="BP52" i="11"/>
  <c r="BP70" i="11" s="1"/>
  <c r="BO52" i="11"/>
  <c r="BO70" i="11" s="1"/>
  <c r="BN52" i="11"/>
  <c r="BN70" i="11" s="1"/>
  <c r="BM52" i="11"/>
  <c r="BM70" i="11" s="1"/>
  <c r="BL52" i="11"/>
  <c r="BL70" i="11" s="1"/>
  <c r="BK52" i="11"/>
  <c r="BK70" i="11" s="1"/>
  <c r="BJ52" i="11"/>
  <c r="BJ70" i="11" s="1"/>
  <c r="BI52" i="11"/>
  <c r="BI70" i="11" s="1"/>
  <c r="BH52" i="11"/>
  <c r="BH70" i="11" s="1"/>
  <c r="BG52" i="11"/>
  <c r="BG70" i="11" s="1"/>
  <c r="BF52" i="11"/>
  <c r="BF70" i="11" s="1"/>
  <c r="BE52" i="11"/>
  <c r="BE70" i="11" s="1"/>
  <c r="BD52" i="11"/>
  <c r="BD70" i="11" s="1"/>
  <c r="BC52" i="11"/>
  <c r="BC70" i="11" s="1"/>
  <c r="BB52" i="11"/>
  <c r="BB70" i="11" s="1"/>
  <c r="BA52" i="11"/>
  <c r="BA70" i="11" s="1"/>
  <c r="AZ52" i="11"/>
  <c r="AZ70" i="11" s="1"/>
  <c r="AY52" i="11"/>
  <c r="AY70" i="11" s="1"/>
  <c r="AX52" i="11"/>
  <c r="AX70" i="11" s="1"/>
  <c r="AW52" i="11"/>
  <c r="AW70" i="11" s="1"/>
  <c r="AV52" i="11"/>
  <c r="AV70" i="11" s="1"/>
  <c r="AU52" i="11"/>
  <c r="AU70" i="11" s="1"/>
  <c r="AT52" i="11"/>
  <c r="AT70" i="11" s="1"/>
  <c r="AS52" i="11"/>
  <c r="AS70" i="11" s="1"/>
  <c r="AR52" i="11"/>
  <c r="AR70" i="11" s="1"/>
  <c r="AQ52" i="11"/>
  <c r="AQ70" i="11" s="1"/>
  <c r="AP52" i="11"/>
  <c r="AP70" i="11" s="1"/>
  <c r="AO52" i="11"/>
  <c r="AO70" i="11" s="1"/>
  <c r="AN52" i="11"/>
  <c r="AN70" i="11" s="1"/>
  <c r="AM52" i="11"/>
  <c r="AM70" i="11" s="1"/>
  <c r="AL52" i="11"/>
  <c r="AL70" i="11" s="1"/>
  <c r="AK52" i="11"/>
  <c r="AK70" i="11" s="1"/>
  <c r="AJ52" i="11"/>
  <c r="AJ70" i="11" s="1"/>
  <c r="AI52" i="11"/>
  <c r="AI70" i="11" s="1"/>
  <c r="AH52" i="11"/>
  <c r="AH70" i="11" s="1"/>
  <c r="AG52" i="11"/>
  <c r="AG70" i="11" s="1"/>
  <c r="AF52" i="11"/>
  <c r="AF70" i="11" s="1"/>
  <c r="AE52" i="11"/>
  <c r="AE70" i="11" s="1"/>
  <c r="AD52" i="11"/>
  <c r="AD70" i="11" s="1"/>
  <c r="AC52" i="11"/>
  <c r="AC70" i="11" s="1"/>
  <c r="AB52" i="11"/>
  <c r="AB70" i="11" s="1"/>
  <c r="AA52" i="11"/>
  <c r="AA70" i="11" s="1"/>
  <c r="Z52" i="11"/>
  <c r="Z70" i="11" s="1"/>
  <c r="Y52" i="11"/>
  <c r="Y70" i="11" s="1"/>
  <c r="X52" i="11"/>
  <c r="X70" i="11" s="1"/>
  <c r="W52" i="11"/>
  <c r="W70" i="11" s="1"/>
  <c r="V52" i="11"/>
  <c r="V70" i="11" s="1"/>
  <c r="U52" i="11"/>
  <c r="U70" i="11" s="1"/>
  <c r="T52" i="11"/>
  <c r="T70" i="11" s="1"/>
  <c r="S52" i="11"/>
  <c r="S70" i="11" s="1"/>
  <c r="R52" i="11"/>
  <c r="R70" i="11" s="1"/>
  <c r="Q52" i="11"/>
  <c r="Q70" i="11" s="1"/>
  <c r="P52" i="11"/>
  <c r="P70" i="11" s="1"/>
  <c r="O52" i="11"/>
  <c r="O70" i="11" s="1"/>
  <c r="N52" i="11"/>
  <c r="N70" i="11" s="1"/>
  <c r="M52" i="11"/>
  <c r="M70" i="11" s="1"/>
  <c r="L52" i="11"/>
  <c r="L70" i="11" s="1"/>
  <c r="K52" i="11"/>
  <c r="K70" i="11" s="1"/>
  <c r="J52" i="11"/>
  <c r="J70" i="11" s="1"/>
  <c r="I52" i="11"/>
  <c r="I70" i="11" s="1"/>
  <c r="H52" i="11"/>
  <c r="H70" i="11" s="1"/>
  <c r="G52" i="11"/>
  <c r="G70" i="11" s="1"/>
  <c r="F52" i="11"/>
  <c r="F70" i="11" s="1"/>
  <c r="E52" i="11"/>
  <c r="E70" i="11" s="1"/>
  <c r="D52" i="11"/>
  <c r="D70" i="11" s="1"/>
  <c r="CA51" i="11"/>
  <c r="CA69" i="11" s="1"/>
  <c r="BZ51" i="11"/>
  <c r="BZ69" i="11" s="1"/>
  <c r="BY51" i="11"/>
  <c r="BY69" i="11" s="1"/>
  <c r="BX51" i="11"/>
  <c r="BX69" i="11" s="1"/>
  <c r="BW51" i="11"/>
  <c r="BW69" i="11" s="1"/>
  <c r="BV51" i="11"/>
  <c r="BV69" i="11" s="1"/>
  <c r="BU51" i="11"/>
  <c r="BU69" i="11" s="1"/>
  <c r="BT51" i="11"/>
  <c r="BT69" i="11" s="1"/>
  <c r="BS51" i="11"/>
  <c r="BS69" i="11" s="1"/>
  <c r="BR51" i="11"/>
  <c r="BR69" i="11" s="1"/>
  <c r="BQ51" i="11"/>
  <c r="BQ69" i="11" s="1"/>
  <c r="BP51" i="11"/>
  <c r="BP69" i="11" s="1"/>
  <c r="BO51" i="11"/>
  <c r="BO69" i="11" s="1"/>
  <c r="BN51" i="11"/>
  <c r="BN69" i="11" s="1"/>
  <c r="BM51" i="11"/>
  <c r="BM69" i="11" s="1"/>
  <c r="BL51" i="11"/>
  <c r="BL69" i="11" s="1"/>
  <c r="BK51" i="11"/>
  <c r="BK69" i="11" s="1"/>
  <c r="BJ51" i="11"/>
  <c r="BJ69" i="11" s="1"/>
  <c r="BI51" i="11"/>
  <c r="BI69" i="11" s="1"/>
  <c r="BH51" i="11"/>
  <c r="BH69" i="11" s="1"/>
  <c r="BG51" i="11"/>
  <c r="BG69" i="11" s="1"/>
  <c r="BF51" i="11"/>
  <c r="BF69" i="11" s="1"/>
  <c r="BE51" i="11"/>
  <c r="BE69" i="11" s="1"/>
  <c r="BD51" i="11"/>
  <c r="BD69" i="11" s="1"/>
  <c r="BC51" i="11"/>
  <c r="BC69" i="11" s="1"/>
  <c r="BB51" i="11"/>
  <c r="BB69" i="11" s="1"/>
  <c r="BA51" i="11"/>
  <c r="BA69" i="11" s="1"/>
  <c r="AZ51" i="11"/>
  <c r="AZ69" i="11" s="1"/>
  <c r="AY51" i="11"/>
  <c r="AY69" i="11" s="1"/>
  <c r="AX51" i="11"/>
  <c r="AX69" i="11" s="1"/>
  <c r="AW51" i="11"/>
  <c r="AW69" i="11" s="1"/>
  <c r="AV51" i="11"/>
  <c r="AV69" i="11" s="1"/>
  <c r="AU51" i="11"/>
  <c r="AU69" i="11" s="1"/>
  <c r="AT51" i="11"/>
  <c r="AT69" i="11" s="1"/>
  <c r="AS51" i="11"/>
  <c r="AS69" i="11" s="1"/>
  <c r="AR51" i="11"/>
  <c r="AR69" i="11" s="1"/>
  <c r="AQ51" i="11"/>
  <c r="AQ69" i="11" s="1"/>
  <c r="AP51" i="11"/>
  <c r="AP69" i="11" s="1"/>
  <c r="AO51" i="11"/>
  <c r="AO69" i="11" s="1"/>
  <c r="AN51" i="11"/>
  <c r="AN69" i="11" s="1"/>
  <c r="AM51" i="11"/>
  <c r="AM69" i="11" s="1"/>
  <c r="AL51" i="11"/>
  <c r="AL69" i="11" s="1"/>
  <c r="AK51" i="11"/>
  <c r="AK69" i="11" s="1"/>
  <c r="AJ51" i="11"/>
  <c r="AJ69" i="11" s="1"/>
  <c r="AI51" i="11"/>
  <c r="AI69" i="11" s="1"/>
  <c r="AH51" i="11"/>
  <c r="AH69" i="11" s="1"/>
  <c r="AG51" i="11"/>
  <c r="AG69" i="11" s="1"/>
  <c r="AF51" i="11"/>
  <c r="AF69" i="11" s="1"/>
  <c r="AE51" i="11"/>
  <c r="AE69" i="11" s="1"/>
  <c r="AD51" i="11"/>
  <c r="AD69" i="11" s="1"/>
  <c r="AC51" i="11"/>
  <c r="AC69" i="11" s="1"/>
  <c r="AB51" i="11"/>
  <c r="AB69" i="11" s="1"/>
  <c r="AA51" i="11"/>
  <c r="AA69" i="11" s="1"/>
  <c r="Z51" i="11"/>
  <c r="Z69" i="11" s="1"/>
  <c r="Y51" i="11"/>
  <c r="Y69" i="11" s="1"/>
  <c r="X51" i="11"/>
  <c r="X69" i="11" s="1"/>
  <c r="W51" i="11"/>
  <c r="W69" i="11" s="1"/>
  <c r="V51" i="11"/>
  <c r="V69" i="11" s="1"/>
  <c r="U51" i="11"/>
  <c r="U69" i="11" s="1"/>
  <c r="T51" i="11"/>
  <c r="T69" i="11" s="1"/>
  <c r="S51" i="11"/>
  <c r="S69" i="11" s="1"/>
  <c r="R51" i="11"/>
  <c r="R69" i="11" s="1"/>
  <c r="Q51" i="11"/>
  <c r="Q69" i="11" s="1"/>
  <c r="P51" i="11"/>
  <c r="P69" i="11" s="1"/>
  <c r="O51" i="11"/>
  <c r="O69" i="11" s="1"/>
  <c r="N51" i="11"/>
  <c r="N69" i="11" s="1"/>
  <c r="M51" i="11"/>
  <c r="M69" i="11" s="1"/>
  <c r="L51" i="11"/>
  <c r="L69" i="11" s="1"/>
  <c r="K51" i="11"/>
  <c r="K69" i="11" s="1"/>
  <c r="J51" i="11"/>
  <c r="J69" i="11" s="1"/>
  <c r="I51" i="11"/>
  <c r="I69" i="11" s="1"/>
  <c r="H51" i="11"/>
  <c r="H69" i="11" s="1"/>
  <c r="G51" i="11"/>
  <c r="G69" i="11" s="1"/>
  <c r="F51" i="11"/>
  <c r="F69" i="11" s="1"/>
  <c r="E51" i="11"/>
  <c r="E69" i="11" s="1"/>
  <c r="D51" i="11"/>
  <c r="D69" i="11" s="1"/>
  <c r="CA50" i="11"/>
  <c r="CA68" i="11" s="1"/>
  <c r="BZ50" i="11"/>
  <c r="BZ68" i="11" s="1"/>
  <c r="BY50" i="11"/>
  <c r="BY68" i="11" s="1"/>
  <c r="BX50" i="11"/>
  <c r="BX68" i="11" s="1"/>
  <c r="BW50" i="11"/>
  <c r="BW68" i="11" s="1"/>
  <c r="BV50" i="11"/>
  <c r="BV68" i="11" s="1"/>
  <c r="BU50" i="11"/>
  <c r="BU68" i="11" s="1"/>
  <c r="BT50" i="11"/>
  <c r="BT68" i="11" s="1"/>
  <c r="BS50" i="11"/>
  <c r="BS68" i="11" s="1"/>
  <c r="BR50" i="11"/>
  <c r="BR68" i="11" s="1"/>
  <c r="BQ50" i="11"/>
  <c r="BQ68" i="11" s="1"/>
  <c r="BP50" i="11"/>
  <c r="BP68" i="11" s="1"/>
  <c r="BO50" i="11"/>
  <c r="BO68" i="11" s="1"/>
  <c r="BN50" i="11"/>
  <c r="BN68" i="11" s="1"/>
  <c r="BM50" i="11"/>
  <c r="BM68" i="11" s="1"/>
  <c r="BL50" i="11"/>
  <c r="BL68" i="11" s="1"/>
  <c r="BK50" i="11"/>
  <c r="BK68" i="11" s="1"/>
  <c r="BJ50" i="11"/>
  <c r="BJ68" i="11" s="1"/>
  <c r="BI50" i="11"/>
  <c r="BI68" i="11" s="1"/>
  <c r="BH50" i="11"/>
  <c r="BH68" i="11" s="1"/>
  <c r="BG50" i="11"/>
  <c r="BG68" i="11" s="1"/>
  <c r="BF50" i="11"/>
  <c r="BF68" i="11" s="1"/>
  <c r="BE50" i="11"/>
  <c r="BE68" i="11" s="1"/>
  <c r="BD50" i="11"/>
  <c r="BD68" i="11" s="1"/>
  <c r="BC50" i="11"/>
  <c r="BC68" i="11" s="1"/>
  <c r="BB50" i="11"/>
  <c r="BB68" i="11" s="1"/>
  <c r="BA50" i="11"/>
  <c r="BA68" i="11" s="1"/>
  <c r="AZ50" i="11"/>
  <c r="AZ68" i="11" s="1"/>
  <c r="AY50" i="11"/>
  <c r="AY68" i="11" s="1"/>
  <c r="AX50" i="11"/>
  <c r="AX68" i="11" s="1"/>
  <c r="AW50" i="11"/>
  <c r="AW68" i="11" s="1"/>
  <c r="AV50" i="11"/>
  <c r="AV68" i="11" s="1"/>
  <c r="AU50" i="11"/>
  <c r="AU68" i="11" s="1"/>
  <c r="AT50" i="11"/>
  <c r="AT68" i="11" s="1"/>
  <c r="AS50" i="11"/>
  <c r="AS68" i="11" s="1"/>
  <c r="AR50" i="11"/>
  <c r="AR68" i="11" s="1"/>
  <c r="AQ50" i="11"/>
  <c r="AQ68" i="11" s="1"/>
  <c r="AP50" i="11"/>
  <c r="AP68" i="11" s="1"/>
  <c r="AO50" i="11"/>
  <c r="AO68" i="11" s="1"/>
  <c r="AN50" i="11"/>
  <c r="AN68" i="11" s="1"/>
  <c r="AM50" i="11"/>
  <c r="AM68" i="11" s="1"/>
  <c r="AL50" i="11"/>
  <c r="AL68" i="11" s="1"/>
  <c r="AK50" i="11"/>
  <c r="AK68" i="11" s="1"/>
  <c r="AJ50" i="11"/>
  <c r="AJ68" i="11" s="1"/>
  <c r="AI50" i="11"/>
  <c r="AI68" i="11" s="1"/>
  <c r="AH50" i="11"/>
  <c r="AH68" i="11" s="1"/>
  <c r="AG50" i="11"/>
  <c r="AG68" i="11" s="1"/>
  <c r="AF50" i="11"/>
  <c r="AF68" i="11" s="1"/>
  <c r="AE50" i="11"/>
  <c r="AE68" i="11" s="1"/>
  <c r="AD50" i="11"/>
  <c r="AD68" i="11" s="1"/>
  <c r="AC50" i="11"/>
  <c r="AC68" i="11" s="1"/>
  <c r="AB50" i="11"/>
  <c r="AB68" i="11" s="1"/>
  <c r="AA50" i="11"/>
  <c r="AA68" i="11" s="1"/>
  <c r="Z50" i="11"/>
  <c r="Z68" i="11" s="1"/>
  <c r="Y50" i="11"/>
  <c r="Y68" i="11" s="1"/>
  <c r="X50" i="11"/>
  <c r="X68" i="11" s="1"/>
  <c r="W50" i="11"/>
  <c r="W68" i="11" s="1"/>
  <c r="V50" i="11"/>
  <c r="V68" i="11" s="1"/>
  <c r="U50" i="11"/>
  <c r="U68" i="11" s="1"/>
  <c r="T50" i="11"/>
  <c r="T68" i="11" s="1"/>
  <c r="S50" i="11"/>
  <c r="S68" i="11" s="1"/>
  <c r="R50" i="11"/>
  <c r="R68" i="11" s="1"/>
  <c r="Q50" i="11"/>
  <c r="Q68" i="11" s="1"/>
  <c r="P50" i="11"/>
  <c r="P68" i="11" s="1"/>
  <c r="O50" i="11"/>
  <c r="O68" i="11" s="1"/>
  <c r="N50" i="11"/>
  <c r="N68" i="11" s="1"/>
  <c r="M50" i="11"/>
  <c r="M68" i="11" s="1"/>
  <c r="L50" i="11"/>
  <c r="L68" i="11" s="1"/>
  <c r="K50" i="11"/>
  <c r="K68" i="11" s="1"/>
  <c r="J50" i="11"/>
  <c r="J68" i="11" s="1"/>
  <c r="I50" i="11"/>
  <c r="I68" i="11" s="1"/>
  <c r="H50" i="11"/>
  <c r="H68" i="11" s="1"/>
  <c r="G50" i="11"/>
  <c r="G68" i="11" s="1"/>
  <c r="F50" i="11"/>
  <c r="F68" i="11" s="1"/>
  <c r="E50" i="11"/>
  <c r="E68" i="11" s="1"/>
  <c r="D50" i="11"/>
  <c r="D68" i="11" s="1"/>
  <c r="CA49" i="11"/>
  <c r="CA67" i="11" s="1"/>
  <c r="BZ49" i="11"/>
  <c r="BZ67" i="11" s="1"/>
  <c r="BY49" i="11"/>
  <c r="BY67" i="11" s="1"/>
  <c r="BX49" i="11"/>
  <c r="BX67" i="11" s="1"/>
  <c r="BW49" i="11"/>
  <c r="BW67" i="11" s="1"/>
  <c r="BV49" i="11"/>
  <c r="BV67" i="11" s="1"/>
  <c r="BU49" i="11"/>
  <c r="BU67" i="11" s="1"/>
  <c r="BT49" i="11"/>
  <c r="BT67" i="11" s="1"/>
  <c r="BS49" i="11"/>
  <c r="BS67" i="11" s="1"/>
  <c r="BR49" i="11"/>
  <c r="BR67" i="11" s="1"/>
  <c r="BQ49" i="11"/>
  <c r="BQ67" i="11" s="1"/>
  <c r="BP49" i="11"/>
  <c r="BP67" i="11" s="1"/>
  <c r="BO49" i="11"/>
  <c r="BO67" i="11" s="1"/>
  <c r="BN49" i="11"/>
  <c r="BN67" i="11" s="1"/>
  <c r="BM49" i="11"/>
  <c r="BM67" i="11" s="1"/>
  <c r="BL49" i="11"/>
  <c r="BL67" i="11" s="1"/>
  <c r="BK49" i="11"/>
  <c r="BK67" i="11" s="1"/>
  <c r="BJ49" i="11"/>
  <c r="BJ67" i="11" s="1"/>
  <c r="BI49" i="11"/>
  <c r="BI67" i="11" s="1"/>
  <c r="BH49" i="11"/>
  <c r="BH67" i="11" s="1"/>
  <c r="BG49" i="11"/>
  <c r="BG67" i="11" s="1"/>
  <c r="BF49" i="11"/>
  <c r="BF67" i="11" s="1"/>
  <c r="BE49" i="11"/>
  <c r="BE67" i="11" s="1"/>
  <c r="BD49" i="11"/>
  <c r="BD67" i="11" s="1"/>
  <c r="BC49" i="11"/>
  <c r="BC67" i="11" s="1"/>
  <c r="BB49" i="11"/>
  <c r="BB67" i="11" s="1"/>
  <c r="BA49" i="11"/>
  <c r="BA67" i="11" s="1"/>
  <c r="AZ49" i="11"/>
  <c r="AZ67" i="11" s="1"/>
  <c r="AY49" i="11"/>
  <c r="AY67" i="11" s="1"/>
  <c r="AX49" i="11"/>
  <c r="AX67" i="11" s="1"/>
  <c r="AW49" i="11"/>
  <c r="AW67" i="11" s="1"/>
  <c r="AV49" i="11"/>
  <c r="AV67" i="11" s="1"/>
  <c r="AU49" i="11"/>
  <c r="AU67" i="11" s="1"/>
  <c r="AT49" i="11"/>
  <c r="AT67" i="11" s="1"/>
  <c r="AS49" i="11"/>
  <c r="AS67" i="11" s="1"/>
  <c r="AR49" i="11"/>
  <c r="AR67" i="11" s="1"/>
  <c r="AQ49" i="11"/>
  <c r="AQ67" i="11" s="1"/>
  <c r="AP49" i="11"/>
  <c r="AP67" i="11" s="1"/>
  <c r="AO49" i="11"/>
  <c r="AO67" i="11" s="1"/>
  <c r="AN49" i="11"/>
  <c r="AN67" i="11" s="1"/>
  <c r="AM49" i="11"/>
  <c r="AM67" i="11" s="1"/>
  <c r="AL49" i="11"/>
  <c r="AL67" i="11" s="1"/>
  <c r="AK49" i="11"/>
  <c r="AK67" i="11" s="1"/>
  <c r="AJ49" i="11"/>
  <c r="AJ67" i="11" s="1"/>
  <c r="AI49" i="11"/>
  <c r="AI67" i="11" s="1"/>
  <c r="AH49" i="11"/>
  <c r="AH67" i="11" s="1"/>
  <c r="AG49" i="11"/>
  <c r="AG67" i="11" s="1"/>
  <c r="AF49" i="11"/>
  <c r="AF67" i="11" s="1"/>
  <c r="AE49" i="11"/>
  <c r="AE67" i="11" s="1"/>
  <c r="AD49" i="11"/>
  <c r="AD67" i="11" s="1"/>
  <c r="AC49" i="11"/>
  <c r="AC67" i="11" s="1"/>
  <c r="AB49" i="11"/>
  <c r="AB67" i="11" s="1"/>
  <c r="AA49" i="11"/>
  <c r="AA67" i="11" s="1"/>
  <c r="Z49" i="11"/>
  <c r="Z67" i="11" s="1"/>
  <c r="Y49" i="11"/>
  <c r="Y67" i="11" s="1"/>
  <c r="X49" i="11"/>
  <c r="X67" i="11" s="1"/>
  <c r="W49" i="11"/>
  <c r="W67" i="11" s="1"/>
  <c r="V49" i="11"/>
  <c r="V67" i="11" s="1"/>
  <c r="U49" i="11"/>
  <c r="U67" i="11" s="1"/>
  <c r="T49" i="11"/>
  <c r="T67" i="11" s="1"/>
  <c r="S49" i="11"/>
  <c r="S67" i="11" s="1"/>
  <c r="R49" i="11"/>
  <c r="R67" i="11" s="1"/>
  <c r="Q49" i="11"/>
  <c r="Q67" i="11" s="1"/>
  <c r="P49" i="11"/>
  <c r="P67" i="11" s="1"/>
  <c r="O49" i="11"/>
  <c r="O67" i="11" s="1"/>
  <c r="N49" i="11"/>
  <c r="N67" i="11" s="1"/>
  <c r="M49" i="11"/>
  <c r="M67" i="11" s="1"/>
  <c r="L49" i="11"/>
  <c r="L67" i="11" s="1"/>
  <c r="K49" i="11"/>
  <c r="K67" i="11" s="1"/>
  <c r="J49" i="11"/>
  <c r="J67" i="11" s="1"/>
  <c r="I49" i="11"/>
  <c r="I67" i="11" s="1"/>
  <c r="H49" i="11"/>
  <c r="H67" i="11" s="1"/>
  <c r="G49" i="11"/>
  <c r="G67" i="11" s="1"/>
  <c r="F49" i="11"/>
  <c r="F67" i="11" s="1"/>
  <c r="E49" i="11"/>
  <c r="E67" i="11" s="1"/>
  <c r="D49" i="11"/>
  <c r="D67" i="11" s="1"/>
  <c r="CA48" i="11"/>
  <c r="CA66" i="11" s="1"/>
  <c r="BZ48" i="11"/>
  <c r="BZ66" i="11" s="1"/>
  <c r="BY48" i="11"/>
  <c r="BY66" i="11" s="1"/>
  <c r="BX48" i="11"/>
  <c r="BX66" i="11" s="1"/>
  <c r="BW48" i="11"/>
  <c r="BW66" i="11" s="1"/>
  <c r="BV48" i="11"/>
  <c r="BV66" i="11" s="1"/>
  <c r="BU48" i="11"/>
  <c r="BU66" i="11" s="1"/>
  <c r="BT48" i="11"/>
  <c r="BT66" i="11" s="1"/>
  <c r="BS48" i="11"/>
  <c r="BS66" i="11" s="1"/>
  <c r="BR48" i="11"/>
  <c r="BR66" i="11" s="1"/>
  <c r="BQ48" i="11"/>
  <c r="BQ66" i="11" s="1"/>
  <c r="BP48" i="11"/>
  <c r="BP66" i="11" s="1"/>
  <c r="BO48" i="11"/>
  <c r="BO66" i="11" s="1"/>
  <c r="BN48" i="11"/>
  <c r="BN66" i="11" s="1"/>
  <c r="BM48" i="11"/>
  <c r="BM66" i="11" s="1"/>
  <c r="BL48" i="11"/>
  <c r="BL66" i="11" s="1"/>
  <c r="BK48" i="11"/>
  <c r="BK66" i="11" s="1"/>
  <c r="BJ48" i="11"/>
  <c r="BJ66" i="11" s="1"/>
  <c r="BI48" i="11"/>
  <c r="BI66" i="11" s="1"/>
  <c r="BH48" i="11"/>
  <c r="BH66" i="11" s="1"/>
  <c r="BG48" i="11"/>
  <c r="BG66" i="11" s="1"/>
  <c r="BF48" i="11"/>
  <c r="BF66" i="11" s="1"/>
  <c r="BE48" i="11"/>
  <c r="BE66" i="11" s="1"/>
  <c r="BD48" i="11"/>
  <c r="BD66" i="11" s="1"/>
  <c r="BC48" i="11"/>
  <c r="BC66" i="11" s="1"/>
  <c r="BB48" i="11"/>
  <c r="BB66" i="11" s="1"/>
  <c r="BA48" i="11"/>
  <c r="BA66" i="11" s="1"/>
  <c r="AZ48" i="11"/>
  <c r="AZ66" i="11" s="1"/>
  <c r="AY48" i="11"/>
  <c r="AY66" i="11" s="1"/>
  <c r="AX48" i="11"/>
  <c r="AX66" i="11" s="1"/>
  <c r="AW48" i="11"/>
  <c r="AW66" i="11" s="1"/>
  <c r="AV48" i="11"/>
  <c r="AV66" i="11" s="1"/>
  <c r="AU48" i="11"/>
  <c r="AU66" i="11" s="1"/>
  <c r="AT48" i="11"/>
  <c r="AT66" i="11" s="1"/>
  <c r="AS48" i="11"/>
  <c r="AS66" i="11" s="1"/>
  <c r="AR48" i="11"/>
  <c r="AR66" i="11" s="1"/>
  <c r="AQ48" i="11"/>
  <c r="AQ66" i="11" s="1"/>
  <c r="AP48" i="11"/>
  <c r="AP66" i="11" s="1"/>
  <c r="AO48" i="11"/>
  <c r="AO66" i="11" s="1"/>
  <c r="AN48" i="11"/>
  <c r="AN66" i="11" s="1"/>
  <c r="AM48" i="11"/>
  <c r="AM66" i="11" s="1"/>
  <c r="AL48" i="11"/>
  <c r="AL66" i="11" s="1"/>
  <c r="AK48" i="11"/>
  <c r="AK66" i="11" s="1"/>
  <c r="AJ48" i="11"/>
  <c r="AJ66" i="11" s="1"/>
  <c r="AI48" i="11"/>
  <c r="AI66" i="11" s="1"/>
  <c r="AH48" i="11"/>
  <c r="AH66" i="11" s="1"/>
  <c r="AG48" i="11"/>
  <c r="AG66" i="11" s="1"/>
  <c r="AF48" i="11"/>
  <c r="AF66" i="11" s="1"/>
  <c r="AE48" i="11"/>
  <c r="AE66" i="11" s="1"/>
  <c r="AD48" i="11"/>
  <c r="AD66" i="11" s="1"/>
  <c r="AC48" i="11"/>
  <c r="AC66" i="11" s="1"/>
  <c r="AB48" i="11"/>
  <c r="AB66" i="11" s="1"/>
  <c r="AA48" i="11"/>
  <c r="AA66" i="11" s="1"/>
  <c r="Z48" i="11"/>
  <c r="Z66" i="11" s="1"/>
  <c r="Y48" i="11"/>
  <c r="Y66" i="11" s="1"/>
  <c r="X48" i="11"/>
  <c r="X66" i="11" s="1"/>
  <c r="W48" i="11"/>
  <c r="W66" i="11" s="1"/>
  <c r="V48" i="11"/>
  <c r="V66" i="11" s="1"/>
  <c r="U48" i="11"/>
  <c r="U66" i="11" s="1"/>
  <c r="T48" i="11"/>
  <c r="T66" i="11" s="1"/>
  <c r="S48" i="11"/>
  <c r="S66" i="11" s="1"/>
  <c r="R48" i="11"/>
  <c r="R66" i="11" s="1"/>
  <c r="Q48" i="11"/>
  <c r="Q66" i="11" s="1"/>
  <c r="P48" i="11"/>
  <c r="P66" i="11" s="1"/>
  <c r="O48" i="11"/>
  <c r="O66" i="11" s="1"/>
  <c r="N48" i="11"/>
  <c r="N66" i="11" s="1"/>
  <c r="M48" i="11"/>
  <c r="M66" i="11" s="1"/>
  <c r="L48" i="11"/>
  <c r="L66" i="11" s="1"/>
  <c r="K48" i="11"/>
  <c r="K66" i="11" s="1"/>
  <c r="J48" i="11"/>
  <c r="J66" i="11" s="1"/>
  <c r="I48" i="11"/>
  <c r="I66" i="11" s="1"/>
  <c r="H48" i="11"/>
  <c r="H66" i="11" s="1"/>
  <c r="G48" i="11"/>
  <c r="G66" i="11" s="1"/>
  <c r="F48" i="11"/>
  <c r="F66" i="11" s="1"/>
  <c r="E48" i="11"/>
  <c r="E66" i="11" s="1"/>
  <c r="D48" i="11"/>
  <c r="D66" i="11" s="1"/>
  <c r="CA47" i="11"/>
  <c r="CA65" i="11" s="1"/>
  <c r="BZ47" i="11"/>
  <c r="BZ65" i="11" s="1"/>
  <c r="BY47" i="11"/>
  <c r="BY65" i="11" s="1"/>
  <c r="BX47" i="11"/>
  <c r="BX65" i="11" s="1"/>
  <c r="BW47" i="11"/>
  <c r="BW65" i="11" s="1"/>
  <c r="BV47" i="11"/>
  <c r="BV65" i="11" s="1"/>
  <c r="BU47" i="11"/>
  <c r="BU65" i="11" s="1"/>
  <c r="BT47" i="11"/>
  <c r="BT65" i="11" s="1"/>
  <c r="BS47" i="11"/>
  <c r="BS65" i="11" s="1"/>
  <c r="BR47" i="11"/>
  <c r="BR65" i="11" s="1"/>
  <c r="BQ47" i="11"/>
  <c r="BQ65" i="11" s="1"/>
  <c r="BP47" i="11"/>
  <c r="BP65" i="11" s="1"/>
  <c r="BO47" i="11"/>
  <c r="BO65" i="11" s="1"/>
  <c r="BN47" i="11"/>
  <c r="BN65" i="11" s="1"/>
  <c r="BM47" i="11"/>
  <c r="BM65" i="11" s="1"/>
  <c r="BL47" i="11"/>
  <c r="BL65" i="11" s="1"/>
  <c r="BK47" i="11"/>
  <c r="BK65" i="11" s="1"/>
  <c r="BJ47" i="11"/>
  <c r="BJ65" i="11" s="1"/>
  <c r="BI47" i="11"/>
  <c r="BI65" i="11" s="1"/>
  <c r="BH47" i="11"/>
  <c r="BH65" i="11" s="1"/>
  <c r="BG47" i="11"/>
  <c r="BG65" i="11" s="1"/>
  <c r="BF47" i="11"/>
  <c r="BF65" i="11" s="1"/>
  <c r="BE47" i="11"/>
  <c r="BE65" i="11" s="1"/>
  <c r="BD47" i="11"/>
  <c r="BD65" i="11" s="1"/>
  <c r="BC47" i="11"/>
  <c r="BC65" i="11" s="1"/>
  <c r="BB47" i="11"/>
  <c r="BB65" i="11" s="1"/>
  <c r="BA47" i="11"/>
  <c r="BA65" i="11" s="1"/>
  <c r="AZ47" i="11"/>
  <c r="AZ65" i="11" s="1"/>
  <c r="AY47" i="11"/>
  <c r="AY65" i="11" s="1"/>
  <c r="AX47" i="11"/>
  <c r="AX65" i="11" s="1"/>
  <c r="AW47" i="11"/>
  <c r="AW65" i="11" s="1"/>
  <c r="AV47" i="11"/>
  <c r="AV65" i="11" s="1"/>
  <c r="AU47" i="11"/>
  <c r="AU65" i="11" s="1"/>
  <c r="AT47" i="11"/>
  <c r="AT65" i="11" s="1"/>
  <c r="AS47" i="11"/>
  <c r="AS65" i="11" s="1"/>
  <c r="AR47" i="11"/>
  <c r="AR65" i="11" s="1"/>
  <c r="AQ47" i="11"/>
  <c r="AQ65" i="11" s="1"/>
  <c r="AP47" i="11"/>
  <c r="AP65" i="11" s="1"/>
  <c r="AO47" i="11"/>
  <c r="AO65" i="11" s="1"/>
  <c r="AN47" i="11"/>
  <c r="AN65" i="11" s="1"/>
  <c r="AM47" i="11"/>
  <c r="AM65" i="11" s="1"/>
  <c r="AL47" i="11"/>
  <c r="AL65" i="11" s="1"/>
  <c r="AK47" i="11"/>
  <c r="AK65" i="11" s="1"/>
  <c r="AJ47" i="11"/>
  <c r="AJ65" i="11" s="1"/>
  <c r="AI47" i="11"/>
  <c r="AI65" i="11" s="1"/>
  <c r="AH47" i="11"/>
  <c r="AH65" i="11" s="1"/>
  <c r="AG47" i="11"/>
  <c r="AG65" i="11" s="1"/>
  <c r="AF47" i="11"/>
  <c r="AF65" i="11" s="1"/>
  <c r="AE47" i="11"/>
  <c r="AE65" i="11" s="1"/>
  <c r="AD47" i="11"/>
  <c r="AD65" i="11" s="1"/>
  <c r="AC47" i="11"/>
  <c r="AC65" i="11" s="1"/>
  <c r="AB47" i="11"/>
  <c r="AB65" i="11" s="1"/>
  <c r="AA47" i="11"/>
  <c r="AA65" i="11" s="1"/>
  <c r="Z47" i="11"/>
  <c r="Z65" i="11" s="1"/>
  <c r="Y47" i="11"/>
  <c r="Y65" i="11" s="1"/>
  <c r="X47" i="11"/>
  <c r="X65" i="11" s="1"/>
  <c r="W47" i="11"/>
  <c r="W65" i="11" s="1"/>
  <c r="V47" i="11"/>
  <c r="V65" i="11" s="1"/>
  <c r="U47" i="11"/>
  <c r="U65" i="11" s="1"/>
  <c r="T47" i="11"/>
  <c r="T65" i="11" s="1"/>
  <c r="S47" i="11"/>
  <c r="S65" i="11" s="1"/>
  <c r="R47" i="11"/>
  <c r="R65" i="11" s="1"/>
  <c r="Q47" i="11"/>
  <c r="Q65" i="11" s="1"/>
  <c r="P47" i="11"/>
  <c r="P65" i="11" s="1"/>
  <c r="O47" i="11"/>
  <c r="O65" i="11" s="1"/>
  <c r="N47" i="11"/>
  <c r="N65" i="11" s="1"/>
  <c r="M47" i="11"/>
  <c r="M65" i="11" s="1"/>
  <c r="L47" i="11"/>
  <c r="L65" i="11" s="1"/>
  <c r="K47" i="11"/>
  <c r="K65" i="11" s="1"/>
  <c r="J47" i="11"/>
  <c r="J65" i="11" s="1"/>
  <c r="I47" i="11"/>
  <c r="I65" i="11" s="1"/>
  <c r="H47" i="11"/>
  <c r="H65" i="11" s="1"/>
  <c r="G47" i="11"/>
  <c r="G65" i="11" s="1"/>
  <c r="F47" i="11"/>
  <c r="F65" i="11" s="1"/>
  <c r="E47" i="11"/>
  <c r="E65" i="11" s="1"/>
  <c r="D47" i="11"/>
  <c r="D65" i="11" s="1"/>
  <c r="CA46" i="11"/>
  <c r="CA64" i="11" s="1"/>
  <c r="BZ46" i="11"/>
  <c r="BZ64" i="11" s="1"/>
  <c r="BY46" i="11"/>
  <c r="BY64" i="11" s="1"/>
  <c r="BX46" i="11"/>
  <c r="BX64" i="11" s="1"/>
  <c r="BW46" i="11"/>
  <c r="BW64" i="11" s="1"/>
  <c r="BV46" i="11"/>
  <c r="BV64" i="11" s="1"/>
  <c r="BU46" i="11"/>
  <c r="BU64" i="11" s="1"/>
  <c r="BT46" i="11"/>
  <c r="BT64" i="11" s="1"/>
  <c r="BS46" i="11"/>
  <c r="BS64" i="11" s="1"/>
  <c r="BR46" i="11"/>
  <c r="BR64" i="11" s="1"/>
  <c r="BQ46" i="11"/>
  <c r="BQ64" i="11" s="1"/>
  <c r="BP46" i="11"/>
  <c r="BP64" i="11" s="1"/>
  <c r="BO46" i="11"/>
  <c r="BO64" i="11" s="1"/>
  <c r="BN46" i="11"/>
  <c r="BN64" i="11" s="1"/>
  <c r="BM46" i="11"/>
  <c r="BM64" i="11" s="1"/>
  <c r="BL46" i="11"/>
  <c r="BL64" i="11" s="1"/>
  <c r="BK46" i="11"/>
  <c r="BK64" i="11" s="1"/>
  <c r="BJ46" i="11"/>
  <c r="BJ64" i="11" s="1"/>
  <c r="BI46" i="11"/>
  <c r="BI64" i="11" s="1"/>
  <c r="BH46" i="11"/>
  <c r="BH64" i="11" s="1"/>
  <c r="BG46" i="11"/>
  <c r="BG64" i="11" s="1"/>
  <c r="BF46" i="11"/>
  <c r="BF64" i="11" s="1"/>
  <c r="BE46" i="11"/>
  <c r="BE64" i="11" s="1"/>
  <c r="BD46" i="11"/>
  <c r="BD64" i="11" s="1"/>
  <c r="BC46" i="11"/>
  <c r="BC64" i="11" s="1"/>
  <c r="BB46" i="11"/>
  <c r="BB64" i="11" s="1"/>
  <c r="BA46" i="11"/>
  <c r="BA64" i="11" s="1"/>
  <c r="AZ46" i="11"/>
  <c r="AZ64" i="11" s="1"/>
  <c r="AY46" i="11"/>
  <c r="AY64" i="11" s="1"/>
  <c r="AX46" i="11"/>
  <c r="AX64" i="11" s="1"/>
  <c r="AW46" i="11"/>
  <c r="AW64" i="11" s="1"/>
  <c r="AV46" i="11"/>
  <c r="AV64" i="11" s="1"/>
  <c r="AU46" i="11"/>
  <c r="AU64" i="11" s="1"/>
  <c r="AT46" i="11"/>
  <c r="AT64" i="11" s="1"/>
  <c r="AS46" i="11"/>
  <c r="AS64" i="11" s="1"/>
  <c r="AR46" i="11"/>
  <c r="AR64" i="11" s="1"/>
  <c r="AQ46" i="11"/>
  <c r="AQ64" i="11" s="1"/>
  <c r="AP46" i="11"/>
  <c r="AP64" i="11" s="1"/>
  <c r="AO46" i="11"/>
  <c r="AO64" i="11" s="1"/>
  <c r="AN46" i="11"/>
  <c r="AN64" i="11" s="1"/>
  <c r="AM46" i="11"/>
  <c r="AM64" i="11" s="1"/>
  <c r="AL46" i="11"/>
  <c r="AL64" i="11" s="1"/>
  <c r="AK46" i="11"/>
  <c r="AK64" i="11" s="1"/>
  <c r="AJ46" i="11"/>
  <c r="AJ64" i="11" s="1"/>
  <c r="AI46" i="11"/>
  <c r="AI64" i="11" s="1"/>
  <c r="AH46" i="11"/>
  <c r="AH64" i="11" s="1"/>
  <c r="AG46" i="11"/>
  <c r="AG64" i="11" s="1"/>
  <c r="AF46" i="11"/>
  <c r="AF64" i="11" s="1"/>
  <c r="AE46" i="11"/>
  <c r="AE64" i="11" s="1"/>
  <c r="AD46" i="11"/>
  <c r="AD64" i="11" s="1"/>
  <c r="AC46" i="11"/>
  <c r="AC64" i="11" s="1"/>
  <c r="AB46" i="11"/>
  <c r="AB64" i="11" s="1"/>
  <c r="AA46" i="11"/>
  <c r="AA64" i="11" s="1"/>
  <c r="Z46" i="11"/>
  <c r="Z64" i="11" s="1"/>
  <c r="Y46" i="11"/>
  <c r="Y64" i="11" s="1"/>
  <c r="X46" i="11"/>
  <c r="X64" i="11" s="1"/>
  <c r="W46" i="11"/>
  <c r="W64" i="11" s="1"/>
  <c r="V46" i="11"/>
  <c r="V64" i="11" s="1"/>
  <c r="U46" i="11"/>
  <c r="U64" i="11" s="1"/>
  <c r="T46" i="11"/>
  <c r="T64" i="11" s="1"/>
  <c r="S46" i="11"/>
  <c r="S64" i="11" s="1"/>
  <c r="R46" i="11"/>
  <c r="R64" i="11" s="1"/>
  <c r="Q46" i="11"/>
  <c r="Q64" i="11" s="1"/>
  <c r="P46" i="11"/>
  <c r="P64" i="11" s="1"/>
  <c r="O46" i="11"/>
  <c r="O64" i="11" s="1"/>
  <c r="N46" i="11"/>
  <c r="N64" i="11" s="1"/>
  <c r="M46" i="11"/>
  <c r="M64" i="11" s="1"/>
  <c r="L46" i="11"/>
  <c r="L64" i="11" s="1"/>
  <c r="K46" i="11"/>
  <c r="K64" i="11" s="1"/>
  <c r="J46" i="11"/>
  <c r="J64" i="11" s="1"/>
  <c r="I46" i="11"/>
  <c r="I64" i="11" s="1"/>
  <c r="H46" i="11"/>
  <c r="H64" i="11" s="1"/>
  <c r="G46" i="11"/>
  <c r="G64" i="11" s="1"/>
  <c r="F46" i="11"/>
  <c r="F64" i="11" s="1"/>
  <c r="E46" i="11"/>
  <c r="E64" i="11" s="1"/>
  <c r="D46" i="11"/>
  <c r="D64" i="11" s="1"/>
  <c r="CA45" i="11"/>
  <c r="CA63" i="11" s="1"/>
  <c r="BZ45" i="11"/>
  <c r="BZ63" i="11" s="1"/>
  <c r="BY45" i="11"/>
  <c r="BY63" i="11" s="1"/>
  <c r="BX45" i="11"/>
  <c r="BX63" i="11" s="1"/>
  <c r="BW45" i="11"/>
  <c r="BW63" i="11" s="1"/>
  <c r="BV45" i="11"/>
  <c r="BV63" i="11" s="1"/>
  <c r="BU45" i="11"/>
  <c r="BU63" i="11" s="1"/>
  <c r="BT45" i="11"/>
  <c r="BT63" i="11" s="1"/>
  <c r="BS45" i="11"/>
  <c r="BS63" i="11" s="1"/>
  <c r="BR45" i="11"/>
  <c r="BR63" i="11" s="1"/>
  <c r="BQ45" i="11"/>
  <c r="BQ63" i="11" s="1"/>
  <c r="BP45" i="11"/>
  <c r="BP63" i="11" s="1"/>
  <c r="BO45" i="11"/>
  <c r="BO63" i="11" s="1"/>
  <c r="BN45" i="11"/>
  <c r="BN63" i="11" s="1"/>
  <c r="BM45" i="11"/>
  <c r="BM63" i="11" s="1"/>
  <c r="BL45" i="11"/>
  <c r="BL63" i="11" s="1"/>
  <c r="BK45" i="11"/>
  <c r="BK63" i="11" s="1"/>
  <c r="BJ45" i="11"/>
  <c r="BJ63" i="11" s="1"/>
  <c r="BI45" i="11"/>
  <c r="BI63" i="11" s="1"/>
  <c r="BH45" i="11"/>
  <c r="BH63" i="11" s="1"/>
  <c r="BG45" i="11"/>
  <c r="BG63" i="11" s="1"/>
  <c r="BF45" i="11"/>
  <c r="BF63" i="11" s="1"/>
  <c r="BE45" i="11"/>
  <c r="BE63" i="11" s="1"/>
  <c r="BD45" i="11"/>
  <c r="BD63" i="11" s="1"/>
  <c r="BC45" i="11"/>
  <c r="BC63" i="11" s="1"/>
  <c r="BB45" i="11"/>
  <c r="BB63" i="11" s="1"/>
  <c r="BA45" i="11"/>
  <c r="BA63" i="11" s="1"/>
  <c r="AZ45" i="11"/>
  <c r="AZ63" i="11" s="1"/>
  <c r="AY45" i="11"/>
  <c r="AY63" i="11" s="1"/>
  <c r="AX45" i="11"/>
  <c r="AX63" i="11" s="1"/>
  <c r="AW45" i="11"/>
  <c r="AW63" i="11" s="1"/>
  <c r="AV45" i="11"/>
  <c r="AV63" i="11" s="1"/>
  <c r="AU45" i="11"/>
  <c r="AU63" i="11" s="1"/>
  <c r="AT45" i="11"/>
  <c r="AT63" i="11" s="1"/>
  <c r="AS45" i="11"/>
  <c r="AS63" i="11" s="1"/>
  <c r="AR45" i="11"/>
  <c r="AR63" i="11" s="1"/>
  <c r="AQ45" i="11"/>
  <c r="AQ63" i="11" s="1"/>
  <c r="AP45" i="11"/>
  <c r="AP63" i="11" s="1"/>
  <c r="AO45" i="11"/>
  <c r="AO63" i="11" s="1"/>
  <c r="AN45" i="11"/>
  <c r="AN63" i="11" s="1"/>
  <c r="AM45" i="11"/>
  <c r="AM63" i="11" s="1"/>
  <c r="AL45" i="11"/>
  <c r="AL63" i="11" s="1"/>
  <c r="AK45" i="11"/>
  <c r="AK63" i="11" s="1"/>
  <c r="AJ45" i="11"/>
  <c r="AJ63" i="11" s="1"/>
  <c r="AI45" i="11"/>
  <c r="AI63" i="11" s="1"/>
  <c r="AH45" i="11"/>
  <c r="AH63" i="11" s="1"/>
  <c r="AG45" i="11"/>
  <c r="AG63" i="11" s="1"/>
  <c r="AF45" i="11"/>
  <c r="AF63" i="11" s="1"/>
  <c r="AE45" i="11"/>
  <c r="AE63" i="11" s="1"/>
  <c r="AD45" i="11"/>
  <c r="AD63" i="11" s="1"/>
  <c r="AC45" i="11"/>
  <c r="AC63" i="11" s="1"/>
  <c r="AB45" i="11"/>
  <c r="AB63" i="11" s="1"/>
  <c r="AA45" i="11"/>
  <c r="AA63" i="11" s="1"/>
  <c r="Z45" i="11"/>
  <c r="Z63" i="11" s="1"/>
  <c r="Y45" i="11"/>
  <c r="Y63" i="11" s="1"/>
  <c r="X45" i="11"/>
  <c r="X63" i="11" s="1"/>
  <c r="W45" i="11"/>
  <c r="W63" i="11" s="1"/>
  <c r="V45" i="11"/>
  <c r="V63" i="11" s="1"/>
  <c r="U45" i="11"/>
  <c r="U63" i="11" s="1"/>
  <c r="T45" i="11"/>
  <c r="T63" i="11" s="1"/>
  <c r="S45" i="11"/>
  <c r="S63" i="11" s="1"/>
  <c r="R45" i="11"/>
  <c r="R63" i="11" s="1"/>
  <c r="Q45" i="11"/>
  <c r="Q63" i="11" s="1"/>
  <c r="P45" i="11"/>
  <c r="P63" i="11" s="1"/>
  <c r="O45" i="11"/>
  <c r="O63" i="11" s="1"/>
  <c r="N45" i="11"/>
  <c r="N63" i="11" s="1"/>
  <c r="M45" i="11"/>
  <c r="M63" i="11" s="1"/>
  <c r="L45" i="11"/>
  <c r="L63" i="11" s="1"/>
  <c r="K45" i="11"/>
  <c r="K63" i="11" s="1"/>
  <c r="J45" i="11"/>
  <c r="J63" i="11" s="1"/>
  <c r="I45" i="11"/>
  <c r="I63" i="11" s="1"/>
  <c r="H45" i="11"/>
  <c r="H63" i="11" s="1"/>
  <c r="G45" i="11"/>
  <c r="G63" i="11" s="1"/>
  <c r="F45" i="11"/>
  <c r="F63" i="11" s="1"/>
  <c r="E45" i="11"/>
  <c r="E63" i="11" s="1"/>
  <c r="D45" i="11"/>
  <c r="D63" i="11" s="1"/>
  <c r="N9" i="10"/>
  <c r="M9" i="10"/>
  <c r="J9" i="10"/>
  <c r="E9" i="10" l="1"/>
  <c r="B5" i="10" s="1"/>
  <c r="F9" i="10"/>
  <c r="C5" i="10" s="1"/>
  <c r="B3" i="10"/>
  <c r="C3" i="10"/>
  <c r="G9" i="10" l="1"/>
  <c r="D46" i="9"/>
  <c r="CB46" i="9" s="1"/>
  <c r="CD46" i="9" s="1"/>
  <c r="E46" i="9"/>
  <c r="CC46" i="9" s="1"/>
  <c r="CE46" i="9" s="1"/>
  <c r="F46" i="9"/>
  <c r="G46" i="9"/>
  <c r="H46" i="9"/>
  <c r="I46" i="9"/>
  <c r="J46" i="9"/>
  <c r="K46" i="9"/>
  <c r="L46" i="9"/>
  <c r="M46" i="9"/>
  <c r="N46" i="9"/>
  <c r="O46" i="9"/>
  <c r="P46" i="9"/>
  <c r="Q46" i="9"/>
  <c r="R46" i="9"/>
  <c r="S46" i="9"/>
  <c r="T46" i="9"/>
  <c r="U46" i="9"/>
  <c r="V46" i="9"/>
  <c r="W46" i="9"/>
  <c r="X46" i="9"/>
  <c r="Y46" i="9"/>
  <c r="Z46" i="9"/>
  <c r="AA46" i="9"/>
  <c r="AB46" i="9"/>
  <c r="AC46" i="9"/>
  <c r="AD46" i="9"/>
  <c r="AE46" i="9"/>
  <c r="AF46" i="9"/>
  <c r="AG46" i="9"/>
  <c r="AH46" i="9"/>
  <c r="AI46" i="9"/>
  <c r="AJ46" i="9"/>
  <c r="AK46" i="9"/>
  <c r="AL46" i="9"/>
  <c r="AM46" i="9"/>
  <c r="AN46" i="9"/>
  <c r="AO46" i="9"/>
  <c r="AP46" i="9"/>
  <c r="AQ46" i="9"/>
  <c r="AR46" i="9"/>
  <c r="AS46" i="9"/>
  <c r="AT46" i="9"/>
  <c r="AU46" i="9"/>
  <c r="AV46" i="9"/>
  <c r="AW46" i="9"/>
  <c r="AX46" i="9"/>
  <c r="AY46" i="9"/>
  <c r="AZ46" i="9"/>
  <c r="BA46" i="9"/>
  <c r="BB46" i="9"/>
  <c r="BC46" i="9"/>
  <c r="BD46" i="9"/>
  <c r="BE46" i="9"/>
  <c r="BF46" i="9"/>
  <c r="BG46" i="9"/>
  <c r="BH46" i="9"/>
  <c r="BI46" i="9"/>
  <c r="BJ46" i="9"/>
  <c r="BK46" i="9"/>
  <c r="BL46" i="9"/>
  <c r="BM46" i="9"/>
  <c r="BN46" i="9"/>
  <c r="BO46" i="9"/>
  <c r="BP46" i="9"/>
  <c r="BQ46" i="9"/>
  <c r="BR46" i="9"/>
  <c r="BS46" i="9"/>
  <c r="BT46" i="9"/>
  <c r="BU46" i="9"/>
  <c r="BV46" i="9"/>
  <c r="BW46" i="9"/>
  <c r="BX46" i="9"/>
  <c r="BY46" i="9"/>
  <c r="BZ46" i="9"/>
  <c r="CA46" i="9"/>
  <c r="D47" i="9"/>
  <c r="CB47" i="9" s="1"/>
  <c r="CD47" i="9" s="1"/>
  <c r="E47" i="9"/>
  <c r="CC47" i="9" s="1"/>
  <c r="CE47" i="9" s="1"/>
  <c r="F47" i="9"/>
  <c r="G47" i="9"/>
  <c r="H47" i="9"/>
  <c r="I47" i="9"/>
  <c r="J47" i="9"/>
  <c r="K47" i="9"/>
  <c r="L47" i="9"/>
  <c r="M47" i="9"/>
  <c r="N47" i="9"/>
  <c r="O47" i="9"/>
  <c r="P47" i="9"/>
  <c r="Q47" i="9"/>
  <c r="R47" i="9"/>
  <c r="S47" i="9"/>
  <c r="T47" i="9"/>
  <c r="U47" i="9"/>
  <c r="V47" i="9"/>
  <c r="W47" i="9"/>
  <c r="X47" i="9"/>
  <c r="Y47" i="9"/>
  <c r="Z47" i="9"/>
  <c r="AA47" i="9"/>
  <c r="AB47" i="9"/>
  <c r="AC47" i="9"/>
  <c r="AD47" i="9"/>
  <c r="AE47" i="9"/>
  <c r="AF47" i="9"/>
  <c r="AG47" i="9"/>
  <c r="AH47" i="9"/>
  <c r="AI47" i="9"/>
  <c r="AJ47" i="9"/>
  <c r="AK47" i="9"/>
  <c r="AL47" i="9"/>
  <c r="AM47" i="9"/>
  <c r="AN47" i="9"/>
  <c r="AO47" i="9"/>
  <c r="AP47" i="9"/>
  <c r="AQ47" i="9"/>
  <c r="AR47" i="9"/>
  <c r="AS47" i="9"/>
  <c r="AT47" i="9"/>
  <c r="AU47" i="9"/>
  <c r="AV47" i="9"/>
  <c r="AW47" i="9"/>
  <c r="AX47" i="9"/>
  <c r="AY47" i="9"/>
  <c r="AZ47" i="9"/>
  <c r="BA47" i="9"/>
  <c r="BB47" i="9"/>
  <c r="BC47" i="9"/>
  <c r="BD47" i="9"/>
  <c r="BE47" i="9"/>
  <c r="BF47" i="9"/>
  <c r="BG47" i="9"/>
  <c r="BH47" i="9"/>
  <c r="BI47" i="9"/>
  <c r="BJ47" i="9"/>
  <c r="BK47" i="9"/>
  <c r="BL47" i="9"/>
  <c r="BM47" i="9"/>
  <c r="BN47" i="9"/>
  <c r="BO47" i="9"/>
  <c r="BP47" i="9"/>
  <c r="BQ47" i="9"/>
  <c r="BR47" i="9"/>
  <c r="BS47" i="9"/>
  <c r="BT47" i="9"/>
  <c r="BU47" i="9"/>
  <c r="BV47" i="9"/>
  <c r="BW47" i="9"/>
  <c r="BX47" i="9"/>
  <c r="BY47" i="9"/>
  <c r="BZ47" i="9"/>
  <c r="CA47" i="9"/>
  <c r="D48" i="9"/>
  <c r="CB48" i="9" s="1"/>
  <c r="CD48" i="9" s="1"/>
  <c r="E48" i="9"/>
  <c r="CC48" i="9" s="1"/>
  <c r="CE48" i="9" s="1"/>
  <c r="F48" i="9"/>
  <c r="G48" i="9"/>
  <c r="H48" i="9"/>
  <c r="I48" i="9"/>
  <c r="J48" i="9"/>
  <c r="K48" i="9"/>
  <c r="L48" i="9"/>
  <c r="M48" i="9"/>
  <c r="N48" i="9"/>
  <c r="O48" i="9"/>
  <c r="P48" i="9"/>
  <c r="Q48" i="9"/>
  <c r="R48" i="9"/>
  <c r="S48" i="9"/>
  <c r="T48" i="9"/>
  <c r="U48" i="9"/>
  <c r="V48" i="9"/>
  <c r="W48" i="9"/>
  <c r="X48" i="9"/>
  <c r="Y48" i="9"/>
  <c r="Z48" i="9"/>
  <c r="AA48" i="9"/>
  <c r="AB48" i="9"/>
  <c r="AC48" i="9"/>
  <c r="AD48" i="9"/>
  <c r="AE48" i="9"/>
  <c r="AF48" i="9"/>
  <c r="AG48" i="9"/>
  <c r="AH48" i="9"/>
  <c r="AI48" i="9"/>
  <c r="AJ48" i="9"/>
  <c r="AK48" i="9"/>
  <c r="AL48" i="9"/>
  <c r="AM48" i="9"/>
  <c r="AN48" i="9"/>
  <c r="AO48" i="9"/>
  <c r="AP48" i="9"/>
  <c r="AQ48" i="9"/>
  <c r="AR48" i="9"/>
  <c r="AS48" i="9"/>
  <c r="AT48" i="9"/>
  <c r="AU48" i="9"/>
  <c r="AV48" i="9"/>
  <c r="AW48" i="9"/>
  <c r="AX48" i="9"/>
  <c r="AY48" i="9"/>
  <c r="AZ48" i="9"/>
  <c r="BA48" i="9"/>
  <c r="BB48" i="9"/>
  <c r="BC48" i="9"/>
  <c r="BD48" i="9"/>
  <c r="BE48" i="9"/>
  <c r="BF48" i="9"/>
  <c r="BG48" i="9"/>
  <c r="BH48" i="9"/>
  <c r="BI48" i="9"/>
  <c r="BJ48" i="9"/>
  <c r="BK48" i="9"/>
  <c r="BL48" i="9"/>
  <c r="BM48" i="9"/>
  <c r="BN48" i="9"/>
  <c r="BO48" i="9"/>
  <c r="BP48" i="9"/>
  <c r="BQ48" i="9"/>
  <c r="BR48" i="9"/>
  <c r="BS48" i="9"/>
  <c r="BT48" i="9"/>
  <c r="BU48" i="9"/>
  <c r="BV48" i="9"/>
  <c r="BW48" i="9"/>
  <c r="BX48" i="9"/>
  <c r="BY48" i="9"/>
  <c r="BZ48" i="9"/>
  <c r="CA48" i="9"/>
  <c r="D49" i="9"/>
  <c r="CB49" i="9" s="1"/>
  <c r="CD49" i="9" s="1"/>
  <c r="E49" i="9"/>
  <c r="CC49" i="9" s="1"/>
  <c r="CE49" i="9" s="1"/>
  <c r="F49" i="9"/>
  <c r="G49" i="9"/>
  <c r="H49" i="9"/>
  <c r="I49" i="9"/>
  <c r="J49" i="9"/>
  <c r="K49" i="9"/>
  <c r="L49" i="9"/>
  <c r="M49" i="9"/>
  <c r="N49" i="9"/>
  <c r="O49" i="9"/>
  <c r="P49" i="9"/>
  <c r="Q49" i="9"/>
  <c r="R49" i="9"/>
  <c r="S49" i="9"/>
  <c r="T49" i="9"/>
  <c r="U49" i="9"/>
  <c r="V49" i="9"/>
  <c r="W49" i="9"/>
  <c r="X49" i="9"/>
  <c r="Y49" i="9"/>
  <c r="Z49" i="9"/>
  <c r="AA49" i="9"/>
  <c r="AB49" i="9"/>
  <c r="AC49" i="9"/>
  <c r="AD49" i="9"/>
  <c r="AE49" i="9"/>
  <c r="AF49" i="9"/>
  <c r="AG49" i="9"/>
  <c r="AH49" i="9"/>
  <c r="AI49" i="9"/>
  <c r="AJ49" i="9"/>
  <c r="AK49" i="9"/>
  <c r="AL49" i="9"/>
  <c r="AM49" i="9"/>
  <c r="AN49" i="9"/>
  <c r="AO49" i="9"/>
  <c r="AP49" i="9"/>
  <c r="AQ49" i="9"/>
  <c r="AR49" i="9"/>
  <c r="AS49" i="9"/>
  <c r="AT49" i="9"/>
  <c r="AU49" i="9"/>
  <c r="AV49" i="9"/>
  <c r="AW49" i="9"/>
  <c r="AX49" i="9"/>
  <c r="AY49" i="9"/>
  <c r="AZ49" i="9"/>
  <c r="BA49" i="9"/>
  <c r="BB49" i="9"/>
  <c r="BC49" i="9"/>
  <c r="BD49" i="9"/>
  <c r="BE49" i="9"/>
  <c r="BF49" i="9"/>
  <c r="BG49" i="9"/>
  <c r="BH49" i="9"/>
  <c r="BI49" i="9"/>
  <c r="BJ49" i="9"/>
  <c r="BK49" i="9"/>
  <c r="BL49" i="9"/>
  <c r="BM49" i="9"/>
  <c r="BN49" i="9"/>
  <c r="BO49" i="9"/>
  <c r="BP49" i="9"/>
  <c r="BQ49" i="9"/>
  <c r="BR49" i="9"/>
  <c r="BS49" i="9"/>
  <c r="BT49" i="9"/>
  <c r="BU49" i="9"/>
  <c r="BV49" i="9"/>
  <c r="BW49" i="9"/>
  <c r="BX49" i="9"/>
  <c r="BY49" i="9"/>
  <c r="BZ49" i="9"/>
  <c r="CA49" i="9"/>
  <c r="D50" i="9"/>
  <c r="CB50" i="9" s="1"/>
  <c r="CD50" i="9" s="1"/>
  <c r="E50" i="9"/>
  <c r="CC50" i="9" s="1"/>
  <c r="CE50" i="9" s="1"/>
  <c r="F50" i="9"/>
  <c r="G50" i="9"/>
  <c r="H50" i="9"/>
  <c r="I50" i="9"/>
  <c r="J50" i="9"/>
  <c r="K50" i="9"/>
  <c r="L50" i="9"/>
  <c r="M50" i="9"/>
  <c r="N50" i="9"/>
  <c r="O50" i="9"/>
  <c r="P50" i="9"/>
  <c r="Q50" i="9"/>
  <c r="R50" i="9"/>
  <c r="S50" i="9"/>
  <c r="T50" i="9"/>
  <c r="U50" i="9"/>
  <c r="V50" i="9"/>
  <c r="W50" i="9"/>
  <c r="X50" i="9"/>
  <c r="Y50" i="9"/>
  <c r="Z50" i="9"/>
  <c r="AA50" i="9"/>
  <c r="AB50" i="9"/>
  <c r="AC50" i="9"/>
  <c r="AD50" i="9"/>
  <c r="AE50" i="9"/>
  <c r="AF50" i="9"/>
  <c r="AG50" i="9"/>
  <c r="AH50" i="9"/>
  <c r="AI50" i="9"/>
  <c r="AJ50" i="9"/>
  <c r="AK50" i="9"/>
  <c r="AL50" i="9"/>
  <c r="AM50" i="9"/>
  <c r="AN50" i="9"/>
  <c r="AO50" i="9"/>
  <c r="AP50" i="9"/>
  <c r="AQ50" i="9"/>
  <c r="AR50" i="9"/>
  <c r="AS50" i="9"/>
  <c r="AT50" i="9"/>
  <c r="AU50" i="9"/>
  <c r="AV50" i="9"/>
  <c r="AW50" i="9"/>
  <c r="AX50" i="9"/>
  <c r="AY50" i="9"/>
  <c r="AZ50" i="9"/>
  <c r="BA50" i="9"/>
  <c r="BB50" i="9"/>
  <c r="BC50" i="9"/>
  <c r="BD50" i="9"/>
  <c r="BE50" i="9"/>
  <c r="BF50" i="9"/>
  <c r="BG50" i="9"/>
  <c r="BH50" i="9"/>
  <c r="BI50" i="9"/>
  <c r="BJ50" i="9"/>
  <c r="BK50" i="9"/>
  <c r="BL50" i="9"/>
  <c r="BM50" i="9"/>
  <c r="BN50" i="9"/>
  <c r="BO50" i="9"/>
  <c r="BP50" i="9"/>
  <c r="BQ50" i="9"/>
  <c r="BR50" i="9"/>
  <c r="BS50" i="9"/>
  <c r="BT50" i="9"/>
  <c r="BU50" i="9"/>
  <c r="BV50" i="9"/>
  <c r="BW50" i="9"/>
  <c r="BX50" i="9"/>
  <c r="BY50" i="9"/>
  <c r="BZ50" i="9"/>
  <c r="CA50" i="9"/>
  <c r="D51" i="9"/>
  <c r="CB51" i="9" s="1"/>
  <c r="CD51" i="9" s="1"/>
  <c r="E51" i="9"/>
  <c r="CC51" i="9" s="1"/>
  <c r="CE51" i="9" s="1"/>
  <c r="F51" i="9"/>
  <c r="G51" i="9"/>
  <c r="H51" i="9"/>
  <c r="I51" i="9"/>
  <c r="J51" i="9"/>
  <c r="K51" i="9"/>
  <c r="L51" i="9"/>
  <c r="M51" i="9"/>
  <c r="N51" i="9"/>
  <c r="O51" i="9"/>
  <c r="P51" i="9"/>
  <c r="Q51" i="9"/>
  <c r="R51" i="9"/>
  <c r="S51" i="9"/>
  <c r="T51" i="9"/>
  <c r="U51" i="9"/>
  <c r="V51" i="9"/>
  <c r="W51" i="9"/>
  <c r="X51" i="9"/>
  <c r="Y51" i="9"/>
  <c r="Z51" i="9"/>
  <c r="AA51" i="9"/>
  <c r="AB51" i="9"/>
  <c r="AC51" i="9"/>
  <c r="AD51" i="9"/>
  <c r="AE51" i="9"/>
  <c r="AF51" i="9"/>
  <c r="AG51" i="9"/>
  <c r="AH51" i="9"/>
  <c r="AI51" i="9"/>
  <c r="AJ51" i="9"/>
  <c r="AK51" i="9"/>
  <c r="AL51" i="9"/>
  <c r="AM51" i="9"/>
  <c r="AN51" i="9"/>
  <c r="AO51" i="9"/>
  <c r="AP51" i="9"/>
  <c r="AQ51" i="9"/>
  <c r="AR51" i="9"/>
  <c r="AS51" i="9"/>
  <c r="AT51" i="9"/>
  <c r="AU51" i="9"/>
  <c r="AV51" i="9"/>
  <c r="AW51" i="9"/>
  <c r="AX51" i="9"/>
  <c r="AY51" i="9"/>
  <c r="AZ51" i="9"/>
  <c r="BA51" i="9"/>
  <c r="BB51" i="9"/>
  <c r="BC51" i="9"/>
  <c r="BD51" i="9"/>
  <c r="BE51" i="9"/>
  <c r="BF51" i="9"/>
  <c r="BG51" i="9"/>
  <c r="BH51" i="9"/>
  <c r="BI51" i="9"/>
  <c r="BJ51" i="9"/>
  <c r="BK51" i="9"/>
  <c r="BL51" i="9"/>
  <c r="BM51" i="9"/>
  <c r="BN51" i="9"/>
  <c r="BO51" i="9"/>
  <c r="BP51" i="9"/>
  <c r="BQ51" i="9"/>
  <c r="BR51" i="9"/>
  <c r="BS51" i="9"/>
  <c r="BT51" i="9"/>
  <c r="BU51" i="9"/>
  <c r="BV51" i="9"/>
  <c r="BW51" i="9"/>
  <c r="BX51" i="9"/>
  <c r="BY51" i="9"/>
  <c r="BZ51" i="9"/>
  <c r="CA51" i="9"/>
  <c r="D52" i="9"/>
  <c r="CB52" i="9" s="1"/>
  <c r="CD52" i="9" s="1"/>
  <c r="E52" i="9"/>
  <c r="CC52" i="9" s="1"/>
  <c r="CE52" i="9" s="1"/>
  <c r="F52" i="9"/>
  <c r="G52" i="9"/>
  <c r="H52" i="9"/>
  <c r="I52" i="9"/>
  <c r="J52" i="9"/>
  <c r="K52" i="9"/>
  <c r="L52" i="9"/>
  <c r="M52" i="9"/>
  <c r="N52" i="9"/>
  <c r="O52" i="9"/>
  <c r="P52" i="9"/>
  <c r="Q52" i="9"/>
  <c r="R52" i="9"/>
  <c r="S52" i="9"/>
  <c r="T52" i="9"/>
  <c r="U52" i="9"/>
  <c r="V52" i="9"/>
  <c r="W52" i="9"/>
  <c r="X52" i="9"/>
  <c r="Y52" i="9"/>
  <c r="Z52" i="9"/>
  <c r="AA52" i="9"/>
  <c r="AB52" i="9"/>
  <c r="AC52" i="9"/>
  <c r="AD52" i="9"/>
  <c r="AE52" i="9"/>
  <c r="AF52" i="9"/>
  <c r="AG52" i="9"/>
  <c r="AH52" i="9"/>
  <c r="AI52" i="9"/>
  <c r="AJ52" i="9"/>
  <c r="AK52" i="9"/>
  <c r="AL52" i="9"/>
  <c r="AM52" i="9"/>
  <c r="AN52" i="9"/>
  <c r="AO52" i="9"/>
  <c r="AP52" i="9"/>
  <c r="AQ52" i="9"/>
  <c r="AR52" i="9"/>
  <c r="AS52" i="9"/>
  <c r="AT52" i="9"/>
  <c r="AU52" i="9"/>
  <c r="AV52" i="9"/>
  <c r="AW52" i="9"/>
  <c r="AX52" i="9"/>
  <c r="AY52" i="9"/>
  <c r="AZ52" i="9"/>
  <c r="BA52" i="9"/>
  <c r="BB52" i="9"/>
  <c r="BC52" i="9"/>
  <c r="BD52" i="9"/>
  <c r="BE52" i="9"/>
  <c r="BF52" i="9"/>
  <c r="BG52" i="9"/>
  <c r="BH52" i="9"/>
  <c r="BI52" i="9"/>
  <c r="BJ52" i="9"/>
  <c r="BK52" i="9"/>
  <c r="BL52" i="9"/>
  <c r="BM52" i="9"/>
  <c r="BN52" i="9"/>
  <c r="BO52" i="9"/>
  <c r="BP52" i="9"/>
  <c r="BQ52" i="9"/>
  <c r="BR52" i="9"/>
  <c r="BS52" i="9"/>
  <c r="BT52" i="9"/>
  <c r="BU52" i="9"/>
  <c r="BV52" i="9"/>
  <c r="BW52" i="9"/>
  <c r="BX52" i="9"/>
  <c r="BY52" i="9"/>
  <c r="BZ52" i="9"/>
  <c r="CA52" i="9"/>
  <c r="D53" i="9"/>
  <c r="CB53" i="9" s="1"/>
  <c r="CD53" i="9" s="1"/>
  <c r="E53" i="9"/>
  <c r="CC53" i="9" s="1"/>
  <c r="CE53" i="9" s="1"/>
  <c r="F53" i="9"/>
  <c r="G53" i="9"/>
  <c r="H53" i="9"/>
  <c r="I53" i="9"/>
  <c r="J53" i="9"/>
  <c r="K53" i="9"/>
  <c r="L53" i="9"/>
  <c r="M53" i="9"/>
  <c r="N53" i="9"/>
  <c r="O53" i="9"/>
  <c r="P53" i="9"/>
  <c r="Q53" i="9"/>
  <c r="R53" i="9"/>
  <c r="S53" i="9"/>
  <c r="T53" i="9"/>
  <c r="U53" i="9"/>
  <c r="V53" i="9"/>
  <c r="W53" i="9"/>
  <c r="X53" i="9"/>
  <c r="Y53" i="9"/>
  <c r="Z53" i="9"/>
  <c r="AA53" i="9"/>
  <c r="AB53" i="9"/>
  <c r="AC53" i="9"/>
  <c r="AD53" i="9"/>
  <c r="AE53" i="9"/>
  <c r="AF53" i="9"/>
  <c r="AG53" i="9"/>
  <c r="AH53" i="9"/>
  <c r="AI53" i="9"/>
  <c r="AJ53" i="9"/>
  <c r="AK53" i="9"/>
  <c r="AL53" i="9"/>
  <c r="AM53" i="9"/>
  <c r="AN53" i="9"/>
  <c r="AO53" i="9"/>
  <c r="AP53" i="9"/>
  <c r="AQ53" i="9"/>
  <c r="AR53" i="9"/>
  <c r="AS53" i="9"/>
  <c r="AT53" i="9"/>
  <c r="AU53" i="9"/>
  <c r="AV53" i="9"/>
  <c r="AW53" i="9"/>
  <c r="AX53" i="9"/>
  <c r="AY53" i="9"/>
  <c r="AZ53" i="9"/>
  <c r="BA53" i="9"/>
  <c r="BB53" i="9"/>
  <c r="BC53" i="9"/>
  <c r="BD53" i="9"/>
  <c r="BE53" i="9"/>
  <c r="BF53" i="9"/>
  <c r="BG53" i="9"/>
  <c r="BH53" i="9"/>
  <c r="BI53" i="9"/>
  <c r="BJ53" i="9"/>
  <c r="BK53" i="9"/>
  <c r="BL53" i="9"/>
  <c r="BM53" i="9"/>
  <c r="BN53" i="9"/>
  <c r="BO53" i="9"/>
  <c r="BP53" i="9"/>
  <c r="BQ53" i="9"/>
  <c r="BR53" i="9"/>
  <c r="BS53" i="9"/>
  <c r="BT53" i="9"/>
  <c r="BU53" i="9"/>
  <c r="BV53" i="9"/>
  <c r="BW53" i="9"/>
  <c r="BX53" i="9"/>
  <c r="BY53" i="9"/>
  <c r="BZ53" i="9"/>
  <c r="CA53" i="9"/>
  <c r="D54" i="9"/>
  <c r="CB54" i="9" s="1"/>
  <c r="CD54" i="9" s="1"/>
  <c r="E54" i="9"/>
  <c r="CC54" i="9" s="1"/>
  <c r="CE54" i="9" s="1"/>
  <c r="F54" i="9"/>
  <c r="G54" i="9"/>
  <c r="H54" i="9"/>
  <c r="I54" i="9"/>
  <c r="J54" i="9"/>
  <c r="K54" i="9"/>
  <c r="L54" i="9"/>
  <c r="M54" i="9"/>
  <c r="N54" i="9"/>
  <c r="O54" i="9"/>
  <c r="P54" i="9"/>
  <c r="Q54" i="9"/>
  <c r="R54" i="9"/>
  <c r="S54" i="9"/>
  <c r="T54" i="9"/>
  <c r="U54" i="9"/>
  <c r="V54" i="9"/>
  <c r="W54" i="9"/>
  <c r="X54" i="9"/>
  <c r="Y54" i="9"/>
  <c r="Z54" i="9"/>
  <c r="AA54" i="9"/>
  <c r="AB54" i="9"/>
  <c r="AC54" i="9"/>
  <c r="AD54" i="9"/>
  <c r="AE54" i="9"/>
  <c r="AF54" i="9"/>
  <c r="AG54" i="9"/>
  <c r="AH54" i="9"/>
  <c r="AI54" i="9"/>
  <c r="AJ54" i="9"/>
  <c r="AK54" i="9"/>
  <c r="AL54" i="9"/>
  <c r="AM54" i="9"/>
  <c r="AN54" i="9"/>
  <c r="AO54" i="9"/>
  <c r="AP54" i="9"/>
  <c r="AQ54" i="9"/>
  <c r="AR54" i="9"/>
  <c r="AS54" i="9"/>
  <c r="AT54" i="9"/>
  <c r="AU54" i="9"/>
  <c r="AV54" i="9"/>
  <c r="AW54" i="9"/>
  <c r="AX54" i="9"/>
  <c r="AY54" i="9"/>
  <c r="AZ54" i="9"/>
  <c r="BA54" i="9"/>
  <c r="BB54" i="9"/>
  <c r="BC54" i="9"/>
  <c r="BD54" i="9"/>
  <c r="BE54" i="9"/>
  <c r="BF54" i="9"/>
  <c r="BG54" i="9"/>
  <c r="BH54" i="9"/>
  <c r="BI54" i="9"/>
  <c r="BJ54" i="9"/>
  <c r="BK54" i="9"/>
  <c r="BL54" i="9"/>
  <c r="BM54" i="9"/>
  <c r="BN54" i="9"/>
  <c r="BO54" i="9"/>
  <c r="BP54" i="9"/>
  <c r="BQ54" i="9"/>
  <c r="BR54" i="9"/>
  <c r="BS54" i="9"/>
  <c r="BT54" i="9"/>
  <c r="BU54" i="9"/>
  <c r="BV54" i="9"/>
  <c r="BW54" i="9"/>
  <c r="BX54" i="9"/>
  <c r="BY54" i="9"/>
  <c r="BZ54" i="9"/>
  <c r="CA54" i="9"/>
  <c r="D55" i="9"/>
  <c r="CB55" i="9" s="1"/>
  <c r="CD55" i="9" s="1"/>
  <c r="E55" i="9"/>
  <c r="CC55" i="9" s="1"/>
  <c r="CE55" i="9" s="1"/>
  <c r="F55" i="9"/>
  <c r="G55" i="9"/>
  <c r="H55" i="9"/>
  <c r="I55" i="9"/>
  <c r="J55" i="9"/>
  <c r="K55" i="9"/>
  <c r="L55" i="9"/>
  <c r="M55" i="9"/>
  <c r="N55" i="9"/>
  <c r="O55" i="9"/>
  <c r="P55" i="9"/>
  <c r="Q55" i="9"/>
  <c r="R55" i="9"/>
  <c r="S55" i="9"/>
  <c r="T55" i="9"/>
  <c r="U55" i="9"/>
  <c r="V55" i="9"/>
  <c r="W55" i="9"/>
  <c r="X55" i="9"/>
  <c r="Y55" i="9"/>
  <c r="Z55" i="9"/>
  <c r="AA55" i="9"/>
  <c r="AB55" i="9"/>
  <c r="AC55" i="9"/>
  <c r="AD55" i="9"/>
  <c r="AE55" i="9"/>
  <c r="AF55" i="9"/>
  <c r="AG55" i="9"/>
  <c r="AH55" i="9"/>
  <c r="AI55" i="9"/>
  <c r="AJ55" i="9"/>
  <c r="AK55" i="9"/>
  <c r="AL55" i="9"/>
  <c r="AM55" i="9"/>
  <c r="AN55" i="9"/>
  <c r="AO55" i="9"/>
  <c r="AP55" i="9"/>
  <c r="AQ55" i="9"/>
  <c r="AR55" i="9"/>
  <c r="AS55" i="9"/>
  <c r="AT55" i="9"/>
  <c r="AU55" i="9"/>
  <c r="AV55" i="9"/>
  <c r="AW55" i="9"/>
  <c r="AX55" i="9"/>
  <c r="AY55" i="9"/>
  <c r="AZ55" i="9"/>
  <c r="BA55" i="9"/>
  <c r="BB55" i="9"/>
  <c r="BC55" i="9"/>
  <c r="BD55" i="9"/>
  <c r="BE55" i="9"/>
  <c r="BF55" i="9"/>
  <c r="BG55" i="9"/>
  <c r="BH55" i="9"/>
  <c r="BI55" i="9"/>
  <c r="BJ55" i="9"/>
  <c r="BK55" i="9"/>
  <c r="BL55" i="9"/>
  <c r="BM55" i="9"/>
  <c r="BN55" i="9"/>
  <c r="BO55" i="9"/>
  <c r="BP55" i="9"/>
  <c r="BQ55" i="9"/>
  <c r="BR55" i="9"/>
  <c r="BS55" i="9"/>
  <c r="BT55" i="9"/>
  <c r="BU55" i="9"/>
  <c r="BV55" i="9"/>
  <c r="BW55" i="9"/>
  <c r="BX55" i="9"/>
  <c r="BY55" i="9"/>
  <c r="BZ55" i="9"/>
  <c r="CA55" i="9"/>
  <c r="D56" i="9"/>
  <c r="CB56" i="9" s="1"/>
  <c r="CD56" i="9" s="1"/>
  <c r="E56" i="9"/>
  <c r="CC56" i="9" s="1"/>
  <c r="CE56" i="9" s="1"/>
  <c r="F56" i="9"/>
  <c r="G56" i="9"/>
  <c r="H56" i="9"/>
  <c r="I56" i="9"/>
  <c r="J56" i="9"/>
  <c r="K56" i="9"/>
  <c r="L56" i="9"/>
  <c r="M56" i="9"/>
  <c r="N56" i="9"/>
  <c r="O56" i="9"/>
  <c r="P56" i="9"/>
  <c r="Q56" i="9"/>
  <c r="R56" i="9"/>
  <c r="S56" i="9"/>
  <c r="T56" i="9"/>
  <c r="U56" i="9"/>
  <c r="V56" i="9"/>
  <c r="W56" i="9"/>
  <c r="X56" i="9"/>
  <c r="Y56" i="9"/>
  <c r="Z56" i="9"/>
  <c r="AA56" i="9"/>
  <c r="AB56" i="9"/>
  <c r="AC56" i="9"/>
  <c r="AD56" i="9"/>
  <c r="AE56" i="9"/>
  <c r="AF56" i="9"/>
  <c r="AG56" i="9"/>
  <c r="AH56" i="9"/>
  <c r="AI56" i="9"/>
  <c r="AJ56" i="9"/>
  <c r="AK56" i="9"/>
  <c r="AL56" i="9"/>
  <c r="AM56" i="9"/>
  <c r="AN56" i="9"/>
  <c r="AO56" i="9"/>
  <c r="AP56" i="9"/>
  <c r="AQ56" i="9"/>
  <c r="AR56" i="9"/>
  <c r="AS56" i="9"/>
  <c r="AT56" i="9"/>
  <c r="AU56" i="9"/>
  <c r="AV56" i="9"/>
  <c r="AW56" i="9"/>
  <c r="AX56" i="9"/>
  <c r="AY56" i="9"/>
  <c r="AZ56" i="9"/>
  <c r="BA56" i="9"/>
  <c r="BB56" i="9"/>
  <c r="BC56" i="9"/>
  <c r="BD56" i="9"/>
  <c r="BE56" i="9"/>
  <c r="BF56" i="9"/>
  <c r="BG56" i="9"/>
  <c r="BH56" i="9"/>
  <c r="BI56" i="9"/>
  <c r="BJ56" i="9"/>
  <c r="BK56" i="9"/>
  <c r="BL56" i="9"/>
  <c r="BM56" i="9"/>
  <c r="BN56" i="9"/>
  <c r="BO56" i="9"/>
  <c r="BP56" i="9"/>
  <c r="BQ56" i="9"/>
  <c r="BR56" i="9"/>
  <c r="BS56" i="9"/>
  <c r="BT56" i="9"/>
  <c r="BU56" i="9"/>
  <c r="BV56" i="9"/>
  <c r="BW56" i="9"/>
  <c r="BX56" i="9"/>
  <c r="BY56" i="9"/>
  <c r="BZ56" i="9"/>
  <c r="CA56" i="9"/>
  <c r="D57" i="9"/>
  <c r="CB57" i="9" s="1"/>
  <c r="CD57" i="9" s="1"/>
  <c r="E57" i="9"/>
  <c r="CC57" i="9" s="1"/>
  <c r="CE57" i="9" s="1"/>
  <c r="F57" i="9"/>
  <c r="G57" i="9"/>
  <c r="H57" i="9"/>
  <c r="I57" i="9"/>
  <c r="J57" i="9"/>
  <c r="K57" i="9"/>
  <c r="L57" i="9"/>
  <c r="M57" i="9"/>
  <c r="N57" i="9"/>
  <c r="O57" i="9"/>
  <c r="P57" i="9"/>
  <c r="Q57" i="9"/>
  <c r="R57" i="9"/>
  <c r="S57" i="9"/>
  <c r="T57" i="9"/>
  <c r="U57" i="9"/>
  <c r="V57" i="9"/>
  <c r="W57" i="9"/>
  <c r="X57" i="9"/>
  <c r="Y57" i="9"/>
  <c r="Z57" i="9"/>
  <c r="AA57" i="9"/>
  <c r="AB57" i="9"/>
  <c r="AC57" i="9"/>
  <c r="AD57" i="9"/>
  <c r="AE57" i="9"/>
  <c r="AF57" i="9"/>
  <c r="AG57" i="9"/>
  <c r="AH57" i="9"/>
  <c r="AI57" i="9"/>
  <c r="AJ57" i="9"/>
  <c r="AK57" i="9"/>
  <c r="AL57" i="9"/>
  <c r="AM57" i="9"/>
  <c r="AN57" i="9"/>
  <c r="AO57" i="9"/>
  <c r="AP57" i="9"/>
  <c r="AQ57" i="9"/>
  <c r="AR57" i="9"/>
  <c r="AS57" i="9"/>
  <c r="AT57" i="9"/>
  <c r="AU57" i="9"/>
  <c r="AV57" i="9"/>
  <c r="AW57" i="9"/>
  <c r="AX57" i="9"/>
  <c r="AY57" i="9"/>
  <c r="AZ57" i="9"/>
  <c r="BA57" i="9"/>
  <c r="BB57" i="9"/>
  <c r="BC57" i="9"/>
  <c r="BD57" i="9"/>
  <c r="BE57" i="9"/>
  <c r="BF57" i="9"/>
  <c r="BG57" i="9"/>
  <c r="BH57" i="9"/>
  <c r="BI57" i="9"/>
  <c r="BJ57" i="9"/>
  <c r="BK57" i="9"/>
  <c r="BL57" i="9"/>
  <c r="BM57" i="9"/>
  <c r="BN57" i="9"/>
  <c r="BO57" i="9"/>
  <c r="BP57" i="9"/>
  <c r="BQ57" i="9"/>
  <c r="BR57" i="9"/>
  <c r="BS57" i="9"/>
  <c r="BT57" i="9"/>
  <c r="BU57" i="9"/>
  <c r="BV57" i="9"/>
  <c r="BW57" i="9"/>
  <c r="BX57" i="9"/>
  <c r="BY57" i="9"/>
  <c r="BZ57" i="9"/>
  <c r="CA57" i="9"/>
  <c r="D58" i="9"/>
  <c r="CB58" i="9" s="1"/>
  <c r="CD58" i="9" s="1"/>
  <c r="E58" i="9"/>
  <c r="CC58" i="9" s="1"/>
  <c r="CE58" i="9" s="1"/>
  <c r="F58" i="9"/>
  <c r="G58" i="9"/>
  <c r="H58" i="9"/>
  <c r="I58" i="9"/>
  <c r="J58" i="9"/>
  <c r="K58" i="9"/>
  <c r="L58" i="9"/>
  <c r="M58" i="9"/>
  <c r="N58" i="9"/>
  <c r="O58" i="9"/>
  <c r="P58" i="9"/>
  <c r="Q58" i="9"/>
  <c r="R58" i="9"/>
  <c r="S58" i="9"/>
  <c r="T58" i="9"/>
  <c r="U58" i="9"/>
  <c r="V58" i="9"/>
  <c r="W58" i="9"/>
  <c r="X58" i="9"/>
  <c r="Y58" i="9"/>
  <c r="Z58" i="9"/>
  <c r="AA58" i="9"/>
  <c r="AB58" i="9"/>
  <c r="AC58" i="9"/>
  <c r="AD58" i="9"/>
  <c r="AE58" i="9"/>
  <c r="AF58" i="9"/>
  <c r="AG58" i="9"/>
  <c r="AH58" i="9"/>
  <c r="AI58" i="9"/>
  <c r="AJ58" i="9"/>
  <c r="AK58" i="9"/>
  <c r="AL58" i="9"/>
  <c r="AM58" i="9"/>
  <c r="AN58" i="9"/>
  <c r="AO58" i="9"/>
  <c r="AP58" i="9"/>
  <c r="AQ58" i="9"/>
  <c r="AR58" i="9"/>
  <c r="AS58" i="9"/>
  <c r="AT58" i="9"/>
  <c r="AU58" i="9"/>
  <c r="AV58" i="9"/>
  <c r="AW58" i="9"/>
  <c r="AX58" i="9"/>
  <c r="AY58" i="9"/>
  <c r="AZ58" i="9"/>
  <c r="BA58" i="9"/>
  <c r="BB58" i="9"/>
  <c r="BC58" i="9"/>
  <c r="BD58" i="9"/>
  <c r="BE58" i="9"/>
  <c r="BF58" i="9"/>
  <c r="BG58" i="9"/>
  <c r="BH58" i="9"/>
  <c r="BI58" i="9"/>
  <c r="BJ58" i="9"/>
  <c r="BK58" i="9"/>
  <c r="BL58" i="9"/>
  <c r="BM58" i="9"/>
  <c r="BN58" i="9"/>
  <c r="BO58" i="9"/>
  <c r="BP58" i="9"/>
  <c r="BQ58" i="9"/>
  <c r="BR58" i="9"/>
  <c r="BS58" i="9"/>
  <c r="BT58" i="9"/>
  <c r="BU58" i="9"/>
  <c r="BV58" i="9"/>
  <c r="BW58" i="9"/>
  <c r="BX58" i="9"/>
  <c r="BY58" i="9"/>
  <c r="BZ58" i="9"/>
  <c r="CA58" i="9"/>
  <c r="D59" i="9"/>
  <c r="CB59" i="9" s="1"/>
  <c r="CD59" i="9" s="1"/>
  <c r="E59" i="9"/>
  <c r="CC59" i="9" s="1"/>
  <c r="CE59" i="9" s="1"/>
  <c r="F59" i="9"/>
  <c r="G59" i="9"/>
  <c r="H59" i="9"/>
  <c r="I59" i="9"/>
  <c r="J59" i="9"/>
  <c r="K59" i="9"/>
  <c r="L59" i="9"/>
  <c r="M59" i="9"/>
  <c r="N59" i="9"/>
  <c r="O59" i="9"/>
  <c r="P59" i="9"/>
  <c r="Q59" i="9"/>
  <c r="R59" i="9"/>
  <c r="S59" i="9"/>
  <c r="T59" i="9"/>
  <c r="U59" i="9"/>
  <c r="V59" i="9"/>
  <c r="W59" i="9"/>
  <c r="X59" i="9"/>
  <c r="Y59" i="9"/>
  <c r="Z59" i="9"/>
  <c r="AA59" i="9"/>
  <c r="AB59" i="9"/>
  <c r="AC59" i="9"/>
  <c r="AD59" i="9"/>
  <c r="AE59" i="9"/>
  <c r="AF59" i="9"/>
  <c r="AG59" i="9"/>
  <c r="AH59" i="9"/>
  <c r="AI59" i="9"/>
  <c r="AJ59" i="9"/>
  <c r="AK59" i="9"/>
  <c r="AL59" i="9"/>
  <c r="AM59" i="9"/>
  <c r="AN59" i="9"/>
  <c r="AO59" i="9"/>
  <c r="AP59" i="9"/>
  <c r="AQ59" i="9"/>
  <c r="AR59" i="9"/>
  <c r="AS59" i="9"/>
  <c r="AT59" i="9"/>
  <c r="AU59" i="9"/>
  <c r="AV59" i="9"/>
  <c r="AW59" i="9"/>
  <c r="AX59" i="9"/>
  <c r="AY59" i="9"/>
  <c r="AZ59" i="9"/>
  <c r="BA59" i="9"/>
  <c r="BB59" i="9"/>
  <c r="BC59" i="9"/>
  <c r="BD59" i="9"/>
  <c r="BE59" i="9"/>
  <c r="BF59" i="9"/>
  <c r="BG59" i="9"/>
  <c r="BH59" i="9"/>
  <c r="BI59" i="9"/>
  <c r="BJ59" i="9"/>
  <c r="BK59" i="9"/>
  <c r="BL59" i="9"/>
  <c r="BM59" i="9"/>
  <c r="BN59" i="9"/>
  <c r="BO59" i="9"/>
  <c r="BP59" i="9"/>
  <c r="BQ59" i="9"/>
  <c r="BR59" i="9"/>
  <c r="BS59" i="9"/>
  <c r="BT59" i="9"/>
  <c r="BU59" i="9"/>
  <c r="BV59" i="9"/>
  <c r="BW59" i="9"/>
  <c r="BX59" i="9"/>
  <c r="BY59" i="9"/>
  <c r="BZ59" i="9"/>
  <c r="CA59" i="9"/>
  <c r="D60" i="9"/>
  <c r="CB60" i="9" s="1"/>
  <c r="CD60" i="9" s="1"/>
  <c r="E60" i="9"/>
  <c r="CC60" i="9" s="1"/>
  <c r="CE60" i="9" s="1"/>
  <c r="F60" i="9"/>
  <c r="G60" i="9"/>
  <c r="H60" i="9"/>
  <c r="I60" i="9"/>
  <c r="J60" i="9"/>
  <c r="K60" i="9"/>
  <c r="L60" i="9"/>
  <c r="M60" i="9"/>
  <c r="N60" i="9"/>
  <c r="O60" i="9"/>
  <c r="P60" i="9"/>
  <c r="Q60" i="9"/>
  <c r="R60" i="9"/>
  <c r="S60" i="9"/>
  <c r="T60" i="9"/>
  <c r="U60" i="9"/>
  <c r="V60" i="9"/>
  <c r="W60" i="9"/>
  <c r="X60" i="9"/>
  <c r="Y60" i="9"/>
  <c r="Z60" i="9"/>
  <c r="AA60" i="9"/>
  <c r="AB60" i="9"/>
  <c r="AC60" i="9"/>
  <c r="AD60" i="9"/>
  <c r="AE60" i="9"/>
  <c r="AF60" i="9"/>
  <c r="AG60" i="9"/>
  <c r="AH60" i="9"/>
  <c r="AI60" i="9"/>
  <c r="AJ60" i="9"/>
  <c r="AK60" i="9"/>
  <c r="AL60" i="9"/>
  <c r="AM60" i="9"/>
  <c r="AN60" i="9"/>
  <c r="AO60" i="9"/>
  <c r="AP60" i="9"/>
  <c r="AQ60" i="9"/>
  <c r="AR60" i="9"/>
  <c r="AS60" i="9"/>
  <c r="AT60" i="9"/>
  <c r="AU60" i="9"/>
  <c r="AV60" i="9"/>
  <c r="AW60" i="9"/>
  <c r="AX60" i="9"/>
  <c r="AY60" i="9"/>
  <c r="AZ60" i="9"/>
  <c r="BA60" i="9"/>
  <c r="BB60" i="9"/>
  <c r="BC60" i="9"/>
  <c r="BD60" i="9"/>
  <c r="BE60" i="9"/>
  <c r="BF60" i="9"/>
  <c r="BG60" i="9"/>
  <c r="BH60" i="9"/>
  <c r="BI60" i="9"/>
  <c r="BJ60" i="9"/>
  <c r="BK60" i="9"/>
  <c r="BL60" i="9"/>
  <c r="BM60" i="9"/>
  <c r="BN60" i="9"/>
  <c r="BO60" i="9"/>
  <c r="BP60" i="9"/>
  <c r="BQ60" i="9"/>
  <c r="BR60" i="9"/>
  <c r="BS60" i="9"/>
  <c r="BT60" i="9"/>
  <c r="BU60" i="9"/>
  <c r="BV60" i="9"/>
  <c r="BW60" i="9"/>
  <c r="BX60" i="9"/>
  <c r="BY60" i="9"/>
  <c r="BZ60" i="9"/>
  <c r="CA60" i="9"/>
  <c r="D61" i="9"/>
  <c r="CB61" i="9" s="1"/>
  <c r="CD61" i="9" s="1"/>
  <c r="E61" i="9"/>
  <c r="CC61" i="9" s="1"/>
  <c r="CE61" i="9" s="1"/>
  <c r="F61" i="9"/>
  <c r="G61" i="9"/>
  <c r="H61" i="9"/>
  <c r="I61" i="9"/>
  <c r="J61" i="9"/>
  <c r="K61" i="9"/>
  <c r="L61" i="9"/>
  <c r="M61" i="9"/>
  <c r="N61" i="9"/>
  <c r="O61" i="9"/>
  <c r="P61" i="9"/>
  <c r="Q61" i="9"/>
  <c r="R61" i="9"/>
  <c r="S61" i="9"/>
  <c r="T61" i="9"/>
  <c r="U61" i="9"/>
  <c r="V61" i="9"/>
  <c r="W61" i="9"/>
  <c r="X61" i="9"/>
  <c r="Y61" i="9"/>
  <c r="Z61" i="9"/>
  <c r="AA61" i="9"/>
  <c r="AB61" i="9"/>
  <c r="AC61" i="9"/>
  <c r="AD61" i="9"/>
  <c r="AE61" i="9"/>
  <c r="AF61" i="9"/>
  <c r="AG61" i="9"/>
  <c r="AH61" i="9"/>
  <c r="AI61" i="9"/>
  <c r="AJ61" i="9"/>
  <c r="AK61" i="9"/>
  <c r="AL61" i="9"/>
  <c r="AM61" i="9"/>
  <c r="AN61" i="9"/>
  <c r="AO61" i="9"/>
  <c r="AP61" i="9"/>
  <c r="AQ61" i="9"/>
  <c r="AR61" i="9"/>
  <c r="AS61" i="9"/>
  <c r="AT61" i="9"/>
  <c r="AU61" i="9"/>
  <c r="AV61" i="9"/>
  <c r="AW61" i="9"/>
  <c r="AX61" i="9"/>
  <c r="AY61" i="9"/>
  <c r="AZ61" i="9"/>
  <c r="BA61" i="9"/>
  <c r="BB61" i="9"/>
  <c r="BC61" i="9"/>
  <c r="BD61" i="9"/>
  <c r="BE61" i="9"/>
  <c r="BF61" i="9"/>
  <c r="BG61" i="9"/>
  <c r="BH61" i="9"/>
  <c r="BI61" i="9"/>
  <c r="BJ61" i="9"/>
  <c r="BK61" i="9"/>
  <c r="BL61" i="9"/>
  <c r="BM61" i="9"/>
  <c r="BN61" i="9"/>
  <c r="BO61" i="9"/>
  <c r="BP61" i="9"/>
  <c r="BQ61" i="9"/>
  <c r="BR61" i="9"/>
  <c r="BS61" i="9"/>
  <c r="BT61" i="9"/>
  <c r="BU61" i="9"/>
  <c r="BV61" i="9"/>
  <c r="BW61" i="9"/>
  <c r="BX61" i="9"/>
  <c r="BY61" i="9"/>
  <c r="BZ61" i="9"/>
  <c r="CA61" i="9"/>
  <c r="CA45" i="9"/>
  <c r="BZ45" i="9"/>
  <c r="BY45" i="9"/>
  <c r="BX45" i="9"/>
  <c r="BW45" i="9"/>
  <c r="BV45" i="9"/>
  <c r="BU45" i="9"/>
  <c r="BT45" i="9"/>
  <c r="BS45" i="9"/>
  <c r="BR45" i="9"/>
  <c r="BQ45" i="9"/>
  <c r="BP45" i="9"/>
  <c r="BO45" i="9"/>
  <c r="BN45" i="9"/>
  <c r="BM45" i="9"/>
  <c r="BL45" i="9"/>
  <c r="BK45" i="9"/>
  <c r="BJ45" i="9"/>
  <c r="BI45" i="9"/>
  <c r="BH45" i="9"/>
  <c r="BG45" i="9"/>
  <c r="BF45" i="9"/>
  <c r="BE45" i="9"/>
  <c r="BD45" i="9"/>
  <c r="BC45" i="9"/>
  <c r="BB45" i="9"/>
  <c r="BA45" i="9"/>
  <c r="AY45" i="9"/>
  <c r="AX45" i="9"/>
  <c r="AW45" i="9"/>
  <c r="AV45" i="9"/>
  <c r="AU45" i="9"/>
  <c r="AT45" i="9"/>
  <c r="AS45" i="9"/>
  <c r="AR45" i="9"/>
  <c r="AQ45" i="9"/>
  <c r="AP45" i="9"/>
  <c r="AO45" i="9"/>
  <c r="AN45" i="9"/>
  <c r="AM45" i="9"/>
  <c r="AL45" i="9"/>
  <c r="AK45" i="9"/>
  <c r="AJ45" i="9"/>
  <c r="AI45" i="9"/>
  <c r="AH45" i="9"/>
  <c r="AG45" i="9"/>
  <c r="AF45" i="9"/>
  <c r="AE45" i="9"/>
  <c r="AD45" i="9"/>
  <c r="AC45" i="9"/>
  <c r="AB45" i="9"/>
  <c r="AA45" i="9"/>
  <c r="Z45" i="9"/>
  <c r="Y45" i="9"/>
  <c r="X45" i="9"/>
  <c r="W45" i="9"/>
  <c r="V45" i="9"/>
  <c r="U45" i="9"/>
  <c r="T45" i="9"/>
  <c r="S45" i="9"/>
  <c r="R45" i="9"/>
  <c r="Q45" i="9"/>
  <c r="P45" i="9"/>
  <c r="O45" i="9"/>
  <c r="N45" i="9"/>
  <c r="M45" i="9"/>
  <c r="L45" i="9"/>
  <c r="K45" i="9"/>
  <c r="J45" i="9"/>
  <c r="I45" i="9"/>
  <c r="H45" i="9"/>
  <c r="G45" i="9"/>
  <c r="F45" i="9"/>
  <c r="E45" i="9"/>
  <c r="CC45" i="9" s="1"/>
  <c r="CE45" i="9" s="1"/>
  <c r="D45" i="9"/>
  <c r="CB45" i="9" s="1"/>
  <c r="CD45" i="9" s="1"/>
  <c r="AZ45" i="9"/>
  <c r="CD64" i="9" l="1"/>
  <c r="CE64" i="9"/>
</calcChain>
</file>

<file path=xl/sharedStrings.xml><?xml version="1.0" encoding="utf-8"?>
<sst xmlns="http://schemas.openxmlformats.org/spreadsheetml/2006/main" count="11065" uniqueCount="2849">
  <si>
    <t>ADM1_NAME</t>
  </si>
  <si>
    <t>ADM2_NAME</t>
  </si>
  <si>
    <t>NIGERIA</t>
  </si>
  <si>
    <t>ABIA</t>
  </si>
  <si>
    <t>ABA NORTH</t>
  </si>
  <si>
    <t>ABA SOUTH</t>
  </si>
  <si>
    <t>AROCHUKWU</t>
  </si>
  <si>
    <t>BENDE</t>
  </si>
  <si>
    <t>IKWUANO</t>
  </si>
  <si>
    <t>OHAFIA</t>
  </si>
  <si>
    <t>OSISIOMA NGWA</t>
  </si>
  <si>
    <t>UGWUNAGBO</t>
  </si>
  <si>
    <t>UKWA EAST</t>
  </si>
  <si>
    <t>UKWA WEST</t>
  </si>
  <si>
    <t>UMUAHIA NORTH</t>
  </si>
  <si>
    <t>UMUAHIA SOUTH</t>
  </si>
  <si>
    <t>ADAMAWA</t>
  </si>
  <si>
    <t>DEMSA</t>
  </si>
  <si>
    <t>FUFORE</t>
  </si>
  <si>
    <t>GANYE</t>
  </si>
  <si>
    <t>GIREI</t>
  </si>
  <si>
    <t>GOMBI</t>
  </si>
  <si>
    <t>GUYUK</t>
  </si>
  <si>
    <t>HONG</t>
  </si>
  <si>
    <t>JADA</t>
  </si>
  <si>
    <t>LAMURDE</t>
  </si>
  <si>
    <t>MADAGALI</t>
  </si>
  <si>
    <t>MAIHA</t>
  </si>
  <si>
    <t>MAYO-BELWA</t>
  </si>
  <si>
    <t>MICHIKA</t>
  </si>
  <si>
    <t>MUBI NORTH</t>
  </si>
  <si>
    <t>MUBI SOUTH</t>
  </si>
  <si>
    <t>NUMAN</t>
  </si>
  <si>
    <t>SHELLENG</t>
  </si>
  <si>
    <t>SONG</t>
  </si>
  <si>
    <t>TOUNGO</t>
  </si>
  <si>
    <t>YOLA NORTH</t>
  </si>
  <si>
    <t>YOLA SOUTH</t>
  </si>
  <si>
    <t>AKWA IBOM</t>
  </si>
  <si>
    <t>ABAK</t>
  </si>
  <si>
    <t>EASTERN OBOLO</t>
  </si>
  <si>
    <t>EKET</t>
  </si>
  <si>
    <t>ESSIEN UDIM</t>
  </si>
  <si>
    <t>ETIM EKPO</t>
  </si>
  <si>
    <t>ETINAN</t>
  </si>
  <si>
    <t>IBENO</t>
  </si>
  <si>
    <t>IBESIKPO ASUTAN</t>
  </si>
  <si>
    <t>IBIONO IBOM</t>
  </si>
  <si>
    <t>IKA</t>
  </si>
  <si>
    <t>IKONO</t>
  </si>
  <si>
    <t>IKOT ABASI</t>
  </si>
  <si>
    <t>IKOT EKPENE</t>
  </si>
  <si>
    <t>INI</t>
  </si>
  <si>
    <t>ITU</t>
  </si>
  <si>
    <t>MBO</t>
  </si>
  <si>
    <t>MKPAT ENIN</t>
  </si>
  <si>
    <t>NSIT ATAI</t>
  </si>
  <si>
    <t>NSIT IBOM</t>
  </si>
  <si>
    <t>NSIT UBIUM</t>
  </si>
  <si>
    <t>OBOT AKARA</t>
  </si>
  <si>
    <t>OKOBO</t>
  </si>
  <si>
    <t>ONNA</t>
  </si>
  <si>
    <t>ORON</t>
  </si>
  <si>
    <t>ORUK ANAM</t>
  </si>
  <si>
    <t>UDUNG UKO</t>
  </si>
  <si>
    <t>UKANAFUN</t>
  </si>
  <si>
    <t>URUAN</t>
  </si>
  <si>
    <t>UYO</t>
  </si>
  <si>
    <t>ANAMBRA</t>
  </si>
  <si>
    <t>AGUATA</t>
  </si>
  <si>
    <t>ANAMBRA EAST</t>
  </si>
  <si>
    <t>ANAMBRA WEST</t>
  </si>
  <si>
    <t>ANAOCHA</t>
  </si>
  <si>
    <t>AWKA NORTH</t>
  </si>
  <si>
    <t>AWKA SOUTH</t>
  </si>
  <si>
    <t>AYAMELUM</t>
  </si>
  <si>
    <t>DUNUKOFIA</t>
  </si>
  <si>
    <t>EKWUSIGO</t>
  </si>
  <si>
    <t>IDEMILI NORTH</t>
  </si>
  <si>
    <t>IDEMILI SOUTH</t>
  </si>
  <si>
    <t>IHIALA</t>
  </si>
  <si>
    <t>NJIKOKA</t>
  </si>
  <si>
    <t>NNEWI NORTH</t>
  </si>
  <si>
    <t>NNEWI SOUTH</t>
  </si>
  <si>
    <t>OGBARU</t>
  </si>
  <si>
    <t>ONITSHA NORTH</t>
  </si>
  <si>
    <t>ONITSHA SOUTH</t>
  </si>
  <si>
    <t>ORUMBA NORTH</t>
  </si>
  <si>
    <t>ORUMBA SOUTH</t>
  </si>
  <si>
    <t>OYI</t>
  </si>
  <si>
    <t>BAUCHI</t>
  </si>
  <si>
    <t>ALKALERI</t>
  </si>
  <si>
    <t>BOGORO</t>
  </si>
  <si>
    <t>DARAZO</t>
  </si>
  <si>
    <t>DASS</t>
  </si>
  <si>
    <t>GAMAWA</t>
  </si>
  <si>
    <t>GANJUWA</t>
  </si>
  <si>
    <t>GIADE</t>
  </si>
  <si>
    <t>ITAS/GADAU</t>
  </si>
  <si>
    <t>KATAGUM</t>
  </si>
  <si>
    <t>KIRFI</t>
  </si>
  <si>
    <t>MISAU</t>
  </si>
  <si>
    <t>NINGI</t>
  </si>
  <si>
    <t>SHIRA</t>
  </si>
  <si>
    <t>TORO</t>
  </si>
  <si>
    <t>WARJI</t>
  </si>
  <si>
    <t>ZAKI</t>
  </si>
  <si>
    <t>BAYELSA</t>
  </si>
  <si>
    <t>BRASS</t>
  </si>
  <si>
    <t>EKEREMOR</t>
  </si>
  <si>
    <t>KOLOKUMA/OPOKUMA</t>
  </si>
  <si>
    <t>NEMBE</t>
  </si>
  <si>
    <t>OGBIA</t>
  </si>
  <si>
    <t>SAGBAMA</t>
  </si>
  <si>
    <t>SOUTHERN IJAW</t>
  </si>
  <si>
    <t>BENUE</t>
  </si>
  <si>
    <t>ADO</t>
  </si>
  <si>
    <t>AGATU</t>
  </si>
  <si>
    <t>APA</t>
  </si>
  <si>
    <t>BURUKU</t>
  </si>
  <si>
    <t>GBOKO</t>
  </si>
  <si>
    <t>GUMA</t>
  </si>
  <si>
    <t>GWER EAST</t>
  </si>
  <si>
    <t>GWER WEST</t>
  </si>
  <si>
    <t>KATSINA-ALA</t>
  </si>
  <si>
    <t>KONSHISHA</t>
  </si>
  <si>
    <t>KWANDE</t>
  </si>
  <si>
    <t>LOGO</t>
  </si>
  <si>
    <t>MAKURDI</t>
  </si>
  <si>
    <t>OBI</t>
  </si>
  <si>
    <t>OGBADIBO</t>
  </si>
  <si>
    <t>OHIMINI</t>
  </si>
  <si>
    <t>OJU</t>
  </si>
  <si>
    <t>OKPOKWU</t>
  </si>
  <si>
    <t>TARKA</t>
  </si>
  <si>
    <t>UKUM</t>
  </si>
  <si>
    <t>USHONGO</t>
  </si>
  <si>
    <t>VANDEIKYA</t>
  </si>
  <si>
    <t>BORNO</t>
  </si>
  <si>
    <t>ABADAM</t>
  </si>
  <si>
    <t>ASKIRA/UBA</t>
  </si>
  <si>
    <t>BAMA</t>
  </si>
  <si>
    <t>BAYO</t>
  </si>
  <si>
    <t>BIU</t>
  </si>
  <si>
    <t>CHIBOK</t>
  </si>
  <si>
    <t>DAMBOA</t>
  </si>
  <si>
    <t>DIKWA</t>
  </si>
  <si>
    <t>GUBIO</t>
  </si>
  <si>
    <t>GUZAMALA</t>
  </si>
  <si>
    <t>GWOZA</t>
  </si>
  <si>
    <t>HAWUL</t>
  </si>
  <si>
    <t>JERE</t>
  </si>
  <si>
    <t>KAGA</t>
  </si>
  <si>
    <t>KALA/BALGE</t>
  </si>
  <si>
    <t>KONDUGA</t>
  </si>
  <si>
    <t>KUKAWA</t>
  </si>
  <si>
    <t>KWAYA KUSAR</t>
  </si>
  <si>
    <t>MAFA</t>
  </si>
  <si>
    <t>MAGUMERI</t>
  </si>
  <si>
    <t>MAIDUGURI</t>
  </si>
  <si>
    <t>MARTE</t>
  </si>
  <si>
    <t>MOBBAR</t>
  </si>
  <si>
    <t>MONGUNO</t>
  </si>
  <si>
    <t>NGALA</t>
  </si>
  <si>
    <t>NGANZAI</t>
  </si>
  <si>
    <t>SHANI</t>
  </si>
  <si>
    <t>CROSS RIVER</t>
  </si>
  <si>
    <t>ABI</t>
  </si>
  <si>
    <t>AKAMKPA</t>
  </si>
  <si>
    <t>AKPABUYO</t>
  </si>
  <si>
    <t>BIASE</t>
  </si>
  <si>
    <t>BOKI</t>
  </si>
  <si>
    <t>CALABAR SOUTH</t>
  </si>
  <si>
    <t>ETUNG</t>
  </si>
  <si>
    <t>IKOM</t>
  </si>
  <si>
    <t>OBANLIKU</t>
  </si>
  <si>
    <t>OBUBRA</t>
  </si>
  <si>
    <t>OBUDU</t>
  </si>
  <si>
    <t>ODUKPANI</t>
  </si>
  <si>
    <t>OGOJA</t>
  </si>
  <si>
    <t>YAKURR</t>
  </si>
  <si>
    <t>YALA</t>
  </si>
  <si>
    <t>DELTA</t>
  </si>
  <si>
    <t>ANIOCHA NORTH</t>
  </si>
  <si>
    <t>ANIOCHA SOUTH</t>
  </si>
  <si>
    <t>BOMADI</t>
  </si>
  <si>
    <t>BURUTU</t>
  </si>
  <si>
    <t>ETHIOPE EAST</t>
  </si>
  <si>
    <t>ETHIOPE WEST</t>
  </si>
  <si>
    <t>IKA NORTH EAST</t>
  </si>
  <si>
    <t>IKA SOUTH</t>
  </si>
  <si>
    <t>ISOKO NORTH</t>
  </si>
  <si>
    <t>ISOKO SOUTH</t>
  </si>
  <si>
    <t>NDOKWA EAST</t>
  </si>
  <si>
    <t>NDOKWA WEST</t>
  </si>
  <si>
    <t>OKPE</t>
  </si>
  <si>
    <t>OSHIMILI NORTH</t>
  </si>
  <si>
    <t>OSHIMILI SOUTH</t>
  </si>
  <si>
    <t>PATANI</t>
  </si>
  <si>
    <t>SAPELE</t>
  </si>
  <si>
    <t>UDU</t>
  </si>
  <si>
    <t>UGHELLI NORTH</t>
  </si>
  <si>
    <t>UGHELLI SOUTH</t>
  </si>
  <si>
    <t>UKWUANI</t>
  </si>
  <si>
    <t>UVWIE</t>
  </si>
  <si>
    <t>WARRI NORTH</t>
  </si>
  <si>
    <t>WARRI SOUTH</t>
  </si>
  <si>
    <t>WARRI SOUTH WEST</t>
  </si>
  <si>
    <t>EBONYI</t>
  </si>
  <si>
    <t>ABAKALIKI</t>
  </si>
  <si>
    <t>AFIKPO NORTH</t>
  </si>
  <si>
    <t>AFIKPO SOUTH</t>
  </si>
  <si>
    <t>EZZA NORTH</t>
  </si>
  <si>
    <t>EZZA SOUTH</t>
  </si>
  <si>
    <t>IKWO</t>
  </si>
  <si>
    <t>ISHIELU</t>
  </si>
  <si>
    <t>IVO</t>
  </si>
  <si>
    <t>IZZI</t>
  </si>
  <si>
    <t>OHAOZARA</t>
  </si>
  <si>
    <t>OHAUKWU</t>
  </si>
  <si>
    <t>ONICHA</t>
  </si>
  <si>
    <t>EDO</t>
  </si>
  <si>
    <t>AKOKO-EDO</t>
  </si>
  <si>
    <t>EGOR</t>
  </si>
  <si>
    <t>ESAN CENTRAL</t>
  </si>
  <si>
    <t>ESAN NORTH EAST</t>
  </si>
  <si>
    <t>ESAN SOUTH EAST</t>
  </si>
  <si>
    <t>ESAN WEST</t>
  </si>
  <si>
    <t>ETSAKO CENTRAL</t>
  </si>
  <si>
    <t>ETSAKO EAST</t>
  </si>
  <si>
    <t>ETSAKO WEST</t>
  </si>
  <si>
    <t>IGUEBEN</t>
  </si>
  <si>
    <t>IKPOBA-OKHA</t>
  </si>
  <si>
    <t>OREDO</t>
  </si>
  <si>
    <t>ORHIONMWON</t>
  </si>
  <si>
    <t>OVIA NORTH EAST</t>
  </si>
  <si>
    <t>OVIA SOUTH WEST</t>
  </si>
  <si>
    <t>OWAN EAST</t>
  </si>
  <si>
    <t>OWAN WEST</t>
  </si>
  <si>
    <t>UHUNMWONDE</t>
  </si>
  <si>
    <t>EKITI</t>
  </si>
  <si>
    <t>EFON</t>
  </si>
  <si>
    <t>EKITI EAST</t>
  </si>
  <si>
    <t>EKITI SOUTH WEST</t>
  </si>
  <si>
    <t>EKITI WEST</t>
  </si>
  <si>
    <t>EMURE</t>
  </si>
  <si>
    <t>IDO-OSI</t>
  </si>
  <si>
    <t>IJERO</t>
  </si>
  <si>
    <t>IKERE</t>
  </si>
  <si>
    <t>IKOLE</t>
  </si>
  <si>
    <t>IREPODUN/IFELODUN</t>
  </si>
  <si>
    <t>ISE/ORUN</t>
  </si>
  <si>
    <t>MOBA</t>
  </si>
  <si>
    <t>OYE</t>
  </si>
  <si>
    <t>ENUGU</t>
  </si>
  <si>
    <t>ANINRI</t>
  </si>
  <si>
    <t>AWGU</t>
  </si>
  <si>
    <t>ENUGU EAST</t>
  </si>
  <si>
    <t>ENUGU NORTH</t>
  </si>
  <si>
    <t>ENUGU SOUTH</t>
  </si>
  <si>
    <t>EZEAGU</t>
  </si>
  <si>
    <t>NKANU EAST</t>
  </si>
  <si>
    <t>NKANU WEST</t>
  </si>
  <si>
    <t>UDENU</t>
  </si>
  <si>
    <t>UDI</t>
  </si>
  <si>
    <t>FEDERAL CAPITAL TERRITORY</t>
  </si>
  <si>
    <t>ABAJI</t>
  </si>
  <si>
    <t>ABUJA MUNICIPAL</t>
  </si>
  <si>
    <t>BWARI</t>
  </si>
  <si>
    <t>GWAGWALADA</t>
  </si>
  <si>
    <t>KUJE</t>
  </si>
  <si>
    <t>KWALI</t>
  </si>
  <si>
    <t>GOMBE</t>
  </si>
  <si>
    <t>AKKO</t>
  </si>
  <si>
    <t>BALANGA</t>
  </si>
  <si>
    <t>BILLIRI</t>
  </si>
  <si>
    <t>DUKKU</t>
  </si>
  <si>
    <t>FUNAKAYE</t>
  </si>
  <si>
    <t>KALTUNGO</t>
  </si>
  <si>
    <t>KWAMI</t>
  </si>
  <si>
    <t>NAFADA</t>
  </si>
  <si>
    <t>YAMALTU/DEBA</t>
  </si>
  <si>
    <t>IMO</t>
  </si>
  <si>
    <t>EZINIHITTE</t>
  </si>
  <si>
    <t>IDEATO NORTH</t>
  </si>
  <si>
    <t>IDEATO SOUTH</t>
  </si>
  <si>
    <t>IHITTE/UBOMA</t>
  </si>
  <si>
    <t>IKEDURU</t>
  </si>
  <si>
    <t>ISIALA MBANO</t>
  </si>
  <si>
    <t>ISU</t>
  </si>
  <si>
    <t>MBAITOLI</t>
  </si>
  <si>
    <t>NGOR-OKPALA</t>
  </si>
  <si>
    <t>NJABA</t>
  </si>
  <si>
    <t>NKWERRE</t>
  </si>
  <si>
    <t>NWANGELE</t>
  </si>
  <si>
    <t>OBOWO</t>
  </si>
  <si>
    <t>OGUTA</t>
  </si>
  <si>
    <t>OHAJI/EGBEMA</t>
  </si>
  <si>
    <t>OKIGWE</t>
  </si>
  <si>
    <t>ORLU</t>
  </si>
  <si>
    <t>ORSU</t>
  </si>
  <si>
    <t>ORU EAST</t>
  </si>
  <si>
    <t>ORU WEST</t>
  </si>
  <si>
    <t>OWERRI NORTH</t>
  </si>
  <si>
    <t>OWERRI WEST</t>
  </si>
  <si>
    <t>JIGAWA</t>
  </si>
  <si>
    <t>AUYO</t>
  </si>
  <si>
    <t>BABURA</t>
  </si>
  <si>
    <t>BUJI</t>
  </si>
  <si>
    <t>DUTSE</t>
  </si>
  <si>
    <t>GAGARAWA</t>
  </si>
  <si>
    <t>GARKI</t>
  </si>
  <si>
    <t>GUMEL</t>
  </si>
  <si>
    <t>GURI</t>
  </si>
  <si>
    <t>GWARAM</t>
  </si>
  <si>
    <t>GWIWA</t>
  </si>
  <si>
    <t>HADEJIA</t>
  </si>
  <si>
    <t>JAHUN</t>
  </si>
  <si>
    <t>KAFIN HAUSA</t>
  </si>
  <si>
    <t>KAUGAMA</t>
  </si>
  <si>
    <t>KAZAURE</t>
  </si>
  <si>
    <t>KIRI KASAMMA</t>
  </si>
  <si>
    <t>KIYAWA</t>
  </si>
  <si>
    <t>MAIGATARI</t>
  </si>
  <si>
    <t>MALAM MADORI</t>
  </si>
  <si>
    <t>MIGA</t>
  </si>
  <si>
    <t>RINGIM</t>
  </si>
  <si>
    <t>RONI</t>
  </si>
  <si>
    <t>TAURA</t>
  </si>
  <si>
    <t>YANKWASHI</t>
  </si>
  <si>
    <t>KADUNA</t>
  </si>
  <si>
    <t>CHIKUN</t>
  </si>
  <si>
    <t>GIWA</t>
  </si>
  <si>
    <t>IGABI</t>
  </si>
  <si>
    <t>IKARA</t>
  </si>
  <si>
    <t>JABA</t>
  </si>
  <si>
    <t>JEMA'A</t>
  </si>
  <si>
    <t>KACHIA</t>
  </si>
  <si>
    <t>KADUNA NORTH</t>
  </si>
  <si>
    <t>KADUNA SOUTH</t>
  </si>
  <si>
    <t>KAGARKO</t>
  </si>
  <si>
    <t>KAJURU</t>
  </si>
  <si>
    <t>KAURA</t>
  </si>
  <si>
    <t>KAURU</t>
  </si>
  <si>
    <t>KUBAU</t>
  </si>
  <si>
    <t>KUDAN</t>
  </si>
  <si>
    <t>LERE</t>
  </si>
  <si>
    <t>SANGA</t>
  </si>
  <si>
    <t>SOBA</t>
  </si>
  <si>
    <t>ZARIA</t>
  </si>
  <si>
    <t>KANO</t>
  </si>
  <si>
    <t>AJINGI</t>
  </si>
  <si>
    <t>ALBASU</t>
  </si>
  <si>
    <t>BAGWAI</t>
  </si>
  <si>
    <t>BEBEJI</t>
  </si>
  <si>
    <t>BICHI</t>
  </si>
  <si>
    <t>BUNKURE</t>
  </si>
  <si>
    <t>DALA</t>
  </si>
  <si>
    <t>DAMBATTA</t>
  </si>
  <si>
    <t>DAWAKIN KUDU</t>
  </si>
  <si>
    <t>DAWAKIN TOFA</t>
  </si>
  <si>
    <t>DOGUWA</t>
  </si>
  <si>
    <t>FAGGE</t>
  </si>
  <si>
    <t>GABASAWA</t>
  </si>
  <si>
    <t>GARKO</t>
  </si>
  <si>
    <t>GAYA</t>
  </si>
  <si>
    <t>GEZAWA</t>
  </si>
  <si>
    <t>GWALE</t>
  </si>
  <si>
    <t>GWARZO</t>
  </si>
  <si>
    <t>KABO</t>
  </si>
  <si>
    <t>KANO MUNICIPAL</t>
  </si>
  <si>
    <t>KARAYE</t>
  </si>
  <si>
    <t>KIBIYA</t>
  </si>
  <si>
    <t>KIRU</t>
  </si>
  <si>
    <t>KUMBOTSO</t>
  </si>
  <si>
    <t>KUNCHI</t>
  </si>
  <si>
    <t>KURA</t>
  </si>
  <si>
    <t>MADOBI</t>
  </si>
  <si>
    <t>MAKODA</t>
  </si>
  <si>
    <t>MINJIBIR</t>
  </si>
  <si>
    <t>NASSARAWA</t>
  </si>
  <si>
    <t>NASARAWA</t>
  </si>
  <si>
    <t>RANO</t>
  </si>
  <si>
    <t>RIMIN GADO</t>
  </si>
  <si>
    <t>ROGO</t>
  </si>
  <si>
    <t>SHANONO</t>
  </si>
  <si>
    <t>SUMAILA</t>
  </si>
  <si>
    <t>TAKAI</t>
  </si>
  <si>
    <t>TARAUNI</t>
  </si>
  <si>
    <t>TOFA</t>
  </si>
  <si>
    <t>TSANYAWA</t>
  </si>
  <si>
    <t>TUDUN WADA</t>
  </si>
  <si>
    <t>UNGOGO</t>
  </si>
  <si>
    <t>WARAWA</t>
  </si>
  <si>
    <t>WUDIL</t>
  </si>
  <si>
    <t>KATSINA</t>
  </si>
  <si>
    <t>BAKORI</t>
  </si>
  <si>
    <t>BATAGARAWA</t>
  </si>
  <si>
    <t>BATSARI</t>
  </si>
  <si>
    <t>BAURE</t>
  </si>
  <si>
    <t>BINDAWA</t>
  </si>
  <si>
    <t>CHARANCHI</t>
  </si>
  <si>
    <t>DAN MUSA</t>
  </si>
  <si>
    <t>DANDUME</t>
  </si>
  <si>
    <t>DANJA</t>
  </si>
  <si>
    <t>DAURA</t>
  </si>
  <si>
    <t>DUTSI</t>
  </si>
  <si>
    <t>DUTSIN-MA</t>
  </si>
  <si>
    <t>FASKARI</t>
  </si>
  <si>
    <t>FUNTUA</t>
  </si>
  <si>
    <t>INGAWA</t>
  </si>
  <si>
    <t>JIBIA</t>
  </si>
  <si>
    <t>KAFUR</t>
  </si>
  <si>
    <t>KAITA</t>
  </si>
  <si>
    <t>KANKARA</t>
  </si>
  <si>
    <t>KANKIA</t>
  </si>
  <si>
    <t>KURFI</t>
  </si>
  <si>
    <t>KUSADA</t>
  </si>
  <si>
    <t>MAI'ADUA</t>
  </si>
  <si>
    <t>MALUMFASHI</t>
  </si>
  <si>
    <t>MANI</t>
  </si>
  <si>
    <t>MASHI</t>
  </si>
  <si>
    <t>MATAZU</t>
  </si>
  <si>
    <t>MUSAWA</t>
  </si>
  <si>
    <t>RIMI</t>
  </si>
  <si>
    <t>SABUWA</t>
  </si>
  <si>
    <t>SAFANA</t>
  </si>
  <si>
    <t>SANDAMU</t>
  </si>
  <si>
    <t>ZANGO</t>
  </si>
  <si>
    <t>KEBBI</t>
  </si>
  <si>
    <t>AREWA-DANDI</t>
  </si>
  <si>
    <t>ARGUNGU</t>
  </si>
  <si>
    <t>AUGIE</t>
  </si>
  <si>
    <t>BAGUDO</t>
  </si>
  <si>
    <t>BIRNIN KEBBI</t>
  </si>
  <si>
    <t>BUNZA</t>
  </si>
  <si>
    <t>DANDI</t>
  </si>
  <si>
    <t>FAKAI</t>
  </si>
  <si>
    <t>GWANDU</t>
  </si>
  <si>
    <t>JEGA</t>
  </si>
  <si>
    <t>KALGO</t>
  </si>
  <si>
    <t>KOKO/BESSE</t>
  </si>
  <si>
    <t>MAIYAMA</t>
  </si>
  <si>
    <t>NGASKI</t>
  </si>
  <si>
    <t>SAKABA</t>
  </si>
  <si>
    <t>SHANGA</t>
  </si>
  <si>
    <t>SURU</t>
  </si>
  <si>
    <t>WASAGU/DANKO</t>
  </si>
  <si>
    <t>YAURI</t>
  </si>
  <si>
    <t>ZURU</t>
  </si>
  <si>
    <t>KOGI</t>
  </si>
  <si>
    <t>ADAVI</t>
  </si>
  <si>
    <t>AJAOKUTA</t>
  </si>
  <si>
    <t>ANKPA</t>
  </si>
  <si>
    <t>BASSA</t>
  </si>
  <si>
    <t>DEKINA</t>
  </si>
  <si>
    <t>IBAJI</t>
  </si>
  <si>
    <t>IDAH</t>
  </si>
  <si>
    <t>IJUMU</t>
  </si>
  <si>
    <t>LOKOJA</t>
  </si>
  <si>
    <t>MOPA-MURO</t>
  </si>
  <si>
    <t>OFU</t>
  </si>
  <si>
    <t>OGORI/MAGONGO</t>
  </si>
  <si>
    <t>OKEHI</t>
  </si>
  <si>
    <t>OKENE</t>
  </si>
  <si>
    <t>OMALA</t>
  </si>
  <si>
    <t>YAGBA EAST</t>
  </si>
  <si>
    <t>YAGBA WEST</t>
  </si>
  <si>
    <t>KWARA</t>
  </si>
  <si>
    <t>ASA</t>
  </si>
  <si>
    <t>BARUTEN</t>
  </si>
  <si>
    <t>EDU</t>
  </si>
  <si>
    <t>IFELODUN</t>
  </si>
  <si>
    <t>ILORIN EAST</t>
  </si>
  <si>
    <t>ILORIN SOUTH</t>
  </si>
  <si>
    <t>ILORIN WEST</t>
  </si>
  <si>
    <t>IREPODUN</t>
  </si>
  <si>
    <t>ISIN</t>
  </si>
  <si>
    <t>KAIAMA</t>
  </si>
  <si>
    <t>MORO</t>
  </si>
  <si>
    <t>OFFA</t>
  </si>
  <si>
    <t>OKE-ERO</t>
  </si>
  <si>
    <t>OYUN</t>
  </si>
  <si>
    <t>LAGOS</t>
  </si>
  <si>
    <t>AGEGE</t>
  </si>
  <si>
    <t>AJEROMI-IFELODUN</t>
  </si>
  <si>
    <t>ALIMOSHO</t>
  </si>
  <si>
    <t>AMUWO-ODOFIN</t>
  </si>
  <si>
    <t>APAPA</t>
  </si>
  <si>
    <t>BADAGRY</t>
  </si>
  <si>
    <t>EPE</t>
  </si>
  <si>
    <t>ETI-OSA</t>
  </si>
  <si>
    <t>IFAKO-IJAYE</t>
  </si>
  <si>
    <t>IKEJA</t>
  </si>
  <si>
    <t>IKORODU</t>
  </si>
  <si>
    <t>KOSOFE</t>
  </si>
  <si>
    <t>LAGOS ISLAND</t>
  </si>
  <si>
    <t>LAGOS MAINLAND</t>
  </si>
  <si>
    <t>MUSHIN</t>
  </si>
  <si>
    <t>OJO</t>
  </si>
  <si>
    <t>OSHODI-ISOLO</t>
  </si>
  <si>
    <t>SURULERE</t>
  </si>
  <si>
    <t>AKWANGA</t>
  </si>
  <si>
    <t>AWE</t>
  </si>
  <si>
    <t>DOMA</t>
  </si>
  <si>
    <t>KARU</t>
  </si>
  <si>
    <t>KEANA</t>
  </si>
  <si>
    <t>KEFFI</t>
  </si>
  <si>
    <t>KOKONA</t>
  </si>
  <si>
    <t>LAFIA</t>
  </si>
  <si>
    <t>TOTO</t>
  </si>
  <si>
    <t>WAMBA</t>
  </si>
  <si>
    <t>NIGER</t>
  </si>
  <si>
    <t>AGAIE</t>
  </si>
  <si>
    <t>AGWARA</t>
  </si>
  <si>
    <t>BIDA</t>
  </si>
  <si>
    <t>BORGU</t>
  </si>
  <si>
    <t>BOSSO</t>
  </si>
  <si>
    <t>CHANCHAGA</t>
  </si>
  <si>
    <t>EDATI</t>
  </si>
  <si>
    <t>GBAKO</t>
  </si>
  <si>
    <t>GURARA</t>
  </si>
  <si>
    <t>KATCHA</t>
  </si>
  <si>
    <t>KONTAGORA</t>
  </si>
  <si>
    <t>LAPAI</t>
  </si>
  <si>
    <t>LAVUN</t>
  </si>
  <si>
    <t>MAGAMA</t>
  </si>
  <si>
    <t>MARIGA</t>
  </si>
  <si>
    <t>MASHEGU</t>
  </si>
  <si>
    <t>MOKWA</t>
  </si>
  <si>
    <t>MUYA</t>
  </si>
  <si>
    <t>PAIKORO</t>
  </si>
  <si>
    <t>RAFI</t>
  </si>
  <si>
    <t>RIJAU</t>
  </si>
  <si>
    <t>SHIRORO</t>
  </si>
  <si>
    <t>SULEJA</t>
  </si>
  <si>
    <t>TAFA</t>
  </si>
  <si>
    <t>WUSHISHI</t>
  </si>
  <si>
    <t>OGUN</t>
  </si>
  <si>
    <t>ABEOKUTA NORTH</t>
  </si>
  <si>
    <t>ABEOKUTA SOUTH</t>
  </si>
  <si>
    <t>ADO-ODO/OTA</t>
  </si>
  <si>
    <t>EWEKORO</t>
  </si>
  <si>
    <t>IFO</t>
  </si>
  <si>
    <t>IJEBU EAST</t>
  </si>
  <si>
    <t>IJEBU NORTH</t>
  </si>
  <si>
    <t>IJEBU NORTH EAST</t>
  </si>
  <si>
    <t>IKENNE</t>
  </si>
  <si>
    <t>IMEKO-AFON</t>
  </si>
  <si>
    <t>IPOKIA</t>
  </si>
  <si>
    <t>OBAFEMI-OWODE</t>
  </si>
  <si>
    <t>ODEDA</t>
  </si>
  <si>
    <t>ODOGBOLU</t>
  </si>
  <si>
    <t>OGUN WATERSIDE</t>
  </si>
  <si>
    <t>REMO NORTH</t>
  </si>
  <si>
    <t>SHAGAMU</t>
  </si>
  <si>
    <t>ONDO</t>
  </si>
  <si>
    <t>AKOKO NORTH EAST</t>
  </si>
  <si>
    <t>AKOKO NORTH WEST</t>
  </si>
  <si>
    <t>AKOKO SOUTH EAST</t>
  </si>
  <si>
    <t>AKOKO SOUTH WEST</t>
  </si>
  <si>
    <t>AKURE NORTH</t>
  </si>
  <si>
    <t>AKURE SOUTH</t>
  </si>
  <si>
    <t>ESE-ODO</t>
  </si>
  <si>
    <t>IDANRE</t>
  </si>
  <si>
    <t>IFEDORE</t>
  </si>
  <si>
    <t>ILAJE</t>
  </si>
  <si>
    <t>IRELE</t>
  </si>
  <si>
    <t>ODIGBO</t>
  </si>
  <si>
    <t>OKITIPUPA</t>
  </si>
  <si>
    <t>ONDO EAST</t>
  </si>
  <si>
    <t>ONDO WEST</t>
  </si>
  <si>
    <t>OSE</t>
  </si>
  <si>
    <t>OWO</t>
  </si>
  <si>
    <t>OSUN</t>
  </si>
  <si>
    <t>BOLUWADURO</t>
  </si>
  <si>
    <t>BORIPE</t>
  </si>
  <si>
    <t>EDE NORTH</t>
  </si>
  <si>
    <t>EDE SOUTH</t>
  </si>
  <si>
    <t>EGBEDORE</t>
  </si>
  <si>
    <t>EJIGBO</t>
  </si>
  <si>
    <t>IFE CENTRAL</t>
  </si>
  <si>
    <t>IFE EAST</t>
  </si>
  <si>
    <t>IFE NORTH</t>
  </si>
  <si>
    <t>IFE SOUTH</t>
  </si>
  <si>
    <t>IFEDAYO</t>
  </si>
  <si>
    <t>ILA</t>
  </si>
  <si>
    <t>IREWOLE</t>
  </si>
  <si>
    <t>ISOKAN</t>
  </si>
  <si>
    <t>IWO</t>
  </si>
  <si>
    <t>OBOKUN</t>
  </si>
  <si>
    <t>OLORUNDA</t>
  </si>
  <si>
    <t>ORIADE</t>
  </si>
  <si>
    <t>OROLU</t>
  </si>
  <si>
    <t>OSOGBO</t>
  </si>
  <si>
    <t>OYO</t>
  </si>
  <si>
    <t>AFIJIO</t>
  </si>
  <si>
    <t>AKINYELE</t>
  </si>
  <si>
    <t>ATIBA</t>
  </si>
  <si>
    <t>EGBEDA</t>
  </si>
  <si>
    <t>IBADAN NORTH</t>
  </si>
  <si>
    <t>IBADAN NORTH EAST</t>
  </si>
  <si>
    <t>IBADAN NORTH WEST</t>
  </si>
  <si>
    <t>IBADAN SOUTH EAST</t>
  </si>
  <si>
    <t>IBADAN SOUTH WEST</t>
  </si>
  <si>
    <t>IBARAPA CENTRAL</t>
  </si>
  <si>
    <t>IBARAPA EAST</t>
  </si>
  <si>
    <t>IBARAPA NORTH</t>
  </si>
  <si>
    <t>IDO</t>
  </si>
  <si>
    <t>IREPO</t>
  </si>
  <si>
    <t>ISEYIN</t>
  </si>
  <si>
    <t>ITESIWAJU</t>
  </si>
  <si>
    <t>IWAJOWA</t>
  </si>
  <si>
    <t>KAJOLA</t>
  </si>
  <si>
    <t>LAGELU</t>
  </si>
  <si>
    <t>OGO OLUWA</t>
  </si>
  <si>
    <t>OLORUNSOGO</t>
  </si>
  <si>
    <t>OLUYOLE</t>
  </si>
  <si>
    <t>OYO EAST</t>
  </si>
  <si>
    <t>OYO WEST</t>
  </si>
  <si>
    <t>SAKI EAST</t>
  </si>
  <si>
    <t>SAKI WEST</t>
  </si>
  <si>
    <t>PLATEAU</t>
  </si>
  <si>
    <t>BOKKOS</t>
  </si>
  <si>
    <t>JOS EAST</t>
  </si>
  <si>
    <t>JOS NORTH</t>
  </si>
  <si>
    <t>JOS SOUTH</t>
  </si>
  <si>
    <t>KANAM</t>
  </si>
  <si>
    <t>KANKE</t>
  </si>
  <si>
    <t>LANGTANG NORTH</t>
  </si>
  <si>
    <t>LANGTANG SOUTH</t>
  </si>
  <si>
    <t>MANGU</t>
  </si>
  <si>
    <t>MIKANG</t>
  </si>
  <si>
    <t>PANKSHIN</t>
  </si>
  <si>
    <t>QUA'AN PAN</t>
  </si>
  <si>
    <t>RIYOM</t>
  </si>
  <si>
    <t>SHENDAM</t>
  </si>
  <si>
    <t>WASE</t>
  </si>
  <si>
    <t>RIVERS</t>
  </si>
  <si>
    <t>ABUA/ODUAL</t>
  </si>
  <si>
    <t>AHOADA EAST</t>
  </si>
  <si>
    <t>AHOADA WEST</t>
  </si>
  <si>
    <t>ANDONI</t>
  </si>
  <si>
    <t>ASARI-TORU</t>
  </si>
  <si>
    <t>BONNY</t>
  </si>
  <si>
    <t>DEGEMA</t>
  </si>
  <si>
    <t>ELEME</t>
  </si>
  <si>
    <t>ETCHE</t>
  </si>
  <si>
    <t>GOKANA</t>
  </si>
  <si>
    <t>IKWERRE</t>
  </si>
  <si>
    <t>KHANA</t>
  </si>
  <si>
    <t>OGBA/EGBEMA/NDONI</t>
  </si>
  <si>
    <t>OGU/BOLO</t>
  </si>
  <si>
    <t>OKRIKA</t>
  </si>
  <si>
    <t>OPOBO/NKORO</t>
  </si>
  <si>
    <t>OYIGBO</t>
  </si>
  <si>
    <t>TAI</t>
  </si>
  <si>
    <t>SOKOTO</t>
  </si>
  <si>
    <t>BINJI</t>
  </si>
  <si>
    <t>BODINGA</t>
  </si>
  <si>
    <t>DANGE-SHUNI</t>
  </si>
  <si>
    <t>GADA</t>
  </si>
  <si>
    <t>GORONYO</t>
  </si>
  <si>
    <t>GUDU</t>
  </si>
  <si>
    <t>GWADABAWA</t>
  </si>
  <si>
    <t>ILLELA</t>
  </si>
  <si>
    <t>ISA</t>
  </si>
  <si>
    <t>KEBBE</t>
  </si>
  <si>
    <t>KWARE</t>
  </si>
  <si>
    <t>RABAH</t>
  </si>
  <si>
    <t>SABON BIRNI</t>
  </si>
  <si>
    <t>SHAGARI</t>
  </si>
  <si>
    <t>SILAME</t>
  </si>
  <si>
    <t>SOKOTO NORTH</t>
  </si>
  <si>
    <t>SOKOTO SOUTH</t>
  </si>
  <si>
    <t>TAMBUWAL</t>
  </si>
  <si>
    <t>TANGAZA</t>
  </si>
  <si>
    <t>TURETA</t>
  </si>
  <si>
    <t>WAMAKO</t>
  </si>
  <si>
    <t>WURNO</t>
  </si>
  <si>
    <t>YABO</t>
  </si>
  <si>
    <t>TARABA</t>
  </si>
  <si>
    <t>BALI</t>
  </si>
  <si>
    <t>DONGA</t>
  </si>
  <si>
    <t>GASHAKA</t>
  </si>
  <si>
    <t>GASSOL</t>
  </si>
  <si>
    <t>IBI</t>
  </si>
  <si>
    <t>JALINGO</t>
  </si>
  <si>
    <t>KURMI</t>
  </si>
  <si>
    <t>LAU</t>
  </si>
  <si>
    <t>SARDAUNA</t>
  </si>
  <si>
    <t>TAKUM</t>
  </si>
  <si>
    <t>USSA</t>
  </si>
  <si>
    <t>WUKARI</t>
  </si>
  <si>
    <t>YORRO</t>
  </si>
  <si>
    <t>ZING</t>
  </si>
  <si>
    <t>YOBE</t>
  </si>
  <si>
    <t>BADE</t>
  </si>
  <si>
    <t>BURSARI</t>
  </si>
  <si>
    <t>DAMATURU</t>
  </si>
  <si>
    <t>FIKA</t>
  </si>
  <si>
    <t>FUNE</t>
  </si>
  <si>
    <t>GEIDAM</t>
  </si>
  <si>
    <t>GUJBA</t>
  </si>
  <si>
    <t>GULANI</t>
  </si>
  <si>
    <t>JAKUSKO</t>
  </si>
  <si>
    <t>KARASUWA</t>
  </si>
  <si>
    <t>MACHINA</t>
  </si>
  <si>
    <t>NANGERE</t>
  </si>
  <si>
    <t>NGURU</t>
  </si>
  <si>
    <t>POTISKUM</t>
  </si>
  <si>
    <t>YUNUSARI</t>
  </si>
  <si>
    <t>YUSUFARI</t>
  </si>
  <si>
    <t>ZAMFARA</t>
  </si>
  <si>
    <t>ANKA</t>
  </si>
  <si>
    <t>BAKURA</t>
  </si>
  <si>
    <t>BUKKUYUM</t>
  </si>
  <si>
    <t>BUNGUDU</t>
  </si>
  <si>
    <t>GUMMI</t>
  </si>
  <si>
    <t>GUSAU</t>
  </si>
  <si>
    <t>MARADUN</t>
  </si>
  <si>
    <t>MARU</t>
  </si>
  <si>
    <t>SHINKAFI</t>
  </si>
  <si>
    <t>TALATA MAFARA</t>
  </si>
  <si>
    <t>TSAFE</t>
  </si>
  <si>
    <t>ZURMI</t>
  </si>
  <si>
    <t>Nigeria</t>
  </si>
  <si>
    <t>State and Territory</t>
  </si>
  <si>
    <t>Country</t>
  </si>
  <si>
    <t>Basline population</t>
  </si>
  <si>
    <t>Reference year of projections</t>
  </si>
  <si>
    <t>Source(s)</t>
  </si>
  <si>
    <t>United States Cenus Bureau - PEPFAR  progrram</t>
  </si>
  <si>
    <t>Methods</t>
  </si>
  <si>
    <t>Year of publication</t>
  </si>
  <si>
    <t># of ADM1 units</t>
  </si>
  <si>
    <t>Age- and Sex disaggregation</t>
  </si>
  <si>
    <t>5-year age groups, male, female, SAD integrated</t>
  </si>
  <si>
    <t>Open-ended group</t>
  </si>
  <si>
    <t>80+</t>
  </si>
  <si>
    <t># of ADM2 unites</t>
  </si>
  <si>
    <t>Local Government Area</t>
  </si>
  <si>
    <t>2006 Census</t>
  </si>
  <si>
    <t>Item</t>
  </si>
  <si>
    <t>Metadata</t>
  </si>
  <si>
    <t>https://www.census.gov/geographies/mapping-files/time-series/demo/international-programs/subnationalpopulation.html</t>
  </si>
  <si>
    <t>https://www2.census.gov/programs-surveys/international-programs/about/global-mapping/subntl-pop-est-methods-pgs-uscb-dec16.pdf</t>
  </si>
  <si>
    <t>ADM1 Name</t>
  </si>
  <si>
    <t>ADM2 Name</t>
  </si>
  <si>
    <t>Limitations of use and general Notes</t>
  </si>
  <si>
    <t>ADM0_NAME</t>
  </si>
  <si>
    <t>ADM0_PCODE</t>
  </si>
  <si>
    <t>ADM2_PCODE</t>
  </si>
  <si>
    <t>Row Labels</t>
  </si>
  <si>
    <t>Grand Total</t>
  </si>
  <si>
    <t>Sum of Male_00-04</t>
  </si>
  <si>
    <t>Sum of Male_05-09</t>
  </si>
  <si>
    <t>Sum of Male_10-14</t>
  </si>
  <si>
    <t>Sum of Male_15-19</t>
  </si>
  <si>
    <t>Sum of Male_20-24</t>
  </si>
  <si>
    <t>Sum of Male_25-29</t>
  </si>
  <si>
    <t>Sum of Male_30-34</t>
  </si>
  <si>
    <t>Sum of Male_35-39</t>
  </si>
  <si>
    <t>Sum of Male_40-44</t>
  </si>
  <si>
    <t>Sum of Male_45-49</t>
  </si>
  <si>
    <t>Sum of Male_50-54</t>
  </si>
  <si>
    <t>Sum of Male_55-59</t>
  </si>
  <si>
    <t>Sum of Male_60-64</t>
  </si>
  <si>
    <t>Sum of Male_65-69</t>
  </si>
  <si>
    <t>Sum of Male_70-74</t>
  </si>
  <si>
    <t>Sum of Male_75-79</t>
  </si>
  <si>
    <t>Sum of Male_80+</t>
  </si>
  <si>
    <t>Sum of Female_00-04</t>
  </si>
  <si>
    <t>Sum of Female_05-09</t>
  </si>
  <si>
    <t>Sum of Female_10-14</t>
  </si>
  <si>
    <t>Sum of Female_15-19</t>
  </si>
  <si>
    <t>Sum of Female_20-24</t>
  </si>
  <si>
    <t>Sum of Female_25-29</t>
  </si>
  <si>
    <t>Sum of Female_30-34</t>
  </si>
  <si>
    <t>Sum of Female_35-39</t>
  </si>
  <si>
    <t>Sum of Female_40-44</t>
  </si>
  <si>
    <t>Sum of Female_45-49</t>
  </si>
  <si>
    <t>Sum of Female_50-54</t>
  </si>
  <si>
    <t>Sum of Female_55-59</t>
  </si>
  <si>
    <t>Sum of Female_60-64</t>
  </si>
  <si>
    <t>Sum of Female_65-69</t>
  </si>
  <si>
    <t>Sum of Female_70-74</t>
  </si>
  <si>
    <t>Sum of Female_75-79</t>
  </si>
  <si>
    <t>Sum of Female_80+</t>
  </si>
  <si>
    <t>Sum of Male_Total</t>
  </si>
  <si>
    <t>Sum of Female_Total</t>
  </si>
  <si>
    <t>Age</t>
  </si>
  <si>
    <t>ADM0 Male
(WPP 2020 projection)</t>
  </si>
  <si>
    <t>ADM0 Female
(WPP 2020 projection)</t>
  </si>
  <si>
    <t>0-4</t>
  </si>
  <si>
    <t>5-9</t>
  </si>
  <si>
    <t>10-14</t>
  </si>
  <si>
    <t>15-19</t>
  </si>
  <si>
    <t>20-24</t>
  </si>
  <si>
    <t>25-29</t>
  </si>
  <si>
    <t>30-34</t>
  </si>
  <si>
    <t>35-39</t>
  </si>
  <si>
    <t>40-44</t>
  </si>
  <si>
    <t>45-49</t>
  </si>
  <si>
    <t>50-54</t>
  </si>
  <si>
    <t>55-59</t>
  </si>
  <si>
    <t>60-64</t>
  </si>
  <si>
    <t>65-69</t>
  </si>
  <si>
    <t>70-74</t>
  </si>
  <si>
    <t>75-79</t>
  </si>
  <si>
    <t>ADM0 Male
(USCB 2020 projection)</t>
  </si>
  <si>
    <t>ADM0 Female
(USCB 2020 projection)</t>
  </si>
  <si>
    <t xml:space="preserve">ADM1 (Abia)
Male (USCB 2020) </t>
  </si>
  <si>
    <t>ADM1 (Abia)
Female (USCB 2020)</t>
  </si>
  <si>
    <t xml:space="preserve">ADM1 (Adamawa)
Male (USCB 2020) </t>
  </si>
  <si>
    <t>ADM1 (Adamawa)
Female (USCB 2020)</t>
  </si>
  <si>
    <t xml:space="preserve">ADM1 (Akwa Ibom)
Male (USCB 2020) </t>
  </si>
  <si>
    <t>ADM1 (Akwa Ibom)
Female (USCB 2020)</t>
  </si>
  <si>
    <t xml:space="preserve">ADM1 (Anambra)
Male (USCB 2020) </t>
  </si>
  <si>
    <t>ADM1 (Anambra)
Female (USCB 2020)</t>
  </si>
  <si>
    <t xml:space="preserve">ADM1 (Bauchi)
Male (USCB 2020) </t>
  </si>
  <si>
    <t>ADM1 (Bauchi)
Female (USCB 2020)</t>
  </si>
  <si>
    <t xml:space="preserve">ADM1 (Bayelsa)
Male (USCB 2020) </t>
  </si>
  <si>
    <t>ADM1 (Bayelsa)
Female (USCB 2020)</t>
  </si>
  <si>
    <t xml:space="preserve">ADM1 (Benue)
Male (USCB 2020) </t>
  </si>
  <si>
    <t>ADM1 (Benue)
Female (USCB 2020)</t>
  </si>
  <si>
    <t xml:space="preserve">ADM1 (Borno)
Male (USCB 2020) </t>
  </si>
  <si>
    <t>ADM1 (Borno)
Female (USCB 2020)</t>
  </si>
  <si>
    <t xml:space="preserve">ADM1 (Cross River)
Male (USCB 2020) </t>
  </si>
  <si>
    <t>ADM1 (Cross River)
Female (USCB 2020)</t>
  </si>
  <si>
    <t xml:space="preserve">ADM1 (Delta)
Male (USCB 2020) </t>
  </si>
  <si>
    <t>ADM1 (Delta)
Female (USCB 2020)</t>
  </si>
  <si>
    <t xml:space="preserve">ADM1 (Ebonyi)
Male (USCB 2020) </t>
  </si>
  <si>
    <t>ADM1 (Ebonyi)
Female (USCB 2020)</t>
  </si>
  <si>
    <t xml:space="preserve">ADM1 (Edo)
Male (USCB 2020) </t>
  </si>
  <si>
    <t>ADM1 (Edo)
Female (USCB 2020)</t>
  </si>
  <si>
    <t xml:space="preserve">ADM1 (Ekiti)
Male (USCB 2020) </t>
  </si>
  <si>
    <t>ADM1 (Ekiti)
Female (USCB 2020)</t>
  </si>
  <si>
    <t xml:space="preserve">ADM1 (Enugu)
Male (USCB 2020) </t>
  </si>
  <si>
    <t>ADM1 (Enugu)
Female (USCB 2020)</t>
  </si>
  <si>
    <t xml:space="preserve">ADM1 (Federal Capital Territory)
Male (USCB 2020) </t>
  </si>
  <si>
    <t>ADM1 (Federal Capital Territory)
Female (USCB 2020)</t>
  </si>
  <si>
    <t xml:space="preserve">ADM1 (Gombe)
Male (USCB 2020) </t>
  </si>
  <si>
    <t>ADM1 (Gombe)
Female (USCB 2020)</t>
  </si>
  <si>
    <t xml:space="preserve">ADM1 (Imo)
Male (USCB 2020) </t>
  </si>
  <si>
    <t>ADM1 (Imo)
Female (USCB 2020)</t>
  </si>
  <si>
    <t xml:space="preserve">ADM1 (Jigawa)
Male (USCB 2020) </t>
  </si>
  <si>
    <t>ADM1 (Jigawa)
Female (USCB 2020)</t>
  </si>
  <si>
    <t xml:space="preserve">ADM1 (Kaduna)
Male (USCB 2020) </t>
  </si>
  <si>
    <t>ADM1 (Kaduna)
Female (USCB 2020)</t>
  </si>
  <si>
    <t xml:space="preserve">ADM1 (Kano)
Male (USCB 2020) </t>
  </si>
  <si>
    <t>ADM1 (Kano)
Female (USCB 2020)</t>
  </si>
  <si>
    <t xml:space="preserve">ADM1 (Katsina)
Male (USCB 2020) </t>
  </si>
  <si>
    <t>ADM1 (Katsina)
Female (USCB 2020)</t>
  </si>
  <si>
    <t xml:space="preserve">ADM1 (Kebbi)
Male (USCB 2020) </t>
  </si>
  <si>
    <t>ADM1 (Kebbi)
Female (USCB 2020)</t>
  </si>
  <si>
    <t xml:space="preserve">ADM1 (Kogi)
Male (USCB 2020) </t>
  </si>
  <si>
    <t>ADM1 (Kogi)
Female (USCB 2020)</t>
  </si>
  <si>
    <t xml:space="preserve">ADM1 (Kwara)
Male (USCB 2020) </t>
  </si>
  <si>
    <t>ADM1 (Kwara)
Female (USCB 2020)</t>
  </si>
  <si>
    <t xml:space="preserve">ADM1 (Lagos)
Male (USCB 2020) </t>
  </si>
  <si>
    <t>ADM1 (Lagos)
Female (USCB 2020)</t>
  </si>
  <si>
    <t xml:space="preserve">ADM1 (Nawarawa)
Male (USCB 2020) </t>
  </si>
  <si>
    <t>ADM1 (Nawarawa)
Female (USCB 2020)</t>
  </si>
  <si>
    <t xml:space="preserve">ADM1 (Niger)
Male (USCB 2020) </t>
  </si>
  <si>
    <t>ADM1 (Niger)
Female (USCB 2020)</t>
  </si>
  <si>
    <t xml:space="preserve">ADM1 (Ogun)
Male (USCB 2020) </t>
  </si>
  <si>
    <t>ADM1 (Ogun)
Female (USCB 2020)</t>
  </si>
  <si>
    <t xml:space="preserve">ADM1 (Ondo)
Male (USCB 2020) </t>
  </si>
  <si>
    <t>ADM1 (Ondo)
Female (USCB 2020)</t>
  </si>
  <si>
    <t xml:space="preserve">ADM1 (Osun)
Male (USCB 2020) </t>
  </si>
  <si>
    <t>ADM1 (Osun)
Female (USCB 2020)</t>
  </si>
  <si>
    <t xml:space="preserve">ADM1 (Oyo)
Male (USCB 2020) </t>
  </si>
  <si>
    <t>ADM1 (Oyo)
Female (USCB 2020)</t>
  </si>
  <si>
    <t xml:space="preserve">ADM1 (Plateau)
Male (USCB 2020) </t>
  </si>
  <si>
    <t>ADM1 (Plateau)
Female (USCB 2020)</t>
  </si>
  <si>
    <t xml:space="preserve">ADM1 (Rivers)
Male (USCB 2020) </t>
  </si>
  <si>
    <t>ADM1 (Rivers)
Female (USCB 2020)</t>
  </si>
  <si>
    <t xml:space="preserve">ADM1 (Sokoto)
Male (USCB 2020) </t>
  </si>
  <si>
    <t>ADM1 (Sokoto)
Female (USCB 2020)</t>
  </si>
  <si>
    <t xml:space="preserve">ADM1 (Taraba)
Male (USCB 2020) </t>
  </si>
  <si>
    <t>ADM1 (Taraba)
Female (USCB 2020)</t>
  </si>
  <si>
    <t xml:space="preserve">ADM1 (Yobe)
Male (USCB 2020) </t>
  </si>
  <si>
    <t>ADM1 (Yobe)
Female (USCB 2020)</t>
  </si>
  <si>
    <t xml:space="preserve">ADM1 (Zamfara)
Male (USCB 2020) </t>
  </si>
  <si>
    <t>ADM1 (Zamfara)
Female (USCB 2020)</t>
  </si>
  <si>
    <t>ADM 1
(2020 projection)</t>
  </si>
  <si>
    <t>Male
(2020 projection)</t>
  </si>
  <si>
    <t>Female
(2020 projection)</t>
  </si>
  <si>
    <t>ADM0 average annual rate of population change (WPP)</t>
  </si>
  <si>
    <t>1975-1980</t>
  </si>
  <si>
    <t>1980-1985</t>
  </si>
  <si>
    <t>1985-1990</t>
  </si>
  <si>
    <t>1990-1995</t>
  </si>
  <si>
    <t>1995-2000</t>
  </si>
  <si>
    <t>2000-2005</t>
  </si>
  <si>
    <t>Total (2020 projection)</t>
  </si>
  <si>
    <t>2015-2020</t>
  </si>
  <si>
    <t>2020-2025</t>
  </si>
  <si>
    <t>2025-2030</t>
  </si>
  <si>
    <t>2030-2035</t>
  </si>
  <si>
    <t>ADM0 growth rate, Male, 2006-2020</t>
  </si>
  <si>
    <t>ADM0 growth rate, Female, 2006-2020</t>
  </si>
  <si>
    <t>ADM 1
(2006 census)</t>
  </si>
  <si>
    <t>Male
(2006 census)</t>
  </si>
  <si>
    <t>Female
(2006 census)</t>
  </si>
  <si>
    <t>ADM1 median growth rate, Male, 2006-2020</t>
  </si>
  <si>
    <t>ADM1 median growth rate, Female, 2006-2020</t>
  </si>
  <si>
    <t>Total (2006 census)</t>
  </si>
  <si>
    <t>M_TL</t>
  </si>
  <si>
    <t>F_TL</t>
  </si>
  <si>
    <t>T_TL</t>
  </si>
  <si>
    <t>M_10_14</t>
  </si>
  <si>
    <t>M_15_19</t>
  </si>
  <si>
    <t>M_20_24</t>
  </si>
  <si>
    <t>M_25_29</t>
  </si>
  <si>
    <t>M_30_34</t>
  </si>
  <si>
    <t>M_35_39</t>
  </si>
  <si>
    <t>M_40_44</t>
  </si>
  <si>
    <t>M_45_49</t>
  </si>
  <si>
    <t>M_50_54</t>
  </si>
  <si>
    <t>M_55_59</t>
  </si>
  <si>
    <t>M_60_64</t>
  </si>
  <si>
    <t>M_65_69</t>
  </si>
  <si>
    <t>M_70_74</t>
  </si>
  <si>
    <t>M_75_79</t>
  </si>
  <si>
    <t>F_10_14</t>
  </si>
  <si>
    <t>F_15_19</t>
  </si>
  <si>
    <t>F_20_24</t>
  </si>
  <si>
    <t>F_25_29</t>
  </si>
  <si>
    <t>F_30_34</t>
  </si>
  <si>
    <t>F_35_39</t>
  </si>
  <si>
    <t>F_40_44</t>
  </si>
  <si>
    <t>F_45_49</t>
  </si>
  <si>
    <t>F_50_54</t>
  </si>
  <si>
    <t>F_55_59</t>
  </si>
  <si>
    <t>F_60_64</t>
  </si>
  <si>
    <t>F_65_69</t>
  </si>
  <si>
    <t>F_70_74</t>
  </si>
  <si>
    <t>F_75_79</t>
  </si>
  <si>
    <t>T_10_14</t>
  </si>
  <si>
    <t>T_15_19</t>
  </si>
  <si>
    <t>T_20_24</t>
  </si>
  <si>
    <t>T_25_29</t>
  </si>
  <si>
    <t>T_30_34</t>
  </si>
  <si>
    <t>T_35_39</t>
  </si>
  <si>
    <t>T_40_44</t>
  </si>
  <si>
    <t>T_45_49</t>
  </si>
  <si>
    <t>T_50_54</t>
  </si>
  <si>
    <t>T_55_59</t>
  </si>
  <si>
    <t>T_60_64</t>
  </si>
  <si>
    <t>T_65_69</t>
  </si>
  <si>
    <t>T_70_74</t>
  </si>
  <si>
    <t>T_75_79</t>
  </si>
  <si>
    <t>M_00_04</t>
  </si>
  <si>
    <t>M_05_09</t>
  </si>
  <si>
    <t>F_00_04</t>
  </si>
  <si>
    <t>F_05_09</t>
  </si>
  <si>
    <t>T_00_04</t>
  </si>
  <si>
    <t>T_05_09</t>
  </si>
  <si>
    <t>Male
(USCB-WPP)</t>
  </si>
  <si>
    <t>Female
(USCB-WPP)</t>
  </si>
  <si>
    <t>National total</t>
  </si>
  <si>
    <t>Sum of Both_Total</t>
  </si>
  <si>
    <t>Overall Objective</t>
  </si>
  <si>
    <t>The purpose of this explanatory technical note is to provide supplementary notes to end users of Common Operational Datasets on Population Statistics (COD-PS), so they can understand their strengths and weaknesses and be informed users of baseline population data for humanitarian decision-making and action.</t>
  </si>
  <si>
    <t>This note provides a short assessment of the intrinsic population growth rates implied by the COD-PS, relative to that projected by the WPP 2019 revision of the UN. It also compares the projected absolute and relative population size for 5-year sex-specific age groups between this COD-PS and the official WPP projections compiled at ADM-0 (i.e. country level).</t>
  </si>
  <si>
    <t>Structure of Supplementary Note</t>
  </si>
  <si>
    <t>This supplementary note is organized into the following sections:</t>
  </si>
  <si>
    <t>* Intrinsic population growth rate, r, ADM-0</t>
  </si>
  <si>
    <t>* Intrinsic population growth rate, r, ADM-1</t>
  </si>
  <si>
    <t>* Population counts by age and sex, ADM-0</t>
  </si>
  <si>
    <t>* Relative population size by age and sex, ADM-1</t>
  </si>
  <si>
    <t>Each of these sections compares the COD-PS against available population projections compiled by the UN as part of the 2019 revision of the World Population Prospects.</t>
  </si>
  <si>
    <t>Intrinsic Population Growth Rate, r, ADM-0</t>
  </si>
  <si>
    <t>Intrinsic Population Growth Rate, r, ADM-1</t>
  </si>
  <si>
    <t>Population Counts by age and sex, ADM-0</t>
  </si>
  <si>
    <t>Relative population size by age and sex, ADM-1</t>
  </si>
  <si>
    <t>Explanatory Technical Note - Nigeria COD-PS, 2020</t>
  </si>
  <si>
    <t>Growth rate (ADM 1), Male, 2006-2020</t>
  </si>
  <si>
    <t>Growth rate (ADM 1) Female, 2006-2020</t>
  </si>
  <si>
    <t>Growth rate, (ADM 1) Total, 2006-2020</t>
  </si>
  <si>
    <t>2006-2015</t>
  </si>
  <si>
    <t>2005-2006</t>
  </si>
  <si>
    <t>This COD-PS is based on post-censal population projections prepared by the US Census Bureau (USCB) since 2006. For basic attributes of the COD-PS, please refer to the COD-PS Metadata.</t>
  </si>
  <si>
    <t xml:space="preserve">The post censal (2006-2020) population growth rate, at ADM-0, of this COD-PS is 3.16% (females 3.12%, males 3.20%). This is higher than the 2005-2020 population growth rate of 2.63% implied by the ADM-0 population projections published in the 2019 WPP revision. </t>
  </si>
  <si>
    <t>`</t>
  </si>
  <si>
    <t>The projected population growth rates, for the 2006-2020 period, vary across geographic regions at the ADM-1 level. The USCB projects the highest growth rates in the Federal Capital Territory (Abuja, 8.81%) and Kano (7.59%) for 2006-2020.  Across all other states of Nigeria, the USCB projects population growth rates between 2% and 3%, with the lowest projected grorwth rate at 2.02% in Taraba.</t>
  </si>
  <si>
    <t>Male
(USCB-WPP), %</t>
  </si>
  <si>
    <t>Female
(USCB-WPP), %</t>
  </si>
  <si>
    <t xml:space="preserve">   In all age groups, the USCB projections exceed the WPP projections. At the ADM-0 level, the differences in projected population counts by 5-year age groups between the USCB and UN's WPP vary widely, ranging from 12,184 to 1,142,206 persons. Some of the most notable differences between USCB and WPP projections were among the 15-19, 20-24, 25-29, and 30-34 year olds for both sexes, where the USCB estimates were greater than those of WPP by 8.03% to 10.71%. These differences are graphically displayed in Figure 1.
   For most 5-year age groups for each sex, the absolute difference in projected population counts between WPP projections and the USCB are below 1,000,000 persons. The largest differences between WPP and USCB projections are for females of ages 15-19 and males of ages 15-19 and 20-24, where the WPP estimates are 881,019, 1,142,206, and 881,620 persons higher.</t>
  </si>
  <si>
    <t>As described below, at ADM-0, the implied population growth rates and age-/sex-specific population counts of this COD-PS are generally consistent with the UN's population projections published in the 2019 revision of the World Population Prospects (WPP), with the greatest differences being where the USCB estimates for the 15-44 year olds for both sexes were greater than the WPP estimates by a margin of 4.97% to 10.75%. At ADM-1, the USCB projects the greatest growth rates for the Federal Capital Territory (Abuja, 8.81%) and Kano (7.59%), and the USCB ADM-1 age-/sex-specific population proportions are generally consistent with the WPP ADM-0 estimates.</t>
  </si>
  <si>
    <t>In Figures 2(a-t) and 3(a-p), we compare the relative population proportions for 5-year age groups by sex between the USCB ADM-1 projections and the WPP ADM-0 projections. At ADM-1, while the USCB ADM-1 age-/sex-specific population proportions are generally consistent with the WPP ADM-0 estimates, some regions show relatively high fertility than others. The Federal Capital Territory (Abuja) shows the highest proportions of working males out of all states.</t>
  </si>
  <si>
    <t>admin2Name_en</t>
  </si>
  <si>
    <t>admin2Pcode</t>
  </si>
  <si>
    <t>admin2RefName</t>
  </si>
  <si>
    <t>admin2AltName1_en</t>
  </si>
  <si>
    <t>SenDist_en</t>
  </si>
  <si>
    <t>SenDistPcode</t>
  </si>
  <si>
    <t>admin1Name_en</t>
  </si>
  <si>
    <t>date</t>
  </si>
  <si>
    <t>validOn</t>
  </si>
  <si>
    <t>Shape_Length</t>
  </si>
  <si>
    <t>Shape_Area</t>
  </si>
  <si>
    <t>Aba North</t>
  </si>
  <si>
    <t>NG001001</t>
  </si>
  <si>
    <t>&lt;Null&gt;</t>
  </si>
  <si>
    <t>Abia South</t>
  </si>
  <si>
    <t>NG00103</t>
  </si>
  <si>
    <t>Abia</t>
  </si>
  <si>
    <t>NG</t>
  </si>
  <si>
    <t>Aba South</t>
  </si>
  <si>
    <t>NG001002</t>
  </si>
  <si>
    <t>Abadam</t>
  </si>
  <si>
    <t>NG008001</t>
  </si>
  <si>
    <t>Borno North</t>
  </si>
  <si>
    <t>NG00802</t>
  </si>
  <si>
    <t>Borno</t>
  </si>
  <si>
    <t>Abaji</t>
  </si>
  <si>
    <t>NG015001</t>
  </si>
  <si>
    <t>Federal Capital Territory</t>
  </si>
  <si>
    <t>NG01501</t>
  </si>
  <si>
    <t>Abak</t>
  </si>
  <si>
    <t>NG003001</t>
  </si>
  <si>
    <t>Akwa Ibom North West</t>
  </si>
  <si>
    <t>NG00302</t>
  </si>
  <si>
    <t>Akwa Ibom</t>
  </si>
  <si>
    <t>Abakaliki</t>
  </si>
  <si>
    <t>NG011001</t>
  </si>
  <si>
    <t>Ebonyi North</t>
  </si>
  <si>
    <t>NG01103</t>
  </si>
  <si>
    <t>Ebonyi</t>
  </si>
  <si>
    <t>Abeokuta North</t>
  </si>
  <si>
    <t>NG028001</t>
  </si>
  <si>
    <t>Ogun Central</t>
  </si>
  <si>
    <t>NG02801</t>
  </si>
  <si>
    <t>Ogun</t>
  </si>
  <si>
    <t>Abeokuta South</t>
  </si>
  <si>
    <t>NG028002</t>
  </si>
  <si>
    <t>Abi</t>
  </si>
  <si>
    <t>NG009001</t>
  </si>
  <si>
    <t>Cross River Central</t>
  </si>
  <si>
    <t>NG00901</t>
  </si>
  <si>
    <t>Cross River</t>
  </si>
  <si>
    <t>Aboh-Mbaise</t>
  </si>
  <si>
    <t>NG017001</t>
  </si>
  <si>
    <t>Imo East</t>
  </si>
  <si>
    <t>NG01701</t>
  </si>
  <si>
    <t>Imo</t>
  </si>
  <si>
    <t>Abua/Odual</t>
  </si>
  <si>
    <t>NG033001</t>
  </si>
  <si>
    <t>Rivers West</t>
  </si>
  <si>
    <t>NG03303</t>
  </si>
  <si>
    <t>Rivers</t>
  </si>
  <si>
    <t>Abuja Municipal</t>
  </si>
  <si>
    <t>NG015002</t>
  </si>
  <si>
    <t>Adavi</t>
  </si>
  <si>
    <t>NG023001</t>
  </si>
  <si>
    <t>Kogi Central</t>
  </si>
  <si>
    <t>NG02301</t>
  </si>
  <si>
    <t>Kogi</t>
  </si>
  <si>
    <t>Ado</t>
  </si>
  <si>
    <t>NG007001</t>
  </si>
  <si>
    <t>Benue South</t>
  </si>
  <si>
    <t>NG00703</t>
  </si>
  <si>
    <t>Benue</t>
  </si>
  <si>
    <t>Ado-Odo/Ota</t>
  </si>
  <si>
    <t>NG028003</t>
  </si>
  <si>
    <t>Ogun West</t>
  </si>
  <si>
    <t>NG02803</t>
  </si>
  <si>
    <t>Ado Ekiti</t>
  </si>
  <si>
    <t>NG013001</t>
  </si>
  <si>
    <t>Ekiti Central</t>
  </si>
  <si>
    <t>NG01302</t>
  </si>
  <si>
    <t>Ekiti</t>
  </si>
  <si>
    <t>Afijio</t>
  </si>
  <si>
    <t>NG031001</t>
  </si>
  <si>
    <t>Oyo Central</t>
  </si>
  <si>
    <t>NG03101</t>
  </si>
  <si>
    <t>Oyo</t>
  </si>
  <si>
    <t>Afikpo North</t>
  </si>
  <si>
    <t>NG011002</t>
  </si>
  <si>
    <t>Ebonyi South</t>
  </si>
  <si>
    <t>NG01101</t>
  </si>
  <si>
    <t>Afikpo South</t>
  </si>
  <si>
    <t>NG011003</t>
  </si>
  <si>
    <t>Agaie</t>
  </si>
  <si>
    <t>NG027001</t>
  </si>
  <si>
    <t>Niger South</t>
  </si>
  <si>
    <t>NG02703</t>
  </si>
  <si>
    <t>Niger</t>
  </si>
  <si>
    <t>Agatu</t>
  </si>
  <si>
    <t>NG007002</t>
  </si>
  <si>
    <t>Agege</t>
  </si>
  <si>
    <t>NG025001</t>
  </si>
  <si>
    <t>Lagos West</t>
  </si>
  <si>
    <t>NG02501</t>
  </si>
  <si>
    <t>Lagos</t>
  </si>
  <si>
    <t>Aguata</t>
  </si>
  <si>
    <t>NG004001</t>
  </si>
  <si>
    <t>Anambra South</t>
  </si>
  <si>
    <t>NG00403</t>
  </si>
  <si>
    <t>Anambra</t>
  </si>
  <si>
    <t>Agwara</t>
  </si>
  <si>
    <t>NG027002</t>
  </si>
  <si>
    <t>Niger North</t>
  </si>
  <si>
    <t>NG02702</t>
  </si>
  <si>
    <t>Ahiazu-Mbaise</t>
  </si>
  <si>
    <t>NG017002</t>
  </si>
  <si>
    <t>Ahoada East</t>
  </si>
  <si>
    <t>NG033002</t>
  </si>
  <si>
    <t>Ahoada West</t>
  </si>
  <si>
    <t>NG033003</t>
  </si>
  <si>
    <t>Aiyedade</t>
  </si>
  <si>
    <t>NG030001</t>
  </si>
  <si>
    <t>Osun West</t>
  </si>
  <si>
    <t>NG03003</t>
  </si>
  <si>
    <t>Osun</t>
  </si>
  <si>
    <t>Aiyedire</t>
  </si>
  <si>
    <t>NG030002</t>
  </si>
  <si>
    <t>Aiyekire (Gbonyin)</t>
  </si>
  <si>
    <t>NG013002</t>
  </si>
  <si>
    <t>Ekiti South</t>
  </si>
  <si>
    <t>NG01301</t>
  </si>
  <si>
    <t>Ajaokuta</t>
  </si>
  <si>
    <t>NG023002</t>
  </si>
  <si>
    <t>Ajeromi-Ifelodun</t>
  </si>
  <si>
    <t>NG025002</t>
  </si>
  <si>
    <t>Ajingi</t>
  </si>
  <si>
    <t>NG020001</t>
  </si>
  <si>
    <t>Kano South</t>
  </si>
  <si>
    <t>NG02001</t>
  </si>
  <si>
    <t>Kano</t>
  </si>
  <si>
    <t>Akamkpa</t>
  </si>
  <si>
    <t>NG009002</t>
  </si>
  <si>
    <t>Cross River South</t>
  </si>
  <si>
    <t>NG00903</t>
  </si>
  <si>
    <t>Akinyele</t>
  </si>
  <si>
    <t>NG031002</t>
  </si>
  <si>
    <t>Akko</t>
  </si>
  <si>
    <t>NG016001</t>
  </si>
  <si>
    <t>Gombe Central</t>
  </si>
  <si>
    <t>NG01601</t>
  </si>
  <si>
    <t>Gombe</t>
  </si>
  <si>
    <t>Akoko-Edo</t>
  </si>
  <si>
    <t>NG012001</t>
  </si>
  <si>
    <t>Edo North</t>
  </si>
  <si>
    <t>NG01203</t>
  </si>
  <si>
    <t>Edo</t>
  </si>
  <si>
    <t>Akoko North East</t>
  </si>
  <si>
    <t>NG029001</t>
  </si>
  <si>
    <t>Ondo North</t>
  </si>
  <si>
    <t>NG02902</t>
  </si>
  <si>
    <t>Ondo</t>
  </si>
  <si>
    <t>Akoko North West</t>
  </si>
  <si>
    <t>NG029002</t>
  </si>
  <si>
    <t>Akoko South East</t>
  </si>
  <si>
    <t>NG029003</t>
  </si>
  <si>
    <t>Akoko South West</t>
  </si>
  <si>
    <t>NG029004</t>
  </si>
  <si>
    <t>Akpabuyo</t>
  </si>
  <si>
    <t>NG009003</t>
  </si>
  <si>
    <t>Akuku Toru</t>
  </si>
  <si>
    <t>NG033004</t>
  </si>
  <si>
    <t>Akure North</t>
  </si>
  <si>
    <t>NG029005</t>
  </si>
  <si>
    <t>Ondo Central</t>
  </si>
  <si>
    <t>NG02901</t>
  </si>
  <si>
    <t>Akure South</t>
  </si>
  <si>
    <t>NG029006</t>
  </si>
  <si>
    <t>Akwanga</t>
  </si>
  <si>
    <t>NG026001</t>
  </si>
  <si>
    <t>Nassarawa North</t>
  </si>
  <si>
    <t>NG02602</t>
  </si>
  <si>
    <t>Nasarawa</t>
  </si>
  <si>
    <t>Albasu</t>
  </si>
  <si>
    <t>NG020002</t>
  </si>
  <si>
    <t>Aleiro</t>
  </si>
  <si>
    <t>NG022001</t>
  </si>
  <si>
    <t>Kebbi Central</t>
  </si>
  <si>
    <t>NG02201</t>
  </si>
  <si>
    <t>Kebbi</t>
  </si>
  <si>
    <t>Alimosho</t>
  </si>
  <si>
    <t>NG025003</t>
  </si>
  <si>
    <t>Alkaleri</t>
  </si>
  <si>
    <t>NG005001</t>
  </si>
  <si>
    <t>Bauchi South</t>
  </si>
  <si>
    <t>NG00503</t>
  </si>
  <si>
    <t>Bauchi</t>
  </si>
  <si>
    <t>Amuwo-Odofin</t>
  </si>
  <si>
    <t>NG025004</t>
  </si>
  <si>
    <t>Anambra East</t>
  </si>
  <si>
    <t>NG004002</t>
  </si>
  <si>
    <t>Anambra North</t>
  </si>
  <si>
    <t>NG00402</t>
  </si>
  <si>
    <t>Anambra West</t>
  </si>
  <si>
    <t>NG004003</t>
  </si>
  <si>
    <t>Anaocha</t>
  </si>
  <si>
    <t>NG004004</t>
  </si>
  <si>
    <t>Anambra Central</t>
  </si>
  <si>
    <t>NG00401</t>
  </si>
  <si>
    <t>Andoni</t>
  </si>
  <si>
    <t>NG033005</t>
  </si>
  <si>
    <t>Rivers South East</t>
  </si>
  <si>
    <t>NG03302</t>
  </si>
  <si>
    <t>Aninri</t>
  </si>
  <si>
    <t>NG014001</t>
  </si>
  <si>
    <t>Enugu West</t>
  </si>
  <si>
    <t>NG01403</t>
  </si>
  <si>
    <t>Enugu</t>
  </si>
  <si>
    <t>Aniocha North</t>
  </si>
  <si>
    <t>NG010001</t>
  </si>
  <si>
    <t>Delta North</t>
  </si>
  <si>
    <t>NG01002</t>
  </si>
  <si>
    <t>Delta</t>
  </si>
  <si>
    <t>Aniocha South</t>
  </si>
  <si>
    <t>NG010002</t>
  </si>
  <si>
    <t>Anka</t>
  </si>
  <si>
    <t>NG037001</t>
  </si>
  <si>
    <t>Zamfara West</t>
  </si>
  <si>
    <t>NG03703</t>
  </si>
  <si>
    <t>Zamfara</t>
  </si>
  <si>
    <t>Ankpa</t>
  </si>
  <si>
    <t>NG023003</t>
  </si>
  <si>
    <t>Kogi East</t>
  </si>
  <si>
    <t>NG02302</t>
  </si>
  <si>
    <t>Apa</t>
  </si>
  <si>
    <t>NG007003</t>
  </si>
  <si>
    <t>Apapa</t>
  </si>
  <si>
    <t>NG025005</t>
  </si>
  <si>
    <t>Lagos Central</t>
  </si>
  <si>
    <t>NG02502</t>
  </si>
  <si>
    <t>Ardo-Kola</t>
  </si>
  <si>
    <t>NG035001</t>
  </si>
  <si>
    <t>Taraba North</t>
  </si>
  <si>
    <t>NG03502</t>
  </si>
  <si>
    <t>Taraba</t>
  </si>
  <si>
    <t>Arewa-Dandi</t>
  </si>
  <si>
    <t>NG022002</t>
  </si>
  <si>
    <t>Kebbi North</t>
  </si>
  <si>
    <t>NG02202</t>
  </si>
  <si>
    <t>Argungu</t>
  </si>
  <si>
    <t>NG022003</t>
  </si>
  <si>
    <t>Arochukwu</t>
  </si>
  <si>
    <t>NG001003</t>
  </si>
  <si>
    <t>Abia North</t>
  </si>
  <si>
    <t>NG00102</t>
  </si>
  <si>
    <t>Asa</t>
  </si>
  <si>
    <t>NG024001</t>
  </si>
  <si>
    <t>Kwara Central</t>
  </si>
  <si>
    <t>NG02401</t>
  </si>
  <si>
    <t>Kwara</t>
  </si>
  <si>
    <t>Asari-Toru</t>
  </si>
  <si>
    <t>NG033006</t>
  </si>
  <si>
    <t>Askira/Uba</t>
  </si>
  <si>
    <t>NG008002</t>
  </si>
  <si>
    <t>Borno South</t>
  </si>
  <si>
    <t>NG00803</t>
  </si>
  <si>
    <t>Atakumosa East</t>
  </si>
  <si>
    <t>NG030003</t>
  </si>
  <si>
    <t>Osun East</t>
  </si>
  <si>
    <t>NG03002</t>
  </si>
  <si>
    <t>Atakumosa West</t>
  </si>
  <si>
    <t>NG030004</t>
  </si>
  <si>
    <t>Atiba</t>
  </si>
  <si>
    <t>NG031003</t>
  </si>
  <si>
    <t>Atigbo</t>
  </si>
  <si>
    <t>NG031004</t>
  </si>
  <si>
    <t>Oyo North</t>
  </si>
  <si>
    <t>NG03102</t>
  </si>
  <si>
    <t>Augie</t>
  </si>
  <si>
    <t>NG022004</t>
  </si>
  <si>
    <t>Auyo</t>
  </si>
  <si>
    <t>NG018001</t>
  </si>
  <si>
    <t>Jigawa North-East</t>
  </si>
  <si>
    <t>NG01801</t>
  </si>
  <si>
    <t>Jigawa</t>
  </si>
  <si>
    <t>Awe</t>
  </si>
  <si>
    <t>NG026002</t>
  </si>
  <si>
    <t>Nassarawa South</t>
  </si>
  <si>
    <t>NG02601</t>
  </si>
  <si>
    <t>Awgu</t>
  </si>
  <si>
    <t>NG014002</t>
  </si>
  <si>
    <t>Awka North</t>
  </si>
  <si>
    <t>NG004005</t>
  </si>
  <si>
    <t>Awka South</t>
  </si>
  <si>
    <t>NG004006</t>
  </si>
  <si>
    <t>Ayamelum</t>
  </si>
  <si>
    <t>NG004007</t>
  </si>
  <si>
    <t>Babura</t>
  </si>
  <si>
    <t>NG018002</t>
  </si>
  <si>
    <t>Jigawa North-West</t>
  </si>
  <si>
    <t>NG01802</t>
  </si>
  <si>
    <t>Badagry</t>
  </si>
  <si>
    <t>NG025006</t>
  </si>
  <si>
    <t>Bade</t>
  </si>
  <si>
    <t>NG036001</t>
  </si>
  <si>
    <t>Yobe North</t>
  </si>
  <si>
    <t>NG03602</t>
  </si>
  <si>
    <t>Yobe</t>
  </si>
  <si>
    <t>Bagudo</t>
  </si>
  <si>
    <t>NG022005</t>
  </si>
  <si>
    <t>Bagwai</t>
  </si>
  <si>
    <t>NG020003</t>
  </si>
  <si>
    <t>Kano North</t>
  </si>
  <si>
    <t>NG02003</t>
  </si>
  <si>
    <t>Bakassi</t>
  </si>
  <si>
    <t>NG009005</t>
  </si>
  <si>
    <t>Bakori</t>
  </si>
  <si>
    <t>NG021001</t>
  </si>
  <si>
    <t>Katsina South</t>
  </si>
  <si>
    <t>NG02103</t>
  </si>
  <si>
    <t>Katsina</t>
  </si>
  <si>
    <t>Bakura</t>
  </si>
  <si>
    <t>NG037002</t>
  </si>
  <si>
    <t>Balanga</t>
  </si>
  <si>
    <t>NG016002</t>
  </si>
  <si>
    <t>Gombe South</t>
  </si>
  <si>
    <t>NG01603</t>
  </si>
  <si>
    <t>Bali</t>
  </si>
  <si>
    <t>NG035002</t>
  </si>
  <si>
    <t>Taraba Central</t>
  </si>
  <si>
    <t>NG03501</t>
  </si>
  <si>
    <t>Bama</t>
  </si>
  <si>
    <t>NG008003</t>
  </si>
  <si>
    <t>Borno Central</t>
  </si>
  <si>
    <t>NG00801</t>
  </si>
  <si>
    <t>Barikin Ladi</t>
  </si>
  <si>
    <t>NG032001</t>
  </si>
  <si>
    <t>Plateau North</t>
  </si>
  <si>
    <t>NG03202</t>
  </si>
  <si>
    <t>Plateau</t>
  </si>
  <si>
    <t>Baruten</t>
  </si>
  <si>
    <t>NG024002</t>
  </si>
  <si>
    <t>Kwara North</t>
  </si>
  <si>
    <t>NG02402</t>
  </si>
  <si>
    <t>Bassa</t>
  </si>
  <si>
    <t>NG023004</t>
  </si>
  <si>
    <t>NG032002</t>
  </si>
  <si>
    <t>Batagarawa</t>
  </si>
  <si>
    <t>NG021002</t>
  </si>
  <si>
    <t>Katsina Central</t>
  </si>
  <si>
    <t>NG02101</t>
  </si>
  <si>
    <t>Batsari</t>
  </si>
  <si>
    <t>NG021003</t>
  </si>
  <si>
    <t>NG005002</t>
  </si>
  <si>
    <t>Baure</t>
  </si>
  <si>
    <t>NG021004</t>
  </si>
  <si>
    <t>Katsina North</t>
  </si>
  <si>
    <t>NG02102</t>
  </si>
  <si>
    <t>Bayo</t>
  </si>
  <si>
    <t>NG008004</t>
  </si>
  <si>
    <t>Bebeji</t>
  </si>
  <si>
    <t>NG020004</t>
  </si>
  <si>
    <t>Bekwara</t>
  </si>
  <si>
    <t>NG009006</t>
  </si>
  <si>
    <t>Cross River North</t>
  </si>
  <si>
    <t>NG00902</t>
  </si>
  <si>
    <t>Bende</t>
  </si>
  <si>
    <t>NG001004</t>
  </si>
  <si>
    <t>Biase</t>
  </si>
  <si>
    <t>NG009007</t>
  </si>
  <si>
    <t>Bichi</t>
  </si>
  <si>
    <t>NG020005</t>
  </si>
  <si>
    <t>Bida</t>
  </si>
  <si>
    <t>NG027003</t>
  </si>
  <si>
    <t>Billiri</t>
  </si>
  <si>
    <t>NG016003</t>
  </si>
  <si>
    <t>Bindawa</t>
  </si>
  <si>
    <t>NG021005</t>
  </si>
  <si>
    <t>Binji</t>
  </si>
  <si>
    <t>NG034001</t>
  </si>
  <si>
    <t>Sokoto North</t>
  </si>
  <si>
    <t>NG03402</t>
  </si>
  <si>
    <t>Sokoto</t>
  </si>
  <si>
    <t>Biriniwa</t>
  </si>
  <si>
    <t>NG018003</t>
  </si>
  <si>
    <t>Birni Kudu</t>
  </si>
  <si>
    <t>NG018004</t>
  </si>
  <si>
    <t>Jigawa South-West</t>
  </si>
  <si>
    <t>NG01803</t>
  </si>
  <si>
    <t>Birnin-Gwari</t>
  </si>
  <si>
    <t>NG019001</t>
  </si>
  <si>
    <t>Kaduna Central</t>
  </si>
  <si>
    <t>NG01901</t>
  </si>
  <si>
    <t>Kaduna</t>
  </si>
  <si>
    <t>Birnin Kebbi</t>
  </si>
  <si>
    <t>NG022006</t>
  </si>
  <si>
    <t>Birnin Magaji</t>
  </si>
  <si>
    <t>NG037003</t>
  </si>
  <si>
    <t>Zamfara North</t>
  </si>
  <si>
    <t>NG03702</t>
  </si>
  <si>
    <t>Biu</t>
  </si>
  <si>
    <t>NG008005</t>
  </si>
  <si>
    <t>Bodinga</t>
  </si>
  <si>
    <t>NG034002</t>
  </si>
  <si>
    <t>Sokoto South</t>
  </si>
  <si>
    <t>NG03403</t>
  </si>
  <si>
    <t>Bogoro</t>
  </si>
  <si>
    <t>NG005003</t>
  </si>
  <si>
    <t>Boki</t>
  </si>
  <si>
    <t>NG009008</t>
  </si>
  <si>
    <t>Bokkos</t>
  </si>
  <si>
    <t>NG032003</t>
  </si>
  <si>
    <t>Plateau Central</t>
  </si>
  <si>
    <t>NG03201</t>
  </si>
  <si>
    <t>Boluwaduro</t>
  </si>
  <si>
    <t>NG030005</t>
  </si>
  <si>
    <t>Osun Central</t>
  </si>
  <si>
    <t>NG03001</t>
  </si>
  <si>
    <t>Bomadi</t>
  </si>
  <si>
    <t>NG010003</t>
  </si>
  <si>
    <t>Delta South</t>
  </si>
  <si>
    <t>NG01003</t>
  </si>
  <si>
    <t>Bonny</t>
  </si>
  <si>
    <t>NG033007</t>
  </si>
  <si>
    <t>Borgu</t>
  </si>
  <si>
    <t>NG027004</t>
  </si>
  <si>
    <t>Boripe</t>
  </si>
  <si>
    <t>NG030006</t>
  </si>
  <si>
    <t>Bosso</t>
  </si>
  <si>
    <t>NG027005</t>
  </si>
  <si>
    <t>Niger East</t>
  </si>
  <si>
    <t>NG02701</t>
  </si>
  <si>
    <t>Brass</t>
  </si>
  <si>
    <t>NG006001</t>
  </si>
  <si>
    <t>Bayelsa East</t>
  </si>
  <si>
    <t>NG00602</t>
  </si>
  <si>
    <t>Bayelsa</t>
  </si>
  <si>
    <t>Buji</t>
  </si>
  <si>
    <t>NG018005</t>
  </si>
  <si>
    <t>Bukkuyum</t>
  </si>
  <si>
    <t>NG037004</t>
  </si>
  <si>
    <t>Bungudu</t>
  </si>
  <si>
    <t>NG037005</t>
  </si>
  <si>
    <t>Zamfara Central</t>
  </si>
  <si>
    <t>NG03701</t>
  </si>
  <si>
    <t>Bunkure</t>
  </si>
  <si>
    <t>NG020006</t>
  </si>
  <si>
    <t>Bunza</t>
  </si>
  <si>
    <t>NG022007</t>
  </si>
  <si>
    <t>Bursari</t>
  </si>
  <si>
    <t>NG036002</t>
  </si>
  <si>
    <t>Yobe East</t>
  </si>
  <si>
    <t>NG03601</t>
  </si>
  <si>
    <t>Buruku</t>
  </si>
  <si>
    <t>NG007004</t>
  </si>
  <si>
    <t>Benue North West</t>
  </si>
  <si>
    <t>NG00702</t>
  </si>
  <si>
    <t>Burutu</t>
  </si>
  <si>
    <t>NG010004</t>
  </si>
  <si>
    <t>Bwari</t>
  </si>
  <si>
    <t>NG015003</t>
  </si>
  <si>
    <t>Calabar-Municipal</t>
  </si>
  <si>
    <t>NG009010</t>
  </si>
  <si>
    <t>Calabar South</t>
  </si>
  <si>
    <t>NG009009</t>
  </si>
  <si>
    <t>Chanchaga</t>
  </si>
  <si>
    <t>NG027006</t>
  </si>
  <si>
    <t>Charanchi</t>
  </si>
  <si>
    <t>NG021006</t>
  </si>
  <si>
    <t>Chibok</t>
  </si>
  <si>
    <t>NG008006</t>
  </si>
  <si>
    <t>Chikun</t>
  </si>
  <si>
    <t>NG019002</t>
  </si>
  <si>
    <t>Dala</t>
  </si>
  <si>
    <t>NG020007</t>
  </si>
  <si>
    <t>Kano Central</t>
  </si>
  <si>
    <t>NG02002</t>
  </si>
  <si>
    <t>Damaturu</t>
  </si>
  <si>
    <t>NG036003</t>
  </si>
  <si>
    <t>Yobe South</t>
  </si>
  <si>
    <t>NG03603</t>
  </si>
  <si>
    <t>Damban</t>
  </si>
  <si>
    <t>NG005004</t>
  </si>
  <si>
    <t>Bauchi Central</t>
  </si>
  <si>
    <t>NG00501</t>
  </si>
  <si>
    <t>Dambatta</t>
  </si>
  <si>
    <t>NG020008</t>
  </si>
  <si>
    <t>Damboa</t>
  </si>
  <si>
    <t>NG008007</t>
  </si>
  <si>
    <t>Dan Musa</t>
  </si>
  <si>
    <t>NG021007</t>
  </si>
  <si>
    <t>Dandi</t>
  </si>
  <si>
    <t>NG022008</t>
  </si>
  <si>
    <t>Dandume</t>
  </si>
  <si>
    <t>NG021008</t>
  </si>
  <si>
    <t>Dange-Shuni</t>
  </si>
  <si>
    <t>NG034003</t>
  </si>
  <si>
    <t>Danja</t>
  </si>
  <si>
    <t>NG021009</t>
  </si>
  <si>
    <t>Darazo</t>
  </si>
  <si>
    <t>NG005005</t>
  </si>
  <si>
    <t>Dass</t>
  </si>
  <si>
    <t>NG005006</t>
  </si>
  <si>
    <t>Daura</t>
  </si>
  <si>
    <t>NG021010</t>
  </si>
  <si>
    <t>Dawakin Kudu</t>
  </si>
  <si>
    <t>NG020009</t>
  </si>
  <si>
    <t>Dawakin Tofa</t>
  </si>
  <si>
    <t>NG020010</t>
  </si>
  <si>
    <t>Degema</t>
  </si>
  <si>
    <t>NG033008</t>
  </si>
  <si>
    <t>Dekina</t>
  </si>
  <si>
    <t>NG023005</t>
  </si>
  <si>
    <t>Demsa</t>
  </si>
  <si>
    <t>NG002001</t>
  </si>
  <si>
    <t>Adamawa South</t>
  </si>
  <si>
    <t>NG00203</t>
  </si>
  <si>
    <t>Adamawa</t>
  </si>
  <si>
    <t>Dikwa</t>
  </si>
  <si>
    <t>NG008008</t>
  </si>
  <si>
    <t>Doguwa</t>
  </si>
  <si>
    <t>NG020011</t>
  </si>
  <si>
    <t>Doma</t>
  </si>
  <si>
    <t>NG026003</t>
  </si>
  <si>
    <t>Donga</t>
  </si>
  <si>
    <t>NG035003</t>
  </si>
  <si>
    <t>Taraba South</t>
  </si>
  <si>
    <t>NG03503</t>
  </si>
  <si>
    <t>Dukku</t>
  </si>
  <si>
    <t>NG016004</t>
  </si>
  <si>
    <t>Gombe North</t>
  </si>
  <si>
    <t>NG01602</t>
  </si>
  <si>
    <t>Dunukofia</t>
  </si>
  <si>
    <t>NG004008</t>
  </si>
  <si>
    <t>Dutse</t>
  </si>
  <si>
    <t>NG018006</t>
  </si>
  <si>
    <t>Dutsi</t>
  </si>
  <si>
    <t>NG021011</t>
  </si>
  <si>
    <t>Dutsin-Ma</t>
  </si>
  <si>
    <t>NG021012</t>
  </si>
  <si>
    <t>Eastern Obolo</t>
  </si>
  <si>
    <t>NG003002</t>
  </si>
  <si>
    <t>Akwa Ibom South</t>
  </si>
  <si>
    <t>NG00303</t>
  </si>
  <si>
    <t>NG011004</t>
  </si>
  <si>
    <t>Edati</t>
  </si>
  <si>
    <t>NG027007</t>
  </si>
  <si>
    <t>Ede North</t>
  </si>
  <si>
    <t>NG030007</t>
  </si>
  <si>
    <t>Ede South</t>
  </si>
  <si>
    <t>NG030008</t>
  </si>
  <si>
    <t>Edu</t>
  </si>
  <si>
    <t>NG024003</t>
  </si>
  <si>
    <t>Efon</t>
  </si>
  <si>
    <t>NG013003</t>
  </si>
  <si>
    <t>Egbado North</t>
  </si>
  <si>
    <t>NG028004</t>
  </si>
  <si>
    <t>Egbado South</t>
  </si>
  <si>
    <t>NG028005</t>
  </si>
  <si>
    <t>Egbeda</t>
  </si>
  <si>
    <t>NG031005</t>
  </si>
  <si>
    <t>Egbedore</t>
  </si>
  <si>
    <t>NG030009</t>
  </si>
  <si>
    <t>Egor</t>
  </si>
  <si>
    <t>NG012002</t>
  </si>
  <si>
    <t>Edo South</t>
  </si>
  <si>
    <t>NG01201</t>
  </si>
  <si>
    <t>Ehime-Mbano</t>
  </si>
  <si>
    <t>NG017003</t>
  </si>
  <si>
    <t>Imo North</t>
  </si>
  <si>
    <t>NG01702</t>
  </si>
  <si>
    <t>Ejigbo</t>
  </si>
  <si>
    <t>NG030010</t>
  </si>
  <si>
    <t>Ekeremor</t>
  </si>
  <si>
    <t>NG006002</t>
  </si>
  <si>
    <t>Bayelsa West</t>
  </si>
  <si>
    <t>NG00603</t>
  </si>
  <si>
    <t>Eket</t>
  </si>
  <si>
    <t>NG003003</t>
  </si>
  <si>
    <t>NG024004</t>
  </si>
  <si>
    <t>Kwara South</t>
  </si>
  <si>
    <t>NG02403</t>
  </si>
  <si>
    <t>Ekiti East</t>
  </si>
  <si>
    <t>NG013004</t>
  </si>
  <si>
    <t>Ekiti South West</t>
  </si>
  <si>
    <t>NG013005</t>
  </si>
  <si>
    <t>Ekiti West</t>
  </si>
  <si>
    <t>NG013006</t>
  </si>
  <si>
    <t>Ekwusigo</t>
  </si>
  <si>
    <t>NG004009</t>
  </si>
  <si>
    <t>Eleme</t>
  </si>
  <si>
    <t>NG033009</t>
  </si>
  <si>
    <t>Emohua</t>
  </si>
  <si>
    <t>NG033010</t>
  </si>
  <si>
    <t>Rivers East</t>
  </si>
  <si>
    <t>NG03301</t>
  </si>
  <si>
    <t>Emure</t>
  </si>
  <si>
    <t>NG013007</t>
  </si>
  <si>
    <t>Enugu East</t>
  </si>
  <si>
    <t>NG014003</t>
  </si>
  <si>
    <t>NG01402</t>
  </si>
  <si>
    <t>Enugu North</t>
  </si>
  <si>
    <t>NG014004</t>
  </si>
  <si>
    <t>Enugu South</t>
  </si>
  <si>
    <t>NG014005</t>
  </si>
  <si>
    <t>Epe</t>
  </si>
  <si>
    <t>NG025007</t>
  </si>
  <si>
    <t>Lagos East</t>
  </si>
  <si>
    <t>NG02503</t>
  </si>
  <si>
    <t>Esan Central</t>
  </si>
  <si>
    <t>NG012003</t>
  </si>
  <si>
    <t>Edo Central</t>
  </si>
  <si>
    <t>NG01202</t>
  </si>
  <si>
    <t>Esan North East</t>
  </si>
  <si>
    <t>NG012004</t>
  </si>
  <si>
    <t>Esan South East</t>
  </si>
  <si>
    <t>NG012005</t>
  </si>
  <si>
    <t>Esan West</t>
  </si>
  <si>
    <t>NG012006</t>
  </si>
  <si>
    <t>Ese-Odo</t>
  </si>
  <si>
    <t>NG029007</t>
  </si>
  <si>
    <t>Ondo South</t>
  </si>
  <si>
    <t>NG02903</t>
  </si>
  <si>
    <t>Esit - Eket</t>
  </si>
  <si>
    <t>NG003004</t>
  </si>
  <si>
    <t>Essien Udim</t>
  </si>
  <si>
    <t>NG003005</t>
  </si>
  <si>
    <t>Etche</t>
  </si>
  <si>
    <t>NG033011</t>
  </si>
  <si>
    <t>Ethiope East</t>
  </si>
  <si>
    <t>NG010005</t>
  </si>
  <si>
    <t>Delta Central</t>
  </si>
  <si>
    <t>NG01001</t>
  </si>
  <si>
    <t>Ethiope West</t>
  </si>
  <si>
    <t>NG010006</t>
  </si>
  <si>
    <t>Eti-Osa</t>
  </si>
  <si>
    <t>NG025008</t>
  </si>
  <si>
    <t>Etim Ekpo</t>
  </si>
  <si>
    <t>NG003006</t>
  </si>
  <si>
    <t>Etinan</t>
  </si>
  <si>
    <t>NG003007</t>
  </si>
  <si>
    <t>Akwa Ibom North East</t>
  </si>
  <si>
    <t>NG00301</t>
  </si>
  <si>
    <t>Etsako Central</t>
  </si>
  <si>
    <t>NG012007</t>
  </si>
  <si>
    <t>Etsako East</t>
  </si>
  <si>
    <t>NG012008</t>
  </si>
  <si>
    <t>Etsako West</t>
  </si>
  <si>
    <t>NG012009</t>
  </si>
  <si>
    <t>Etung</t>
  </si>
  <si>
    <t>NG009011</t>
  </si>
  <si>
    <t>Ewekoro</t>
  </si>
  <si>
    <t>NG028006</t>
  </si>
  <si>
    <t>Ezeagu</t>
  </si>
  <si>
    <t>NG014006</t>
  </si>
  <si>
    <t>Ezinihitte</t>
  </si>
  <si>
    <t>NG017004</t>
  </si>
  <si>
    <t>Ezza North</t>
  </si>
  <si>
    <t>NG011005</t>
  </si>
  <si>
    <t>Ebonyi Central</t>
  </si>
  <si>
    <t>NG01102</t>
  </si>
  <si>
    <t>Ezza South</t>
  </si>
  <si>
    <t>NG011006</t>
  </si>
  <si>
    <t>Fagge</t>
  </si>
  <si>
    <t>NG020012</t>
  </si>
  <si>
    <t>Fakai</t>
  </si>
  <si>
    <t>NG022009</t>
  </si>
  <si>
    <t>Kebbi South</t>
  </si>
  <si>
    <t>NG02203</t>
  </si>
  <si>
    <t>Faskari</t>
  </si>
  <si>
    <t>NG021013</t>
  </si>
  <si>
    <t>Fika</t>
  </si>
  <si>
    <t>NG036004</t>
  </si>
  <si>
    <t>Fufore</t>
  </si>
  <si>
    <t>NG002002</t>
  </si>
  <si>
    <t>Adamawa Central</t>
  </si>
  <si>
    <t>NG00201</t>
  </si>
  <si>
    <t>Funakaye</t>
  </si>
  <si>
    <t>NG016005</t>
  </si>
  <si>
    <t>Fune</t>
  </si>
  <si>
    <t>NG036005</t>
  </si>
  <si>
    <t>Funtua</t>
  </si>
  <si>
    <t>NG021014</t>
  </si>
  <si>
    <t>Gabasawa</t>
  </si>
  <si>
    <t>NG020013</t>
  </si>
  <si>
    <t>Gada</t>
  </si>
  <si>
    <t>NG034004</t>
  </si>
  <si>
    <t>Sokoto East</t>
  </si>
  <si>
    <t>NG03401</t>
  </si>
  <si>
    <t>Gagarawa</t>
  </si>
  <si>
    <t>NG018007</t>
  </si>
  <si>
    <t>Gamawa</t>
  </si>
  <si>
    <t>NG005007</t>
  </si>
  <si>
    <t>Bauchi North</t>
  </si>
  <si>
    <t>NG00502</t>
  </si>
  <si>
    <t>Ganjuwa</t>
  </si>
  <si>
    <t>NG005008</t>
  </si>
  <si>
    <t>Ganye</t>
  </si>
  <si>
    <t>NG002003</t>
  </si>
  <si>
    <t>Garki</t>
  </si>
  <si>
    <t>NG018008</t>
  </si>
  <si>
    <t>Garko</t>
  </si>
  <si>
    <t>NG020014</t>
  </si>
  <si>
    <t>Garum Mallam</t>
  </si>
  <si>
    <t>NG020015</t>
  </si>
  <si>
    <t>Gashaka</t>
  </si>
  <si>
    <t>NG035004</t>
  </si>
  <si>
    <t>Gassol</t>
  </si>
  <si>
    <t>NG035005</t>
  </si>
  <si>
    <t>Gaya</t>
  </si>
  <si>
    <t>NG020016</t>
  </si>
  <si>
    <t>Gbako</t>
  </si>
  <si>
    <t>NG027008</t>
  </si>
  <si>
    <t>Gboko</t>
  </si>
  <si>
    <t>NG007005</t>
  </si>
  <si>
    <t>Geidam</t>
  </si>
  <si>
    <t>NG036006</t>
  </si>
  <si>
    <t>Gezawa</t>
  </si>
  <si>
    <t>NG020017</t>
  </si>
  <si>
    <t>Giade</t>
  </si>
  <si>
    <t>NG005009</t>
  </si>
  <si>
    <t>Girei</t>
  </si>
  <si>
    <t>NG002005</t>
  </si>
  <si>
    <t>Giwa</t>
  </si>
  <si>
    <t>NG019003</t>
  </si>
  <si>
    <t>Gokana</t>
  </si>
  <si>
    <t>NG033012</t>
  </si>
  <si>
    <t>NG016006</t>
  </si>
  <si>
    <t>Gombi</t>
  </si>
  <si>
    <t>NG002004</t>
  </si>
  <si>
    <t>Goronyo</t>
  </si>
  <si>
    <t>NG034006</t>
  </si>
  <si>
    <t>Gubio</t>
  </si>
  <si>
    <t>NG008009</t>
  </si>
  <si>
    <t>Gudu</t>
  </si>
  <si>
    <t>NG034007</t>
  </si>
  <si>
    <t>Gujba</t>
  </si>
  <si>
    <t>NG036007</t>
  </si>
  <si>
    <t>Gulani</t>
  </si>
  <si>
    <t>NG036008</t>
  </si>
  <si>
    <t>Guma</t>
  </si>
  <si>
    <t>NG007006</t>
  </si>
  <si>
    <t>Gumel</t>
  </si>
  <si>
    <t>NG018009</t>
  </si>
  <si>
    <t>Gummi</t>
  </si>
  <si>
    <t>NG037006</t>
  </si>
  <si>
    <t>Gurara</t>
  </si>
  <si>
    <t>NG027009</t>
  </si>
  <si>
    <t>Guri</t>
  </si>
  <si>
    <t>NG018010</t>
  </si>
  <si>
    <t>Gusau</t>
  </si>
  <si>
    <t>NG037007</t>
  </si>
  <si>
    <t>Guyuk</t>
  </si>
  <si>
    <t>NG002006</t>
  </si>
  <si>
    <t>Guzamala</t>
  </si>
  <si>
    <t>NG008010</t>
  </si>
  <si>
    <t>Gwadabawa</t>
  </si>
  <si>
    <t>NG034005</t>
  </si>
  <si>
    <t>Gwagwalada</t>
  </si>
  <si>
    <t>NG015004</t>
  </si>
  <si>
    <t>Gwale</t>
  </si>
  <si>
    <t>NG020018</t>
  </si>
  <si>
    <t>Gwandu</t>
  </si>
  <si>
    <t>NG022010</t>
  </si>
  <si>
    <t>Gwaram</t>
  </si>
  <si>
    <t>NG018011</t>
  </si>
  <si>
    <t>Gwarzo</t>
  </si>
  <si>
    <t>NG020019</t>
  </si>
  <si>
    <t>Gwer East</t>
  </si>
  <si>
    <t>NG007007</t>
  </si>
  <si>
    <t>Gwer West</t>
  </si>
  <si>
    <t>NG007008</t>
  </si>
  <si>
    <t>Gwiwa</t>
  </si>
  <si>
    <t>NG018012</t>
  </si>
  <si>
    <t>Gwoza</t>
  </si>
  <si>
    <t>NG008011</t>
  </si>
  <si>
    <t>Hadejia</t>
  </si>
  <si>
    <t>NG018013</t>
  </si>
  <si>
    <t>Hawul</t>
  </si>
  <si>
    <t>NG008012</t>
  </si>
  <si>
    <t>Hong</t>
  </si>
  <si>
    <t>NG002007</t>
  </si>
  <si>
    <t>Ibadan North</t>
  </si>
  <si>
    <t>NG031006</t>
  </si>
  <si>
    <t>Oyo South</t>
  </si>
  <si>
    <t>NG03103</t>
  </si>
  <si>
    <t>Ibadan North East</t>
  </si>
  <si>
    <t>NG031007</t>
  </si>
  <si>
    <t>Ibadan North West</t>
  </si>
  <si>
    <t>NG031008</t>
  </si>
  <si>
    <t>Ibadan South East</t>
  </si>
  <si>
    <t>NG031009</t>
  </si>
  <si>
    <t>Ibadan South West</t>
  </si>
  <si>
    <t>NG031010</t>
  </si>
  <si>
    <t>Ibaji</t>
  </si>
  <si>
    <t>NG023006</t>
  </si>
  <si>
    <t>Ibarapa Central</t>
  </si>
  <si>
    <t>NG031011</t>
  </si>
  <si>
    <t>Ibarapa East</t>
  </si>
  <si>
    <t>NG031012</t>
  </si>
  <si>
    <t>Ibarapa North</t>
  </si>
  <si>
    <t>NG031013</t>
  </si>
  <si>
    <t>Ibeju/Lekki</t>
  </si>
  <si>
    <t>NG025009</t>
  </si>
  <si>
    <t>Ibeno</t>
  </si>
  <si>
    <t>NG003008</t>
  </si>
  <si>
    <t>Ibesikpo Asutan</t>
  </si>
  <si>
    <t>NG003009</t>
  </si>
  <si>
    <t>Ibi</t>
  </si>
  <si>
    <t>NG035006</t>
  </si>
  <si>
    <t>Ibiono Ibom</t>
  </si>
  <si>
    <t>NG003010</t>
  </si>
  <si>
    <t>Idah</t>
  </si>
  <si>
    <t>NG023007</t>
  </si>
  <si>
    <t>Idanre</t>
  </si>
  <si>
    <t>NG029008</t>
  </si>
  <si>
    <t>Ideato North</t>
  </si>
  <si>
    <t>NG017005</t>
  </si>
  <si>
    <t>Imo West</t>
  </si>
  <si>
    <t>NG01703</t>
  </si>
  <si>
    <t>Ideato South</t>
  </si>
  <si>
    <t>NG017006</t>
  </si>
  <si>
    <t>Idemili North</t>
  </si>
  <si>
    <t>NG004010</t>
  </si>
  <si>
    <t>Idemili South</t>
  </si>
  <si>
    <t>NG004011</t>
  </si>
  <si>
    <t>Ido</t>
  </si>
  <si>
    <t>NG031014</t>
  </si>
  <si>
    <t>Ido-Osi</t>
  </si>
  <si>
    <t>NG013008</t>
  </si>
  <si>
    <t>Ekiti North</t>
  </si>
  <si>
    <t>NG01303</t>
  </si>
  <si>
    <t>Ifako-Ijaye</t>
  </si>
  <si>
    <t>NG025010</t>
  </si>
  <si>
    <t>Ife Central</t>
  </si>
  <si>
    <t>NG030011</t>
  </si>
  <si>
    <t>Ife East</t>
  </si>
  <si>
    <t>NG030012</t>
  </si>
  <si>
    <t>Ife North</t>
  </si>
  <si>
    <t>NG030013</t>
  </si>
  <si>
    <t>Ife South</t>
  </si>
  <si>
    <t>NG030014</t>
  </si>
  <si>
    <t>Ifedayo</t>
  </si>
  <si>
    <t>NG030015</t>
  </si>
  <si>
    <t>Ifedore</t>
  </si>
  <si>
    <t>NG029009</t>
  </si>
  <si>
    <t>Ifelodun</t>
  </si>
  <si>
    <t>NG024005</t>
  </si>
  <si>
    <t>NG030016</t>
  </si>
  <si>
    <t>Ifo</t>
  </si>
  <si>
    <t>NG028007</t>
  </si>
  <si>
    <t>Igabi</t>
  </si>
  <si>
    <t>NG019004</t>
  </si>
  <si>
    <t>Igalamela-Odolu</t>
  </si>
  <si>
    <t>NG023008</t>
  </si>
  <si>
    <t>Igbo-Etiti</t>
  </si>
  <si>
    <t>NG014007</t>
  </si>
  <si>
    <t>NG01401</t>
  </si>
  <si>
    <t>Igbo-Eze North</t>
  </si>
  <si>
    <t>NG014008</t>
  </si>
  <si>
    <t>Igbo-Eze South</t>
  </si>
  <si>
    <t>NG014009</t>
  </si>
  <si>
    <t>Igueben</t>
  </si>
  <si>
    <t>NG012010</t>
  </si>
  <si>
    <t>Ihiala</t>
  </si>
  <si>
    <t>NG004012</t>
  </si>
  <si>
    <t>Ihitte/Uboma</t>
  </si>
  <si>
    <t>NG017007</t>
  </si>
  <si>
    <t>Ijebu East</t>
  </si>
  <si>
    <t>NG028008</t>
  </si>
  <si>
    <t>Ogun East</t>
  </si>
  <si>
    <t>NG02802</t>
  </si>
  <si>
    <t>Ijebu North</t>
  </si>
  <si>
    <t>NG028009</t>
  </si>
  <si>
    <t>Ijebu North East</t>
  </si>
  <si>
    <t>NG028010</t>
  </si>
  <si>
    <t>Ijebu Ode</t>
  </si>
  <si>
    <t>NG028011</t>
  </si>
  <si>
    <t>Ijero</t>
  </si>
  <si>
    <t>NG013009</t>
  </si>
  <si>
    <t>Ijumu</t>
  </si>
  <si>
    <t>NG023009</t>
  </si>
  <si>
    <t>Kogi West</t>
  </si>
  <si>
    <t>NG02303</t>
  </si>
  <si>
    <t>Ika</t>
  </si>
  <si>
    <t>NG003011</t>
  </si>
  <si>
    <t>Ika North East</t>
  </si>
  <si>
    <t>NG010007</t>
  </si>
  <si>
    <t>Ika South</t>
  </si>
  <si>
    <t>NG010008</t>
  </si>
  <si>
    <t>Ikara</t>
  </si>
  <si>
    <t>NG019005</t>
  </si>
  <si>
    <t>Kaduna North</t>
  </si>
  <si>
    <t>NG01902</t>
  </si>
  <si>
    <t>Ikeduru</t>
  </si>
  <si>
    <t>NG017008</t>
  </si>
  <si>
    <t>Ikeja</t>
  </si>
  <si>
    <t>NG025011</t>
  </si>
  <si>
    <t>Ikenne</t>
  </si>
  <si>
    <t>NG028012</t>
  </si>
  <si>
    <t>Ikere</t>
  </si>
  <si>
    <t>NG013010</t>
  </si>
  <si>
    <t>Ikole</t>
  </si>
  <si>
    <t>NG013011</t>
  </si>
  <si>
    <t>Ikom</t>
  </si>
  <si>
    <t>NG009012</t>
  </si>
  <si>
    <t>Ikono</t>
  </si>
  <si>
    <t>NG003012</t>
  </si>
  <si>
    <t>Ikorodu</t>
  </si>
  <si>
    <t>NG025012</t>
  </si>
  <si>
    <t>Ikot Abasi</t>
  </si>
  <si>
    <t>NG003013</t>
  </si>
  <si>
    <t>Ikot Ekpene</t>
  </si>
  <si>
    <t>NG003014</t>
  </si>
  <si>
    <t>Ikpoba-Okha</t>
  </si>
  <si>
    <t>NG012011</t>
  </si>
  <si>
    <t>Ikwerre</t>
  </si>
  <si>
    <t>NG033013</t>
  </si>
  <si>
    <t>Ikwo</t>
  </si>
  <si>
    <t>NG011007</t>
  </si>
  <si>
    <t>Ikwuano</t>
  </si>
  <si>
    <t>NG001005</t>
  </si>
  <si>
    <t>Abia Central</t>
  </si>
  <si>
    <t>NG00101</t>
  </si>
  <si>
    <t>Ila</t>
  </si>
  <si>
    <t>NG030017</t>
  </si>
  <si>
    <t>Ilaje</t>
  </si>
  <si>
    <t>NG029010</t>
  </si>
  <si>
    <t>Ile-Oluji-Okeigbo</t>
  </si>
  <si>
    <t>NG029011</t>
  </si>
  <si>
    <t>Ilejemeji</t>
  </si>
  <si>
    <t>NG013012</t>
  </si>
  <si>
    <t>Ilesha East</t>
  </si>
  <si>
    <t>NG030018</t>
  </si>
  <si>
    <t>Ilesha West</t>
  </si>
  <si>
    <t>NG030019</t>
  </si>
  <si>
    <t>Illela</t>
  </si>
  <si>
    <t>NG034008</t>
  </si>
  <si>
    <t>Ilorin East</t>
  </si>
  <si>
    <t>NG024006</t>
  </si>
  <si>
    <t>Ilorin South</t>
  </si>
  <si>
    <t>NG024007</t>
  </si>
  <si>
    <t>Ilorin West</t>
  </si>
  <si>
    <t>NG024008</t>
  </si>
  <si>
    <t>Imeko-Afon</t>
  </si>
  <si>
    <t>NG028013</t>
  </si>
  <si>
    <t>Ingawa</t>
  </si>
  <si>
    <t>NG021015</t>
  </si>
  <si>
    <t>Ini</t>
  </si>
  <si>
    <t>NG003015</t>
  </si>
  <si>
    <t>Ipokia</t>
  </si>
  <si>
    <t>NG028014</t>
  </si>
  <si>
    <t>Irele</t>
  </si>
  <si>
    <t>NG029012</t>
  </si>
  <si>
    <t>Irepo</t>
  </si>
  <si>
    <t>NG031015</t>
  </si>
  <si>
    <t>Irepodun</t>
  </si>
  <si>
    <t>NG024009</t>
  </si>
  <si>
    <t>NG030020</t>
  </si>
  <si>
    <t>Irepodun/Ifelodun</t>
  </si>
  <si>
    <t>NG013013</t>
  </si>
  <si>
    <t>Irewole</t>
  </si>
  <si>
    <t>NG030021</t>
  </si>
  <si>
    <t>Isa</t>
  </si>
  <si>
    <t>NG034009</t>
  </si>
  <si>
    <t>Ise/Orun</t>
  </si>
  <si>
    <t>NG013014</t>
  </si>
  <si>
    <t>Iseyin</t>
  </si>
  <si>
    <t>NG031016</t>
  </si>
  <si>
    <t>Ishielu</t>
  </si>
  <si>
    <t>NG011008</t>
  </si>
  <si>
    <t>Isi-Uzo</t>
  </si>
  <si>
    <t>NG014010</t>
  </si>
  <si>
    <t>Isiala-Ngwa North</t>
  </si>
  <si>
    <t>NG001006</t>
  </si>
  <si>
    <t>Isiala-Ngwa South</t>
  </si>
  <si>
    <t>NG001007</t>
  </si>
  <si>
    <t>Isiala Mbano</t>
  </si>
  <si>
    <t>NG017009</t>
  </si>
  <si>
    <t>Isin</t>
  </si>
  <si>
    <t>NG024010</t>
  </si>
  <si>
    <t>Isiukwuato</t>
  </si>
  <si>
    <t>NG001008</t>
  </si>
  <si>
    <t>Isokan</t>
  </si>
  <si>
    <t>NG030022</t>
  </si>
  <si>
    <t>Isoko North</t>
  </si>
  <si>
    <t>NG010009</t>
  </si>
  <si>
    <t>Isoko South</t>
  </si>
  <si>
    <t>NG010010</t>
  </si>
  <si>
    <t>Isu</t>
  </si>
  <si>
    <t>NG017010</t>
  </si>
  <si>
    <t>Itas/Gadau</t>
  </si>
  <si>
    <t>NG005010</t>
  </si>
  <si>
    <t>Itesiwaju</t>
  </si>
  <si>
    <t>NG031017</t>
  </si>
  <si>
    <t>Itu</t>
  </si>
  <si>
    <t>NG003016</t>
  </si>
  <si>
    <t>Ivo</t>
  </si>
  <si>
    <t>NG011009</t>
  </si>
  <si>
    <t>Iwajowa</t>
  </si>
  <si>
    <t>NG031018</t>
  </si>
  <si>
    <t>Iwo</t>
  </si>
  <si>
    <t>NG030023</t>
  </si>
  <si>
    <t>Izzi</t>
  </si>
  <si>
    <t>NG011010</t>
  </si>
  <si>
    <t>Jaba</t>
  </si>
  <si>
    <t>NG019006</t>
  </si>
  <si>
    <t>Kaduna South</t>
  </si>
  <si>
    <t>NG01903</t>
  </si>
  <si>
    <t>Jada</t>
  </si>
  <si>
    <t>NG002008</t>
  </si>
  <si>
    <t>Jahun</t>
  </si>
  <si>
    <t>NG018014</t>
  </si>
  <si>
    <t>Jakusko</t>
  </si>
  <si>
    <t>NG036009</t>
  </si>
  <si>
    <t>Jalingo</t>
  </si>
  <si>
    <t>NG035007</t>
  </si>
  <si>
    <t>Jama'are</t>
  </si>
  <si>
    <t>NG005011</t>
  </si>
  <si>
    <t>Jamaare</t>
  </si>
  <si>
    <t>Jega</t>
  </si>
  <si>
    <t>NG022011</t>
  </si>
  <si>
    <t>Jema'a</t>
  </si>
  <si>
    <t>NG019007</t>
  </si>
  <si>
    <t>Jemaa</t>
  </si>
  <si>
    <t>Jere</t>
  </si>
  <si>
    <t>NG008013</t>
  </si>
  <si>
    <t>Jibia</t>
  </si>
  <si>
    <t>NG021016</t>
  </si>
  <si>
    <t>Jos East</t>
  </si>
  <si>
    <t>NG032004</t>
  </si>
  <si>
    <t>Jos North</t>
  </si>
  <si>
    <t>NG032005</t>
  </si>
  <si>
    <t>Jos South</t>
  </si>
  <si>
    <t>NG032006</t>
  </si>
  <si>
    <t>Kabba/Bunu</t>
  </si>
  <si>
    <t>NG023010</t>
  </si>
  <si>
    <t>Kabo</t>
  </si>
  <si>
    <t>NG020020</t>
  </si>
  <si>
    <t>Kachia</t>
  </si>
  <si>
    <t>NG019008</t>
  </si>
  <si>
    <t>NG019009</t>
  </si>
  <si>
    <t>NG019010</t>
  </si>
  <si>
    <t>Kafin Hausa</t>
  </si>
  <si>
    <t>NG018015</t>
  </si>
  <si>
    <t>Kafur</t>
  </si>
  <si>
    <t>NG021017</t>
  </si>
  <si>
    <t>Kaga</t>
  </si>
  <si>
    <t>NG008014</t>
  </si>
  <si>
    <t>Kagarko</t>
  </si>
  <si>
    <t>NG019011</t>
  </si>
  <si>
    <t>Kaiama</t>
  </si>
  <si>
    <t>NG024011</t>
  </si>
  <si>
    <t>Kaita</t>
  </si>
  <si>
    <t>NG021018</t>
  </si>
  <si>
    <t>Kajola</t>
  </si>
  <si>
    <t>NG031019</t>
  </si>
  <si>
    <t>Kajuru</t>
  </si>
  <si>
    <t>NG019012</t>
  </si>
  <si>
    <t>Kala/Balge</t>
  </si>
  <si>
    <t>NG008015</t>
  </si>
  <si>
    <t>Kalgo</t>
  </si>
  <si>
    <t>NG022012</t>
  </si>
  <si>
    <t>Kaltungo</t>
  </si>
  <si>
    <t>NG016007</t>
  </si>
  <si>
    <t>Kanam</t>
  </si>
  <si>
    <t>NG032007</t>
  </si>
  <si>
    <t>Kankara</t>
  </si>
  <si>
    <t>NG021019</t>
  </si>
  <si>
    <t>Kanke</t>
  </si>
  <si>
    <t>NG032008</t>
  </si>
  <si>
    <t>Kankia</t>
  </si>
  <si>
    <t>NG021020</t>
  </si>
  <si>
    <t>Kano Municipal</t>
  </si>
  <si>
    <t>NG020021</t>
  </si>
  <si>
    <t>Karasuwa</t>
  </si>
  <si>
    <t>NG036010</t>
  </si>
  <si>
    <t>Karaye</t>
  </si>
  <si>
    <t>NG020022</t>
  </si>
  <si>
    <t>Karim-Lamido</t>
  </si>
  <si>
    <t>NG035008</t>
  </si>
  <si>
    <t>Karu</t>
  </si>
  <si>
    <t>NG026004</t>
  </si>
  <si>
    <t>Nassarawa West</t>
  </si>
  <si>
    <t>NG02603</t>
  </si>
  <si>
    <t>Katagum</t>
  </si>
  <si>
    <t>NG005012</t>
  </si>
  <si>
    <t>Katcha</t>
  </si>
  <si>
    <t>NG027010</t>
  </si>
  <si>
    <t>NG021021</t>
  </si>
  <si>
    <t>Katsina-Ala</t>
  </si>
  <si>
    <t>NG007009</t>
  </si>
  <si>
    <t>Benue North East</t>
  </si>
  <si>
    <t>NG00701</t>
  </si>
  <si>
    <t>Kaugama</t>
  </si>
  <si>
    <t>NG018016</t>
  </si>
  <si>
    <t>Kaura</t>
  </si>
  <si>
    <t>NG019013</t>
  </si>
  <si>
    <t>Kaura Namoda</t>
  </si>
  <si>
    <t>NG037008</t>
  </si>
  <si>
    <t>Kauru</t>
  </si>
  <si>
    <t>NG019014</t>
  </si>
  <si>
    <t>Kazaure</t>
  </si>
  <si>
    <t>NG018017</t>
  </si>
  <si>
    <t>Keana</t>
  </si>
  <si>
    <t>NG026005</t>
  </si>
  <si>
    <t>Kebbe</t>
  </si>
  <si>
    <t>NG034010</t>
  </si>
  <si>
    <t>Keffi</t>
  </si>
  <si>
    <t>NG026006</t>
  </si>
  <si>
    <t>Khana</t>
  </si>
  <si>
    <t>NG033014</t>
  </si>
  <si>
    <t>Kibiya</t>
  </si>
  <si>
    <t>NG020023</t>
  </si>
  <si>
    <t>Kirfi</t>
  </si>
  <si>
    <t>NG005013</t>
  </si>
  <si>
    <t>Kiri Kasamma</t>
  </si>
  <si>
    <t>NG018018</t>
  </si>
  <si>
    <t>Kiru</t>
  </si>
  <si>
    <t>NG020024</t>
  </si>
  <si>
    <t>Kiyawa</t>
  </si>
  <si>
    <t>NG018019</t>
  </si>
  <si>
    <t>NG023011</t>
  </si>
  <si>
    <t>Koko/Besse</t>
  </si>
  <si>
    <t>NG022013</t>
  </si>
  <si>
    <t>Kokona</t>
  </si>
  <si>
    <t>NG026007</t>
  </si>
  <si>
    <t>Kolokuma/Opokuma</t>
  </si>
  <si>
    <t>NG006003</t>
  </si>
  <si>
    <t>Bayelsa Central</t>
  </si>
  <si>
    <t>NG00601</t>
  </si>
  <si>
    <t>Konduga</t>
  </si>
  <si>
    <t>NG008016</t>
  </si>
  <si>
    <t>Konshisha</t>
  </si>
  <si>
    <t>NG007010</t>
  </si>
  <si>
    <t>Kontagora</t>
  </si>
  <si>
    <t>NG027011</t>
  </si>
  <si>
    <t>Kosofe</t>
  </si>
  <si>
    <t>NG025013</t>
  </si>
  <si>
    <t>Kubau</t>
  </si>
  <si>
    <t>NG019015</t>
  </si>
  <si>
    <t>Kudan</t>
  </si>
  <si>
    <t>NG019016</t>
  </si>
  <si>
    <t>Kuje</t>
  </si>
  <si>
    <t>NG015005</t>
  </si>
  <si>
    <t>Kukawa</t>
  </si>
  <si>
    <t>NG008017</t>
  </si>
  <si>
    <t>Kumbotso</t>
  </si>
  <si>
    <t>NG020025</t>
  </si>
  <si>
    <t>Kunchi</t>
  </si>
  <si>
    <t>NG020026</t>
  </si>
  <si>
    <t>Kura</t>
  </si>
  <si>
    <t>NG020027</t>
  </si>
  <si>
    <t>Kurfi</t>
  </si>
  <si>
    <t>NG021022</t>
  </si>
  <si>
    <t>Kurmi</t>
  </si>
  <si>
    <t>NG035009</t>
  </si>
  <si>
    <t>Kusada</t>
  </si>
  <si>
    <t>NG021023</t>
  </si>
  <si>
    <t>Kwali</t>
  </si>
  <si>
    <t>NG015006</t>
  </si>
  <si>
    <t>Kwami</t>
  </si>
  <si>
    <t>NG016008</t>
  </si>
  <si>
    <t>Kwande</t>
  </si>
  <si>
    <t>NG007011</t>
  </si>
  <si>
    <t>Kware</t>
  </si>
  <si>
    <t>NG034011</t>
  </si>
  <si>
    <t>Kwaya Kusar</t>
  </si>
  <si>
    <t>NG008018</t>
  </si>
  <si>
    <t>Lafia</t>
  </si>
  <si>
    <t>NG026008</t>
  </si>
  <si>
    <t>Lagelu</t>
  </si>
  <si>
    <t>NG031020</t>
  </si>
  <si>
    <t>Lagos Island</t>
  </si>
  <si>
    <t>NG025014</t>
  </si>
  <si>
    <t>Lagos Mainland</t>
  </si>
  <si>
    <t>NG025015</t>
  </si>
  <si>
    <t>Lamurde</t>
  </si>
  <si>
    <t>NG002009</t>
  </si>
  <si>
    <t>Langtang North</t>
  </si>
  <si>
    <t>NG032009</t>
  </si>
  <si>
    <t>Plateau South</t>
  </si>
  <si>
    <t>NG03203</t>
  </si>
  <si>
    <t>Langtang South</t>
  </si>
  <si>
    <t>NG032010</t>
  </si>
  <si>
    <t>Lapai</t>
  </si>
  <si>
    <t>NG027012</t>
  </si>
  <si>
    <t>Lau</t>
  </si>
  <si>
    <t>NG035010</t>
  </si>
  <si>
    <t>Lavun</t>
  </si>
  <si>
    <t>NG027013</t>
  </si>
  <si>
    <t>Lere</t>
  </si>
  <si>
    <t>NG019017</t>
  </si>
  <si>
    <t>Logo</t>
  </si>
  <si>
    <t>NG007012</t>
  </si>
  <si>
    <t>Lokoja</t>
  </si>
  <si>
    <t>NG023012</t>
  </si>
  <si>
    <t>Machina</t>
  </si>
  <si>
    <t>NG036011</t>
  </si>
  <si>
    <t>Madagali</t>
  </si>
  <si>
    <t>NG002010</t>
  </si>
  <si>
    <t>Adamawa North</t>
  </si>
  <si>
    <t>NG00202</t>
  </si>
  <si>
    <t>Madobi</t>
  </si>
  <si>
    <t>NG020028</t>
  </si>
  <si>
    <t>Mafa</t>
  </si>
  <si>
    <t>NG008019</t>
  </si>
  <si>
    <t>Magama</t>
  </si>
  <si>
    <t>NG027014</t>
  </si>
  <si>
    <t>Magumeri</t>
  </si>
  <si>
    <t>NG008020</t>
  </si>
  <si>
    <t>Mai'adua</t>
  </si>
  <si>
    <t>NG021024</t>
  </si>
  <si>
    <t>Maiadua</t>
  </si>
  <si>
    <t>Maiduguri</t>
  </si>
  <si>
    <t>NG008021</t>
  </si>
  <si>
    <t>Maigatari</t>
  </si>
  <si>
    <t>NG018020</t>
  </si>
  <si>
    <t>Maiha</t>
  </si>
  <si>
    <t>NG002011</t>
  </si>
  <si>
    <t>Maiyama</t>
  </si>
  <si>
    <t>NG022014</t>
  </si>
  <si>
    <t>Makoda</t>
  </si>
  <si>
    <t>NG020029</t>
  </si>
  <si>
    <t>Makurdi</t>
  </si>
  <si>
    <t>NG007013</t>
  </si>
  <si>
    <t>Malam Madori</t>
  </si>
  <si>
    <t>NG018021</t>
  </si>
  <si>
    <t>Malumfashi</t>
  </si>
  <si>
    <t>NG021025</t>
  </si>
  <si>
    <t>Mangu</t>
  </si>
  <si>
    <t>NG032011</t>
  </si>
  <si>
    <t>Mani</t>
  </si>
  <si>
    <t>NG021026</t>
  </si>
  <si>
    <t>Maradun</t>
  </si>
  <si>
    <t>NG037009</t>
  </si>
  <si>
    <t>Mariga</t>
  </si>
  <si>
    <t>NG027015</t>
  </si>
  <si>
    <t>Markafi</t>
  </si>
  <si>
    <t>NG019018</t>
  </si>
  <si>
    <t>Marte</t>
  </si>
  <si>
    <t>NG008022</t>
  </si>
  <si>
    <t>Maru</t>
  </si>
  <si>
    <t>NG037010</t>
  </si>
  <si>
    <t>Mashegu</t>
  </si>
  <si>
    <t>NG027016</t>
  </si>
  <si>
    <t>Mashi</t>
  </si>
  <si>
    <t>NG021027</t>
  </si>
  <si>
    <t>Matazu</t>
  </si>
  <si>
    <t>NG021028</t>
  </si>
  <si>
    <t>Mayo-Belwa</t>
  </si>
  <si>
    <t>NG002012</t>
  </si>
  <si>
    <t>Mbaitoli</t>
  </si>
  <si>
    <t>NG017011</t>
  </si>
  <si>
    <t>Mbo</t>
  </si>
  <si>
    <t>NG003017</t>
  </si>
  <si>
    <t>Michika</t>
  </si>
  <si>
    <t>NG002013</t>
  </si>
  <si>
    <t>Miga</t>
  </si>
  <si>
    <t>NG018022</t>
  </si>
  <si>
    <t>Mikang</t>
  </si>
  <si>
    <t>NG032012</t>
  </si>
  <si>
    <t>Minjibir</t>
  </si>
  <si>
    <t>NG020030</t>
  </si>
  <si>
    <t>Misau</t>
  </si>
  <si>
    <t>NG005014</t>
  </si>
  <si>
    <t>Mkpat Enin</t>
  </si>
  <si>
    <t>NG003018</t>
  </si>
  <si>
    <t>Moba</t>
  </si>
  <si>
    <t>NG013015</t>
  </si>
  <si>
    <t>Mobbar</t>
  </si>
  <si>
    <t>NG008023</t>
  </si>
  <si>
    <t>Mokwa</t>
  </si>
  <si>
    <t>NG027017</t>
  </si>
  <si>
    <t>Monguno</t>
  </si>
  <si>
    <t>NG008024</t>
  </si>
  <si>
    <t>Mopa-Muro</t>
  </si>
  <si>
    <t>NG023013</t>
  </si>
  <si>
    <t>Moro</t>
  </si>
  <si>
    <t>NG024012</t>
  </si>
  <si>
    <t>Mubi North</t>
  </si>
  <si>
    <t>NG002014</t>
  </si>
  <si>
    <t>Mubi South</t>
  </si>
  <si>
    <t>NG002015</t>
  </si>
  <si>
    <t>Musawa</t>
  </si>
  <si>
    <t>NG021029</t>
  </si>
  <si>
    <t>Mushin</t>
  </si>
  <si>
    <t>NG025016</t>
  </si>
  <si>
    <t>Muya</t>
  </si>
  <si>
    <t>NG027018</t>
  </si>
  <si>
    <t>Nafada</t>
  </si>
  <si>
    <t>NG016009</t>
  </si>
  <si>
    <t>Nangere</t>
  </si>
  <si>
    <t>NG036012</t>
  </si>
  <si>
    <t>NG020031</t>
  </si>
  <si>
    <t>NG026009</t>
  </si>
  <si>
    <t>Nasarawa-Eggon</t>
  </si>
  <si>
    <t>NG026010</t>
  </si>
  <si>
    <t>Ndokwa East</t>
  </si>
  <si>
    <t>NG010011</t>
  </si>
  <si>
    <t>Ndokwa West</t>
  </si>
  <si>
    <t>NG010012</t>
  </si>
  <si>
    <t>Nembe</t>
  </si>
  <si>
    <t>NG006004</t>
  </si>
  <si>
    <t>Ngala</t>
  </si>
  <si>
    <t>NG008025</t>
  </si>
  <si>
    <t>Nganzai</t>
  </si>
  <si>
    <t>NG008026</t>
  </si>
  <si>
    <t>Ngaski</t>
  </si>
  <si>
    <t>NG022015</t>
  </si>
  <si>
    <t>Ngor-Okpala</t>
  </si>
  <si>
    <t>NG017012</t>
  </si>
  <si>
    <t>Nguru</t>
  </si>
  <si>
    <t>NG036013</t>
  </si>
  <si>
    <t>Ningi</t>
  </si>
  <si>
    <t>NG005015</t>
  </si>
  <si>
    <t>Njaba</t>
  </si>
  <si>
    <t>NG017013</t>
  </si>
  <si>
    <t>Njikoka</t>
  </si>
  <si>
    <t>NG004013</t>
  </si>
  <si>
    <t>Nkanu East</t>
  </si>
  <si>
    <t>NG014011</t>
  </si>
  <si>
    <t>Nkanu West</t>
  </si>
  <si>
    <t>NG014012</t>
  </si>
  <si>
    <t>Nkwerre</t>
  </si>
  <si>
    <t>NG017014</t>
  </si>
  <si>
    <t>Nnewi North</t>
  </si>
  <si>
    <t>NG004014</t>
  </si>
  <si>
    <t>Nnewi South</t>
  </si>
  <si>
    <t>NG004015</t>
  </si>
  <si>
    <t>Nsit Atai</t>
  </si>
  <si>
    <t>NG003019</t>
  </si>
  <si>
    <t>Nsit Ibom</t>
  </si>
  <si>
    <t>NG003020</t>
  </si>
  <si>
    <t>Nsit Ubium</t>
  </si>
  <si>
    <t>NG003021</t>
  </si>
  <si>
    <t>Nsukka</t>
  </si>
  <si>
    <t>NG014013</t>
  </si>
  <si>
    <t>Numan</t>
  </si>
  <si>
    <t>NG002016</t>
  </si>
  <si>
    <t>Nwangele</t>
  </si>
  <si>
    <t>NG017015</t>
  </si>
  <si>
    <t>Obafemi-Owode</t>
  </si>
  <si>
    <t>NG028015</t>
  </si>
  <si>
    <t>Obanliku</t>
  </si>
  <si>
    <t>NG009013</t>
  </si>
  <si>
    <t>Obi</t>
  </si>
  <si>
    <t>NG007014</t>
  </si>
  <si>
    <t>NG026011</t>
  </si>
  <si>
    <t>Obi Ngwa</t>
  </si>
  <si>
    <t>NG001009</t>
  </si>
  <si>
    <t>Obia/Akpor</t>
  </si>
  <si>
    <t>NG033015</t>
  </si>
  <si>
    <t>Obokun</t>
  </si>
  <si>
    <t>NG030024</t>
  </si>
  <si>
    <t>Obot Akara</t>
  </si>
  <si>
    <t>NG003022</t>
  </si>
  <si>
    <t>Obowo</t>
  </si>
  <si>
    <t>NG017016</t>
  </si>
  <si>
    <t>Obubra</t>
  </si>
  <si>
    <t>NG009014</t>
  </si>
  <si>
    <t>Obudu</t>
  </si>
  <si>
    <t>NG009015</t>
  </si>
  <si>
    <t>Odeda</t>
  </si>
  <si>
    <t>NG028016</t>
  </si>
  <si>
    <t>Odigbo</t>
  </si>
  <si>
    <t>NG029013</t>
  </si>
  <si>
    <t>Odo-Otin</t>
  </si>
  <si>
    <t>NG030025</t>
  </si>
  <si>
    <t>Odogbolu</t>
  </si>
  <si>
    <t>NG028017</t>
  </si>
  <si>
    <t>Odukpani</t>
  </si>
  <si>
    <t>NG009016</t>
  </si>
  <si>
    <t>Offa</t>
  </si>
  <si>
    <t>NG024013</t>
  </si>
  <si>
    <t>Ofu</t>
  </si>
  <si>
    <t>NG023014</t>
  </si>
  <si>
    <t>Ogba/Egbema/Ndoni</t>
  </si>
  <si>
    <t>NG033016</t>
  </si>
  <si>
    <t>Ogbadibo</t>
  </si>
  <si>
    <t>NG007015</t>
  </si>
  <si>
    <t>Ogbaru</t>
  </si>
  <si>
    <t>NG004016</t>
  </si>
  <si>
    <t>Ogbia</t>
  </si>
  <si>
    <t>NG006005</t>
  </si>
  <si>
    <t>Ogbomosho North</t>
  </si>
  <si>
    <t>NG031021</t>
  </si>
  <si>
    <t>Ogbomosho South</t>
  </si>
  <si>
    <t>NG031022</t>
  </si>
  <si>
    <t>Ogo Oluwa</t>
  </si>
  <si>
    <t>NG031023</t>
  </si>
  <si>
    <t>Ogoja</t>
  </si>
  <si>
    <t>NG009017</t>
  </si>
  <si>
    <t>Ogori/Magongo</t>
  </si>
  <si>
    <t>NG023015</t>
  </si>
  <si>
    <t>Ogu/Bolo</t>
  </si>
  <si>
    <t>NG033017</t>
  </si>
  <si>
    <t>Ogun waterside</t>
  </si>
  <si>
    <t>NG028018</t>
  </si>
  <si>
    <t>Oguta</t>
  </si>
  <si>
    <t>NG017017</t>
  </si>
  <si>
    <t>Ohafia</t>
  </si>
  <si>
    <t>NG001010</t>
  </si>
  <si>
    <t>Ohaji/Egbema</t>
  </si>
  <si>
    <t>NG017018</t>
  </si>
  <si>
    <t>Ohaozara</t>
  </si>
  <si>
    <t>NG011011</t>
  </si>
  <si>
    <t>Ohaukwu</t>
  </si>
  <si>
    <t>NG011012</t>
  </si>
  <si>
    <t>Ohimini</t>
  </si>
  <si>
    <t>NG007016</t>
  </si>
  <si>
    <t>Oji-River</t>
  </si>
  <si>
    <t>NG014014</t>
  </si>
  <si>
    <t>Ojo</t>
  </si>
  <si>
    <t>NG025017</t>
  </si>
  <si>
    <t>Oju</t>
  </si>
  <si>
    <t>NG007017</t>
  </si>
  <si>
    <t>Oke-Ero</t>
  </si>
  <si>
    <t>NG024014</t>
  </si>
  <si>
    <t>Okehi</t>
  </si>
  <si>
    <t>NG023016</t>
  </si>
  <si>
    <t>Okene</t>
  </si>
  <si>
    <t>NG023017</t>
  </si>
  <si>
    <t>Okigwe</t>
  </si>
  <si>
    <t>NG017019</t>
  </si>
  <si>
    <t>Okitipupa</t>
  </si>
  <si>
    <t>NG029014</t>
  </si>
  <si>
    <t>Okobo</t>
  </si>
  <si>
    <t>NG003023</t>
  </si>
  <si>
    <t>Okpe</t>
  </si>
  <si>
    <t>NG010013</t>
  </si>
  <si>
    <t>Okpokwu</t>
  </si>
  <si>
    <t>NG007018</t>
  </si>
  <si>
    <t>Okrika</t>
  </si>
  <si>
    <t>NG033018</t>
  </si>
  <si>
    <t>Ola-oluwa</t>
  </si>
  <si>
    <t>NG030026</t>
  </si>
  <si>
    <t>Olamabolo</t>
  </si>
  <si>
    <t>NG023018</t>
  </si>
  <si>
    <t>Olorunda</t>
  </si>
  <si>
    <t>NG030027</t>
  </si>
  <si>
    <t>Olorunsogo</t>
  </si>
  <si>
    <t>NG031024</t>
  </si>
  <si>
    <t>Oluyole</t>
  </si>
  <si>
    <t>NG031025</t>
  </si>
  <si>
    <t>Omala</t>
  </si>
  <si>
    <t>NG023019</t>
  </si>
  <si>
    <t>Omumma</t>
  </si>
  <si>
    <t>NG033019</t>
  </si>
  <si>
    <t>Ona-Ara</t>
  </si>
  <si>
    <t>NG031026</t>
  </si>
  <si>
    <t>Ondo East</t>
  </si>
  <si>
    <t>NG029015</t>
  </si>
  <si>
    <t>Ondo West</t>
  </si>
  <si>
    <t>NG029016</t>
  </si>
  <si>
    <t>Onicha</t>
  </si>
  <si>
    <t>NG011013</t>
  </si>
  <si>
    <t>Onitsha North</t>
  </si>
  <si>
    <t>NG004017</t>
  </si>
  <si>
    <t>Onitsha South</t>
  </si>
  <si>
    <t>NG004018</t>
  </si>
  <si>
    <t>Onna</t>
  </si>
  <si>
    <t>NG003024</t>
  </si>
  <si>
    <t>Opobo/Nkoro</t>
  </si>
  <si>
    <t>NG033020</t>
  </si>
  <si>
    <t>Oredo</t>
  </si>
  <si>
    <t>NG012012</t>
  </si>
  <si>
    <t>Orelope</t>
  </si>
  <si>
    <t>NG031027</t>
  </si>
  <si>
    <t>Orhionmwon</t>
  </si>
  <si>
    <t>NG012013</t>
  </si>
  <si>
    <t>Ori Ire</t>
  </si>
  <si>
    <t>NG031028</t>
  </si>
  <si>
    <t>Oriade</t>
  </si>
  <si>
    <t>NG030028</t>
  </si>
  <si>
    <t>Orlu</t>
  </si>
  <si>
    <t>NG017020</t>
  </si>
  <si>
    <t>Orolu</t>
  </si>
  <si>
    <t>NG030029</t>
  </si>
  <si>
    <t>Oron</t>
  </si>
  <si>
    <t>NG003025</t>
  </si>
  <si>
    <t>Orsu</t>
  </si>
  <si>
    <t>NG017021</t>
  </si>
  <si>
    <t>Oru East</t>
  </si>
  <si>
    <t>NG017022</t>
  </si>
  <si>
    <t>Oru West</t>
  </si>
  <si>
    <t>NG017023</t>
  </si>
  <si>
    <t>Oruk Anam</t>
  </si>
  <si>
    <t>NG003026</t>
  </si>
  <si>
    <t>Orumba North</t>
  </si>
  <si>
    <t>NG004019</t>
  </si>
  <si>
    <t>Orumba South</t>
  </si>
  <si>
    <t>NG004020</t>
  </si>
  <si>
    <t>Ose</t>
  </si>
  <si>
    <t>NG029017</t>
  </si>
  <si>
    <t>Oshimili North</t>
  </si>
  <si>
    <t>NG010014</t>
  </si>
  <si>
    <t>Oshimili South</t>
  </si>
  <si>
    <t>NG010015</t>
  </si>
  <si>
    <t>Oshodi-Isolo</t>
  </si>
  <si>
    <t>NG025018</t>
  </si>
  <si>
    <t>Osisioma Ngwa</t>
  </si>
  <si>
    <t>NG001011</t>
  </si>
  <si>
    <t>Osogbo</t>
  </si>
  <si>
    <t>NG030030</t>
  </si>
  <si>
    <t>Oturkpo</t>
  </si>
  <si>
    <t>NG007019</t>
  </si>
  <si>
    <t>Ovia North East</t>
  </si>
  <si>
    <t>NG012014</t>
  </si>
  <si>
    <t>Ovia South West</t>
  </si>
  <si>
    <t>NG012015</t>
  </si>
  <si>
    <t>Owan East</t>
  </si>
  <si>
    <t>NG012016</t>
  </si>
  <si>
    <t>Owan West</t>
  </si>
  <si>
    <t>NG012017</t>
  </si>
  <si>
    <t>Owerri-Municipal</t>
  </si>
  <si>
    <t>NG017026</t>
  </si>
  <si>
    <t>Owerri North</t>
  </si>
  <si>
    <t>NG017024</t>
  </si>
  <si>
    <t>Owerri West</t>
  </si>
  <si>
    <t>NG017025</t>
  </si>
  <si>
    <t>Owo</t>
  </si>
  <si>
    <t>NG029018</t>
  </si>
  <si>
    <t>Oye</t>
  </si>
  <si>
    <t>NG013016</t>
  </si>
  <si>
    <t>Oyi</t>
  </si>
  <si>
    <t>NG004021</t>
  </si>
  <si>
    <t>Oyigbo</t>
  </si>
  <si>
    <t>NG033021</t>
  </si>
  <si>
    <t>Oyo East</t>
  </si>
  <si>
    <t>NG031029</t>
  </si>
  <si>
    <t>Oyo West</t>
  </si>
  <si>
    <t>NG031030</t>
  </si>
  <si>
    <t>Oyun</t>
  </si>
  <si>
    <t>NG024015</t>
  </si>
  <si>
    <t>Paikoro</t>
  </si>
  <si>
    <t>NG027019</t>
  </si>
  <si>
    <t>Pankshin</t>
  </si>
  <si>
    <t>NG032013</t>
  </si>
  <si>
    <t>Patani</t>
  </si>
  <si>
    <t>NG010016</t>
  </si>
  <si>
    <t>Pategi</t>
  </si>
  <si>
    <t>NG024016</t>
  </si>
  <si>
    <t>Port-Harcourt</t>
  </si>
  <si>
    <t>NG033022</t>
  </si>
  <si>
    <t>Potiskum</t>
  </si>
  <si>
    <t>NG036014</t>
  </si>
  <si>
    <t>Qua'an Pan</t>
  </si>
  <si>
    <t>NG032014</t>
  </si>
  <si>
    <t>Quaan Pan</t>
  </si>
  <si>
    <t>Rabah</t>
  </si>
  <si>
    <t>NG034012</t>
  </si>
  <si>
    <t>Rafi</t>
  </si>
  <si>
    <t>NG027020</t>
  </si>
  <si>
    <t>Rano</t>
  </si>
  <si>
    <t>NG020032</t>
  </si>
  <si>
    <t>Remo North</t>
  </si>
  <si>
    <t>NG028019</t>
  </si>
  <si>
    <t>Rijau</t>
  </si>
  <si>
    <t>NG027021</t>
  </si>
  <si>
    <t>Rimi</t>
  </si>
  <si>
    <t>NG021030</t>
  </si>
  <si>
    <t>Rimin Gado</t>
  </si>
  <si>
    <t>NG020033</t>
  </si>
  <si>
    <t>Ringim</t>
  </si>
  <si>
    <t>NG018023</t>
  </si>
  <si>
    <t>Riyom</t>
  </si>
  <si>
    <t>NG032015</t>
  </si>
  <si>
    <t>Rogo</t>
  </si>
  <si>
    <t>NG020034</t>
  </si>
  <si>
    <t>Roni</t>
  </si>
  <si>
    <t>NG018024</t>
  </si>
  <si>
    <t>Sabon-Gari</t>
  </si>
  <si>
    <t>NG019019</t>
  </si>
  <si>
    <t>Sabon Birni</t>
  </si>
  <si>
    <t>NG034013</t>
  </si>
  <si>
    <t>Sabuwa</t>
  </si>
  <si>
    <t>NG021031</t>
  </si>
  <si>
    <t>Safana</t>
  </si>
  <si>
    <t>NG021032</t>
  </si>
  <si>
    <t>Sagbama</t>
  </si>
  <si>
    <t>NG006006</t>
  </si>
  <si>
    <t>Sakaba</t>
  </si>
  <si>
    <t>NG022016</t>
  </si>
  <si>
    <t>Saki East</t>
  </si>
  <si>
    <t>NG031031</t>
  </si>
  <si>
    <t>Saki West</t>
  </si>
  <si>
    <t>NG031032</t>
  </si>
  <si>
    <t>Sandamu</t>
  </si>
  <si>
    <t>NG021033</t>
  </si>
  <si>
    <t>Sanga</t>
  </si>
  <si>
    <t>NG019020</t>
  </si>
  <si>
    <t>Sapele</t>
  </si>
  <si>
    <t>NG010017</t>
  </si>
  <si>
    <t>Sardauna</t>
  </si>
  <si>
    <t>NG035011</t>
  </si>
  <si>
    <t>Shagamu</t>
  </si>
  <si>
    <t>NG028020</t>
  </si>
  <si>
    <t>Shagari</t>
  </si>
  <si>
    <t>NG034014</t>
  </si>
  <si>
    <t>Shanga</t>
  </si>
  <si>
    <t>NG022017</t>
  </si>
  <si>
    <t>Shani</t>
  </si>
  <si>
    <t>NG008027</t>
  </si>
  <si>
    <t>Shanono</t>
  </si>
  <si>
    <t>NG020035</t>
  </si>
  <si>
    <t>Shelleng</t>
  </si>
  <si>
    <t>NG002017</t>
  </si>
  <si>
    <t>Shendam</t>
  </si>
  <si>
    <t>NG032016</t>
  </si>
  <si>
    <t>Shinkafi</t>
  </si>
  <si>
    <t>NG037011</t>
  </si>
  <si>
    <t>Shira</t>
  </si>
  <si>
    <t>NG005016</t>
  </si>
  <si>
    <t>Shiroro</t>
  </si>
  <si>
    <t>NG027022</t>
  </si>
  <si>
    <t>Shomgom</t>
  </si>
  <si>
    <t>NG016010</t>
  </si>
  <si>
    <t>Shomolu</t>
  </si>
  <si>
    <t>NG025019</t>
  </si>
  <si>
    <t>Silame</t>
  </si>
  <si>
    <t>NG034015</t>
  </si>
  <si>
    <t>Soba</t>
  </si>
  <si>
    <t>NG019021</t>
  </si>
  <si>
    <t>NG034016</t>
  </si>
  <si>
    <t>NG034017</t>
  </si>
  <si>
    <t>Song</t>
  </si>
  <si>
    <t>NG002018</t>
  </si>
  <si>
    <t>Southern Ijaw</t>
  </si>
  <si>
    <t>NG006007</t>
  </si>
  <si>
    <t>Sule-Tankarkar</t>
  </si>
  <si>
    <t>NG018025</t>
  </si>
  <si>
    <t>Suleja</t>
  </si>
  <si>
    <t>NG027023</t>
  </si>
  <si>
    <t>Sumaila</t>
  </si>
  <si>
    <t>NG020036</t>
  </si>
  <si>
    <t>Suru</t>
  </si>
  <si>
    <t>NG022018</t>
  </si>
  <si>
    <t>Surulere</t>
  </si>
  <si>
    <t>NG025020</t>
  </si>
  <si>
    <t>NG031033</t>
  </si>
  <si>
    <t>Tafa</t>
  </si>
  <si>
    <t>NG027024</t>
  </si>
  <si>
    <t>Tafawa-Balewa</t>
  </si>
  <si>
    <t>NG005017</t>
  </si>
  <si>
    <t>Tai</t>
  </si>
  <si>
    <t>NG033023</t>
  </si>
  <si>
    <t>Takai</t>
  </si>
  <si>
    <t>NG020037</t>
  </si>
  <si>
    <t>Takum</t>
  </si>
  <si>
    <t>NG035012</t>
  </si>
  <si>
    <t>Talata Mafara</t>
  </si>
  <si>
    <t>NG037012</t>
  </si>
  <si>
    <t>Tambuwal</t>
  </si>
  <si>
    <t>NG034018</t>
  </si>
  <si>
    <t>Tangaza</t>
  </si>
  <si>
    <t>NG034019</t>
  </si>
  <si>
    <t>Tarauni</t>
  </si>
  <si>
    <t>NG020038</t>
  </si>
  <si>
    <t>Tarka</t>
  </si>
  <si>
    <t>NG007020</t>
  </si>
  <si>
    <t>Tarmua</t>
  </si>
  <si>
    <t>NG036015</t>
  </si>
  <si>
    <t>Taura</t>
  </si>
  <si>
    <t>NG018026</t>
  </si>
  <si>
    <t>Tofa</t>
  </si>
  <si>
    <t>NG020039</t>
  </si>
  <si>
    <t>Toro</t>
  </si>
  <si>
    <t>NG005018</t>
  </si>
  <si>
    <t>Toto</t>
  </si>
  <si>
    <t>NG026012</t>
  </si>
  <si>
    <t>Toungo</t>
  </si>
  <si>
    <t>NG002019</t>
  </si>
  <si>
    <t>Tsafe</t>
  </si>
  <si>
    <t>NG037013</t>
  </si>
  <si>
    <t>Tsanyawa</t>
  </si>
  <si>
    <t>NG020040</t>
  </si>
  <si>
    <t>Tudun Wada</t>
  </si>
  <si>
    <t>NG020041</t>
  </si>
  <si>
    <t>Tureta</t>
  </si>
  <si>
    <t>NG034020</t>
  </si>
  <si>
    <t>Udenu</t>
  </si>
  <si>
    <t>NG014015</t>
  </si>
  <si>
    <t>Udi</t>
  </si>
  <si>
    <t>NG014016</t>
  </si>
  <si>
    <t>Udu</t>
  </si>
  <si>
    <t>NG010018</t>
  </si>
  <si>
    <t>Udung Uko</t>
  </si>
  <si>
    <t>NG003027</t>
  </si>
  <si>
    <t>Ughelli North</t>
  </si>
  <si>
    <t>NG010019</t>
  </si>
  <si>
    <t>Ughelli South</t>
  </si>
  <si>
    <t>NG010020</t>
  </si>
  <si>
    <t>Ugwunagbo</t>
  </si>
  <si>
    <t>NG001012</t>
  </si>
  <si>
    <t>Uhunmwonde</t>
  </si>
  <si>
    <t>NG012018</t>
  </si>
  <si>
    <t>Ukanafun</t>
  </si>
  <si>
    <t>NG003028</t>
  </si>
  <si>
    <t>Ukum</t>
  </si>
  <si>
    <t>NG007021</t>
  </si>
  <si>
    <t>Ukwa East</t>
  </si>
  <si>
    <t>NG001013</t>
  </si>
  <si>
    <t>Ukwa West</t>
  </si>
  <si>
    <t>NG001014</t>
  </si>
  <si>
    <t>Ukwuani</t>
  </si>
  <si>
    <t>NG010021</t>
  </si>
  <si>
    <t>Umu-Nneochi</t>
  </si>
  <si>
    <t>NG001017</t>
  </si>
  <si>
    <t>Umuahia North</t>
  </si>
  <si>
    <t>NG001015</t>
  </si>
  <si>
    <t>Umuahia South</t>
  </si>
  <si>
    <t>NG001016</t>
  </si>
  <si>
    <t>Ungogo</t>
  </si>
  <si>
    <t>NG020042</t>
  </si>
  <si>
    <t>Unuimo</t>
  </si>
  <si>
    <t>NG017027</t>
  </si>
  <si>
    <t>Uruan</t>
  </si>
  <si>
    <t>NG003029</t>
  </si>
  <si>
    <t>Urue-Offong/Oruko</t>
  </si>
  <si>
    <t>NG003030</t>
  </si>
  <si>
    <t>Ushongo</t>
  </si>
  <si>
    <t>NG007022</t>
  </si>
  <si>
    <t>Ussa</t>
  </si>
  <si>
    <t>NG035013</t>
  </si>
  <si>
    <t>Uvwie</t>
  </si>
  <si>
    <t>NG010022</t>
  </si>
  <si>
    <t>Uyo</t>
  </si>
  <si>
    <t>NG003031</t>
  </si>
  <si>
    <t>Uzo-Uwani</t>
  </si>
  <si>
    <t>NG014017</t>
  </si>
  <si>
    <t>Vandeikya</t>
  </si>
  <si>
    <t>NG007023</t>
  </si>
  <si>
    <t>Wamako</t>
  </si>
  <si>
    <t>NG034021</t>
  </si>
  <si>
    <t>Wamba</t>
  </si>
  <si>
    <t>NG026013</t>
  </si>
  <si>
    <t>Warawa</t>
  </si>
  <si>
    <t>NG020043</t>
  </si>
  <si>
    <t>Warji</t>
  </si>
  <si>
    <t>NG005019</t>
  </si>
  <si>
    <t>Warri North</t>
  </si>
  <si>
    <t>NG010023</t>
  </si>
  <si>
    <t>Warri South</t>
  </si>
  <si>
    <t>NG010024</t>
  </si>
  <si>
    <t>Warri South West</t>
  </si>
  <si>
    <t>NG010025</t>
  </si>
  <si>
    <t>Wasagu/Danko</t>
  </si>
  <si>
    <t>NG022019</t>
  </si>
  <si>
    <t>Wase</t>
  </si>
  <si>
    <t>NG032017</t>
  </si>
  <si>
    <t>Wudil</t>
  </si>
  <si>
    <t>NG020044</t>
  </si>
  <si>
    <t>Wukari</t>
  </si>
  <si>
    <t>NG035014</t>
  </si>
  <si>
    <t>Wurno</t>
  </si>
  <si>
    <t>NG034022</t>
  </si>
  <si>
    <t>Wushishi</t>
  </si>
  <si>
    <t>NG027025</t>
  </si>
  <si>
    <t>Yabo</t>
  </si>
  <si>
    <t>NG034023</t>
  </si>
  <si>
    <t>Yagba East</t>
  </si>
  <si>
    <t>NG023020</t>
  </si>
  <si>
    <t>Yagba West</t>
  </si>
  <si>
    <t>NG023021</t>
  </si>
  <si>
    <t>Yakurr</t>
  </si>
  <si>
    <t>NG009018</t>
  </si>
  <si>
    <t>Yala</t>
  </si>
  <si>
    <t>NG009019</t>
  </si>
  <si>
    <t>Yamaltu/Deba</t>
  </si>
  <si>
    <t>NG016011</t>
  </si>
  <si>
    <t>Yankwashi</t>
  </si>
  <si>
    <t>NG018027</t>
  </si>
  <si>
    <t>Yauri</t>
  </si>
  <si>
    <t>NG022020</t>
  </si>
  <si>
    <t>Yenegoa</t>
  </si>
  <si>
    <t>NG006008</t>
  </si>
  <si>
    <t>Yola North</t>
  </si>
  <si>
    <t>NG002020</t>
  </si>
  <si>
    <t>Yola South</t>
  </si>
  <si>
    <t>NG002021</t>
  </si>
  <si>
    <t>Yorro</t>
  </si>
  <si>
    <t>NG035015</t>
  </si>
  <si>
    <t>Yunusari</t>
  </si>
  <si>
    <t>NG036016</t>
  </si>
  <si>
    <t>Yusufari</t>
  </si>
  <si>
    <t>NG036017</t>
  </si>
  <si>
    <t>Zaki</t>
  </si>
  <si>
    <t>NG005020</t>
  </si>
  <si>
    <t>Zango</t>
  </si>
  <si>
    <t>NG021034</t>
  </si>
  <si>
    <t>Zango-Kataf</t>
  </si>
  <si>
    <t>NG019022</t>
  </si>
  <si>
    <t>Zaria</t>
  </si>
  <si>
    <t>NG019023</t>
  </si>
  <si>
    <t>Zing</t>
  </si>
  <si>
    <t>NG035016</t>
  </si>
  <si>
    <t>Zurmi</t>
  </si>
  <si>
    <t>NG037014</t>
  </si>
  <si>
    <t>Zuru</t>
  </si>
  <si>
    <t>NG022021</t>
  </si>
  <si>
    <t>admin1RefName</t>
  </si>
  <si>
    <t>F_80Plus</t>
  </si>
  <si>
    <t>M_80Plus</t>
  </si>
  <si>
    <t>T_80Plus</t>
  </si>
  <si>
    <t>CODPSMATCH</t>
  </si>
  <si>
    <t>UNIQUE</t>
  </si>
  <si>
    <t>STATES</t>
  </si>
  <si>
    <t>LOCAL GOVERNMENTS</t>
  </si>
  <si>
    <t>FEMALE_TL</t>
  </si>
  <si>
    <t>MALE_TL</t>
  </si>
  <si>
    <t>FEMALES 00_04</t>
  </si>
  <si>
    <t>FEMALES_05_09</t>
  </si>
  <si>
    <t>FEMALES_10_14</t>
  </si>
  <si>
    <t>FEMALES_15_19</t>
  </si>
  <si>
    <t>FEMALES_20_24</t>
  </si>
  <si>
    <t>FEMALES_25_29</t>
  </si>
  <si>
    <t>FEMALES_30_34</t>
  </si>
  <si>
    <t>FEMALES_35_39</t>
  </si>
  <si>
    <t>FEMALES_40_44</t>
  </si>
  <si>
    <t>FEMALES_45_49</t>
  </si>
  <si>
    <t>FEMALES_50_54</t>
  </si>
  <si>
    <t>FEMALES_55_59</t>
  </si>
  <si>
    <t>FEMALES_60_64</t>
  </si>
  <si>
    <t>FEMALES_65_69</t>
  </si>
  <si>
    <t>FEMALES_70_74</t>
  </si>
  <si>
    <t>FEMALES_75_79</t>
  </si>
  <si>
    <t>FEMALES_80Plus</t>
  </si>
  <si>
    <t>MALES_00_04</t>
  </si>
  <si>
    <t>MALES_05_09</t>
  </si>
  <si>
    <t>MALES_10_14</t>
  </si>
  <si>
    <t>MALES_15_19</t>
  </si>
  <si>
    <t>MALES_20_24</t>
  </si>
  <si>
    <t>MALES_25_29</t>
  </si>
  <si>
    <t>MALES_30_34</t>
  </si>
  <si>
    <t>MALES_35_39</t>
  </si>
  <si>
    <t>MALES_40_44</t>
  </si>
  <si>
    <t>MALES_45_49</t>
  </si>
  <si>
    <t>MALES_50_54</t>
  </si>
  <si>
    <t>MALES_55_59</t>
  </si>
  <si>
    <t>MALES_60_64</t>
  </si>
  <si>
    <t>MALES_65_69</t>
  </si>
  <si>
    <t>MALES_70_74</t>
  </si>
  <si>
    <t>MALES 75_79</t>
  </si>
  <si>
    <t>MALES 80+</t>
  </si>
  <si>
    <t>2006 Total</t>
  </si>
  <si>
    <t>2020 total</t>
  </si>
  <si>
    <t>Total land mass</t>
  </si>
  <si>
    <t>Total Landmass</t>
  </si>
  <si>
    <t>Male</t>
  </si>
  <si>
    <t>Female</t>
  </si>
  <si>
    <t>Total_Population</t>
  </si>
  <si>
    <t>Female_TotaL</t>
  </si>
  <si>
    <t>Male_TotaL</t>
  </si>
  <si>
    <t>LGA Totals</t>
  </si>
  <si>
    <t>Local Govt</t>
  </si>
  <si>
    <t>LGA TOTALS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</si>
</sst>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5" formatCode="##0.00;\-##0.00;0"/>
    <numFmt numFmtId="166" formatCode="_(* #,##0_);_(* \(#,##0\);_(* &quot;-&quot;??_);_(@_)"/>
  </numFmts>
  <fonts count="14" x14ac:knownFonts="1">
    <font>
      <sz val="11"/>
      <color theme="1"/>
      <name val="Calibri"/>
      <family val="2"/>
      <scheme val="minor"/>
    </font>
    <font>
      <b/>
      <sz val="11"/>
      <color theme="1"/>
      <name val="Calibri"/>
      <family val="2"/>
      <scheme val="minor"/>
    </font>
    <font>
      <sz val="10"/>
      <name val="Arial"/>
      <family val="2"/>
    </font>
    <font>
      <u/>
      <sz val="11"/>
      <color theme="10"/>
      <name val="Calibri"/>
      <family val="2"/>
      <scheme val="minor"/>
    </font>
    <font>
      <b/>
      <sz val="10"/>
      <color theme="1"/>
      <name val="Arial"/>
      <family val="2"/>
    </font>
    <font>
      <sz val="10"/>
      <color theme="1"/>
      <name val="Arial"/>
      <family val="2"/>
    </font>
    <font>
      <b/>
      <sz val="11"/>
      <color rgb="FF000000"/>
      <name val="Calibri"/>
      <family val="2"/>
    </font>
    <font>
      <b/>
      <sz val="11"/>
      <color theme="1"/>
      <name val="Calibri"/>
      <family val="2"/>
    </font>
    <font>
      <sz val="9"/>
      <color theme="1"/>
      <name val="Arial"/>
      <family val="2"/>
    </font>
    <font>
      <sz val="11"/>
      <color theme="1"/>
      <name val="Calibri"/>
      <family val="2"/>
      <scheme val="minor"/>
    </font>
    <font>
      <sz val="12"/>
      <color theme="1"/>
      <name val="Calibri"/>
      <family val="2"/>
      <scheme val="minor"/>
    </font>
    <font>
      <b/>
      <sz val="16"/>
      <color theme="1"/>
      <name val="Calibri"/>
      <family val="2"/>
      <scheme val="minor"/>
    </font>
    <font>
      <b/>
      <u/>
      <sz val="12"/>
      <color theme="1"/>
      <name val="Calibri"/>
      <family val="2"/>
      <scheme val="minor"/>
    </font>
    <font>
      <b/>
      <u/>
      <sz val="11"/>
      <color theme="1"/>
      <name val="Calibri"/>
      <family val="2"/>
      <scheme val="minor"/>
    </font>
  </fonts>
  <fills count="8">
    <fill>
      <patternFill patternType="none"/>
    </fill>
    <fill>
      <patternFill patternType="gray125"/>
    </fill>
    <fill>
      <patternFill patternType="solid">
        <fgColor rgb="FFEAEAEA"/>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2"/>
        <bgColor indexed="64"/>
      </patternFill>
    </fill>
  </fills>
  <borders count="14">
    <border>
      <left/>
      <right/>
      <top/>
      <bottom/>
      <diagonal/>
    </border>
    <border>
      <left style="medium">
        <color rgb="FFCCCCCC"/>
      </left>
      <right style="medium">
        <color rgb="FFCCCCCC"/>
      </right>
      <top style="medium">
        <color rgb="FFCCCCCC"/>
      </top>
      <bottom style="medium">
        <color rgb="FFCCCCCC"/>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6">
    <xf numFmtId="0" fontId="0" fillId="0" borderId="0"/>
    <xf numFmtId="0" fontId="2" fillId="0" borderId="0"/>
    <xf numFmtId="0" fontId="3" fillId="0" borderId="0" applyNumberFormat="0" applyFill="0" applyBorder="0" applyAlignment="0" applyProtection="0"/>
    <xf numFmtId="0" fontId="2" fillId="0" borderId="0"/>
    <xf numFmtId="164" fontId="9" fillId="0" borderId="0" applyFont="0" applyFill="0" applyBorder="0" applyAlignment="0" applyProtection="0"/>
    <xf numFmtId="0" fontId="10" fillId="0" borderId="0"/>
  </cellStyleXfs>
  <cellXfs count="92">
    <xf numFmtId="0" fontId="0" fillId="0" borderId="0" xfId="0"/>
    <xf numFmtId="0" fontId="0" fillId="0" borderId="0" xfId="0" applyFont="1"/>
    <xf numFmtId="0" fontId="4" fillId="2" borderId="1" xfId="0" applyFont="1" applyFill="1" applyBorder="1" applyAlignment="1">
      <alignment horizontal="right" wrapText="1" indent="1"/>
    </xf>
    <xf numFmtId="0" fontId="4" fillId="2" borderId="1" xfId="0" applyFont="1" applyFill="1" applyBorder="1" applyAlignment="1">
      <alignment horizontal="left" wrapText="1" indent="1"/>
    </xf>
    <xf numFmtId="0" fontId="5" fillId="0" borderId="1" xfId="0" applyFont="1" applyBorder="1" applyAlignment="1">
      <alignment horizontal="right" wrapText="1" indent="1"/>
    </xf>
    <xf numFmtId="0" fontId="5" fillId="0" borderId="1" xfId="0" applyFont="1" applyBorder="1" applyAlignment="1">
      <alignment horizontal="left" wrapText="1" indent="1"/>
    </xf>
    <xf numFmtId="0" fontId="3" fillId="0" borderId="1" xfId="2" applyFill="1" applyBorder="1" applyAlignment="1">
      <alignment horizontal="left" wrapText="1" indent="1"/>
    </xf>
    <xf numFmtId="0" fontId="0" fillId="0" borderId="0" xfId="0" applyAlignment="1">
      <alignment horizontal="right" indent="1"/>
    </xf>
    <xf numFmtId="0" fontId="0" fillId="0" borderId="0" xfId="0" applyAlignment="1">
      <alignment horizontal="left" indent="1"/>
    </xf>
    <xf numFmtId="0" fontId="0" fillId="0" borderId="0" xfId="0" applyNumberFormat="1"/>
    <xf numFmtId="0" fontId="1" fillId="0" borderId="0" xfId="0" applyFont="1" applyAlignment="1">
      <alignment vertical="center"/>
    </xf>
    <xf numFmtId="0" fontId="1" fillId="0" borderId="0" xfId="0" applyFont="1" applyAlignment="1">
      <alignment horizontal="center" vertical="center" wrapText="1"/>
    </xf>
    <xf numFmtId="0" fontId="0" fillId="0" borderId="0" xfId="0" pivotButton="1" applyAlignment="1">
      <alignment wrapText="1"/>
    </xf>
    <xf numFmtId="0" fontId="0" fillId="0" borderId="0" xfId="0" applyAlignment="1">
      <alignment horizontal="left" wrapText="1"/>
    </xf>
    <xf numFmtId="0" fontId="0" fillId="0" borderId="0" xfId="0" applyAlignment="1">
      <alignment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5" borderId="5"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0" borderId="4" xfId="0" applyFont="1" applyBorder="1" applyAlignment="1">
      <alignment horizontal="center" vertical="center"/>
    </xf>
    <xf numFmtId="165" fontId="8" fillId="0" borderId="0" xfId="0" applyNumberFormat="1" applyFont="1" applyAlignment="1">
      <alignment horizontal="right"/>
    </xf>
    <xf numFmtId="0" fontId="0" fillId="0" borderId="0" xfId="0" applyFont="1" applyAlignment="1">
      <alignment horizontal="center" vertical="center"/>
    </xf>
    <xf numFmtId="0" fontId="0" fillId="0" borderId="0" xfId="0" applyFont="1" applyAlignment="1">
      <alignment vertical="center"/>
    </xf>
    <xf numFmtId="10" fontId="0" fillId="0" borderId="5" xfId="0" applyNumberFormat="1" applyFont="1" applyBorder="1" applyAlignment="1">
      <alignment horizontal="center" vertical="center"/>
    </xf>
    <xf numFmtId="10" fontId="0" fillId="0" borderId="6" xfId="0" applyNumberFormat="1" applyFont="1" applyBorder="1" applyAlignment="1">
      <alignment horizontal="center" vertical="center"/>
    </xf>
    <xf numFmtId="10" fontId="0" fillId="0" borderId="7" xfId="0" applyNumberFormat="1" applyFont="1" applyBorder="1" applyAlignment="1">
      <alignment horizontal="center" vertical="center"/>
    </xf>
    <xf numFmtId="10" fontId="0" fillId="0" borderId="8" xfId="0" applyNumberFormat="1" applyFont="1" applyBorder="1" applyAlignment="1">
      <alignment horizontal="center" vertical="center"/>
    </xf>
    <xf numFmtId="0" fontId="0" fillId="0" borderId="5" xfId="0" applyFont="1" applyBorder="1" applyAlignment="1">
      <alignment horizontal="center" vertical="center"/>
    </xf>
    <xf numFmtId="0" fontId="0" fillId="0" borderId="0" xfId="0" applyFont="1" applyAlignment="1">
      <alignment horizontal="left" vertical="center"/>
    </xf>
    <xf numFmtId="0" fontId="0" fillId="0" borderId="7" xfId="0" applyFont="1" applyBorder="1" applyAlignment="1">
      <alignment horizontal="center" vertical="center"/>
    </xf>
    <xf numFmtId="165" fontId="0" fillId="0" borderId="0" xfId="1" applyNumberFormat="1" applyFont="1" applyAlignment="1">
      <alignment horizontal="right" vertical="center"/>
    </xf>
    <xf numFmtId="0" fontId="0" fillId="0" borderId="4" xfId="0" applyFont="1" applyBorder="1" applyAlignment="1">
      <alignment horizontal="left" vertical="center"/>
    </xf>
    <xf numFmtId="0" fontId="0" fillId="0" borderId="4" xfId="0" applyFont="1" applyBorder="1" applyAlignment="1">
      <alignment horizontal="left" vertical="center" wrapText="1"/>
    </xf>
    <xf numFmtId="165" fontId="0" fillId="0" borderId="4" xfId="0" applyNumberFormat="1" applyFont="1" applyBorder="1" applyAlignment="1">
      <alignment horizontal="left" vertical="center"/>
    </xf>
    <xf numFmtId="166" fontId="0" fillId="0" borderId="0" xfId="4" applyNumberFormat="1" applyFont="1"/>
    <xf numFmtId="0" fontId="1" fillId="3" borderId="9" xfId="0" applyFont="1" applyFill="1" applyBorder="1"/>
    <xf numFmtId="0" fontId="1" fillId="3" borderId="10" xfId="0" applyFont="1" applyFill="1" applyBorder="1"/>
    <xf numFmtId="49" fontId="0" fillId="0" borderId="0" xfId="0" applyNumberFormat="1"/>
    <xf numFmtId="10" fontId="0" fillId="0" borderId="0" xfId="0" applyNumberFormat="1"/>
    <xf numFmtId="0" fontId="0" fillId="0" borderId="0" xfId="0" applyAlignment="1">
      <alignment horizontal="center" wrapText="1"/>
    </xf>
    <xf numFmtId="49" fontId="0" fillId="0" borderId="0" xfId="0" applyNumberFormat="1" applyAlignment="1">
      <alignment horizontal="center"/>
    </xf>
    <xf numFmtId="0" fontId="11" fillId="0" borderId="0" xfId="5" applyFont="1" applyAlignment="1">
      <alignment vertical="top"/>
    </xf>
    <xf numFmtId="0" fontId="10" fillId="0" borderId="0" xfId="5" applyAlignment="1">
      <alignment vertical="top"/>
    </xf>
    <xf numFmtId="0" fontId="10" fillId="0" borderId="0" xfId="5" applyAlignment="1">
      <alignment horizontal="left" vertical="top" wrapText="1"/>
    </xf>
    <xf numFmtId="0" fontId="12" fillId="0" borderId="0" xfId="5" applyFont="1" applyAlignment="1">
      <alignment vertical="top"/>
    </xf>
    <xf numFmtId="0" fontId="1" fillId="0" borderId="2"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3" xfId="0" applyFont="1" applyBorder="1" applyAlignment="1">
      <alignment horizontal="center" vertical="center" wrapText="1"/>
    </xf>
    <xf numFmtId="10" fontId="0" fillId="0" borderId="6" xfId="0" applyNumberFormat="1" applyBorder="1" applyAlignment="1">
      <alignment horizontal="center" vertical="center"/>
    </xf>
    <xf numFmtId="0" fontId="0" fillId="3" borderId="5" xfId="0" applyFont="1" applyFill="1" applyBorder="1" applyAlignment="1">
      <alignment horizontal="center" vertical="center"/>
    </xf>
    <xf numFmtId="10" fontId="0" fillId="3" borderId="6" xfId="0" applyNumberFormat="1" applyFont="1" applyFill="1" applyBorder="1" applyAlignment="1">
      <alignment horizontal="center" vertical="center"/>
    </xf>
    <xf numFmtId="10" fontId="0" fillId="0" borderId="5" xfId="0" applyNumberFormat="1" applyBorder="1" applyAlignment="1">
      <alignment horizontal="center" vertical="center"/>
    </xf>
    <xf numFmtId="10" fontId="0" fillId="0" borderId="4" xfId="0" applyNumberFormat="1" applyBorder="1" applyAlignment="1">
      <alignment horizontal="center" vertical="center"/>
    </xf>
    <xf numFmtId="10" fontId="8" fillId="0" borderId="0" xfId="0" applyNumberFormat="1" applyFont="1" applyAlignment="1">
      <alignment horizontal="right"/>
    </xf>
    <xf numFmtId="10" fontId="0" fillId="3" borderId="0" xfId="0" applyNumberFormat="1" applyFill="1"/>
    <xf numFmtId="166" fontId="0" fillId="3" borderId="0" xfId="4" applyNumberFormat="1" applyFont="1" applyFill="1"/>
    <xf numFmtId="0" fontId="13" fillId="7" borderId="4" xfId="0" applyFont="1" applyFill="1" applyBorder="1"/>
    <xf numFmtId="0" fontId="0" fillId="0" borderId="4" xfId="0" applyBorder="1"/>
    <xf numFmtId="14" fontId="0" fillId="0" borderId="4" xfId="0" applyNumberFormat="1" applyBorder="1"/>
    <xf numFmtId="0" fontId="0" fillId="0" borderId="0" xfId="0" applyAlignment="1">
      <alignment horizontal="right"/>
    </xf>
    <xf numFmtId="3" fontId="0" fillId="0" borderId="0" xfId="0" applyNumberFormat="1"/>
    <xf numFmtId="3" fontId="0" fillId="0" borderId="0" xfId="0" applyNumberFormat="1" applyAlignment="1">
      <alignment horizontal="right"/>
    </xf>
    <xf numFmtId="3" fontId="7" fillId="0" borderId="0" xfId="0" applyNumberFormat="1" applyFont="1" applyAlignment="1">
      <alignment horizontal="right"/>
    </xf>
    <xf numFmtId="3" fontId="6" fillId="0" borderId="0" xfId="0" applyNumberFormat="1" applyFont="1"/>
    <xf numFmtId="3" fontId="1" fillId="0" borderId="0" xfId="0" applyNumberFormat="1" applyFont="1"/>
    <xf numFmtId="3" fontId="0" fillId="0" borderId="0" xfId="0" applyNumberFormat="1" applyFont="1"/>
    <xf numFmtId="164" fontId="0" fillId="0" borderId="4" xfId="4" applyFont="1" applyBorder="1" applyAlignment="1">
      <alignment horizontal="center" vertical="center"/>
    </xf>
    <xf numFmtId="164" fontId="0" fillId="0" borderId="0" xfId="4" applyFont="1" applyBorder="1" applyAlignment="1">
      <alignment horizontal="center" vertical="center"/>
    </xf>
    <xf numFmtId="164" fontId="1" fillId="0" borderId="4" xfId="4" applyFont="1" applyBorder="1" applyAlignment="1">
      <alignment horizontal="center" vertical="center" wrapText="1"/>
    </xf>
    <xf numFmtId="164" fontId="1" fillId="0" borderId="4" xfId="4" applyFont="1" applyBorder="1" applyAlignment="1">
      <alignment horizontal="center" vertical="center"/>
    </xf>
    <xf numFmtId="164" fontId="0" fillId="0" borderId="0" xfId="4" applyFont="1" applyAlignment="1">
      <alignment vertical="center"/>
    </xf>
    <xf numFmtId="164" fontId="1" fillId="0" borderId="0" xfId="4" applyFont="1" applyAlignment="1">
      <alignment vertical="center"/>
    </xf>
    <xf numFmtId="0" fontId="13" fillId="7" borderId="13" xfId="0" applyFont="1" applyFill="1" applyBorder="1"/>
    <xf numFmtId="10" fontId="1" fillId="0" borderId="5" xfId="0" applyNumberFormat="1" applyFont="1" applyBorder="1" applyAlignment="1">
      <alignment horizontal="center" vertical="center"/>
    </xf>
    <xf numFmtId="10" fontId="0" fillId="0" borderId="7" xfId="0" applyNumberFormat="1" applyBorder="1" applyAlignment="1">
      <alignment horizontal="center" vertical="center"/>
    </xf>
    <xf numFmtId="10" fontId="1" fillId="0" borderId="4" xfId="0" applyNumberFormat="1" applyFont="1" applyBorder="1" applyAlignment="1">
      <alignment horizontal="center" vertical="center"/>
    </xf>
    <xf numFmtId="10" fontId="0" fillId="0" borderId="12" xfId="0" applyNumberFormat="1" applyBorder="1" applyAlignment="1">
      <alignment horizontal="center" vertical="center"/>
    </xf>
    <xf numFmtId="10" fontId="1" fillId="0" borderId="6" xfId="0" applyNumberFormat="1" applyFont="1" applyBorder="1" applyAlignment="1">
      <alignment horizontal="center" vertical="center"/>
    </xf>
    <xf numFmtId="10" fontId="0" fillId="0" borderId="8" xfId="0" applyNumberFormat="1" applyBorder="1" applyAlignment="1">
      <alignment horizontal="center" vertical="center"/>
    </xf>
    <xf numFmtId="164" fontId="6" fillId="0" borderId="0" xfId="4" applyFont="1" applyAlignment="1">
      <alignment horizontal="left"/>
    </xf>
    <xf numFmtId="164" fontId="7" fillId="0" borderId="0" xfId="4" applyFont="1" applyAlignment="1">
      <alignment horizontal="left"/>
    </xf>
    <xf numFmtId="164" fontId="1" fillId="0" borderId="0" xfId="4" applyFont="1" applyAlignment="1">
      <alignment horizontal="left"/>
    </xf>
    <xf numFmtId="164" fontId="0" fillId="0" borderId="0" xfId="4" applyFont="1" applyAlignment="1">
      <alignment horizontal="left"/>
    </xf>
    <xf numFmtId="164" fontId="0" fillId="0" borderId="4" xfId="4" applyFont="1" applyBorder="1" applyAlignment="1">
      <alignment horizontal="left"/>
    </xf>
    <xf numFmtId="3" fontId="7" fillId="0" borderId="0" xfId="0" applyNumberFormat="1" applyFont="1" applyAlignment="1">
      <alignment horizontal="left"/>
    </xf>
    <xf numFmtId="3" fontId="0" fillId="0" borderId="0" xfId="0" applyNumberFormat="1" applyAlignment="1">
      <alignment horizontal="left"/>
    </xf>
    <xf numFmtId="0" fontId="0" fillId="0" borderId="0" xfId="0" applyAlignment="1">
      <alignment horizontal="left"/>
    </xf>
    <xf numFmtId="3" fontId="7" fillId="0" borderId="0" xfId="0" applyNumberFormat="1" applyFont="1" applyAlignment="1">
      <alignment horizontal="left" vertical="top"/>
    </xf>
    <xf numFmtId="0" fontId="10" fillId="0" borderId="0" xfId="5" applyAlignment="1">
      <alignment horizontal="left" vertical="top" wrapText="1"/>
    </xf>
    <xf numFmtId="0" fontId="1" fillId="6" borderId="2" xfId="0" applyFont="1" applyFill="1" applyBorder="1" applyAlignment="1">
      <alignment horizontal="center" vertical="center"/>
    </xf>
    <xf numFmtId="0" fontId="1" fillId="6" borderId="3" xfId="0" applyFont="1" applyFill="1" applyBorder="1" applyAlignment="1">
      <alignment horizontal="center" vertical="center"/>
    </xf>
  </cellXfs>
  <cellStyles count="6">
    <cellStyle name="Comma" xfId="4" builtinId="3"/>
    <cellStyle name="Hyperlink" xfId="2" builtinId="8"/>
    <cellStyle name="Normal" xfId="0" builtinId="0"/>
    <cellStyle name="Normal 2" xfId="1"/>
    <cellStyle name="Normal 2 2" xfId="3"/>
    <cellStyle name="Normal 3" xfId="5"/>
  </cellStyles>
  <dxfs count="22">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baseline="0">
                <a:effectLst/>
              </a:rPr>
              <a:t>Figure 1. Nigeria: WPP (2020) vs USCB (2020), ADM0</a:t>
            </a:r>
            <a:endParaRPr lang="en-US" sz="1400">
              <a:effectLst/>
            </a:endParaRPr>
          </a:p>
        </c:rich>
      </c:tx>
      <c:overlay val="0"/>
      <c:spPr>
        <a:noFill/>
        <a:ln>
          <a:noFill/>
        </a:ln>
        <a:effectLst/>
      </c:spPr>
    </c:title>
    <c:autoTitleDeleted val="0"/>
    <c:plotArea>
      <c:layout/>
      <c:barChart>
        <c:barDir val="bar"/>
        <c:grouping val="stacked"/>
        <c:varyColors val="0"/>
        <c:ser>
          <c:idx val="0"/>
          <c:order val="0"/>
          <c:tx>
            <c:strRef>
              <c:f>'Figure 1'!$B$44</c:f>
              <c:strCache>
                <c:ptCount val="1"/>
                <c:pt idx="0">
                  <c:v>ADM0 Male
(WPP 2020 projection)</c:v>
                </c:pt>
              </c:strCache>
            </c:strRef>
          </c:tx>
          <c:spPr>
            <a:noFill/>
            <a:ln w="19050">
              <a:solidFill>
                <a:sysClr val="windowText" lastClr="000000"/>
              </a:solidFill>
            </a:ln>
            <a:effectLst/>
          </c:spPr>
          <c:invertIfNegative val="0"/>
          <c:cat>
            <c:strRef>
              <c:f>'Figure 1'!$A$45:$A$61</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1'!$B$45:$B$61</c:f>
              <c:numCache>
                <c:formatCode>General</c:formatCode>
                <c:ptCount val="17"/>
                <c:pt idx="0">
                  <c:v>-17377466</c:v>
                </c:pt>
                <c:pt idx="1">
                  <c:v>-15287661</c:v>
                </c:pt>
                <c:pt idx="2">
                  <c:v>-13159355</c:v>
                </c:pt>
                <c:pt idx="3">
                  <c:v>-11151483</c:v>
                </c:pt>
                <c:pt idx="4">
                  <c:v>-9170281</c:v>
                </c:pt>
                <c:pt idx="5">
                  <c:v>-7660610</c:v>
                </c:pt>
                <c:pt idx="6">
                  <c:v>-6613972</c:v>
                </c:pt>
                <c:pt idx="7">
                  <c:v>-5745353</c:v>
                </c:pt>
                <c:pt idx="8">
                  <c:v>-4785766</c:v>
                </c:pt>
                <c:pt idx="9">
                  <c:v>-3807418</c:v>
                </c:pt>
                <c:pt idx="10">
                  <c:v>-2947899</c:v>
                </c:pt>
                <c:pt idx="11">
                  <c:v>-2330368</c:v>
                </c:pt>
                <c:pt idx="12">
                  <c:v>-1764536</c:v>
                </c:pt>
                <c:pt idx="13">
                  <c:v>-1232451</c:v>
                </c:pt>
                <c:pt idx="14">
                  <c:v>-816324</c:v>
                </c:pt>
                <c:pt idx="15">
                  <c:v>-426433</c:v>
                </c:pt>
                <c:pt idx="16">
                  <c:v>-192261</c:v>
                </c:pt>
              </c:numCache>
            </c:numRef>
          </c:val>
          <c:extLst xmlns:c16r2="http://schemas.microsoft.com/office/drawing/2015/06/chart">
            <c:ext xmlns:c16="http://schemas.microsoft.com/office/drawing/2014/chart" uri="{C3380CC4-5D6E-409C-BE32-E72D297353CC}">
              <c16:uniqueId val="{00000006-BB9C-4285-92BA-8B65C2E7E265}"/>
            </c:ext>
          </c:extLst>
        </c:ser>
        <c:ser>
          <c:idx val="1"/>
          <c:order val="1"/>
          <c:tx>
            <c:strRef>
              <c:f>'Figure 1'!$C$44</c:f>
              <c:strCache>
                <c:ptCount val="1"/>
                <c:pt idx="0">
                  <c:v>ADM0 Female
(WPP 2020 projection)</c:v>
                </c:pt>
              </c:strCache>
            </c:strRef>
          </c:tx>
          <c:spPr>
            <a:noFill/>
            <a:ln w="19050">
              <a:solidFill>
                <a:sysClr val="windowText" lastClr="000000"/>
              </a:solidFill>
            </a:ln>
            <a:effectLst/>
          </c:spPr>
          <c:invertIfNegative val="0"/>
          <c:cat>
            <c:strRef>
              <c:f>'Figure 1'!$A$45:$A$61</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1'!$C$45:$C$61</c:f>
              <c:numCache>
                <c:formatCode>General</c:formatCode>
                <c:ptCount val="17"/>
                <c:pt idx="0">
                  <c:v>16561329.000000002</c:v>
                </c:pt>
                <c:pt idx="1">
                  <c:v>14625985</c:v>
                </c:pt>
                <c:pt idx="2">
                  <c:v>12633388</c:v>
                </c:pt>
                <c:pt idx="3">
                  <c:v>10758964</c:v>
                </c:pt>
                <c:pt idx="4">
                  <c:v>8898293</c:v>
                </c:pt>
                <c:pt idx="5">
                  <c:v>7448235</c:v>
                </c:pt>
                <c:pt idx="6">
                  <c:v>6430540</c:v>
                </c:pt>
                <c:pt idx="7">
                  <c:v>5578185</c:v>
                </c:pt>
                <c:pt idx="8">
                  <c:v>4672877</c:v>
                </c:pt>
                <c:pt idx="9">
                  <c:v>3771400</c:v>
                </c:pt>
                <c:pt idx="10">
                  <c:v>2995570</c:v>
                </c:pt>
                <c:pt idx="11">
                  <c:v>2426334</c:v>
                </c:pt>
                <c:pt idx="12">
                  <c:v>1892087</c:v>
                </c:pt>
                <c:pt idx="13">
                  <c:v>1369452</c:v>
                </c:pt>
                <c:pt idx="14">
                  <c:v>900588</c:v>
                </c:pt>
                <c:pt idx="15">
                  <c:v>480358</c:v>
                </c:pt>
                <c:pt idx="16">
                  <c:v>226365</c:v>
                </c:pt>
              </c:numCache>
            </c:numRef>
          </c:val>
          <c:extLst xmlns:c16r2="http://schemas.microsoft.com/office/drawing/2015/06/chart">
            <c:ext xmlns:c16="http://schemas.microsoft.com/office/drawing/2014/chart" uri="{C3380CC4-5D6E-409C-BE32-E72D297353CC}">
              <c16:uniqueId val="{00000007-BB9C-4285-92BA-8B65C2E7E265}"/>
            </c:ext>
          </c:extLst>
        </c:ser>
        <c:dLbls>
          <c:showLegendKey val="0"/>
          <c:showVal val="0"/>
          <c:showCatName val="0"/>
          <c:showSerName val="0"/>
          <c:showPercent val="0"/>
          <c:showBubbleSize val="0"/>
        </c:dLbls>
        <c:gapWidth val="20"/>
        <c:overlap val="100"/>
        <c:axId val="256632320"/>
        <c:axId val="256633856"/>
      </c:barChart>
      <c:barChart>
        <c:barDir val="bar"/>
        <c:grouping val="stacked"/>
        <c:varyColors val="0"/>
        <c:ser>
          <c:idx val="2"/>
          <c:order val="2"/>
          <c:tx>
            <c:strRef>
              <c:f>'Figure 1'!$D$44</c:f>
              <c:strCache>
                <c:ptCount val="1"/>
                <c:pt idx="0">
                  <c:v>ADM0 Male
(USCB 2020 projection)</c:v>
                </c:pt>
              </c:strCache>
            </c:strRef>
          </c:tx>
          <c:spPr>
            <a:solidFill>
              <a:schemeClr val="accent1">
                <a:alpha val="70000"/>
              </a:schemeClr>
            </a:solidFill>
            <a:ln>
              <a:noFill/>
            </a:ln>
            <a:effectLst/>
          </c:spPr>
          <c:invertIfNegative val="0"/>
          <c:cat>
            <c:strRef>
              <c:f>'Figure 1'!$A$45:$A$61</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1'!$D$45:$D$61</c:f>
              <c:numCache>
                <c:formatCode>General</c:formatCode>
                <c:ptCount val="17"/>
                <c:pt idx="0">
                  <c:v>-17837020</c:v>
                </c:pt>
                <c:pt idx="1">
                  <c:v>-15502069</c:v>
                </c:pt>
                <c:pt idx="2">
                  <c:v>-13836239</c:v>
                </c:pt>
                <c:pt idx="3">
                  <c:v>-12293689</c:v>
                </c:pt>
                <c:pt idx="4">
                  <c:v>-10051901</c:v>
                </c:pt>
                <c:pt idx="5">
                  <c:v>-8480707</c:v>
                </c:pt>
                <c:pt idx="6">
                  <c:v>-7284102</c:v>
                </c:pt>
                <c:pt idx="7">
                  <c:v>-6240459</c:v>
                </c:pt>
                <c:pt idx="8">
                  <c:v>-5228754</c:v>
                </c:pt>
                <c:pt idx="9">
                  <c:v>-4105952</c:v>
                </c:pt>
                <c:pt idx="10">
                  <c:v>-3233093</c:v>
                </c:pt>
                <c:pt idx="11">
                  <c:v>-2454746</c:v>
                </c:pt>
                <c:pt idx="12">
                  <c:v>-1850354</c:v>
                </c:pt>
                <c:pt idx="13">
                  <c:v>-1335394</c:v>
                </c:pt>
                <c:pt idx="14">
                  <c:v>-965196</c:v>
                </c:pt>
                <c:pt idx="15">
                  <c:v>-561382</c:v>
                </c:pt>
                <c:pt idx="16">
                  <c:v>-362424</c:v>
                </c:pt>
              </c:numCache>
            </c:numRef>
          </c:val>
          <c:extLst xmlns:c16r2="http://schemas.microsoft.com/office/drawing/2015/06/chart">
            <c:ext xmlns:c16="http://schemas.microsoft.com/office/drawing/2014/chart" uri="{C3380CC4-5D6E-409C-BE32-E72D297353CC}">
              <c16:uniqueId val="{00000008-BB9C-4285-92BA-8B65C2E7E265}"/>
            </c:ext>
          </c:extLst>
        </c:ser>
        <c:ser>
          <c:idx val="3"/>
          <c:order val="3"/>
          <c:tx>
            <c:strRef>
              <c:f>'Figure 1'!$E$44</c:f>
              <c:strCache>
                <c:ptCount val="1"/>
                <c:pt idx="0">
                  <c:v>ADM0 Female
(USCB 2020 projection)</c:v>
                </c:pt>
              </c:strCache>
            </c:strRef>
          </c:tx>
          <c:spPr>
            <a:solidFill>
              <a:schemeClr val="accent6">
                <a:alpha val="70000"/>
              </a:schemeClr>
            </a:solidFill>
            <a:ln>
              <a:noFill/>
            </a:ln>
            <a:effectLst/>
          </c:spPr>
          <c:invertIfNegative val="0"/>
          <c:cat>
            <c:strRef>
              <c:f>'Figure 1'!$A$45:$A$61</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 1'!$E$45:$E$61</c:f>
              <c:numCache>
                <c:formatCode>General</c:formatCode>
                <c:ptCount val="17"/>
                <c:pt idx="0">
                  <c:v>16969659</c:v>
                </c:pt>
                <c:pt idx="1">
                  <c:v>14751712</c:v>
                </c:pt>
                <c:pt idx="2">
                  <c:v>13072833</c:v>
                </c:pt>
                <c:pt idx="3">
                  <c:v>11639983</c:v>
                </c:pt>
                <c:pt idx="4">
                  <c:v>9674868</c:v>
                </c:pt>
                <c:pt idx="5">
                  <c:v>8167582</c:v>
                </c:pt>
                <c:pt idx="6">
                  <c:v>6947084</c:v>
                </c:pt>
                <c:pt idx="7">
                  <c:v>5874695</c:v>
                </c:pt>
                <c:pt idx="8">
                  <c:v>4905215</c:v>
                </c:pt>
                <c:pt idx="9">
                  <c:v>3783584</c:v>
                </c:pt>
                <c:pt idx="10">
                  <c:v>3074491</c:v>
                </c:pt>
                <c:pt idx="11">
                  <c:v>2457793</c:v>
                </c:pt>
                <c:pt idx="12">
                  <c:v>1951626</c:v>
                </c:pt>
                <c:pt idx="13">
                  <c:v>1467403</c:v>
                </c:pt>
                <c:pt idx="14">
                  <c:v>1076136</c:v>
                </c:pt>
                <c:pt idx="15">
                  <c:v>635625</c:v>
                </c:pt>
                <c:pt idx="16">
                  <c:v>447580</c:v>
                </c:pt>
              </c:numCache>
            </c:numRef>
          </c:val>
          <c:extLst xmlns:c16r2="http://schemas.microsoft.com/office/drawing/2015/06/chart">
            <c:ext xmlns:c16="http://schemas.microsoft.com/office/drawing/2014/chart" uri="{C3380CC4-5D6E-409C-BE32-E72D297353CC}">
              <c16:uniqueId val="{00000009-BB9C-4285-92BA-8B65C2E7E265}"/>
            </c:ext>
          </c:extLst>
        </c:ser>
        <c:dLbls>
          <c:showLegendKey val="0"/>
          <c:showVal val="0"/>
          <c:showCatName val="0"/>
          <c:showSerName val="0"/>
          <c:showPercent val="0"/>
          <c:showBubbleSize val="0"/>
        </c:dLbls>
        <c:gapWidth val="80"/>
        <c:overlap val="100"/>
        <c:axId val="261105920"/>
        <c:axId val="261104384"/>
      </c:barChart>
      <c:catAx>
        <c:axId val="25663232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633856"/>
        <c:crossesAt val="0"/>
        <c:auto val="1"/>
        <c:lblAlgn val="ctr"/>
        <c:lblOffset val="100"/>
        <c:noMultiLvlLbl val="0"/>
      </c:catAx>
      <c:valAx>
        <c:axId val="256633856"/>
        <c:scaling>
          <c:orientation val="minMax"/>
        </c:scaling>
        <c:delete val="0"/>
        <c:axPos val="b"/>
        <c:majorGridlines>
          <c:spPr>
            <a:ln w="9525" cap="flat" cmpd="sng" algn="ctr">
              <a:solidFill>
                <a:schemeClr val="tx1">
                  <a:lumMod val="15000"/>
                  <a:lumOff val="85000"/>
                </a:schemeClr>
              </a:solidFill>
              <a:round/>
            </a:ln>
            <a:effectLst/>
          </c:spPr>
        </c:majorGridlines>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632320"/>
        <c:crosses val="autoZero"/>
        <c:crossBetween val="between"/>
      </c:valAx>
      <c:valAx>
        <c:axId val="261104384"/>
        <c:scaling>
          <c:orientation val="minMax"/>
        </c:scaling>
        <c:delete val="1"/>
        <c:axPos val="t"/>
        <c:numFmt formatCode="General" sourceLinked="1"/>
        <c:majorTickMark val="out"/>
        <c:minorTickMark val="none"/>
        <c:tickLblPos val="nextTo"/>
        <c:crossAx val="261105920"/>
        <c:crosses val="max"/>
        <c:crossBetween val="between"/>
      </c:valAx>
      <c:catAx>
        <c:axId val="261105920"/>
        <c:scaling>
          <c:orientation val="minMax"/>
        </c:scaling>
        <c:delete val="1"/>
        <c:axPos val="l"/>
        <c:numFmt formatCode="General" sourceLinked="1"/>
        <c:majorTickMark val="out"/>
        <c:minorTickMark val="none"/>
        <c:tickLblPos val="nextTo"/>
        <c:crossAx val="261104384"/>
        <c:crosses val="autoZero"/>
        <c:auto val="1"/>
        <c:lblAlgn val="ctr"/>
        <c:lblOffset val="100"/>
        <c:noMultiLvlLbl val="0"/>
      </c:catAx>
      <c:spPr>
        <a:noFill/>
        <a:ln>
          <a:noFill/>
        </a:ln>
        <a:effectLst/>
      </c:spPr>
    </c:plotArea>
    <c:legend>
      <c:legendPos val="t"/>
      <c:overlay val="0"/>
      <c:spPr>
        <a:noFill/>
        <a:ln>
          <a:solidFill>
            <a:sysClr val="windowText" lastClr="000000"/>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2(a).</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Abia ADM 1 (2020)</a:t>
            </a:r>
            <a:endParaRPr lang="en-US" sz="1100">
              <a:effectLst/>
            </a:endParaRPr>
          </a:p>
        </c:rich>
      </c:tx>
      <c:overlay val="0"/>
      <c:spPr>
        <a:noFill/>
        <a:ln>
          <a:noFill/>
        </a:ln>
        <a:effectLst/>
      </c:spPr>
    </c:title>
    <c:autoTitleDeleted val="0"/>
    <c:plotArea>
      <c:layout>
        <c:manualLayout>
          <c:layoutTarget val="inner"/>
          <c:xMode val="edge"/>
          <c:yMode val="edge"/>
          <c:x val="0.111435763501722"/>
          <c:y val="0.32490682145050287"/>
          <c:w val="0.84727811364993311"/>
          <c:h val="0.59605458963209046"/>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4F42-4599-A0ED-DA0A2DEBDD0E}"/>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4F42-4599-A0ED-DA0A2DEBDD0E}"/>
            </c:ext>
          </c:extLst>
        </c:ser>
        <c:dLbls>
          <c:showLegendKey val="0"/>
          <c:showVal val="0"/>
          <c:showCatName val="0"/>
          <c:showSerName val="0"/>
          <c:showPercent val="0"/>
          <c:showBubbleSize val="0"/>
        </c:dLbls>
        <c:gapWidth val="20"/>
        <c:overlap val="100"/>
        <c:axId val="261890432"/>
        <c:axId val="261891968"/>
      </c:barChart>
      <c:barChart>
        <c:barDir val="bar"/>
        <c:grouping val="stacked"/>
        <c:varyColors val="0"/>
        <c:ser>
          <c:idx val="2"/>
          <c:order val="2"/>
          <c:tx>
            <c:strRef>
              <c:f>'Figures 2(a-t)'!$F$62</c:f>
              <c:strCache>
                <c:ptCount val="1"/>
                <c:pt idx="0">
                  <c:v>ADM1 (Abia)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2(a-t)'!$F$63:$F$79</c:f>
              <c:numCache>
                <c:formatCode>0.00%</c:formatCode>
                <c:ptCount val="17"/>
                <c:pt idx="0">
                  <c:v>-5.6395797139297293E-2</c:v>
                </c:pt>
                <c:pt idx="1">
                  <c:v>-5.7909856129592929E-2</c:v>
                </c:pt>
                <c:pt idx="2">
                  <c:v>-6.5123871577480355E-2</c:v>
                </c:pt>
                <c:pt idx="3">
                  <c:v>-6.3082869529775501E-2</c:v>
                </c:pt>
                <c:pt idx="4">
                  <c:v>-5.1006489597643916E-2</c:v>
                </c:pt>
                <c:pt idx="5">
                  <c:v>-3.8114688486165296E-2</c:v>
                </c:pt>
                <c:pt idx="6">
                  <c:v>-3.0873861845532983E-2</c:v>
                </c:pt>
                <c:pt idx="7">
                  <c:v>-2.6868682129334617E-2</c:v>
                </c:pt>
                <c:pt idx="8">
                  <c:v>-2.4991640837261988E-2</c:v>
                </c:pt>
                <c:pt idx="9">
                  <c:v>-2.2315677561377652E-2</c:v>
                </c:pt>
                <c:pt idx="10">
                  <c:v>-1.7026911992517615E-2</c:v>
                </c:pt>
                <c:pt idx="11">
                  <c:v>-1.5482174810523497E-2</c:v>
                </c:pt>
                <c:pt idx="12">
                  <c:v>-9.9559755059130273E-3</c:v>
                </c:pt>
                <c:pt idx="13">
                  <c:v>-9.4723428367840291E-3</c:v>
                </c:pt>
                <c:pt idx="14">
                  <c:v>-5.6112732815894496E-3</c:v>
                </c:pt>
                <c:pt idx="15">
                  <c:v>-4.2660732456005794E-3</c:v>
                </c:pt>
                <c:pt idx="16">
                  <c:v>-2.0817344366826614E-3</c:v>
                </c:pt>
              </c:numCache>
            </c:numRef>
          </c:val>
          <c:extLst xmlns:c16r2="http://schemas.microsoft.com/office/drawing/2015/06/chart">
            <c:ext xmlns:c16="http://schemas.microsoft.com/office/drawing/2014/chart" uri="{C3380CC4-5D6E-409C-BE32-E72D297353CC}">
              <c16:uniqueId val="{00000002-4F42-4599-A0ED-DA0A2DEBDD0E}"/>
            </c:ext>
          </c:extLst>
        </c:ser>
        <c:ser>
          <c:idx val="3"/>
          <c:order val="3"/>
          <c:tx>
            <c:strRef>
              <c:f>'Figures 2(a-t)'!$G$62</c:f>
              <c:strCache>
                <c:ptCount val="1"/>
                <c:pt idx="0">
                  <c:v>ADM1 (Abia)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2(a-t)'!$G$63:$G$79</c:f>
              <c:numCache>
                <c:formatCode>0.00%</c:formatCode>
                <c:ptCount val="17"/>
                <c:pt idx="0">
                  <c:v>5.4262502716566761E-2</c:v>
                </c:pt>
                <c:pt idx="1">
                  <c:v>5.5650497540975369E-2</c:v>
                </c:pt>
                <c:pt idx="2">
                  <c:v>6.4116131650174782E-2</c:v>
                </c:pt>
                <c:pt idx="3">
                  <c:v>6.0675791581130796E-2</c:v>
                </c:pt>
                <c:pt idx="4">
                  <c:v>4.5200319568793522E-2</c:v>
                </c:pt>
                <c:pt idx="5">
                  <c:v>3.6409341947632068E-2</c:v>
                </c:pt>
                <c:pt idx="6">
                  <c:v>3.2161056897218002E-2</c:v>
                </c:pt>
                <c:pt idx="7">
                  <c:v>3.0607038917735269E-2</c:v>
                </c:pt>
                <c:pt idx="8">
                  <c:v>2.5055833019891584E-2</c:v>
                </c:pt>
                <c:pt idx="9">
                  <c:v>2.3018955771070569E-2</c:v>
                </c:pt>
                <c:pt idx="10">
                  <c:v>1.7697191811139896E-2</c:v>
                </c:pt>
                <c:pt idx="11">
                  <c:v>1.7132867763845983E-2</c:v>
                </c:pt>
                <c:pt idx="12">
                  <c:v>1.1717522429238431E-2</c:v>
                </c:pt>
                <c:pt idx="13">
                  <c:v>1.0887664453797999E-2</c:v>
                </c:pt>
                <c:pt idx="14">
                  <c:v>7.0005571056492473E-3</c:v>
                </c:pt>
                <c:pt idx="15">
                  <c:v>4.889175676989062E-3</c:v>
                </c:pt>
                <c:pt idx="16">
                  <c:v>2.9376302050772665E-3</c:v>
                </c:pt>
              </c:numCache>
            </c:numRef>
          </c:val>
          <c:extLst xmlns:c16r2="http://schemas.microsoft.com/office/drawing/2015/06/chart">
            <c:ext xmlns:c16="http://schemas.microsoft.com/office/drawing/2014/chart" uri="{C3380CC4-5D6E-409C-BE32-E72D297353CC}">
              <c16:uniqueId val="{00000003-4F42-4599-A0ED-DA0A2DEBDD0E}"/>
            </c:ext>
          </c:extLst>
        </c:ser>
        <c:dLbls>
          <c:showLegendKey val="0"/>
          <c:showVal val="0"/>
          <c:showCatName val="0"/>
          <c:showSerName val="0"/>
          <c:showPercent val="0"/>
          <c:showBubbleSize val="0"/>
        </c:dLbls>
        <c:gapWidth val="80"/>
        <c:overlap val="100"/>
        <c:axId val="261903488"/>
        <c:axId val="261893504"/>
      </c:barChart>
      <c:catAx>
        <c:axId val="26189043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891968"/>
        <c:crossesAt val="0"/>
        <c:auto val="1"/>
        <c:lblAlgn val="ctr"/>
        <c:lblOffset val="100"/>
        <c:noMultiLvlLbl val="0"/>
      </c:catAx>
      <c:valAx>
        <c:axId val="26189196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890432"/>
        <c:crosses val="autoZero"/>
        <c:crossBetween val="between"/>
        <c:majorUnit val="2.0000000000000004E-2"/>
      </c:valAx>
      <c:valAx>
        <c:axId val="261893504"/>
        <c:scaling>
          <c:orientation val="minMax"/>
        </c:scaling>
        <c:delete val="1"/>
        <c:axPos val="t"/>
        <c:numFmt formatCode="0.00%" sourceLinked="1"/>
        <c:majorTickMark val="out"/>
        <c:minorTickMark val="none"/>
        <c:tickLblPos val="nextTo"/>
        <c:crossAx val="261903488"/>
        <c:crosses val="max"/>
        <c:crossBetween val="between"/>
      </c:valAx>
      <c:catAx>
        <c:axId val="261903488"/>
        <c:scaling>
          <c:orientation val="minMax"/>
        </c:scaling>
        <c:delete val="1"/>
        <c:axPos val="l"/>
        <c:numFmt formatCode="General" sourceLinked="1"/>
        <c:majorTickMark val="out"/>
        <c:minorTickMark val="none"/>
        <c:tickLblPos val="nextTo"/>
        <c:crossAx val="261893504"/>
        <c:crosses val="autoZero"/>
        <c:auto val="1"/>
        <c:lblAlgn val="ctr"/>
        <c:lblOffset val="100"/>
        <c:noMultiLvlLbl val="0"/>
      </c:catAx>
      <c:spPr>
        <a:noFill/>
        <a:ln>
          <a:noFill/>
        </a:ln>
        <a:effectLst/>
      </c:spPr>
    </c:plotArea>
    <c:legend>
      <c:legendPos val="t"/>
      <c:layout>
        <c:manualLayout>
          <c:xMode val="edge"/>
          <c:yMode val="edge"/>
          <c:x val="3.2735927783556287E-2"/>
          <c:y val="0.14262079274670753"/>
          <c:w val="0.9034389517100511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2(b).</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Adamawa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297C-4471-B1DC-FF7714F7A19D}"/>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297C-4471-B1DC-FF7714F7A19D}"/>
            </c:ext>
          </c:extLst>
        </c:ser>
        <c:dLbls>
          <c:showLegendKey val="0"/>
          <c:showVal val="0"/>
          <c:showCatName val="0"/>
          <c:showSerName val="0"/>
          <c:showPercent val="0"/>
          <c:showBubbleSize val="0"/>
        </c:dLbls>
        <c:gapWidth val="20"/>
        <c:overlap val="100"/>
        <c:axId val="261954176"/>
        <c:axId val="261955968"/>
      </c:barChart>
      <c:barChart>
        <c:barDir val="bar"/>
        <c:grouping val="stacked"/>
        <c:varyColors val="0"/>
        <c:ser>
          <c:idx val="2"/>
          <c:order val="2"/>
          <c:tx>
            <c:strRef>
              <c:f>'Figures 2(a-t)'!$H$62</c:f>
              <c:strCache>
                <c:ptCount val="1"/>
                <c:pt idx="0">
                  <c:v>ADM1 (Adamawa)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2(a-t)'!$H$63:$H$79</c:f>
              <c:numCache>
                <c:formatCode>0.00%</c:formatCode>
                <c:ptCount val="17"/>
                <c:pt idx="0">
                  <c:v>-8.9141857149128229E-2</c:v>
                </c:pt>
                <c:pt idx="1">
                  <c:v>-7.5319582249825379E-2</c:v>
                </c:pt>
                <c:pt idx="2">
                  <c:v>-6.3186340168844141E-2</c:v>
                </c:pt>
                <c:pt idx="3">
                  <c:v>-5.4253298970408717E-2</c:v>
                </c:pt>
                <c:pt idx="4">
                  <c:v>-4.3267989643813322E-2</c:v>
                </c:pt>
                <c:pt idx="5">
                  <c:v>-3.6458180516349116E-2</c:v>
                </c:pt>
                <c:pt idx="6">
                  <c:v>-3.1571448749362858E-2</c:v>
                </c:pt>
                <c:pt idx="7">
                  <c:v>-2.7265620539876391E-2</c:v>
                </c:pt>
                <c:pt idx="8">
                  <c:v>-2.1799804803667562E-2</c:v>
                </c:pt>
                <c:pt idx="9">
                  <c:v>-1.7294276780757126E-2</c:v>
                </c:pt>
                <c:pt idx="10">
                  <c:v>-1.2907249444400092E-2</c:v>
                </c:pt>
                <c:pt idx="11">
                  <c:v>-1.1122005895920915E-2</c:v>
                </c:pt>
                <c:pt idx="12">
                  <c:v>-7.4912449372799292E-3</c:v>
                </c:pt>
                <c:pt idx="13">
                  <c:v>-6.4406601557249138E-3</c:v>
                </c:pt>
                <c:pt idx="14">
                  <c:v>-4.5796762452068067E-3</c:v>
                </c:pt>
                <c:pt idx="15">
                  <c:v>-3.0487201584679432E-3</c:v>
                </c:pt>
                <c:pt idx="16">
                  <c:v>-1.686303435905799E-3</c:v>
                </c:pt>
              </c:numCache>
            </c:numRef>
          </c:val>
          <c:extLst xmlns:c16r2="http://schemas.microsoft.com/office/drawing/2015/06/chart">
            <c:ext xmlns:c16="http://schemas.microsoft.com/office/drawing/2014/chart" uri="{C3380CC4-5D6E-409C-BE32-E72D297353CC}">
              <c16:uniqueId val="{00000002-297C-4471-B1DC-FF7714F7A19D}"/>
            </c:ext>
          </c:extLst>
        </c:ser>
        <c:ser>
          <c:idx val="3"/>
          <c:order val="3"/>
          <c:tx>
            <c:strRef>
              <c:f>'Figures 2(a-t)'!$I$62</c:f>
              <c:strCache>
                <c:ptCount val="1"/>
                <c:pt idx="0">
                  <c:v>ADM1 (Adamawa)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2(a-t)'!$I$63:$I$79</c:f>
              <c:numCache>
                <c:formatCode>0.00%</c:formatCode>
                <c:ptCount val="17"/>
                <c:pt idx="0">
                  <c:v>8.4783715776671917E-2</c:v>
                </c:pt>
                <c:pt idx="1">
                  <c:v>7.2914541444421013E-2</c:v>
                </c:pt>
                <c:pt idx="2">
                  <c:v>6.2095951893725125E-2</c:v>
                </c:pt>
                <c:pt idx="3">
                  <c:v>5.3041908074855135E-2</c:v>
                </c:pt>
                <c:pt idx="4">
                  <c:v>4.3264350467258898E-2</c:v>
                </c:pt>
                <c:pt idx="5">
                  <c:v>3.5418968161526669E-2</c:v>
                </c:pt>
                <c:pt idx="6">
                  <c:v>2.9939278064704103E-2</c:v>
                </c:pt>
                <c:pt idx="7">
                  <c:v>2.4041992458261489E-2</c:v>
                </c:pt>
                <c:pt idx="8">
                  <c:v>2.1186831002781924E-2</c:v>
                </c:pt>
                <c:pt idx="9">
                  <c:v>1.5317521566101434E-2</c:v>
                </c:pt>
                <c:pt idx="10">
                  <c:v>1.3586410768869302E-2</c:v>
                </c:pt>
                <c:pt idx="11">
                  <c:v>1.0285450185472908E-2</c:v>
                </c:pt>
                <c:pt idx="12">
                  <c:v>9.0890708932063174E-3</c:v>
                </c:pt>
                <c:pt idx="13">
                  <c:v>6.7643194205339171E-3</c:v>
                </c:pt>
                <c:pt idx="14">
                  <c:v>5.9773474906399246E-3</c:v>
                </c:pt>
                <c:pt idx="15">
                  <c:v>3.2411416187830638E-3</c:v>
                </c:pt>
                <c:pt idx="16">
                  <c:v>2.2169408672476159E-3</c:v>
                </c:pt>
              </c:numCache>
            </c:numRef>
          </c:val>
          <c:extLst xmlns:c16r2="http://schemas.microsoft.com/office/drawing/2015/06/chart">
            <c:ext xmlns:c16="http://schemas.microsoft.com/office/drawing/2014/chart" uri="{C3380CC4-5D6E-409C-BE32-E72D297353CC}">
              <c16:uniqueId val="{00000003-297C-4471-B1DC-FF7714F7A19D}"/>
            </c:ext>
          </c:extLst>
        </c:ser>
        <c:dLbls>
          <c:showLegendKey val="0"/>
          <c:showVal val="0"/>
          <c:showCatName val="0"/>
          <c:showSerName val="0"/>
          <c:showPercent val="0"/>
          <c:showBubbleSize val="0"/>
        </c:dLbls>
        <c:gapWidth val="80"/>
        <c:overlap val="100"/>
        <c:axId val="261959040"/>
        <c:axId val="261957504"/>
      </c:barChart>
      <c:catAx>
        <c:axId val="261954176"/>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955968"/>
        <c:crossesAt val="0"/>
        <c:auto val="1"/>
        <c:lblAlgn val="ctr"/>
        <c:lblOffset val="100"/>
        <c:noMultiLvlLbl val="0"/>
      </c:catAx>
      <c:valAx>
        <c:axId val="26195596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954176"/>
        <c:crosses val="autoZero"/>
        <c:crossBetween val="between"/>
        <c:majorUnit val="2.0000000000000004E-2"/>
      </c:valAx>
      <c:valAx>
        <c:axId val="261957504"/>
        <c:scaling>
          <c:orientation val="minMax"/>
        </c:scaling>
        <c:delete val="1"/>
        <c:axPos val="t"/>
        <c:numFmt formatCode="0.00%" sourceLinked="1"/>
        <c:majorTickMark val="out"/>
        <c:minorTickMark val="none"/>
        <c:tickLblPos val="nextTo"/>
        <c:crossAx val="261959040"/>
        <c:crosses val="max"/>
        <c:crossBetween val="between"/>
      </c:valAx>
      <c:catAx>
        <c:axId val="261959040"/>
        <c:scaling>
          <c:orientation val="minMax"/>
        </c:scaling>
        <c:delete val="1"/>
        <c:axPos val="l"/>
        <c:numFmt formatCode="General" sourceLinked="1"/>
        <c:majorTickMark val="out"/>
        <c:minorTickMark val="none"/>
        <c:tickLblPos val="nextTo"/>
        <c:crossAx val="261957504"/>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2(c).</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Akwa Ibom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4F20-4C24-97F0-913994E9FFE8}"/>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4F20-4C24-97F0-913994E9FFE8}"/>
            </c:ext>
          </c:extLst>
        </c:ser>
        <c:dLbls>
          <c:showLegendKey val="0"/>
          <c:showVal val="0"/>
          <c:showCatName val="0"/>
          <c:showSerName val="0"/>
          <c:showPercent val="0"/>
          <c:showBubbleSize val="0"/>
        </c:dLbls>
        <c:gapWidth val="20"/>
        <c:overlap val="100"/>
        <c:axId val="262003328"/>
        <c:axId val="261685632"/>
      </c:barChart>
      <c:barChart>
        <c:barDir val="bar"/>
        <c:grouping val="stacked"/>
        <c:varyColors val="0"/>
        <c:ser>
          <c:idx val="2"/>
          <c:order val="2"/>
          <c:tx>
            <c:strRef>
              <c:f>'Figures 2(a-t)'!$J$62</c:f>
              <c:strCache>
                <c:ptCount val="1"/>
                <c:pt idx="0">
                  <c:v>ADM1 (Akwa Ibom)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2(a-t)'!$J$63:$J$79</c:f>
              <c:numCache>
                <c:formatCode>0.00%</c:formatCode>
                <c:ptCount val="17"/>
                <c:pt idx="0">
                  <c:v>-6.0995127929790227E-2</c:v>
                </c:pt>
                <c:pt idx="1">
                  <c:v>-6.4414437311543504E-2</c:v>
                </c:pt>
                <c:pt idx="2">
                  <c:v>-6.5608451040318663E-2</c:v>
                </c:pt>
                <c:pt idx="3">
                  <c:v>-6.2705576864832357E-2</c:v>
                </c:pt>
                <c:pt idx="4">
                  <c:v>-5.0429739043136988E-2</c:v>
                </c:pt>
                <c:pt idx="5">
                  <c:v>-3.8139781325166384E-2</c:v>
                </c:pt>
                <c:pt idx="6">
                  <c:v>-3.0860445299168832E-2</c:v>
                </c:pt>
                <c:pt idx="7">
                  <c:v>-2.8193020394072184E-2</c:v>
                </c:pt>
                <c:pt idx="8">
                  <c:v>-2.5331446915190962E-2</c:v>
                </c:pt>
                <c:pt idx="9">
                  <c:v>-2.2175297100267503E-2</c:v>
                </c:pt>
                <c:pt idx="10">
                  <c:v>-1.6947582003062605E-2</c:v>
                </c:pt>
                <c:pt idx="11">
                  <c:v>-1.3745013029134287E-2</c:v>
                </c:pt>
                <c:pt idx="12">
                  <c:v>-1.0931623696292327E-2</c:v>
                </c:pt>
                <c:pt idx="13">
                  <c:v>-8.1613000470898544E-3</c:v>
                </c:pt>
                <c:pt idx="14">
                  <c:v>-4.8454189055527194E-3</c:v>
                </c:pt>
                <c:pt idx="15">
                  <c:v>-2.8651034529500346E-3</c:v>
                </c:pt>
                <c:pt idx="16">
                  <c:v>-1.3583340216782767E-3</c:v>
                </c:pt>
              </c:numCache>
            </c:numRef>
          </c:val>
          <c:extLst xmlns:c16r2="http://schemas.microsoft.com/office/drawing/2015/06/chart">
            <c:ext xmlns:c16="http://schemas.microsoft.com/office/drawing/2014/chart" uri="{C3380CC4-5D6E-409C-BE32-E72D297353CC}">
              <c16:uniqueId val="{00000002-4F20-4C24-97F0-913994E9FFE8}"/>
            </c:ext>
          </c:extLst>
        </c:ser>
        <c:ser>
          <c:idx val="3"/>
          <c:order val="3"/>
          <c:tx>
            <c:strRef>
              <c:f>'Figures 2(a-t)'!$K$62</c:f>
              <c:strCache>
                <c:ptCount val="1"/>
                <c:pt idx="0">
                  <c:v>ADM1 (Akwa Ibom)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2(a-t)'!$K$63:$K$79</c:f>
              <c:numCache>
                <c:formatCode>0.00%</c:formatCode>
                <c:ptCount val="17"/>
                <c:pt idx="0">
                  <c:v>5.7584466984505533E-2</c:v>
                </c:pt>
                <c:pt idx="1">
                  <c:v>6.0401915787526628E-2</c:v>
                </c:pt>
                <c:pt idx="2">
                  <c:v>6.2442946794112851E-2</c:v>
                </c:pt>
                <c:pt idx="3">
                  <c:v>5.813567243535029E-2</c:v>
                </c:pt>
                <c:pt idx="4">
                  <c:v>4.357470590021046E-2</c:v>
                </c:pt>
                <c:pt idx="5">
                  <c:v>3.6709435832484372E-2</c:v>
                </c:pt>
                <c:pt idx="6">
                  <c:v>3.2537359480557256E-2</c:v>
                </c:pt>
                <c:pt idx="7">
                  <c:v>3.1887491254489246E-2</c:v>
                </c:pt>
                <c:pt idx="8">
                  <c:v>2.5529478460451231E-2</c:v>
                </c:pt>
                <c:pt idx="9">
                  <c:v>2.3022667375485459E-2</c:v>
                </c:pt>
                <c:pt idx="10">
                  <c:v>1.665953611904767E-2</c:v>
                </c:pt>
                <c:pt idx="11">
                  <c:v>1.4641273445205272E-2</c:v>
                </c:pt>
                <c:pt idx="12">
                  <c:v>1.1157365537992759E-2</c:v>
                </c:pt>
                <c:pt idx="13">
                  <c:v>9.2743008709858018E-3</c:v>
                </c:pt>
                <c:pt idx="14">
                  <c:v>4.6041451779495228E-3</c:v>
                </c:pt>
                <c:pt idx="15">
                  <c:v>2.8102123561800315E-3</c:v>
                </c:pt>
                <c:pt idx="16">
                  <c:v>1.3193278082179209E-3</c:v>
                </c:pt>
              </c:numCache>
            </c:numRef>
          </c:val>
          <c:extLst xmlns:c16r2="http://schemas.microsoft.com/office/drawing/2015/06/chart">
            <c:ext xmlns:c16="http://schemas.microsoft.com/office/drawing/2014/chart" uri="{C3380CC4-5D6E-409C-BE32-E72D297353CC}">
              <c16:uniqueId val="{00000003-4F20-4C24-97F0-913994E9FFE8}"/>
            </c:ext>
          </c:extLst>
        </c:ser>
        <c:dLbls>
          <c:showLegendKey val="0"/>
          <c:showVal val="0"/>
          <c:showCatName val="0"/>
          <c:showSerName val="0"/>
          <c:showPercent val="0"/>
          <c:showBubbleSize val="0"/>
        </c:dLbls>
        <c:gapWidth val="80"/>
        <c:overlap val="100"/>
        <c:axId val="261688704"/>
        <c:axId val="261687168"/>
      </c:barChart>
      <c:catAx>
        <c:axId val="26200332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685632"/>
        <c:crossesAt val="0"/>
        <c:auto val="1"/>
        <c:lblAlgn val="ctr"/>
        <c:lblOffset val="100"/>
        <c:noMultiLvlLbl val="0"/>
      </c:catAx>
      <c:valAx>
        <c:axId val="261685632"/>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03328"/>
        <c:crosses val="autoZero"/>
        <c:crossBetween val="between"/>
        <c:majorUnit val="2.0000000000000004E-2"/>
      </c:valAx>
      <c:valAx>
        <c:axId val="261687168"/>
        <c:scaling>
          <c:orientation val="minMax"/>
        </c:scaling>
        <c:delete val="1"/>
        <c:axPos val="t"/>
        <c:numFmt formatCode="0.00%" sourceLinked="1"/>
        <c:majorTickMark val="out"/>
        <c:minorTickMark val="none"/>
        <c:tickLblPos val="nextTo"/>
        <c:crossAx val="261688704"/>
        <c:crosses val="max"/>
        <c:crossBetween val="between"/>
      </c:valAx>
      <c:catAx>
        <c:axId val="261688704"/>
        <c:scaling>
          <c:orientation val="minMax"/>
        </c:scaling>
        <c:delete val="1"/>
        <c:axPos val="l"/>
        <c:numFmt formatCode="General" sourceLinked="1"/>
        <c:majorTickMark val="out"/>
        <c:minorTickMark val="none"/>
        <c:tickLblPos val="nextTo"/>
        <c:crossAx val="261687168"/>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2(d).</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Anambra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B257-4FCF-AD7D-2F2F8469FA9B}"/>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B257-4FCF-AD7D-2F2F8469FA9B}"/>
            </c:ext>
          </c:extLst>
        </c:ser>
        <c:dLbls>
          <c:showLegendKey val="0"/>
          <c:showVal val="0"/>
          <c:showCatName val="0"/>
          <c:showSerName val="0"/>
          <c:showPercent val="0"/>
          <c:showBubbleSize val="0"/>
        </c:dLbls>
        <c:gapWidth val="20"/>
        <c:overlap val="100"/>
        <c:axId val="261747840"/>
        <c:axId val="261749376"/>
      </c:barChart>
      <c:barChart>
        <c:barDir val="bar"/>
        <c:grouping val="stacked"/>
        <c:varyColors val="0"/>
        <c:ser>
          <c:idx val="2"/>
          <c:order val="2"/>
          <c:tx>
            <c:strRef>
              <c:f>'Figures 2(a-t)'!$L$62</c:f>
              <c:strCache>
                <c:ptCount val="1"/>
                <c:pt idx="0">
                  <c:v>ADM1 (Anambra)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2(a-t)'!$L$63:$L$79</c:f>
              <c:numCache>
                <c:formatCode>0.00%</c:formatCode>
                <c:ptCount val="17"/>
                <c:pt idx="0">
                  <c:v>-5.6090300741950525E-2</c:v>
                </c:pt>
                <c:pt idx="1">
                  <c:v>-5.9411627574794706E-2</c:v>
                </c:pt>
                <c:pt idx="2">
                  <c:v>-6.5469115938865216E-2</c:v>
                </c:pt>
                <c:pt idx="3">
                  <c:v>-6.3336648259394307E-2</c:v>
                </c:pt>
                <c:pt idx="4">
                  <c:v>-5.130505000687241E-2</c:v>
                </c:pt>
                <c:pt idx="5">
                  <c:v>-3.9099283383057223E-2</c:v>
                </c:pt>
                <c:pt idx="6">
                  <c:v>-3.1616949513406586E-2</c:v>
                </c:pt>
                <c:pt idx="7">
                  <c:v>-2.7731175666825675E-2</c:v>
                </c:pt>
                <c:pt idx="8">
                  <c:v>-2.580319580432773E-2</c:v>
                </c:pt>
                <c:pt idx="9">
                  <c:v>-2.270454845586432E-2</c:v>
                </c:pt>
                <c:pt idx="10">
                  <c:v>-1.7753888300467053E-2</c:v>
                </c:pt>
                <c:pt idx="11">
                  <c:v>-1.5072470212829033E-2</c:v>
                </c:pt>
                <c:pt idx="12">
                  <c:v>-1.0617027670199893E-2</c:v>
                </c:pt>
                <c:pt idx="13">
                  <c:v>-9.0402480534915869E-3</c:v>
                </c:pt>
                <c:pt idx="14">
                  <c:v>-5.2956280706860821E-3</c:v>
                </c:pt>
                <c:pt idx="15">
                  <c:v>-3.7710652770927828E-3</c:v>
                </c:pt>
                <c:pt idx="16">
                  <c:v>-1.8641405852057277E-3</c:v>
                </c:pt>
              </c:numCache>
            </c:numRef>
          </c:val>
          <c:extLst xmlns:c16r2="http://schemas.microsoft.com/office/drawing/2015/06/chart">
            <c:ext xmlns:c16="http://schemas.microsoft.com/office/drawing/2014/chart" uri="{C3380CC4-5D6E-409C-BE32-E72D297353CC}">
              <c16:uniqueId val="{00000002-B257-4FCF-AD7D-2F2F8469FA9B}"/>
            </c:ext>
          </c:extLst>
        </c:ser>
        <c:ser>
          <c:idx val="3"/>
          <c:order val="3"/>
          <c:tx>
            <c:strRef>
              <c:f>'Figures 2(a-t)'!$M$62</c:f>
              <c:strCache>
                <c:ptCount val="1"/>
                <c:pt idx="0">
                  <c:v>ADM1 (Anambra)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2(a-t)'!$M$63:$M$79</c:f>
              <c:numCache>
                <c:formatCode>0.00%</c:formatCode>
                <c:ptCount val="17"/>
                <c:pt idx="0">
                  <c:v>5.3811962840487372E-2</c:v>
                </c:pt>
                <c:pt idx="1">
                  <c:v>5.6310622047222876E-2</c:v>
                </c:pt>
                <c:pt idx="2">
                  <c:v>6.3962744812679731E-2</c:v>
                </c:pt>
                <c:pt idx="3">
                  <c:v>6.0208860554805427E-2</c:v>
                </c:pt>
                <c:pt idx="4">
                  <c:v>4.6062480966125766E-2</c:v>
                </c:pt>
                <c:pt idx="5">
                  <c:v>3.8042482259755449E-2</c:v>
                </c:pt>
                <c:pt idx="6">
                  <c:v>3.2641915218744696E-2</c:v>
                </c:pt>
                <c:pt idx="7">
                  <c:v>3.1259348495751238E-2</c:v>
                </c:pt>
                <c:pt idx="8">
                  <c:v>2.5120502952440244E-2</c:v>
                </c:pt>
                <c:pt idx="9">
                  <c:v>2.288579136448286E-2</c:v>
                </c:pt>
                <c:pt idx="10">
                  <c:v>1.6149821182647035E-2</c:v>
                </c:pt>
                <c:pt idx="11">
                  <c:v>1.6103836690032854E-2</c:v>
                </c:pt>
                <c:pt idx="12">
                  <c:v>9.9607801125996837E-3</c:v>
                </c:pt>
                <c:pt idx="13">
                  <c:v>9.519800619325211E-3</c:v>
                </c:pt>
                <c:pt idx="14">
                  <c:v>5.5516589453145004E-3</c:v>
                </c:pt>
                <c:pt idx="15">
                  <c:v>4.3178259475163657E-3</c:v>
                </c:pt>
                <c:pt idx="16">
                  <c:v>2.107201474737838E-3</c:v>
                </c:pt>
              </c:numCache>
            </c:numRef>
          </c:val>
          <c:extLst xmlns:c16r2="http://schemas.microsoft.com/office/drawing/2015/06/chart">
            <c:ext xmlns:c16="http://schemas.microsoft.com/office/drawing/2014/chart" uri="{C3380CC4-5D6E-409C-BE32-E72D297353CC}">
              <c16:uniqueId val="{00000003-B257-4FCF-AD7D-2F2F8469FA9B}"/>
            </c:ext>
          </c:extLst>
        </c:ser>
        <c:dLbls>
          <c:showLegendKey val="0"/>
          <c:showVal val="0"/>
          <c:showCatName val="0"/>
          <c:showSerName val="0"/>
          <c:showPercent val="0"/>
          <c:showBubbleSize val="0"/>
        </c:dLbls>
        <c:gapWidth val="80"/>
        <c:overlap val="100"/>
        <c:axId val="261752704"/>
        <c:axId val="261751168"/>
      </c:barChart>
      <c:catAx>
        <c:axId val="26174784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49376"/>
        <c:crossesAt val="0"/>
        <c:auto val="1"/>
        <c:lblAlgn val="ctr"/>
        <c:lblOffset val="100"/>
        <c:noMultiLvlLbl val="0"/>
      </c:catAx>
      <c:valAx>
        <c:axId val="26174937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47840"/>
        <c:crosses val="autoZero"/>
        <c:crossBetween val="between"/>
        <c:majorUnit val="2.0000000000000004E-2"/>
      </c:valAx>
      <c:valAx>
        <c:axId val="261751168"/>
        <c:scaling>
          <c:orientation val="minMax"/>
        </c:scaling>
        <c:delete val="1"/>
        <c:axPos val="t"/>
        <c:numFmt formatCode="0.00%" sourceLinked="1"/>
        <c:majorTickMark val="out"/>
        <c:minorTickMark val="none"/>
        <c:tickLblPos val="nextTo"/>
        <c:crossAx val="261752704"/>
        <c:crosses val="max"/>
        <c:crossBetween val="between"/>
      </c:valAx>
      <c:catAx>
        <c:axId val="261752704"/>
        <c:scaling>
          <c:orientation val="minMax"/>
        </c:scaling>
        <c:delete val="1"/>
        <c:axPos val="l"/>
        <c:numFmt formatCode="General" sourceLinked="1"/>
        <c:majorTickMark val="out"/>
        <c:minorTickMark val="none"/>
        <c:tickLblPos val="nextTo"/>
        <c:crossAx val="261751168"/>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2(e).</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Bauchi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BFF3-486F-8A04-A23ED35F97E1}"/>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BFF3-486F-8A04-A23ED35F97E1}"/>
            </c:ext>
          </c:extLst>
        </c:ser>
        <c:dLbls>
          <c:showLegendKey val="0"/>
          <c:showVal val="0"/>
          <c:showCatName val="0"/>
          <c:showSerName val="0"/>
          <c:showPercent val="0"/>
          <c:showBubbleSize val="0"/>
        </c:dLbls>
        <c:gapWidth val="20"/>
        <c:overlap val="100"/>
        <c:axId val="261789952"/>
        <c:axId val="261804032"/>
      </c:barChart>
      <c:barChart>
        <c:barDir val="bar"/>
        <c:grouping val="stacked"/>
        <c:varyColors val="0"/>
        <c:ser>
          <c:idx val="2"/>
          <c:order val="2"/>
          <c:tx>
            <c:strRef>
              <c:f>'Figures 2(a-t)'!$N$62</c:f>
              <c:strCache>
                <c:ptCount val="1"/>
                <c:pt idx="0">
                  <c:v>ADM1 (Bauchi)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2(a-t)'!$N$63:$N$79</c:f>
              <c:numCache>
                <c:formatCode>0.00%</c:formatCode>
                <c:ptCount val="17"/>
                <c:pt idx="0">
                  <c:v>-0.10156747234061381</c:v>
                </c:pt>
                <c:pt idx="1">
                  <c:v>-8.1561744503174383E-2</c:v>
                </c:pt>
                <c:pt idx="2">
                  <c:v>-6.6069528652191414E-2</c:v>
                </c:pt>
                <c:pt idx="3">
                  <c:v>-5.4221783898498896E-2</c:v>
                </c:pt>
                <c:pt idx="4">
                  <c:v>-3.8977395669503777E-2</c:v>
                </c:pt>
                <c:pt idx="5">
                  <c:v>-3.336569940153665E-2</c:v>
                </c:pt>
                <c:pt idx="6">
                  <c:v>-3.0348420524910262E-2</c:v>
                </c:pt>
                <c:pt idx="7">
                  <c:v>-2.5205623684069707E-2</c:v>
                </c:pt>
                <c:pt idx="8">
                  <c:v>-2.1460257746705822E-2</c:v>
                </c:pt>
                <c:pt idx="9">
                  <c:v>-1.5436163162053256E-2</c:v>
                </c:pt>
                <c:pt idx="10">
                  <c:v>-1.3354291558285679E-2</c:v>
                </c:pt>
                <c:pt idx="11">
                  <c:v>-8.6472109527253125E-3</c:v>
                </c:pt>
                <c:pt idx="12">
                  <c:v>-7.5252603311084651E-3</c:v>
                </c:pt>
                <c:pt idx="13">
                  <c:v>-4.6093247160669728E-3</c:v>
                </c:pt>
                <c:pt idx="14">
                  <c:v>-4.4193434690545808E-3</c:v>
                </c:pt>
                <c:pt idx="15">
                  <c:v>-2.3691603187619261E-3</c:v>
                </c:pt>
                <c:pt idx="16">
                  <c:v>-1.7057954295085869E-3</c:v>
                </c:pt>
              </c:numCache>
            </c:numRef>
          </c:val>
          <c:extLst xmlns:c16r2="http://schemas.microsoft.com/office/drawing/2015/06/chart">
            <c:ext xmlns:c16="http://schemas.microsoft.com/office/drawing/2014/chart" uri="{C3380CC4-5D6E-409C-BE32-E72D297353CC}">
              <c16:uniqueId val="{00000002-BFF3-486F-8A04-A23ED35F97E1}"/>
            </c:ext>
          </c:extLst>
        </c:ser>
        <c:ser>
          <c:idx val="3"/>
          <c:order val="3"/>
          <c:tx>
            <c:strRef>
              <c:f>'Figures 2(a-t)'!$O$62</c:f>
              <c:strCache>
                <c:ptCount val="1"/>
                <c:pt idx="0">
                  <c:v>ADM1 (Bauchi)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2(a-t)'!$O$63:$O$79</c:f>
              <c:numCache>
                <c:formatCode>0.00%</c:formatCode>
                <c:ptCount val="17"/>
                <c:pt idx="0">
                  <c:v>9.5558474613512967E-2</c:v>
                </c:pt>
                <c:pt idx="1">
                  <c:v>7.608382731945279E-2</c:v>
                </c:pt>
                <c:pt idx="2">
                  <c:v>6.0127196256457641E-2</c:v>
                </c:pt>
                <c:pt idx="3">
                  <c:v>5.2652757029978771E-2</c:v>
                </c:pt>
                <c:pt idx="4">
                  <c:v>4.2635917307485921E-2</c:v>
                </c:pt>
                <c:pt idx="5">
                  <c:v>3.525460028154892E-2</c:v>
                </c:pt>
                <c:pt idx="6">
                  <c:v>2.9711811452506034E-2</c:v>
                </c:pt>
                <c:pt idx="7">
                  <c:v>2.2943486632704218E-2</c:v>
                </c:pt>
                <c:pt idx="8">
                  <c:v>1.9917538273523369E-2</c:v>
                </c:pt>
                <c:pt idx="9">
                  <c:v>1.3494199069854206E-2</c:v>
                </c:pt>
                <c:pt idx="10">
                  <c:v>1.248569909063107E-2</c:v>
                </c:pt>
                <c:pt idx="11">
                  <c:v>7.6739867990685984E-3</c:v>
                </c:pt>
                <c:pt idx="12">
                  <c:v>7.6956605054547484E-3</c:v>
                </c:pt>
                <c:pt idx="13">
                  <c:v>4.5014046056476593E-3</c:v>
                </c:pt>
                <c:pt idx="14">
                  <c:v>4.2913938644577225E-3</c:v>
                </c:pt>
                <c:pt idx="15">
                  <c:v>2.2675181095027394E-3</c:v>
                </c:pt>
                <c:pt idx="16">
                  <c:v>1.8600524294431172E-3</c:v>
                </c:pt>
              </c:numCache>
            </c:numRef>
          </c:val>
          <c:extLst xmlns:c16r2="http://schemas.microsoft.com/office/drawing/2015/06/chart">
            <c:ext xmlns:c16="http://schemas.microsoft.com/office/drawing/2014/chart" uri="{C3380CC4-5D6E-409C-BE32-E72D297353CC}">
              <c16:uniqueId val="{00000003-BFF3-486F-8A04-A23ED35F97E1}"/>
            </c:ext>
          </c:extLst>
        </c:ser>
        <c:dLbls>
          <c:showLegendKey val="0"/>
          <c:showVal val="0"/>
          <c:showCatName val="0"/>
          <c:showSerName val="0"/>
          <c:showPercent val="0"/>
          <c:showBubbleSize val="0"/>
        </c:dLbls>
        <c:gapWidth val="80"/>
        <c:overlap val="100"/>
        <c:axId val="261807104"/>
        <c:axId val="261805568"/>
      </c:barChart>
      <c:catAx>
        <c:axId val="26178995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804032"/>
        <c:crossesAt val="0"/>
        <c:auto val="1"/>
        <c:lblAlgn val="ctr"/>
        <c:lblOffset val="100"/>
        <c:noMultiLvlLbl val="0"/>
      </c:catAx>
      <c:valAx>
        <c:axId val="261804032"/>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789952"/>
        <c:crosses val="autoZero"/>
        <c:crossBetween val="between"/>
        <c:majorUnit val="2.0000000000000004E-2"/>
      </c:valAx>
      <c:valAx>
        <c:axId val="261805568"/>
        <c:scaling>
          <c:orientation val="minMax"/>
        </c:scaling>
        <c:delete val="1"/>
        <c:axPos val="t"/>
        <c:numFmt formatCode="0.00%" sourceLinked="1"/>
        <c:majorTickMark val="out"/>
        <c:minorTickMark val="none"/>
        <c:tickLblPos val="nextTo"/>
        <c:crossAx val="261807104"/>
        <c:crosses val="max"/>
        <c:crossBetween val="between"/>
      </c:valAx>
      <c:catAx>
        <c:axId val="261807104"/>
        <c:scaling>
          <c:orientation val="minMax"/>
        </c:scaling>
        <c:delete val="1"/>
        <c:axPos val="l"/>
        <c:numFmt formatCode="General" sourceLinked="1"/>
        <c:majorTickMark val="out"/>
        <c:minorTickMark val="none"/>
        <c:tickLblPos val="nextTo"/>
        <c:crossAx val="261805568"/>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2(f).</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Bayelsa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52A4-4C53-B90C-910D9BF9C810}"/>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52A4-4C53-B90C-910D9BF9C810}"/>
            </c:ext>
          </c:extLst>
        </c:ser>
        <c:dLbls>
          <c:showLegendKey val="0"/>
          <c:showVal val="0"/>
          <c:showCatName val="0"/>
          <c:showSerName val="0"/>
          <c:showPercent val="0"/>
          <c:showBubbleSize val="0"/>
        </c:dLbls>
        <c:gapWidth val="20"/>
        <c:overlap val="100"/>
        <c:axId val="261853952"/>
        <c:axId val="261855488"/>
      </c:barChart>
      <c:barChart>
        <c:barDir val="bar"/>
        <c:grouping val="stacked"/>
        <c:varyColors val="0"/>
        <c:ser>
          <c:idx val="2"/>
          <c:order val="2"/>
          <c:tx>
            <c:strRef>
              <c:f>'Figures 2(a-t)'!$P$62</c:f>
              <c:strCache>
                <c:ptCount val="1"/>
                <c:pt idx="0">
                  <c:v>ADM1 (Bayelsa)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2(a-t)'!$P$63:$P$79</c:f>
              <c:numCache>
                <c:formatCode>0.00%</c:formatCode>
                <c:ptCount val="17"/>
                <c:pt idx="0">
                  <c:v>-6.2273078690222215E-2</c:v>
                </c:pt>
                <c:pt idx="1">
                  <c:v>-6.6753383082969561E-2</c:v>
                </c:pt>
                <c:pt idx="2">
                  <c:v>-6.5955045642362167E-2</c:v>
                </c:pt>
                <c:pt idx="3">
                  <c:v>-6.3275926067490648E-2</c:v>
                </c:pt>
                <c:pt idx="4">
                  <c:v>-5.0471003328113537E-2</c:v>
                </c:pt>
                <c:pt idx="5">
                  <c:v>-3.8908113961290486E-2</c:v>
                </c:pt>
                <c:pt idx="6">
                  <c:v>-3.2502894268756792E-2</c:v>
                </c:pt>
                <c:pt idx="7">
                  <c:v>-2.8675918344186677E-2</c:v>
                </c:pt>
                <c:pt idx="8">
                  <c:v>-2.5992858308107814E-2</c:v>
                </c:pt>
                <c:pt idx="9">
                  <c:v>-2.1430986368368498E-2</c:v>
                </c:pt>
                <c:pt idx="10">
                  <c:v>-1.7235971367032681E-2</c:v>
                </c:pt>
                <c:pt idx="11">
                  <c:v>-1.2407330203556345E-2</c:v>
                </c:pt>
                <c:pt idx="12">
                  <c:v>-1.0158903038647256E-2</c:v>
                </c:pt>
                <c:pt idx="13">
                  <c:v>-6.9296950792308533E-3</c:v>
                </c:pt>
                <c:pt idx="14">
                  <c:v>-5.0398498841898454E-3</c:v>
                </c:pt>
                <c:pt idx="15">
                  <c:v>-2.8718081279105233E-3</c:v>
                </c:pt>
                <c:pt idx="16">
                  <c:v>-1.6975506881227406E-3</c:v>
                </c:pt>
              </c:numCache>
            </c:numRef>
          </c:val>
          <c:extLst xmlns:c16r2="http://schemas.microsoft.com/office/drawing/2015/06/chart">
            <c:ext xmlns:c16="http://schemas.microsoft.com/office/drawing/2014/chart" uri="{C3380CC4-5D6E-409C-BE32-E72D297353CC}">
              <c16:uniqueId val="{00000002-52A4-4C53-B90C-910D9BF9C810}"/>
            </c:ext>
          </c:extLst>
        </c:ser>
        <c:ser>
          <c:idx val="3"/>
          <c:order val="3"/>
          <c:tx>
            <c:strRef>
              <c:f>'Figures 2(a-t)'!$Q$62</c:f>
              <c:strCache>
                <c:ptCount val="1"/>
                <c:pt idx="0">
                  <c:v>ADM1 (Bayelsa)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2(a-t)'!$Q$63:$Q$79</c:f>
              <c:numCache>
                <c:formatCode>0.00%</c:formatCode>
                <c:ptCount val="17"/>
                <c:pt idx="0">
                  <c:v>5.928581504893659E-2</c:v>
                </c:pt>
                <c:pt idx="1">
                  <c:v>6.2180477851849693E-2</c:v>
                </c:pt>
                <c:pt idx="2">
                  <c:v>6.190543365957725E-2</c:v>
                </c:pt>
                <c:pt idx="3">
                  <c:v>5.7036205745665293E-2</c:v>
                </c:pt>
                <c:pt idx="4">
                  <c:v>4.3067664811760227E-2</c:v>
                </c:pt>
                <c:pt idx="5">
                  <c:v>3.6793268431310276E-2</c:v>
                </c:pt>
                <c:pt idx="6">
                  <c:v>3.3193263072283034E-2</c:v>
                </c:pt>
                <c:pt idx="7">
                  <c:v>3.1761299469535112E-2</c:v>
                </c:pt>
                <c:pt idx="8">
                  <c:v>2.4817024683837095E-2</c:v>
                </c:pt>
                <c:pt idx="9">
                  <c:v>2.1936941587391155E-2</c:v>
                </c:pt>
                <c:pt idx="10">
                  <c:v>1.5288595438364487E-2</c:v>
                </c:pt>
                <c:pt idx="11">
                  <c:v>1.3663549236456832E-2</c:v>
                </c:pt>
                <c:pt idx="12">
                  <c:v>9.8141126830048695E-3</c:v>
                </c:pt>
                <c:pt idx="13">
                  <c:v>7.6425245116389399E-3</c:v>
                </c:pt>
                <c:pt idx="14">
                  <c:v>4.2694897181545718E-3</c:v>
                </c:pt>
                <c:pt idx="15">
                  <c:v>3.0629204964665886E-3</c:v>
                </c:pt>
                <c:pt idx="16">
                  <c:v>1.7010971032093481E-3</c:v>
                </c:pt>
              </c:numCache>
            </c:numRef>
          </c:val>
          <c:extLst xmlns:c16r2="http://schemas.microsoft.com/office/drawing/2015/06/chart">
            <c:ext xmlns:c16="http://schemas.microsoft.com/office/drawing/2014/chart" uri="{C3380CC4-5D6E-409C-BE32-E72D297353CC}">
              <c16:uniqueId val="{00000003-52A4-4C53-B90C-910D9BF9C810}"/>
            </c:ext>
          </c:extLst>
        </c:ser>
        <c:dLbls>
          <c:showLegendKey val="0"/>
          <c:showVal val="0"/>
          <c:showCatName val="0"/>
          <c:showSerName val="0"/>
          <c:showPercent val="0"/>
          <c:showBubbleSize val="0"/>
        </c:dLbls>
        <c:gapWidth val="80"/>
        <c:overlap val="100"/>
        <c:axId val="261867008"/>
        <c:axId val="261865472"/>
      </c:barChart>
      <c:catAx>
        <c:axId val="26185395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855488"/>
        <c:crossesAt val="0"/>
        <c:auto val="1"/>
        <c:lblAlgn val="ctr"/>
        <c:lblOffset val="100"/>
        <c:noMultiLvlLbl val="0"/>
      </c:catAx>
      <c:valAx>
        <c:axId val="26185548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853952"/>
        <c:crosses val="autoZero"/>
        <c:crossBetween val="between"/>
        <c:majorUnit val="2.0000000000000004E-2"/>
      </c:valAx>
      <c:valAx>
        <c:axId val="261865472"/>
        <c:scaling>
          <c:orientation val="minMax"/>
        </c:scaling>
        <c:delete val="1"/>
        <c:axPos val="t"/>
        <c:numFmt formatCode="0.00%" sourceLinked="1"/>
        <c:majorTickMark val="out"/>
        <c:minorTickMark val="none"/>
        <c:tickLblPos val="nextTo"/>
        <c:crossAx val="261867008"/>
        <c:crosses val="max"/>
        <c:crossBetween val="between"/>
      </c:valAx>
      <c:catAx>
        <c:axId val="261867008"/>
        <c:scaling>
          <c:orientation val="minMax"/>
        </c:scaling>
        <c:delete val="1"/>
        <c:axPos val="l"/>
        <c:numFmt formatCode="General" sourceLinked="1"/>
        <c:majorTickMark val="out"/>
        <c:minorTickMark val="none"/>
        <c:tickLblPos val="nextTo"/>
        <c:crossAx val="261865472"/>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2(g).</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Benue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AEEB-4647-BFD5-A15BA1575188}"/>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AEEB-4647-BFD5-A15BA1575188}"/>
            </c:ext>
          </c:extLst>
        </c:ser>
        <c:dLbls>
          <c:showLegendKey val="0"/>
          <c:showVal val="0"/>
          <c:showCatName val="0"/>
          <c:showSerName val="0"/>
          <c:showPercent val="0"/>
          <c:showBubbleSize val="0"/>
        </c:dLbls>
        <c:gapWidth val="20"/>
        <c:overlap val="100"/>
        <c:axId val="262052096"/>
        <c:axId val="262057984"/>
      </c:barChart>
      <c:barChart>
        <c:barDir val="bar"/>
        <c:grouping val="stacked"/>
        <c:varyColors val="0"/>
        <c:ser>
          <c:idx val="2"/>
          <c:order val="2"/>
          <c:tx>
            <c:strRef>
              <c:f>'Figures 2(a-t)'!$R$62</c:f>
              <c:strCache>
                <c:ptCount val="1"/>
                <c:pt idx="0">
                  <c:v>ADM1 (Benue)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2(a-t)'!$R$63:$R$79</c:f>
              <c:numCache>
                <c:formatCode>0.00%</c:formatCode>
                <c:ptCount val="17"/>
                <c:pt idx="0">
                  <c:v>-9.2744054612542065E-2</c:v>
                </c:pt>
                <c:pt idx="1">
                  <c:v>-7.6694328803383297E-2</c:v>
                </c:pt>
                <c:pt idx="2">
                  <c:v>-6.5732714145385812E-2</c:v>
                </c:pt>
                <c:pt idx="3">
                  <c:v>-5.6900790517096685E-2</c:v>
                </c:pt>
                <c:pt idx="4">
                  <c:v>-4.2631482281465911E-2</c:v>
                </c:pt>
                <c:pt idx="5">
                  <c:v>-3.460025644341598E-2</c:v>
                </c:pt>
                <c:pt idx="6">
                  <c:v>-2.9795037874931554E-2</c:v>
                </c:pt>
                <c:pt idx="7">
                  <c:v>-2.522817135483019E-2</c:v>
                </c:pt>
                <c:pt idx="8">
                  <c:v>-2.0464741781841496E-2</c:v>
                </c:pt>
                <c:pt idx="9">
                  <c:v>-1.6491863699774099E-2</c:v>
                </c:pt>
                <c:pt idx="10">
                  <c:v>-1.2721911604064573E-2</c:v>
                </c:pt>
                <c:pt idx="11">
                  <c:v>-9.2699342107073375E-3</c:v>
                </c:pt>
                <c:pt idx="12">
                  <c:v>-7.5330253444238693E-3</c:v>
                </c:pt>
                <c:pt idx="13">
                  <c:v>-5.1957651066358865E-3</c:v>
                </c:pt>
                <c:pt idx="14">
                  <c:v>-4.0303164544771668E-3</c:v>
                </c:pt>
                <c:pt idx="15">
                  <c:v>-2.7520547115974609E-3</c:v>
                </c:pt>
                <c:pt idx="16">
                  <c:v>-1.8777532585098216E-3</c:v>
                </c:pt>
              </c:numCache>
            </c:numRef>
          </c:val>
          <c:extLst xmlns:c16r2="http://schemas.microsoft.com/office/drawing/2015/06/chart">
            <c:ext xmlns:c16="http://schemas.microsoft.com/office/drawing/2014/chart" uri="{C3380CC4-5D6E-409C-BE32-E72D297353CC}">
              <c16:uniqueId val="{00000002-AEEB-4647-BFD5-A15BA1575188}"/>
            </c:ext>
          </c:extLst>
        </c:ser>
        <c:ser>
          <c:idx val="3"/>
          <c:order val="3"/>
          <c:tx>
            <c:strRef>
              <c:f>'Figures 2(a-t)'!$S$62</c:f>
              <c:strCache>
                <c:ptCount val="1"/>
                <c:pt idx="0">
                  <c:v>ADM1 (Benue)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2(a-t)'!$S$63:$S$79</c:f>
              <c:numCache>
                <c:formatCode>0.00%</c:formatCode>
                <c:ptCount val="17"/>
                <c:pt idx="0">
                  <c:v>8.8493958996568825E-2</c:v>
                </c:pt>
                <c:pt idx="1">
                  <c:v>7.4220695423915822E-2</c:v>
                </c:pt>
                <c:pt idx="2">
                  <c:v>6.3871642090839301E-2</c:v>
                </c:pt>
                <c:pt idx="3">
                  <c:v>5.4695432170441316E-2</c:v>
                </c:pt>
                <c:pt idx="4">
                  <c:v>4.2819446775609261E-2</c:v>
                </c:pt>
                <c:pt idx="5">
                  <c:v>3.4327166217707254E-2</c:v>
                </c:pt>
                <c:pt idx="6">
                  <c:v>2.9008441721032487E-2</c:v>
                </c:pt>
                <c:pt idx="7">
                  <c:v>2.322264351338486E-2</c:v>
                </c:pt>
                <c:pt idx="8">
                  <c:v>2.0719947005362747E-2</c:v>
                </c:pt>
                <c:pt idx="9">
                  <c:v>1.4883073358775896E-2</c:v>
                </c:pt>
                <c:pt idx="10">
                  <c:v>1.3000848849719205E-2</c:v>
                </c:pt>
                <c:pt idx="11">
                  <c:v>9.3873905231500725E-3</c:v>
                </c:pt>
                <c:pt idx="12">
                  <c:v>9.8728651498350452E-3</c:v>
                </c:pt>
                <c:pt idx="13">
                  <c:v>6.4071300624874462E-3</c:v>
                </c:pt>
                <c:pt idx="14">
                  <c:v>5.0552646567592931E-3</c:v>
                </c:pt>
                <c:pt idx="15">
                  <c:v>3.0559277776096281E-3</c:v>
                </c:pt>
                <c:pt idx="16">
                  <c:v>2.2939235017183359E-3</c:v>
                </c:pt>
              </c:numCache>
            </c:numRef>
          </c:val>
          <c:extLst xmlns:c16r2="http://schemas.microsoft.com/office/drawing/2015/06/chart">
            <c:ext xmlns:c16="http://schemas.microsoft.com/office/drawing/2014/chart" uri="{C3380CC4-5D6E-409C-BE32-E72D297353CC}">
              <c16:uniqueId val="{00000003-AEEB-4647-BFD5-A15BA1575188}"/>
            </c:ext>
          </c:extLst>
        </c:ser>
        <c:dLbls>
          <c:showLegendKey val="0"/>
          <c:showVal val="0"/>
          <c:showCatName val="0"/>
          <c:showSerName val="0"/>
          <c:showPercent val="0"/>
          <c:showBubbleSize val="0"/>
        </c:dLbls>
        <c:gapWidth val="80"/>
        <c:overlap val="100"/>
        <c:axId val="262061056"/>
        <c:axId val="262059520"/>
      </c:barChart>
      <c:catAx>
        <c:axId val="262052096"/>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57984"/>
        <c:crossesAt val="0"/>
        <c:auto val="1"/>
        <c:lblAlgn val="ctr"/>
        <c:lblOffset val="100"/>
        <c:noMultiLvlLbl val="0"/>
      </c:catAx>
      <c:valAx>
        <c:axId val="26205798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052096"/>
        <c:crosses val="autoZero"/>
        <c:crossBetween val="between"/>
        <c:majorUnit val="2.0000000000000004E-2"/>
      </c:valAx>
      <c:valAx>
        <c:axId val="262059520"/>
        <c:scaling>
          <c:orientation val="minMax"/>
        </c:scaling>
        <c:delete val="1"/>
        <c:axPos val="t"/>
        <c:numFmt formatCode="0.00%" sourceLinked="1"/>
        <c:majorTickMark val="out"/>
        <c:minorTickMark val="none"/>
        <c:tickLblPos val="nextTo"/>
        <c:crossAx val="262061056"/>
        <c:crosses val="max"/>
        <c:crossBetween val="between"/>
      </c:valAx>
      <c:catAx>
        <c:axId val="262061056"/>
        <c:scaling>
          <c:orientation val="minMax"/>
        </c:scaling>
        <c:delete val="1"/>
        <c:axPos val="l"/>
        <c:numFmt formatCode="General" sourceLinked="1"/>
        <c:majorTickMark val="out"/>
        <c:minorTickMark val="none"/>
        <c:tickLblPos val="nextTo"/>
        <c:crossAx val="262059520"/>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2(h).</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Borno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2F5F-4261-9A53-77006E16FE1A}"/>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2F5F-4261-9A53-77006E16FE1A}"/>
            </c:ext>
          </c:extLst>
        </c:ser>
        <c:dLbls>
          <c:showLegendKey val="0"/>
          <c:showVal val="0"/>
          <c:showCatName val="0"/>
          <c:showSerName val="0"/>
          <c:showPercent val="0"/>
          <c:showBubbleSize val="0"/>
        </c:dLbls>
        <c:gapWidth val="20"/>
        <c:overlap val="100"/>
        <c:axId val="262128384"/>
        <c:axId val="262129920"/>
      </c:barChart>
      <c:barChart>
        <c:barDir val="bar"/>
        <c:grouping val="stacked"/>
        <c:varyColors val="0"/>
        <c:ser>
          <c:idx val="2"/>
          <c:order val="2"/>
          <c:tx>
            <c:strRef>
              <c:f>'Figures 2(a-t)'!$T$62</c:f>
              <c:strCache>
                <c:ptCount val="1"/>
                <c:pt idx="0">
                  <c:v>ADM1 (Borno)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2(a-t)'!$T$63:$T$79</c:f>
              <c:numCache>
                <c:formatCode>0.00%</c:formatCode>
                <c:ptCount val="17"/>
                <c:pt idx="0">
                  <c:v>-9.7793143645966515E-2</c:v>
                </c:pt>
                <c:pt idx="1">
                  <c:v>-8.2629213196922763E-2</c:v>
                </c:pt>
                <c:pt idx="2">
                  <c:v>-6.3968690181883461E-2</c:v>
                </c:pt>
                <c:pt idx="3">
                  <c:v>-5.2903324219347042E-2</c:v>
                </c:pt>
                <c:pt idx="4">
                  <c:v>-4.1059943666345612E-2</c:v>
                </c:pt>
                <c:pt idx="5">
                  <c:v>-3.5478587388733752E-2</c:v>
                </c:pt>
                <c:pt idx="6">
                  <c:v>-3.3509062634192732E-2</c:v>
                </c:pt>
                <c:pt idx="7">
                  <c:v>-2.6766370603633786E-2</c:v>
                </c:pt>
                <c:pt idx="8">
                  <c:v>-2.4389718744162237E-2</c:v>
                </c:pt>
                <c:pt idx="9">
                  <c:v>-1.6463704580687893E-2</c:v>
                </c:pt>
                <c:pt idx="10">
                  <c:v>-1.4971360086562652E-2</c:v>
                </c:pt>
                <c:pt idx="11">
                  <c:v>-9.1134303119700527E-3</c:v>
                </c:pt>
                <c:pt idx="12">
                  <c:v>-9.2165388525111171E-3</c:v>
                </c:pt>
                <c:pt idx="13">
                  <c:v>-4.7692248906442952E-3</c:v>
                </c:pt>
                <c:pt idx="14">
                  <c:v>-4.7959118070196299E-3</c:v>
                </c:pt>
                <c:pt idx="15">
                  <c:v>-2.1313141850664869E-3</c:v>
                </c:pt>
                <c:pt idx="16">
                  <c:v>-1.6890088721866531E-3</c:v>
                </c:pt>
              </c:numCache>
            </c:numRef>
          </c:val>
          <c:extLst xmlns:c16r2="http://schemas.microsoft.com/office/drawing/2015/06/chart">
            <c:ext xmlns:c16="http://schemas.microsoft.com/office/drawing/2014/chart" uri="{C3380CC4-5D6E-409C-BE32-E72D297353CC}">
              <c16:uniqueId val="{00000002-2F5F-4261-9A53-77006E16FE1A}"/>
            </c:ext>
          </c:extLst>
        </c:ser>
        <c:ser>
          <c:idx val="3"/>
          <c:order val="3"/>
          <c:tx>
            <c:strRef>
              <c:f>'Figures 2(a-t)'!$U$62</c:f>
              <c:strCache>
                <c:ptCount val="1"/>
                <c:pt idx="0">
                  <c:v>ADM1 (Borno)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2(a-t)'!$U$63:$U$79</c:f>
              <c:numCache>
                <c:formatCode>0.00%</c:formatCode>
                <c:ptCount val="17"/>
                <c:pt idx="0">
                  <c:v>9.050306656929985E-2</c:v>
                </c:pt>
                <c:pt idx="1">
                  <c:v>7.4750204397518602E-2</c:v>
                </c:pt>
                <c:pt idx="2">
                  <c:v>5.5988998925245094E-2</c:v>
                </c:pt>
                <c:pt idx="3">
                  <c:v>4.957216020883725E-2</c:v>
                </c:pt>
                <c:pt idx="4">
                  <c:v>4.3284358798312418E-2</c:v>
                </c:pt>
                <c:pt idx="5">
                  <c:v>3.4955766436107885E-2</c:v>
                </c:pt>
                <c:pt idx="6">
                  <c:v>3.0571075749599091E-2</c:v>
                </c:pt>
                <c:pt idx="7">
                  <c:v>2.2223529611559802E-2</c:v>
                </c:pt>
                <c:pt idx="8">
                  <c:v>2.1059312884685835E-2</c:v>
                </c:pt>
                <c:pt idx="9">
                  <c:v>1.2857786635677496E-2</c:v>
                </c:pt>
                <c:pt idx="10">
                  <c:v>1.3232161615965569E-2</c:v>
                </c:pt>
                <c:pt idx="11">
                  <c:v>7.4740045173671173E-3</c:v>
                </c:pt>
                <c:pt idx="12">
                  <c:v>8.6297299526671145E-3</c:v>
                </c:pt>
                <c:pt idx="13">
                  <c:v>4.3898461135358467E-3</c:v>
                </c:pt>
                <c:pt idx="14">
                  <c:v>4.8232052442216764E-3</c:v>
                </c:pt>
                <c:pt idx="15">
                  <c:v>2.1457190547009004E-3</c:v>
                </c:pt>
                <c:pt idx="16">
                  <c:v>1.8905254168617642E-3</c:v>
                </c:pt>
              </c:numCache>
            </c:numRef>
          </c:val>
          <c:extLst xmlns:c16r2="http://schemas.microsoft.com/office/drawing/2015/06/chart">
            <c:ext xmlns:c16="http://schemas.microsoft.com/office/drawing/2014/chart" uri="{C3380CC4-5D6E-409C-BE32-E72D297353CC}">
              <c16:uniqueId val="{00000003-2F5F-4261-9A53-77006E16FE1A}"/>
            </c:ext>
          </c:extLst>
        </c:ser>
        <c:dLbls>
          <c:showLegendKey val="0"/>
          <c:showVal val="0"/>
          <c:showCatName val="0"/>
          <c:showSerName val="0"/>
          <c:showPercent val="0"/>
          <c:showBubbleSize val="0"/>
        </c:dLbls>
        <c:gapWidth val="80"/>
        <c:overlap val="100"/>
        <c:axId val="262153728"/>
        <c:axId val="262152192"/>
      </c:barChart>
      <c:catAx>
        <c:axId val="26212838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129920"/>
        <c:crossesAt val="0"/>
        <c:auto val="1"/>
        <c:lblAlgn val="ctr"/>
        <c:lblOffset val="100"/>
        <c:noMultiLvlLbl val="0"/>
      </c:catAx>
      <c:valAx>
        <c:axId val="26212992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128384"/>
        <c:crosses val="autoZero"/>
        <c:crossBetween val="between"/>
        <c:majorUnit val="2.0000000000000004E-2"/>
      </c:valAx>
      <c:valAx>
        <c:axId val="262152192"/>
        <c:scaling>
          <c:orientation val="minMax"/>
        </c:scaling>
        <c:delete val="1"/>
        <c:axPos val="t"/>
        <c:numFmt formatCode="0.00%" sourceLinked="1"/>
        <c:majorTickMark val="out"/>
        <c:minorTickMark val="none"/>
        <c:tickLblPos val="nextTo"/>
        <c:crossAx val="262153728"/>
        <c:crosses val="max"/>
        <c:crossBetween val="between"/>
      </c:valAx>
      <c:catAx>
        <c:axId val="262153728"/>
        <c:scaling>
          <c:orientation val="minMax"/>
        </c:scaling>
        <c:delete val="1"/>
        <c:axPos val="l"/>
        <c:numFmt formatCode="General" sourceLinked="1"/>
        <c:majorTickMark val="out"/>
        <c:minorTickMark val="none"/>
        <c:tickLblPos val="nextTo"/>
        <c:crossAx val="262152192"/>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2(i).</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Cross River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7D00-4F4A-AAD3-FDADA110E90F}"/>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7D00-4F4A-AAD3-FDADA110E90F}"/>
            </c:ext>
          </c:extLst>
        </c:ser>
        <c:dLbls>
          <c:showLegendKey val="0"/>
          <c:showVal val="0"/>
          <c:showCatName val="0"/>
          <c:showSerName val="0"/>
          <c:showPercent val="0"/>
          <c:showBubbleSize val="0"/>
        </c:dLbls>
        <c:gapWidth val="20"/>
        <c:overlap val="100"/>
        <c:axId val="262188032"/>
        <c:axId val="262193920"/>
      </c:barChart>
      <c:barChart>
        <c:barDir val="bar"/>
        <c:grouping val="stacked"/>
        <c:varyColors val="0"/>
        <c:ser>
          <c:idx val="2"/>
          <c:order val="2"/>
          <c:tx>
            <c:strRef>
              <c:f>'Figures 2(a-t)'!$V$62</c:f>
              <c:strCache>
                <c:ptCount val="1"/>
                <c:pt idx="0">
                  <c:v>ADM1 (Cross River)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2(a-t)'!$V$63:$V$79</c:f>
              <c:numCache>
                <c:formatCode>0.00%</c:formatCode>
                <c:ptCount val="17"/>
                <c:pt idx="0">
                  <c:v>-6.4540903653494644E-2</c:v>
                </c:pt>
                <c:pt idx="1">
                  <c:v>-6.6645613671646536E-2</c:v>
                </c:pt>
                <c:pt idx="2">
                  <c:v>-6.5769977502769528E-2</c:v>
                </c:pt>
                <c:pt idx="3">
                  <c:v>-6.1218741039318993E-2</c:v>
                </c:pt>
                <c:pt idx="4">
                  <c:v>-5.047615558837016E-2</c:v>
                </c:pt>
                <c:pt idx="5">
                  <c:v>-3.9719927796648277E-2</c:v>
                </c:pt>
                <c:pt idx="6">
                  <c:v>-3.1817980857774805E-2</c:v>
                </c:pt>
                <c:pt idx="7">
                  <c:v>-2.8286383049138955E-2</c:v>
                </c:pt>
                <c:pt idx="8">
                  <c:v>-2.5224182817471796E-2</c:v>
                </c:pt>
                <c:pt idx="9">
                  <c:v>-2.1544035075973942E-2</c:v>
                </c:pt>
                <c:pt idx="10">
                  <c:v>-1.656887550479819E-2</c:v>
                </c:pt>
                <c:pt idx="11">
                  <c:v>-1.2126525131591745E-2</c:v>
                </c:pt>
                <c:pt idx="12">
                  <c:v>-9.5524175364711562E-3</c:v>
                </c:pt>
                <c:pt idx="13">
                  <c:v>-7.1218071554077353E-3</c:v>
                </c:pt>
                <c:pt idx="14">
                  <c:v>-4.3334642829623588E-3</c:v>
                </c:pt>
                <c:pt idx="15">
                  <c:v>-2.7676267253455744E-3</c:v>
                </c:pt>
                <c:pt idx="16">
                  <c:v>-1.520363088373315E-3</c:v>
                </c:pt>
              </c:numCache>
            </c:numRef>
          </c:val>
          <c:extLst xmlns:c16r2="http://schemas.microsoft.com/office/drawing/2015/06/chart">
            <c:ext xmlns:c16="http://schemas.microsoft.com/office/drawing/2014/chart" uri="{C3380CC4-5D6E-409C-BE32-E72D297353CC}">
              <c16:uniqueId val="{00000002-7D00-4F4A-AAD3-FDADA110E90F}"/>
            </c:ext>
          </c:extLst>
        </c:ser>
        <c:ser>
          <c:idx val="3"/>
          <c:order val="3"/>
          <c:tx>
            <c:strRef>
              <c:f>'Figures 2(a-t)'!$W$62</c:f>
              <c:strCache>
                <c:ptCount val="1"/>
                <c:pt idx="0">
                  <c:v>ADM1 (Cross River)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2(a-t)'!$W$63:$W$79</c:f>
              <c:numCache>
                <c:formatCode>0.00%</c:formatCode>
                <c:ptCount val="17"/>
                <c:pt idx="0">
                  <c:v>6.1416302344587843E-2</c:v>
                </c:pt>
                <c:pt idx="1">
                  <c:v>6.2407645774095466E-2</c:v>
                </c:pt>
                <c:pt idx="2">
                  <c:v>6.241800384764537E-2</c:v>
                </c:pt>
                <c:pt idx="3">
                  <c:v>5.7717964815392604E-2</c:v>
                </c:pt>
                <c:pt idx="4">
                  <c:v>4.4877743152618638E-2</c:v>
                </c:pt>
                <c:pt idx="5">
                  <c:v>3.6773182189671481E-2</c:v>
                </c:pt>
                <c:pt idx="6">
                  <c:v>3.2273230822089979E-2</c:v>
                </c:pt>
                <c:pt idx="7">
                  <c:v>3.0537874548571153E-2</c:v>
                </c:pt>
                <c:pt idx="8">
                  <c:v>2.47919227237186E-2</c:v>
                </c:pt>
                <c:pt idx="9">
                  <c:v>2.1185544676771261E-2</c:v>
                </c:pt>
                <c:pt idx="10">
                  <c:v>1.6074214333805341E-2</c:v>
                </c:pt>
                <c:pt idx="11">
                  <c:v>1.2316254722713109E-2</c:v>
                </c:pt>
                <c:pt idx="12">
                  <c:v>1.039318994559485E-2</c:v>
                </c:pt>
                <c:pt idx="13">
                  <c:v>7.9934011492408929E-3</c:v>
                </c:pt>
                <c:pt idx="14">
                  <c:v>4.7215130871732947E-3</c:v>
                </c:pt>
                <c:pt idx="15">
                  <c:v>3.1728547734929317E-3</c:v>
                </c:pt>
                <c:pt idx="16">
                  <c:v>1.6941766152594635E-3</c:v>
                </c:pt>
              </c:numCache>
            </c:numRef>
          </c:val>
          <c:extLst xmlns:c16r2="http://schemas.microsoft.com/office/drawing/2015/06/chart">
            <c:ext xmlns:c16="http://schemas.microsoft.com/office/drawing/2014/chart" uri="{C3380CC4-5D6E-409C-BE32-E72D297353CC}">
              <c16:uniqueId val="{00000003-7D00-4F4A-AAD3-FDADA110E90F}"/>
            </c:ext>
          </c:extLst>
        </c:ser>
        <c:dLbls>
          <c:showLegendKey val="0"/>
          <c:showVal val="0"/>
          <c:showCatName val="0"/>
          <c:showSerName val="0"/>
          <c:showPercent val="0"/>
          <c:showBubbleSize val="0"/>
        </c:dLbls>
        <c:gapWidth val="80"/>
        <c:overlap val="100"/>
        <c:axId val="262205440"/>
        <c:axId val="262195456"/>
      </c:barChart>
      <c:catAx>
        <c:axId val="26218803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193920"/>
        <c:crossesAt val="0"/>
        <c:auto val="1"/>
        <c:lblAlgn val="ctr"/>
        <c:lblOffset val="100"/>
        <c:noMultiLvlLbl val="0"/>
      </c:catAx>
      <c:valAx>
        <c:axId val="26219392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188032"/>
        <c:crosses val="autoZero"/>
        <c:crossBetween val="between"/>
        <c:majorUnit val="2.0000000000000004E-2"/>
      </c:valAx>
      <c:valAx>
        <c:axId val="262195456"/>
        <c:scaling>
          <c:orientation val="minMax"/>
        </c:scaling>
        <c:delete val="1"/>
        <c:axPos val="t"/>
        <c:numFmt formatCode="0.00%" sourceLinked="1"/>
        <c:majorTickMark val="out"/>
        <c:minorTickMark val="none"/>
        <c:tickLblPos val="nextTo"/>
        <c:crossAx val="262205440"/>
        <c:crosses val="max"/>
        <c:crossBetween val="between"/>
      </c:valAx>
      <c:catAx>
        <c:axId val="262205440"/>
        <c:scaling>
          <c:orientation val="minMax"/>
        </c:scaling>
        <c:delete val="1"/>
        <c:axPos val="l"/>
        <c:numFmt formatCode="General" sourceLinked="1"/>
        <c:majorTickMark val="out"/>
        <c:minorTickMark val="none"/>
        <c:tickLblPos val="nextTo"/>
        <c:crossAx val="262195456"/>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2(j).</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Delta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B2BD-4C03-8C71-49BA39138D30}"/>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B2BD-4C03-8C71-49BA39138D30}"/>
            </c:ext>
          </c:extLst>
        </c:ser>
        <c:dLbls>
          <c:showLegendKey val="0"/>
          <c:showVal val="0"/>
          <c:showCatName val="0"/>
          <c:showSerName val="0"/>
          <c:showPercent val="0"/>
          <c:showBubbleSize val="0"/>
        </c:dLbls>
        <c:gapWidth val="20"/>
        <c:overlap val="100"/>
        <c:axId val="262260224"/>
        <c:axId val="262261760"/>
      </c:barChart>
      <c:barChart>
        <c:barDir val="bar"/>
        <c:grouping val="stacked"/>
        <c:varyColors val="0"/>
        <c:ser>
          <c:idx val="2"/>
          <c:order val="2"/>
          <c:tx>
            <c:strRef>
              <c:f>'Figures 2(a-t)'!$X$62</c:f>
              <c:strCache>
                <c:ptCount val="1"/>
                <c:pt idx="0">
                  <c:v>ADM1 (Delta)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2(a-t)'!$X$63:$X$79</c:f>
              <c:numCache>
                <c:formatCode>0.00%</c:formatCode>
                <c:ptCount val="17"/>
                <c:pt idx="0">
                  <c:v>-6.2992323249239923E-2</c:v>
                </c:pt>
                <c:pt idx="1">
                  <c:v>-6.2361373887516329E-2</c:v>
                </c:pt>
                <c:pt idx="2">
                  <c:v>-6.4037670954331077E-2</c:v>
                </c:pt>
                <c:pt idx="3">
                  <c:v>-6.073380937950755E-2</c:v>
                </c:pt>
                <c:pt idx="4">
                  <c:v>-5.1066745416651363E-2</c:v>
                </c:pt>
                <c:pt idx="5">
                  <c:v>-3.9113369434321379E-2</c:v>
                </c:pt>
                <c:pt idx="6">
                  <c:v>-3.1379306439595821E-2</c:v>
                </c:pt>
                <c:pt idx="7">
                  <c:v>-2.8038380665117064E-2</c:v>
                </c:pt>
                <c:pt idx="8">
                  <c:v>-2.3977276900115072E-2</c:v>
                </c:pt>
                <c:pt idx="9">
                  <c:v>-2.1213934903597045E-2</c:v>
                </c:pt>
                <c:pt idx="10">
                  <c:v>-1.5871713941252558E-2</c:v>
                </c:pt>
                <c:pt idx="11">
                  <c:v>-1.4183062141219406E-2</c:v>
                </c:pt>
                <c:pt idx="12">
                  <c:v>-8.9786307729635886E-3</c:v>
                </c:pt>
                <c:pt idx="13">
                  <c:v>-8.1338758891547069E-3</c:v>
                </c:pt>
                <c:pt idx="14">
                  <c:v>-4.752282451165343E-3</c:v>
                </c:pt>
                <c:pt idx="15">
                  <c:v>-3.7554957113632315E-3</c:v>
                </c:pt>
                <c:pt idx="16">
                  <c:v>-1.830559638527961E-3</c:v>
                </c:pt>
              </c:numCache>
            </c:numRef>
          </c:val>
          <c:extLst xmlns:c16r2="http://schemas.microsoft.com/office/drawing/2015/06/chart">
            <c:ext xmlns:c16="http://schemas.microsoft.com/office/drawing/2014/chart" uri="{C3380CC4-5D6E-409C-BE32-E72D297353CC}">
              <c16:uniqueId val="{00000002-B2BD-4C03-8C71-49BA39138D30}"/>
            </c:ext>
          </c:extLst>
        </c:ser>
        <c:ser>
          <c:idx val="3"/>
          <c:order val="3"/>
          <c:tx>
            <c:strRef>
              <c:f>'Figures 2(a-t)'!$Y$62</c:f>
              <c:strCache>
                <c:ptCount val="1"/>
                <c:pt idx="0">
                  <c:v>ADM1 (Delta)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2(a-t)'!$Y$63:$Y$79</c:f>
              <c:numCache>
                <c:formatCode>0.00%</c:formatCode>
                <c:ptCount val="17"/>
                <c:pt idx="0">
                  <c:v>6.0411041974176551E-2</c:v>
                </c:pt>
                <c:pt idx="1">
                  <c:v>5.9566801870918437E-2</c:v>
                </c:pt>
                <c:pt idx="2">
                  <c:v>6.2688259537253474E-2</c:v>
                </c:pt>
                <c:pt idx="3">
                  <c:v>5.7144587786042103E-2</c:v>
                </c:pt>
                <c:pt idx="4">
                  <c:v>4.5258819649379535E-2</c:v>
                </c:pt>
                <c:pt idx="5">
                  <c:v>3.684387357950597E-2</c:v>
                </c:pt>
                <c:pt idx="6">
                  <c:v>3.2038911918645455E-2</c:v>
                </c:pt>
                <c:pt idx="7">
                  <c:v>3.0580881805355984E-2</c:v>
                </c:pt>
                <c:pt idx="8">
                  <c:v>2.4464087707623865E-2</c:v>
                </c:pt>
                <c:pt idx="9">
                  <c:v>2.2677284415911114E-2</c:v>
                </c:pt>
                <c:pt idx="10">
                  <c:v>1.6302242075210811E-2</c:v>
                </c:pt>
                <c:pt idx="11">
                  <c:v>1.6483616422597769E-2</c:v>
                </c:pt>
                <c:pt idx="12">
                  <c:v>1.0170862528540292E-2</c:v>
                </c:pt>
                <c:pt idx="13">
                  <c:v>9.5800660497765335E-3</c:v>
                </c:pt>
                <c:pt idx="14">
                  <c:v>6.0208733217725057E-3</c:v>
                </c:pt>
                <c:pt idx="15">
                  <c:v>4.6398886975811838E-3</c:v>
                </c:pt>
                <c:pt idx="16">
                  <c:v>2.7080888840690176E-3</c:v>
                </c:pt>
              </c:numCache>
            </c:numRef>
          </c:val>
          <c:extLst xmlns:c16r2="http://schemas.microsoft.com/office/drawing/2015/06/chart">
            <c:ext xmlns:c16="http://schemas.microsoft.com/office/drawing/2014/chart" uri="{C3380CC4-5D6E-409C-BE32-E72D297353CC}">
              <c16:uniqueId val="{00000003-B2BD-4C03-8C71-49BA39138D30}"/>
            </c:ext>
          </c:extLst>
        </c:ser>
        <c:dLbls>
          <c:showLegendKey val="0"/>
          <c:showVal val="0"/>
          <c:showCatName val="0"/>
          <c:showSerName val="0"/>
          <c:showPercent val="0"/>
          <c:showBubbleSize val="0"/>
        </c:dLbls>
        <c:gapWidth val="80"/>
        <c:overlap val="100"/>
        <c:axId val="262269184"/>
        <c:axId val="262267648"/>
      </c:barChart>
      <c:catAx>
        <c:axId val="26226022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261760"/>
        <c:crossesAt val="0"/>
        <c:auto val="1"/>
        <c:lblAlgn val="ctr"/>
        <c:lblOffset val="100"/>
        <c:noMultiLvlLbl val="0"/>
      </c:catAx>
      <c:valAx>
        <c:axId val="26226176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260224"/>
        <c:crosses val="autoZero"/>
        <c:crossBetween val="between"/>
        <c:majorUnit val="2.0000000000000004E-2"/>
      </c:valAx>
      <c:valAx>
        <c:axId val="262267648"/>
        <c:scaling>
          <c:orientation val="minMax"/>
        </c:scaling>
        <c:delete val="1"/>
        <c:axPos val="t"/>
        <c:numFmt formatCode="0.00%" sourceLinked="1"/>
        <c:majorTickMark val="out"/>
        <c:minorTickMark val="none"/>
        <c:tickLblPos val="nextTo"/>
        <c:crossAx val="262269184"/>
        <c:crosses val="max"/>
        <c:crossBetween val="between"/>
      </c:valAx>
      <c:catAx>
        <c:axId val="262269184"/>
        <c:scaling>
          <c:orientation val="minMax"/>
        </c:scaling>
        <c:delete val="1"/>
        <c:axPos val="l"/>
        <c:numFmt formatCode="General" sourceLinked="1"/>
        <c:majorTickMark val="out"/>
        <c:minorTickMark val="none"/>
        <c:tickLblPos val="nextTo"/>
        <c:crossAx val="262267648"/>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2(k).</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Ebonyi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BF11-43D8-9DCE-9F32A1EEFE93}"/>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BF11-43D8-9DCE-9F32A1EEFE93}"/>
            </c:ext>
          </c:extLst>
        </c:ser>
        <c:dLbls>
          <c:showLegendKey val="0"/>
          <c:showVal val="0"/>
          <c:showCatName val="0"/>
          <c:showSerName val="0"/>
          <c:showPercent val="0"/>
          <c:showBubbleSize val="0"/>
        </c:dLbls>
        <c:gapWidth val="20"/>
        <c:overlap val="100"/>
        <c:axId val="262651904"/>
        <c:axId val="262653440"/>
      </c:barChart>
      <c:barChart>
        <c:barDir val="bar"/>
        <c:grouping val="stacked"/>
        <c:varyColors val="0"/>
        <c:ser>
          <c:idx val="2"/>
          <c:order val="2"/>
          <c:tx>
            <c:strRef>
              <c:f>'Figures 2(a-t)'!$Z$62</c:f>
              <c:strCache>
                <c:ptCount val="1"/>
                <c:pt idx="0">
                  <c:v>ADM1 (Ebonyi)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2(a-t)'!$Z$63:$Z$79</c:f>
              <c:numCache>
                <c:formatCode>0.00%</c:formatCode>
                <c:ptCount val="17"/>
                <c:pt idx="0">
                  <c:v>-7.1680679339472961E-2</c:v>
                </c:pt>
                <c:pt idx="1">
                  <c:v>-6.8302016705255847E-2</c:v>
                </c:pt>
                <c:pt idx="2">
                  <c:v>-6.604935147041717E-2</c:v>
                </c:pt>
                <c:pt idx="3">
                  <c:v>-5.9223306503598735E-2</c:v>
                </c:pt>
                <c:pt idx="4">
                  <c:v>-4.427660449601141E-2</c:v>
                </c:pt>
                <c:pt idx="5">
                  <c:v>-3.2008294635203993E-2</c:v>
                </c:pt>
                <c:pt idx="6">
                  <c:v>-2.6677992566875162E-2</c:v>
                </c:pt>
                <c:pt idx="7">
                  <c:v>-2.4249002642523818E-2</c:v>
                </c:pt>
                <c:pt idx="8">
                  <c:v>-2.2522629731895963E-2</c:v>
                </c:pt>
                <c:pt idx="9">
                  <c:v>-1.9592488836401193E-2</c:v>
                </c:pt>
                <c:pt idx="10">
                  <c:v>-1.5456568647794114E-2</c:v>
                </c:pt>
                <c:pt idx="11">
                  <c:v>-1.2146625711961217E-2</c:v>
                </c:pt>
                <c:pt idx="12">
                  <c:v>-9.5674581052872937E-3</c:v>
                </c:pt>
                <c:pt idx="13">
                  <c:v>-7.5343606872372102E-3</c:v>
                </c:pt>
                <c:pt idx="14">
                  <c:v>-4.6444459566502734E-3</c:v>
                </c:pt>
                <c:pt idx="15">
                  <c:v>-3.4319623027199925E-3</c:v>
                </c:pt>
                <c:pt idx="16">
                  <c:v>-1.7977743533392578E-3</c:v>
                </c:pt>
              </c:numCache>
            </c:numRef>
          </c:val>
          <c:extLst xmlns:c16r2="http://schemas.microsoft.com/office/drawing/2015/06/chart">
            <c:ext xmlns:c16="http://schemas.microsoft.com/office/drawing/2014/chart" uri="{C3380CC4-5D6E-409C-BE32-E72D297353CC}">
              <c16:uniqueId val="{00000002-BF11-43D8-9DCE-9F32A1EEFE93}"/>
            </c:ext>
          </c:extLst>
        </c:ser>
        <c:ser>
          <c:idx val="3"/>
          <c:order val="3"/>
          <c:tx>
            <c:strRef>
              <c:f>'Figures 2(a-t)'!$AA$62</c:f>
              <c:strCache>
                <c:ptCount val="1"/>
                <c:pt idx="0">
                  <c:v>ADM1 (Ebonyi)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2(a-t)'!$AA$63:$AA$79</c:f>
              <c:numCache>
                <c:formatCode>0.00%</c:formatCode>
                <c:ptCount val="17"/>
                <c:pt idx="0">
                  <c:v>6.9688478522412514E-2</c:v>
                </c:pt>
                <c:pt idx="1">
                  <c:v>6.6946394947861865E-2</c:v>
                </c:pt>
                <c:pt idx="2">
                  <c:v>6.5218010728988612E-2</c:v>
                </c:pt>
                <c:pt idx="3">
                  <c:v>6.0004029320851603E-2</c:v>
                </c:pt>
                <c:pt idx="4">
                  <c:v>4.2076233275552918E-2</c:v>
                </c:pt>
                <c:pt idx="5">
                  <c:v>3.5169400760877906E-2</c:v>
                </c:pt>
                <c:pt idx="6">
                  <c:v>3.1522228475901005E-2</c:v>
                </c:pt>
                <c:pt idx="7">
                  <c:v>3.0231974236482249E-2</c:v>
                </c:pt>
                <c:pt idx="8">
                  <c:v>2.5527524250511125E-2</c:v>
                </c:pt>
                <c:pt idx="9">
                  <c:v>2.2686216135854486E-2</c:v>
                </c:pt>
                <c:pt idx="10">
                  <c:v>1.6144771285758964E-2</c:v>
                </c:pt>
                <c:pt idx="11">
                  <c:v>1.424274412170024E-2</c:v>
                </c:pt>
                <c:pt idx="12">
                  <c:v>1.1381993360671482E-2</c:v>
                </c:pt>
                <c:pt idx="13">
                  <c:v>9.2473248762291183E-3</c:v>
                </c:pt>
                <c:pt idx="14">
                  <c:v>5.3470629703737645E-3</c:v>
                </c:pt>
                <c:pt idx="15">
                  <c:v>3.3441351760045562E-3</c:v>
                </c:pt>
                <c:pt idx="16">
                  <c:v>2.0599148613219724E-3</c:v>
                </c:pt>
              </c:numCache>
            </c:numRef>
          </c:val>
          <c:extLst xmlns:c16r2="http://schemas.microsoft.com/office/drawing/2015/06/chart">
            <c:ext xmlns:c16="http://schemas.microsoft.com/office/drawing/2014/chart" uri="{C3380CC4-5D6E-409C-BE32-E72D297353CC}">
              <c16:uniqueId val="{00000003-BF11-43D8-9DCE-9F32A1EEFE93}"/>
            </c:ext>
          </c:extLst>
        </c:ser>
        <c:dLbls>
          <c:showLegendKey val="0"/>
          <c:showVal val="0"/>
          <c:showCatName val="0"/>
          <c:showSerName val="0"/>
          <c:showPercent val="0"/>
          <c:showBubbleSize val="0"/>
        </c:dLbls>
        <c:gapWidth val="80"/>
        <c:overlap val="100"/>
        <c:axId val="262656768"/>
        <c:axId val="262654976"/>
      </c:barChart>
      <c:catAx>
        <c:axId val="26265190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653440"/>
        <c:crossesAt val="0"/>
        <c:auto val="1"/>
        <c:lblAlgn val="ctr"/>
        <c:lblOffset val="100"/>
        <c:noMultiLvlLbl val="0"/>
      </c:catAx>
      <c:valAx>
        <c:axId val="26265344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651904"/>
        <c:crosses val="autoZero"/>
        <c:crossBetween val="between"/>
        <c:majorUnit val="2.0000000000000004E-2"/>
      </c:valAx>
      <c:valAx>
        <c:axId val="262654976"/>
        <c:scaling>
          <c:orientation val="minMax"/>
        </c:scaling>
        <c:delete val="1"/>
        <c:axPos val="t"/>
        <c:numFmt formatCode="0.00%" sourceLinked="1"/>
        <c:majorTickMark val="out"/>
        <c:minorTickMark val="none"/>
        <c:tickLblPos val="nextTo"/>
        <c:crossAx val="262656768"/>
        <c:crosses val="max"/>
        <c:crossBetween val="between"/>
      </c:valAx>
      <c:catAx>
        <c:axId val="262656768"/>
        <c:scaling>
          <c:orientation val="minMax"/>
        </c:scaling>
        <c:delete val="1"/>
        <c:axPos val="l"/>
        <c:numFmt formatCode="General" sourceLinked="1"/>
        <c:majorTickMark val="out"/>
        <c:minorTickMark val="none"/>
        <c:tickLblPos val="nextTo"/>
        <c:crossAx val="262654976"/>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2(l).</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Edo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3EF3-42B3-9D9C-B76AFB3880DB}"/>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3EF3-42B3-9D9C-B76AFB3880DB}"/>
            </c:ext>
          </c:extLst>
        </c:ser>
        <c:dLbls>
          <c:showLegendKey val="0"/>
          <c:showVal val="0"/>
          <c:showCatName val="0"/>
          <c:showSerName val="0"/>
          <c:showPercent val="0"/>
          <c:showBubbleSize val="0"/>
        </c:dLbls>
        <c:gapWidth val="20"/>
        <c:overlap val="100"/>
        <c:axId val="262773376"/>
        <c:axId val="262783360"/>
      </c:barChart>
      <c:barChart>
        <c:barDir val="bar"/>
        <c:grouping val="stacked"/>
        <c:varyColors val="0"/>
        <c:ser>
          <c:idx val="2"/>
          <c:order val="2"/>
          <c:tx>
            <c:strRef>
              <c:f>'Figures 2(a-t)'!$AB$62</c:f>
              <c:strCache>
                <c:ptCount val="1"/>
                <c:pt idx="0">
                  <c:v>ADM1 (Edo)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2(a-t)'!$AB$63:$AB$79</c:f>
              <c:numCache>
                <c:formatCode>0.00%</c:formatCode>
                <c:ptCount val="17"/>
                <c:pt idx="0">
                  <c:v>-6.292387783486264E-2</c:v>
                </c:pt>
                <c:pt idx="1">
                  <c:v>-6.0980362252365659E-2</c:v>
                </c:pt>
                <c:pt idx="2">
                  <c:v>-6.2193181533642762E-2</c:v>
                </c:pt>
                <c:pt idx="3">
                  <c:v>-5.9816711320329521E-2</c:v>
                </c:pt>
                <c:pt idx="4">
                  <c:v>-5.5699089702645303E-2</c:v>
                </c:pt>
                <c:pt idx="5">
                  <c:v>-4.3645332307475179E-2</c:v>
                </c:pt>
                <c:pt idx="6">
                  <c:v>-3.2067779479953651E-2</c:v>
                </c:pt>
                <c:pt idx="7">
                  <c:v>-2.7808115964462209E-2</c:v>
                </c:pt>
                <c:pt idx="8">
                  <c:v>-2.2524794733523482E-2</c:v>
                </c:pt>
                <c:pt idx="9">
                  <c:v>-2.079912225391355E-2</c:v>
                </c:pt>
                <c:pt idx="10">
                  <c:v>-1.5021385955607354E-2</c:v>
                </c:pt>
                <c:pt idx="11">
                  <c:v>-1.4818111252495408E-2</c:v>
                </c:pt>
                <c:pt idx="12">
                  <c:v>-8.5113599373558817E-3</c:v>
                </c:pt>
                <c:pt idx="13">
                  <c:v>-8.2500392663900184E-3</c:v>
                </c:pt>
                <c:pt idx="14">
                  <c:v>-4.6131748412841138E-3</c:v>
                </c:pt>
                <c:pt idx="15">
                  <c:v>-3.5487711327158457E-3</c:v>
                </c:pt>
                <c:pt idx="16">
                  <c:v>-1.8296999592540069E-3</c:v>
                </c:pt>
              </c:numCache>
            </c:numRef>
          </c:val>
          <c:extLst xmlns:c16r2="http://schemas.microsoft.com/office/drawing/2015/06/chart">
            <c:ext xmlns:c16="http://schemas.microsoft.com/office/drawing/2014/chart" uri="{C3380CC4-5D6E-409C-BE32-E72D297353CC}">
              <c16:uniqueId val="{00000002-3EF3-42B3-9D9C-B76AFB3880DB}"/>
            </c:ext>
          </c:extLst>
        </c:ser>
        <c:ser>
          <c:idx val="3"/>
          <c:order val="3"/>
          <c:tx>
            <c:strRef>
              <c:f>'Figures 2(a-t)'!$AC$62</c:f>
              <c:strCache>
                <c:ptCount val="1"/>
                <c:pt idx="0">
                  <c:v>ADM1 (Edo)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2(a-t)'!$AC$63:$AC$79</c:f>
              <c:numCache>
                <c:formatCode>0.00%</c:formatCode>
                <c:ptCount val="17"/>
                <c:pt idx="0">
                  <c:v>5.9583844555174396E-2</c:v>
                </c:pt>
                <c:pt idx="1">
                  <c:v>5.8256526756914867E-2</c:v>
                </c:pt>
                <c:pt idx="2">
                  <c:v>6.0958509652703011E-2</c:v>
                </c:pt>
                <c:pt idx="3">
                  <c:v>5.5838855287987668E-2</c:v>
                </c:pt>
                <c:pt idx="4">
                  <c:v>4.7109879878991227E-2</c:v>
                </c:pt>
                <c:pt idx="5">
                  <c:v>3.7361116485737762E-2</c:v>
                </c:pt>
                <c:pt idx="6">
                  <c:v>3.1286093779520928E-2</c:v>
                </c:pt>
                <c:pt idx="7">
                  <c:v>2.9877056363772941E-2</c:v>
                </c:pt>
                <c:pt idx="8">
                  <c:v>2.3964107105054096E-2</c:v>
                </c:pt>
                <c:pt idx="9">
                  <c:v>2.2547557858172074E-2</c:v>
                </c:pt>
                <c:pt idx="10">
                  <c:v>1.6322981423013975E-2</c:v>
                </c:pt>
                <c:pt idx="11">
                  <c:v>1.7062327711600316E-2</c:v>
                </c:pt>
                <c:pt idx="12">
                  <c:v>1.0449640001183683E-2</c:v>
                </c:pt>
                <c:pt idx="13">
                  <c:v>1.0280737616291113E-2</c:v>
                </c:pt>
                <c:pt idx="14">
                  <c:v>6.2680540032369163E-3</c:v>
                </c:pt>
                <c:pt idx="15">
                  <c:v>4.8442205564673451E-3</c:v>
                </c:pt>
                <c:pt idx="16">
                  <c:v>2.9375812359010898E-3</c:v>
                </c:pt>
              </c:numCache>
            </c:numRef>
          </c:val>
          <c:extLst xmlns:c16r2="http://schemas.microsoft.com/office/drawing/2015/06/chart">
            <c:ext xmlns:c16="http://schemas.microsoft.com/office/drawing/2014/chart" uri="{C3380CC4-5D6E-409C-BE32-E72D297353CC}">
              <c16:uniqueId val="{00000003-3EF3-42B3-9D9C-B76AFB3880DB}"/>
            </c:ext>
          </c:extLst>
        </c:ser>
        <c:dLbls>
          <c:showLegendKey val="0"/>
          <c:showVal val="0"/>
          <c:showCatName val="0"/>
          <c:showSerName val="0"/>
          <c:showPercent val="0"/>
          <c:showBubbleSize val="0"/>
        </c:dLbls>
        <c:gapWidth val="80"/>
        <c:overlap val="100"/>
        <c:axId val="262786432"/>
        <c:axId val="262784896"/>
      </c:barChart>
      <c:catAx>
        <c:axId val="262773376"/>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783360"/>
        <c:crossesAt val="0"/>
        <c:auto val="1"/>
        <c:lblAlgn val="ctr"/>
        <c:lblOffset val="100"/>
        <c:noMultiLvlLbl val="0"/>
      </c:catAx>
      <c:valAx>
        <c:axId val="26278336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773376"/>
        <c:crosses val="autoZero"/>
        <c:crossBetween val="between"/>
        <c:majorUnit val="2.0000000000000004E-2"/>
      </c:valAx>
      <c:valAx>
        <c:axId val="262784896"/>
        <c:scaling>
          <c:orientation val="minMax"/>
        </c:scaling>
        <c:delete val="1"/>
        <c:axPos val="t"/>
        <c:numFmt formatCode="0.00%" sourceLinked="1"/>
        <c:majorTickMark val="out"/>
        <c:minorTickMark val="none"/>
        <c:tickLblPos val="nextTo"/>
        <c:crossAx val="262786432"/>
        <c:crosses val="max"/>
        <c:crossBetween val="between"/>
      </c:valAx>
      <c:catAx>
        <c:axId val="262786432"/>
        <c:scaling>
          <c:orientation val="minMax"/>
        </c:scaling>
        <c:delete val="1"/>
        <c:axPos val="l"/>
        <c:numFmt formatCode="General" sourceLinked="1"/>
        <c:majorTickMark val="out"/>
        <c:minorTickMark val="none"/>
        <c:tickLblPos val="nextTo"/>
        <c:crossAx val="262784896"/>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2(m).</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Ekiti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065A-435D-9B58-9274AD0E7B35}"/>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065A-435D-9B58-9274AD0E7B35}"/>
            </c:ext>
          </c:extLst>
        </c:ser>
        <c:dLbls>
          <c:showLegendKey val="0"/>
          <c:showVal val="0"/>
          <c:showCatName val="0"/>
          <c:showSerName val="0"/>
          <c:showPercent val="0"/>
          <c:showBubbleSize val="0"/>
        </c:dLbls>
        <c:gapWidth val="20"/>
        <c:overlap val="100"/>
        <c:axId val="262820992"/>
        <c:axId val="262822528"/>
      </c:barChart>
      <c:barChart>
        <c:barDir val="bar"/>
        <c:grouping val="stacked"/>
        <c:varyColors val="0"/>
        <c:ser>
          <c:idx val="2"/>
          <c:order val="2"/>
          <c:tx>
            <c:strRef>
              <c:f>'Figures 2(a-t)'!$AD$62</c:f>
              <c:strCache>
                <c:ptCount val="1"/>
                <c:pt idx="0">
                  <c:v>ADM1 (Ekiti)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2(a-t)'!$AD$63:$AD$79</c:f>
              <c:numCache>
                <c:formatCode>0.00%</c:formatCode>
                <c:ptCount val="17"/>
                <c:pt idx="0">
                  <c:v>-5.6688613230827425E-2</c:v>
                </c:pt>
                <c:pt idx="1">
                  <c:v>-6.2363997001383099E-2</c:v>
                </c:pt>
                <c:pt idx="2">
                  <c:v>-6.8834321859142483E-2</c:v>
                </c:pt>
                <c:pt idx="3">
                  <c:v>-6.592998138396651E-2</c:v>
                </c:pt>
                <c:pt idx="4">
                  <c:v>-5.6529112331925931E-2</c:v>
                </c:pt>
                <c:pt idx="5">
                  <c:v>-3.843345052851762E-2</c:v>
                </c:pt>
                <c:pt idx="6">
                  <c:v>-2.8879631507351851E-2</c:v>
                </c:pt>
                <c:pt idx="7">
                  <c:v>-2.5406499433771809E-2</c:v>
                </c:pt>
                <c:pt idx="8">
                  <c:v>-2.3750823138567544E-2</c:v>
                </c:pt>
                <c:pt idx="9">
                  <c:v>-2.0516657590305992E-2</c:v>
                </c:pt>
                <c:pt idx="10">
                  <c:v>-1.6611448974523151E-2</c:v>
                </c:pt>
                <c:pt idx="11">
                  <c:v>-1.2611394288500669E-2</c:v>
                </c:pt>
                <c:pt idx="12">
                  <c:v>-1.0261034613973647E-2</c:v>
                </c:pt>
                <c:pt idx="13">
                  <c:v>-7.893300734387711E-3</c:v>
                </c:pt>
                <c:pt idx="14">
                  <c:v>-5.2196669165514081E-3</c:v>
                </c:pt>
                <c:pt idx="15">
                  <c:v>-2.7502512139157696E-3</c:v>
                </c:pt>
                <c:pt idx="16">
                  <c:v>-1.6246305845252229E-3</c:v>
                </c:pt>
              </c:numCache>
            </c:numRef>
          </c:val>
          <c:extLst xmlns:c16r2="http://schemas.microsoft.com/office/drawing/2015/06/chart">
            <c:ext xmlns:c16="http://schemas.microsoft.com/office/drawing/2014/chart" uri="{C3380CC4-5D6E-409C-BE32-E72D297353CC}">
              <c16:uniqueId val="{00000002-065A-435D-9B58-9274AD0E7B35}"/>
            </c:ext>
          </c:extLst>
        </c:ser>
        <c:ser>
          <c:idx val="3"/>
          <c:order val="3"/>
          <c:tx>
            <c:strRef>
              <c:f>'Figures 2(a-t)'!$AE$62</c:f>
              <c:strCache>
                <c:ptCount val="1"/>
                <c:pt idx="0">
                  <c:v>ADM1 (Ekiti)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2(a-t)'!$AE$63:$AE$79</c:f>
              <c:numCache>
                <c:formatCode>0.00%</c:formatCode>
                <c:ptCount val="17"/>
                <c:pt idx="0">
                  <c:v>5.3795950500035321E-2</c:v>
                </c:pt>
                <c:pt idx="1">
                  <c:v>5.8959507278937451E-2</c:v>
                </c:pt>
                <c:pt idx="2">
                  <c:v>6.5657405740665212E-2</c:v>
                </c:pt>
                <c:pt idx="3">
                  <c:v>6.1823118060286786E-2</c:v>
                </c:pt>
                <c:pt idx="4">
                  <c:v>4.9936883215720408E-2</c:v>
                </c:pt>
                <c:pt idx="5">
                  <c:v>3.5825895654511941E-2</c:v>
                </c:pt>
                <c:pt idx="6">
                  <c:v>3.0100952676083297E-2</c:v>
                </c:pt>
                <c:pt idx="7">
                  <c:v>3.0141112723842421E-2</c:v>
                </c:pt>
                <c:pt idx="8">
                  <c:v>2.4084920557159425E-2</c:v>
                </c:pt>
                <c:pt idx="9">
                  <c:v>2.2676470655252478E-2</c:v>
                </c:pt>
                <c:pt idx="10">
                  <c:v>1.5647892651337869E-2</c:v>
                </c:pt>
                <c:pt idx="11">
                  <c:v>1.6417769311571333E-2</c:v>
                </c:pt>
                <c:pt idx="12">
                  <c:v>1.0841788779795337E-2</c:v>
                </c:pt>
                <c:pt idx="13">
                  <c:v>9.7309789481599285E-3</c:v>
                </c:pt>
                <c:pt idx="14">
                  <c:v>4.7311954136655815E-3</c:v>
                </c:pt>
                <c:pt idx="15">
                  <c:v>3.3310053797374617E-3</c:v>
                </c:pt>
                <c:pt idx="16">
                  <c:v>1.9923371210999181E-3</c:v>
                </c:pt>
              </c:numCache>
            </c:numRef>
          </c:val>
          <c:extLst xmlns:c16r2="http://schemas.microsoft.com/office/drawing/2015/06/chart">
            <c:ext xmlns:c16="http://schemas.microsoft.com/office/drawing/2014/chart" uri="{C3380CC4-5D6E-409C-BE32-E72D297353CC}">
              <c16:uniqueId val="{00000003-065A-435D-9B58-9274AD0E7B35}"/>
            </c:ext>
          </c:extLst>
        </c:ser>
        <c:dLbls>
          <c:showLegendKey val="0"/>
          <c:showVal val="0"/>
          <c:showCatName val="0"/>
          <c:showSerName val="0"/>
          <c:showPercent val="0"/>
          <c:showBubbleSize val="0"/>
        </c:dLbls>
        <c:gapWidth val="80"/>
        <c:overlap val="100"/>
        <c:axId val="262842240"/>
        <c:axId val="262840704"/>
      </c:barChart>
      <c:catAx>
        <c:axId val="26282099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822528"/>
        <c:crossesAt val="0"/>
        <c:auto val="1"/>
        <c:lblAlgn val="ctr"/>
        <c:lblOffset val="100"/>
        <c:noMultiLvlLbl val="0"/>
      </c:catAx>
      <c:valAx>
        <c:axId val="26282252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820992"/>
        <c:crosses val="autoZero"/>
        <c:crossBetween val="between"/>
        <c:majorUnit val="2.0000000000000004E-2"/>
      </c:valAx>
      <c:valAx>
        <c:axId val="262840704"/>
        <c:scaling>
          <c:orientation val="minMax"/>
        </c:scaling>
        <c:delete val="1"/>
        <c:axPos val="t"/>
        <c:numFmt formatCode="0.00%" sourceLinked="1"/>
        <c:majorTickMark val="out"/>
        <c:minorTickMark val="none"/>
        <c:tickLblPos val="nextTo"/>
        <c:crossAx val="262842240"/>
        <c:crosses val="max"/>
        <c:crossBetween val="between"/>
      </c:valAx>
      <c:catAx>
        <c:axId val="262842240"/>
        <c:scaling>
          <c:orientation val="minMax"/>
        </c:scaling>
        <c:delete val="1"/>
        <c:axPos val="l"/>
        <c:numFmt formatCode="General" sourceLinked="1"/>
        <c:majorTickMark val="out"/>
        <c:minorTickMark val="none"/>
        <c:tickLblPos val="nextTo"/>
        <c:crossAx val="262840704"/>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2(n).</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Enugu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D76F-4B53-B88F-EBEC9A6E3ECF}"/>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D76F-4B53-B88F-EBEC9A6E3ECF}"/>
            </c:ext>
          </c:extLst>
        </c:ser>
        <c:dLbls>
          <c:showLegendKey val="0"/>
          <c:showVal val="0"/>
          <c:showCatName val="0"/>
          <c:showSerName val="0"/>
          <c:showPercent val="0"/>
          <c:showBubbleSize val="0"/>
        </c:dLbls>
        <c:gapWidth val="20"/>
        <c:overlap val="100"/>
        <c:axId val="262952064"/>
        <c:axId val="262953600"/>
      </c:barChart>
      <c:barChart>
        <c:barDir val="bar"/>
        <c:grouping val="stacked"/>
        <c:varyColors val="0"/>
        <c:ser>
          <c:idx val="2"/>
          <c:order val="2"/>
          <c:tx>
            <c:strRef>
              <c:f>'Figures 2(a-t)'!$AF$62</c:f>
              <c:strCache>
                <c:ptCount val="1"/>
                <c:pt idx="0">
                  <c:v>ADM1 (Enugu)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2(a-t)'!$AF$63:$AF$79</c:f>
              <c:numCache>
                <c:formatCode>0.00%</c:formatCode>
                <c:ptCount val="17"/>
                <c:pt idx="0">
                  <c:v>-5.7318081484657002E-2</c:v>
                </c:pt>
                <c:pt idx="1">
                  <c:v>-5.7670005414736915E-2</c:v>
                </c:pt>
                <c:pt idx="2">
                  <c:v>-6.2828385903385783E-2</c:v>
                </c:pt>
                <c:pt idx="3">
                  <c:v>-5.9115746965335496E-2</c:v>
                </c:pt>
                <c:pt idx="4">
                  <c:v>-5.01926409852783E-2</c:v>
                </c:pt>
                <c:pt idx="5">
                  <c:v>-3.5870424054747947E-2</c:v>
                </c:pt>
                <c:pt idx="6">
                  <c:v>-2.6800796335461861E-2</c:v>
                </c:pt>
                <c:pt idx="7">
                  <c:v>-2.4515102496146163E-2</c:v>
                </c:pt>
                <c:pt idx="8">
                  <c:v>-2.3240114255251739E-2</c:v>
                </c:pt>
                <c:pt idx="9">
                  <c:v>-2.2267001560558431E-2</c:v>
                </c:pt>
                <c:pt idx="10">
                  <c:v>-1.7299756076405992E-2</c:v>
                </c:pt>
                <c:pt idx="11">
                  <c:v>-1.5831821124811383E-2</c:v>
                </c:pt>
                <c:pt idx="12">
                  <c:v>-1.1165998260309118E-2</c:v>
                </c:pt>
                <c:pt idx="13">
                  <c:v>-1.0234554808302234E-2</c:v>
                </c:pt>
                <c:pt idx="14">
                  <c:v>-6.1373812285043889E-3</c:v>
                </c:pt>
                <c:pt idx="15">
                  <c:v>-3.7303030735369282E-3</c:v>
                </c:pt>
                <c:pt idx="16">
                  <c:v>-1.8515637402402821E-3</c:v>
                </c:pt>
              </c:numCache>
            </c:numRef>
          </c:val>
          <c:extLst xmlns:c16r2="http://schemas.microsoft.com/office/drawing/2015/06/chart">
            <c:ext xmlns:c16="http://schemas.microsoft.com/office/drawing/2014/chart" uri="{C3380CC4-5D6E-409C-BE32-E72D297353CC}">
              <c16:uniqueId val="{00000002-D76F-4B53-B88F-EBEC9A6E3ECF}"/>
            </c:ext>
          </c:extLst>
        </c:ser>
        <c:ser>
          <c:idx val="3"/>
          <c:order val="3"/>
          <c:tx>
            <c:strRef>
              <c:f>'Figures 2(a-t)'!$AG$62</c:f>
              <c:strCache>
                <c:ptCount val="1"/>
                <c:pt idx="0">
                  <c:v>ADM1 (Enugu)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2(a-t)'!$AG$63:$AG$79</c:f>
              <c:numCache>
                <c:formatCode>0.00%</c:formatCode>
                <c:ptCount val="17"/>
                <c:pt idx="0">
                  <c:v>5.6621253986036728E-2</c:v>
                </c:pt>
                <c:pt idx="1">
                  <c:v>5.6097670893150778E-2</c:v>
                </c:pt>
                <c:pt idx="2">
                  <c:v>6.4297906097908683E-2</c:v>
                </c:pt>
                <c:pt idx="3">
                  <c:v>6.2228484686666544E-2</c:v>
                </c:pt>
                <c:pt idx="4">
                  <c:v>4.918895574839658E-2</c:v>
                </c:pt>
                <c:pt idx="5">
                  <c:v>3.660122104468868E-2</c:v>
                </c:pt>
                <c:pt idx="6">
                  <c:v>3.1733392938467435E-2</c:v>
                </c:pt>
                <c:pt idx="7">
                  <c:v>3.0794702661645523E-2</c:v>
                </c:pt>
                <c:pt idx="8">
                  <c:v>2.6524511139388824E-2</c:v>
                </c:pt>
                <c:pt idx="9">
                  <c:v>2.4923415781818035E-2</c:v>
                </c:pt>
                <c:pt idx="10">
                  <c:v>1.8714019231714278E-2</c:v>
                </c:pt>
                <c:pt idx="11">
                  <c:v>1.7995677721924386E-2</c:v>
                </c:pt>
                <c:pt idx="12">
                  <c:v>1.2959360938753687E-2</c:v>
                </c:pt>
                <c:pt idx="13">
                  <c:v>1.1674408313738598E-2</c:v>
                </c:pt>
                <c:pt idx="14">
                  <c:v>6.7246005017973258E-3</c:v>
                </c:pt>
                <c:pt idx="15">
                  <c:v>4.5238303907827633E-3</c:v>
                </c:pt>
                <c:pt idx="16">
                  <c:v>2.3269101554511864E-3</c:v>
                </c:pt>
              </c:numCache>
            </c:numRef>
          </c:val>
          <c:extLst xmlns:c16r2="http://schemas.microsoft.com/office/drawing/2015/06/chart">
            <c:ext xmlns:c16="http://schemas.microsoft.com/office/drawing/2014/chart" uri="{C3380CC4-5D6E-409C-BE32-E72D297353CC}">
              <c16:uniqueId val="{00000003-D76F-4B53-B88F-EBEC9A6E3ECF}"/>
            </c:ext>
          </c:extLst>
        </c:ser>
        <c:dLbls>
          <c:showLegendKey val="0"/>
          <c:showVal val="0"/>
          <c:showCatName val="0"/>
          <c:showSerName val="0"/>
          <c:showPercent val="0"/>
          <c:showBubbleSize val="0"/>
        </c:dLbls>
        <c:gapWidth val="80"/>
        <c:overlap val="100"/>
        <c:axId val="262969216"/>
        <c:axId val="262967680"/>
      </c:barChart>
      <c:catAx>
        <c:axId val="26295206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953600"/>
        <c:crossesAt val="0"/>
        <c:auto val="1"/>
        <c:lblAlgn val="ctr"/>
        <c:lblOffset val="100"/>
        <c:noMultiLvlLbl val="0"/>
      </c:catAx>
      <c:valAx>
        <c:axId val="26295360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952064"/>
        <c:crosses val="autoZero"/>
        <c:crossBetween val="between"/>
        <c:majorUnit val="2.0000000000000004E-2"/>
      </c:valAx>
      <c:valAx>
        <c:axId val="262967680"/>
        <c:scaling>
          <c:orientation val="minMax"/>
        </c:scaling>
        <c:delete val="1"/>
        <c:axPos val="t"/>
        <c:numFmt formatCode="0.00%" sourceLinked="1"/>
        <c:majorTickMark val="out"/>
        <c:minorTickMark val="none"/>
        <c:tickLblPos val="nextTo"/>
        <c:crossAx val="262969216"/>
        <c:crosses val="max"/>
        <c:crossBetween val="between"/>
      </c:valAx>
      <c:catAx>
        <c:axId val="262969216"/>
        <c:scaling>
          <c:orientation val="minMax"/>
        </c:scaling>
        <c:delete val="1"/>
        <c:axPos val="l"/>
        <c:numFmt formatCode="General" sourceLinked="1"/>
        <c:majorTickMark val="out"/>
        <c:minorTickMark val="none"/>
        <c:tickLblPos val="nextTo"/>
        <c:crossAx val="262967680"/>
        <c:crosses val="autoZero"/>
        <c:auto val="1"/>
        <c:lblAlgn val="ctr"/>
        <c:lblOffset val="100"/>
        <c:noMultiLvlLbl val="0"/>
      </c:catAx>
      <c:spPr>
        <a:noFill/>
        <a:ln>
          <a:noFill/>
        </a:ln>
        <a:effectLst/>
      </c:spPr>
    </c:plotArea>
    <c:legend>
      <c:legendPos val="t"/>
      <c:layout>
        <c:manualLayout>
          <c:xMode val="edge"/>
          <c:yMode val="edge"/>
          <c:x val="0.25994201343862272"/>
          <c:y val="0.14942389892097055"/>
          <c:w val="0.53329608963176001"/>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2(n).</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Federal Capital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9421335733854934"/>
          <c:w val="0.84727811364993311"/>
          <c:h val="0.52674807620352615"/>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283C-45C0-A236-3D115105ADE8}"/>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283C-45C0-A236-3D115105ADE8}"/>
            </c:ext>
          </c:extLst>
        </c:ser>
        <c:dLbls>
          <c:showLegendKey val="0"/>
          <c:showVal val="0"/>
          <c:showCatName val="0"/>
          <c:showSerName val="0"/>
          <c:showPercent val="0"/>
          <c:showBubbleSize val="0"/>
        </c:dLbls>
        <c:gapWidth val="20"/>
        <c:overlap val="100"/>
        <c:axId val="262888448"/>
        <c:axId val="262894336"/>
      </c:barChart>
      <c:barChart>
        <c:barDir val="bar"/>
        <c:grouping val="stacked"/>
        <c:varyColors val="0"/>
        <c:ser>
          <c:idx val="2"/>
          <c:order val="2"/>
          <c:tx>
            <c:strRef>
              <c:f>'Figures 2(a-t)'!$AH$62</c:f>
              <c:strCache>
                <c:ptCount val="1"/>
                <c:pt idx="0">
                  <c:v>ADM1 (Federal Capital Territory)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2(a-t)'!$AH$63:$AH$79</c:f>
              <c:numCache>
                <c:formatCode>0.00%</c:formatCode>
                <c:ptCount val="17"/>
                <c:pt idx="0">
                  <c:v>-7.5853814067209716E-2</c:v>
                </c:pt>
                <c:pt idx="1">
                  <c:v>-5.8132721319233457E-2</c:v>
                </c:pt>
                <c:pt idx="2">
                  <c:v>-4.8174806251495686E-2</c:v>
                </c:pt>
                <c:pt idx="3">
                  <c:v>-4.1812322340755367E-2</c:v>
                </c:pt>
                <c:pt idx="4">
                  <c:v>-5.1374353197799184E-2</c:v>
                </c:pt>
                <c:pt idx="5">
                  <c:v>-6.4235625980015087E-2</c:v>
                </c:pt>
                <c:pt idx="6">
                  <c:v>-5.4444627609262698E-2</c:v>
                </c:pt>
                <c:pt idx="7">
                  <c:v>-4.7315195603823738E-2</c:v>
                </c:pt>
                <c:pt idx="8">
                  <c:v>-3.070832868814025E-2</c:v>
                </c:pt>
                <c:pt idx="9">
                  <c:v>-2.5081353791625498E-2</c:v>
                </c:pt>
                <c:pt idx="10">
                  <c:v>-1.2936561106506711E-2</c:v>
                </c:pt>
                <c:pt idx="11">
                  <c:v>-1.0978030494667043E-2</c:v>
                </c:pt>
                <c:pt idx="12">
                  <c:v>-4.1646439824048701E-3</c:v>
                </c:pt>
                <c:pt idx="13">
                  <c:v>-3.4752594086102126E-3</c:v>
                </c:pt>
                <c:pt idx="14">
                  <c:v>-1.4865307326319248E-3</c:v>
                </c:pt>
                <c:pt idx="15">
                  <c:v>-1.0976789478332578E-3</c:v>
                </c:pt>
                <c:pt idx="16">
                  <c:v>-7.5515843952124071E-4</c:v>
                </c:pt>
              </c:numCache>
            </c:numRef>
          </c:val>
          <c:extLst xmlns:c16r2="http://schemas.microsoft.com/office/drawing/2015/06/chart">
            <c:ext xmlns:c16="http://schemas.microsoft.com/office/drawing/2014/chart" uri="{C3380CC4-5D6E-409C-BE32-E72D297353CC}">
              <c16:uniqueId val="{00000002-283C-45C0-A236-3D115105ADE8}"/>
            </c:ext>
          </c:extLst>
        </c:ser>
        <c:ser>
          <c:idx val="3"/>
          <c:order val="3"/>
          <c:tx>
            <c:strRef>
              <c:f>'Figures 2(a-t)'!$AI$62</c:f>
              <c:strCache>
                <c:ptCount val="1"/>
                <c:pt idx="0">
                  <c:v>ADM1 (Federal Capital Territory)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2(a-t)'!$AI$63:$AI$79</c:f>
              <c:numCache>
                <c:formatCode>0.00%</c:formatCode>
                <c:ptCount val="17"/>
                <c:pt idx="0">
                  <c:v>7.6128492349237714E-2</c:v>
                </c:pt>
                <c:pt idx="1">
                  <c:v>6.1182932633289805E-2</c:v>
                </c:pt>
                <c:pt idx="2">
                  <c:v>5.6708034567268979E-2</c:v>
                </c:pt>
                <c:pt idx="3">
                  <c:v>4.6764391187377539E-2</c:v>
                </c:pt>
                <c:pt idx="4">
                  <c:v>4.9758549930327273E-2</c:v>
                </c:pt>
                <c:pt idx="5">
                  <c:v>4.9446641158265366E-2</c:v>
                </c:pt>
                <c:pt idx="6">
                  <c:v>3.8614430082897826E-2</c:v>
                </c:pt>
                <c:pt idx="7">
                  <c:v>2.989132626795156E-2</c:v>
                </c:pt>
                <c:pt idx="8">
                  <c:v>1.9199763710489919E-2</c:v>
                </c:pt>
                <c:pt idx="9">
                  <c:v>1.3698751971923247E-2</c:v>
                </c:pt>
                <c:pt idx="10">
                  <c:v>7.9975229313964096E-3</c:v>
                </c:pt>
                <c:pt idx="11">
                  <c:v>6.8423435600663282E-3</c:v>
                </c:pt>
                <c:pt idx="12">
                  <c:v>3.743525772910144E-3</c:v>
                </c:pt>
                <c:pt idx="13">
                  <c:v>3.4175521490576446E-3</c:v>
                </c:pt>
                <c:pt idx="14">
                  <c:v>2.1463377504551944E-3</c:v>
                </c:pt>
                <c:pt idx="15">
                  <c:v>1.4011074416096644E-3</c:v>
                </c:pt>
                <c:pt idx="16">
                  <c:v>1.031284573939443E-3</c:v>
                </c:pt>
              </c:numCache>
            </c:numRef>
          </c:val>
          <c:extLst xmlns:c16r2="http://schemas.microsoft.com/office/drawing/2015/06/chart">
            <c:ext xmlns:c16="http://schemas.microsoft.com/office/drawing/2014/chart" uri="{C3380CC4-5D6E-409C-BE32-E72D297353CC}">
              <c16:uniqueId val="{00000003-283C-45C0-A236-3D115105ADE8}"/>
            </c:ext>
          </c:extLst>
        </c:ser>
        <c:dLbls>
          <c:showLegendKey val="0"/>
          <c:showVal val="0"/>
          <c:showCatName val="0"/>
          <c:showSerName val="0"/>
          <c:showPercent val="0"/>
          <c:showBubbleSize val="0"/>
        </c:dLbls>
        <c:gapWidth val="80"/>
        <c:overlap val="100"/>
        <c:axId val="262901760"/>
        <c:axId val="262895872"/>
      </c:barChart>
      <c:catAx>
        <c:axId val="26288844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894336"/>
        <c:crossesAt val="0"/>
        <c:auto val="1"/>
        <c:lblAlgn val="ctr"/>
        <c:lblOffset val="100"/>
        <c:noMultiLvlLbl val="0"/>
      </c:catAx>
      <c:valAx>
        <c:axId val="26289433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888448"/>
        <c:crosses val="autoZero"/>
        <c:crossBetween val="between"/>
        <c:majorUnit val="2.0000000000000004E-2"/>
      </c:valAx>
      <c:valAx>
        <c:axId val="262895872"/>
        <c:scaling>
          <c:orientation val="minMax"/>
        </c:scaling>
        <c:delete val="1"/>
        <c:axPos val="t"/>
        <c:numFmt formatCode="0.00%" sourceLinked="1"/>
        <c:majorTickMark val="out"/>
        <c:minorTickMark val="none"/>
        <c:tickLblPos val="nextTo"/>
        <c:crossAx val="262901760"/>
        <c:crosses val="max"/>
        <c:crossBetween val="between"/>
      </c:valAx>
      <c:catAx>
        <c:axId val="262901760"/>
        <c:scaling>
          <c:orientation val="minMax"/>
        </c:scaling>
        <c:delete val="1"/>
        <c:axPos val="l"/>
        <c:numFmt formatCode="General" sourceLinked="1"/>
        <c:majorTickMark val="out"/>
        <c:minorTickMark val="none"/>
        <c:tickLblPos val="nextTo"/>
        <c:crossAx val="262895872"/>
        <c:crosses val="autoZero"/>
        <c:auto val="1"/>
        <c:lblAlgn val="ctr"/>
        <c:lblOffset val="100"/>
        <c:noMultiLvlLbl val="0"/>
      </c:catAx>
      <c:spPr>
        <a:noFill/>
        <a:ln>
          <a:noFill/>
        </a:ln>
        <a:effectLst/>
      </c:spPr>
    </c:plotArea>
    <c:legend>
      <c:legendPos val="t"/>
      <c:layout>
        <c:manualLayout>
          <c:xMode val="edge"/>
          <c:yMode val="edge"/>
          <c:x val="0.12379045349396881"/>
          <c:y val="0.21065112719970067"/>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2(o).</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Gombe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3387-4048-80E4-EF9878CA9116}"/>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3387-4048-80E4-EF9878CA9116}"/>
            </c:ext>
          </c:extLst>
        </c:ser>
        <c:dLbls>
          <c:showLegendKey val="0"/>
          <c:showVal val="0"/>
          <c:showCatName val="0"/>
          <c:showSerName val="0"/>
          <c:showPercent val="0"/>
          <c:showBubbleSize val="0"/>
        </c:dLbls>
        <c:gapWidth val="20"/>
        <c:overlap val="100"/>
        <c:axId val="262436352"/>
        <c:axId val="262437888"/>
      </c:barChart>
      <c:barChart>
        <c:barDir val="bar"/>
        <c:grouping val="stacked"/>
        <c:varyColors val="0"/>
        <c:ser>
          <c:idx val="2"/>
          <c:order val="2"/>
          <c:tx>
            <c:strRef>
              <c:f>'Figures 2(a-t)'!$AJ$62</c:f>
              <c:strCache>
                <c:ptCount val="1"/>
                <c:pt idx="0">
                  <c:v>ADM1 (Gombe)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2(a-t)'!$AJ$63:$AJ$79</c:f>
              <c:numCache>
                <c:formatCode>0.00%</c:formatCode>
                <c:ptCount val="17"/>
                <c:pt idx="0">
                  <c:v>-9.8604693664893606E-2</c:v>
                </c:pt>
                <c:pt idx="1">
                  <c:v>-8.1734854949748637E-2</c:v>
                </c:pt>
                <c:pt idx="2">
                  <c:v>-7.3151664949615988E-2</c:v>
                </c:pt>
                <c:pt idx="3">
                  <c:v>-6.1801738863857779E-2</c:v>
                </c:pt>
                <c:pt idx="4">
                  <c:v>-4.4036675613016572E-2</c:v>
                </c:pt>
                <c:pt idx="5">
                  <c:v>-3.5282517476333444E-2</c:v>
                </c:pt>
                <c:pt idx="6">
                  <c:v>-3.0712951868047973E-2</c:v>
                </c:pt>
                <c:pt idx="7">
                  <c:v>-2.5667033658614953E-2</c:v>
                </c:pt>
                <c:pt idx="8">
                  <c:v>-2.0835120392519259E-2</c:v>
                </c:pt>
                <c:pt idx="9">
                  <c:v>-1.5698706979774175E-2</c:v>
                </c:pt>
                <c:pt idx="10">
                  <c:v>-1.2274038341078484E-2</c:v>
                </c:pt>
                <c:pt idx="11">
                  <c:v>-8.947234221925485E-3</c:v>
                </c:pt>
                <c:pt idx="12">
                  <c:v>-6.8861838585445008E-3</c:v>
                </c:pt>
                <c:pt idx="13">
                  <c:v>-4.9144496078786836E-3</c:v>
                </c:pt>
                <c:pt idx="14">
                  <c:v>-3.9163494176029379E-3</c:v>
                </c:pt>
                <c:pt idx="15">
                  <c:v>-2.5827979525091787E-3</c:v>
                </c:pt>
                <c:pt idx="16">
                  <c:v>-1.4464493897469229E-3</c:v>
                </c:pt>
              </c:numCache>
            </c:numRef>
          </c:val>
          <c:extLst xmlns:c16r2="http://schemas.microsoft.com/office/drawing/2015/06/chart">
            <c:ext xmlns:c16="http://schemas.microsoft.com/office/drawing/2014/chart" uri="{C3380CC4-5D6E-409C-BE32-E72D297353CC}">
              <c16:uniqueId val="{00000002-3387-4048-80E4-EF9878CA9116}"/>
            </c:ext>
          </c:extLst>
        </c:ser>
        <c:ser>
          <c:idx val="3"/>
          <c:order val="3"/>
          <c:tx>
            <c:strRef>
              <c:f>'Figures 2(a-t)'!$AK$62</c:f>
              <c:strCache>
                <c:ptCount val="1"/>
                <c:pt idx="0">
                  <c:v>ADM1 (Gombe)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2(a-t)'!$AK$63:$AK$79</c:f>
              <c:numCache>
                <c:formatCode>0.00%</c:formatCode>
                <c:ptCount val="17"/>
                <c:pt idx="0">
                  <c:v>9.1849978407903446E-2</c:v>
                </c:pt>
                <c:pt idx="1">
                  <c:v>7.1041682326463657E-2</c:v>
                </c:pt>
                <c:pt idx="2">
                  <c:v>5.8382670905497362E-2</c:v>
                </c:pt>
                <c:pt idx="3">
                  <c:v>5.13635445821524E-2</c:v>
                </c:pt>
                <c:pt idx="4">
                  <c:v>4.0764993979268638E-2</c:v>
                </c:pt>
                <c:pt idx="5">
                  <c:v>3.4402326345747684E-2</c:v>
                </c:pt>
                <c:pt idx="6">
                  <c:v>2.8071788930992249E-2</c:v>
                </c:pt>
                <c:pt idx="7">
                  <c:v>2.23526099907294E-2</c:v>
                </c:pt>
                <c:pt idx="8">
                  <c:v>1.882064410771582E-2</c:v>
                </c:pt>
                <c:pt idx="9">
                  <c:v>1.355453072931175E-2</c:v>
                </c:pt>
                <c:pt idx="10">
                  <c:v>1.1633202601663402E-2</c:v>
                </c:pt>
                <c:pt idx="11">
                  <c:v>8.4086845917914661E-3</c:v>
                </c:pt>
                <c:pt idx="12">
                  <c:v>7.3625364596920512E-3</c:v>
                </c:pt>
                <c:pt idx="13">
                  <c:v>5.1137159187547628E-3</c:v>
                </c:pt>
                <c:pt idx="14">
                  <c:v>4.3452436222252682E-3</c:v>
                </c:pt>
                <c:pt idx="15">
                  <c:v>2.3841211869315496E-3</c:v>
                </c:pt>
                <c:pt idx="16">
                  <c:v>1.654264107450526E-3</c:v>
                </c:pt>
              </c:numCache>
            </c:numRef>
          </c:val>
          <c:extLst xmlns:c16r2="http://schemas.microsoft.com/office/drawing/2015/06/chart">
            <c:ext xmlns:c16="http://schemas.microsoft.com/office/drawing/2014/chart" uri="{C3380CC4-5D6E-409C-BE32-E72D297353CC}">
              <c16:uniqueId val="{00000003-3387-4048-80E4-EF9878CA9116}"/>
            </c:ext>
          </c:extLst>
        </c:ser>
        <c:dLbls>
          <c:showLegendKey val="0"/>
          <c:showVal val="0"/>
          <c:showCatName val="0"/>
          <c:showSerName val="0"/>
          <c:showPercent val="0"/>
          <c:showBubbleSize val="0"/>
        </c:dLbls>
        <c:gapWidth val="80"/>
        <c:overlap val="100"/>
        <c:axId val="262441216"/>
        <c:axId val="262439680"/>
      </c:barChart>
      <c:catAx>
        <c:axId val="26243635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37888"/>
        <c:crossesAt val="0"/>
        <c:auto val="1"/>
        <c:lblAlgn val="ctr"/>
        <c:lblOffset val="100"/>
        <c:noMultiLvlLbl val="0"/>
      </c:catAx>
      <c:valAx>
        <c:axId val="26243788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36352"/>
        <c:crosses val="autoZero"/>
        <c:crossBetween val="between"/>
        <c:majorUnit val="2.0000000000000004E-2"/>
      </c:valAx>
      <c:valAx>
        <c:axId val="262439680"/>
        <c:scaling>
          <c:orientation val="minMax"/>
        </c:scaling>
        <c:delete val="1"/>
        <c:axPos val="t"/>
        <c:numFmt formatCode="0.00%" sourceLinked="1"/>
        <c:majorTickMark val="out"/>
        <c:minorTickMark val="none"/>
        <c:tickLblPos val="nextTo"/>
        <c:crossAx val="262441216"/>
        <c:crosses val="max"/>
        <c:crossBetween val="between"/>
      </c:valAx>
      <c:catAx>
        <c:axId val="262441216"/>
        <c:scaling>
          <c:orientation val="minMax"/>
        </c:scaling>
        <c:delete val="1"/>
        <c:axPos val="l"/>
        <c:numFmt formatCode="General" sourceLinked="1"/>
        <c:majorTickMark val="out"/>
        <c:minorTickMark val="none"/>
        <c:tickLblPos val="nextTo"/>
        <c:crossAx val="262439680"/>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2(p).</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Imo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34C9-46A0-81BC-44C653334CA1}"/>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34C9-46A0-81BC-44C653334CA1}"/>
            </c:ext>
          </c:extLst>
        </c:ser>
        <c:dLbls>
          <c:showLegendKey val="0"/>
          <c:showVal val="0"/>
          <c:showCatName val="0"/>
          <c:showSerName val="0"/>
          <c:showPercent val="0"/>
          <c:showBubbleSize val="0"/>
        </c:dLbls>
        <c:gapWidth val="20"/>
        <c:overlap val="100"/>
        <c:axId val="262488064"/>
        <c:axId val="262489600"/>
      </c:barChart>
      <c:barChart>
        <c:barDir val="bar"/>
        <c:grouping val="stacked"/>
        <c:varyColors val="0"/>
        <c:ser>
          <c:idx val="2"/>
          <c:order val="2"/>
          <c:tx>
            <c:strRef>
              <c:f>'Figures 2(a-t)'!$AL$62</c:f>
              <c:strCache>
                <c:ptCount val="1"/>
                <c:pt idx="0">
                  <c:v>ADM1 (Imo)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2(a-t)'!$AL$63:$AL$79</c:f>
              <c:numCache>
                <c:formatCode>0.00%</c:formatCode>
                <c:ptCount val="17"/>
                <c:pt idx="0">
                  <c:v>-5.860304961111501E-2</c:v>
                </c:pt>
                <c:pt idx="1">
                  <c:v>-6.0448736887625781E-2</c:v>
                </c:pt>
                <c:pt idx="2">
                  <c:v>-6.5230507215196964E-2</c:v>
                </c:pt>
                <c:pt idx="3">
                  <c:v>-6.2939396239080944E-2</c:v>
                </c:pt>
                <c:pt idx="4">
                  <c:v>-5.0373256407765118E-2</c:v>
                </c:pt>
                <c:pt idx="5">
                  <c:v>-3.6681029222570709E-2</c:v>
                </c:pt>
                <c:pt idx="6">
                  <c:v>-2.9480343223205582E-2</c:v>
                </c:pt>
                <c:pt idx="7">
                  <c:v>-2.6538491836092009E-2</c:v>
                </c:pt>
                <c:pt idx="8">
                  <c:v>-2.4944087698897183E-2</c:v>
                </c:pt>
                <c:pt idx="9">
                  <c:v>-2.2524090464093281E-2</c:v>
                </c:pt>
                <c:pt idx="10">
                  <c:v>-1.7520239198475285E-2</c:v>
                </c:pt>
                <c:pt idx="11">
                  <c:v>-1.5060404392804217E-2</c:v>
                </c:pt>
                <c:pt idx="12">
                  <c:v>-1.0450242062814656E-2</c:v>
                </c:pt>
                <c:pt idx="13">
                  <c:v>-9.0636782840353911E-3</c:v>
                </c:pt>
                <c:pt idx="14">
                  <c:v>-5.672797987283343E-3</c:v>
                </c:pt>
                <c:pt idx="15">
                  <c:v>-3.9879030782545089E-3</c:v>
                </c:pt>
                <c:pt idx="16">
                  <c:v>-1.9927798458664555E-3</c:v>
                </c:pt>
              </c:numCache>
            </c:numRef>
          </c:val>
          <c:extLst xmlns:c16r2="http://schemas.microsoft.com/office/drawing/2015/06/chart">
            <c:ext xmlns:c16="http://schemas.microsoft.com/office/drawing/2014/chart" uri="{C3380CC4-5D6E-409C-BE32-E72D297353CC}">
              <c16:uniqueId val="{00000002-34C9-46A0-81BC-44C653334CA1}"/>
            </c:ext>
          </c:extLst>
        </c:ser>
        <c:ser>
          <c:idx val="3"/>
          <c:order val="3"/>
          <c:tx>
            <c:strRef>
              <c:f>'Figures 2(a-t)'!$AM$62</c:f>
              <c:strCache>
                <c:ptCount val="1"/>
                <c:pt idx="0">
                  <c:v>ADM1 (Imo)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2(a-t)'!$AM$63:$AM$79</c:f>
              <c:numCache>
                <c:formatCode>0.00%</c:formatCode>
                <c:ptCount val="17"/>
                <c:pt idx="0">
                  <c:v>5.5744118054765666E-2</c:v>
                </c:pt>
                <c:pt idx="1">
                  <c:v>5.6856685871019642E-2</c:v>
                </c:pt>
                <c:pt idx="2">
                  <c:v>6.314597477398487E-2</c:v>
                </c:pt>
                <c:pt idx="3">
                  <c:v>5.89857426561421E-2</c:v>
                </c:pt>
                <c:pt idx="4">
                  <c:v>4.4494240406581169E-2</c:v>
                </c:pt>
                <c:pt idx="5">
                  <c:v>3.6386123041852701E-2</c:v>
                </c:pt>
                <c:pt idx="6">
                  <c:v>3.2253290520262455E-2</c:v>
                </c:pt>
                <c:pt idx="7">
                  <c:v>3.149439380826808E-2</c:v>
                </c:pt>
                <c:pt idx="8">
                  <c:v>2.5751474485838463E-2</c:v>
                </c:pt>
                <c:pt idx="9">
                  <c:v>2.3847022285786081E-2</c:v>
                </c:pt>
                <c:pt idx="10">
                  <c:v>1.7274363874209175E-2</c:v>
                </c:pt>
                <c:pt idx="11">
                  <c:v>1.6801540578351398E-2</c:v>
                </c:pt>
                <c:pt idx="12">
                  <c:v>1.1319097680822465E-2</c:v>
                </c:pt>
                <c:pt idx="13">
                  <c:v>1.113451092712122E-2</c:v>
                </c:pt>
                <c:pt idx="14">
                  <c:v>6.3287659528290718E-3</c:v>
                </c:pt>
                <c:pt idx="15">
                  <c:v>4.4636105421388666E-3</c:v>
                </c:pt>
                <c:pt idx="16">
                  <c:v>2.2080108848501322E-3</c:v>
                </c:pt>
              </c:numCache>
            </c:numRef>
          </c:val>
          <c:extLst xmlns:c16r2="http://schemas.microsoft.com/office/drawing/2015/06/chart">
            <c:ext xmlns:c16="http://schemas.microsoft.com/office/drawing/2014/chart" uri="{C3380CC4-5D6E-409C-BE32-E72D297353CC}">
              <c16:uniqueId val="{00000003-34C9-46A0-81BC-44C653334CA1}"/>
            </c:ext>
          </c:extLst>
        </c:ser>
        <c:dLbls>
          <c:showLegendKey val="0"/>
          <c:showVal val="0"/>
          <c:showCatName val="0"/>
          <c:showSerName val="0"/>
          <c:showPercent val="0"/>
          <c:showBubbleSize val="0"/>
        </c:dLbls>
        <c:gapWidth val="80"/>
        <c:overlap val="100"/>
        <c:axId val="262501120"/>
        <c:axId val="262491136"/>
      </c:barChart>
      <c:catAx>
        <c:axId val="26248806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89600"/>
        <c:crossesAt val="0"/>
        <c:auto val="1"/>
        <c:lblAlgn val="ctr"/>
        <c:lblOffset val="100"/>
        <c:noMultiLvlLbl val="0"/>
      </c:catAx>
      <c:valAx>
        <c:axId val="26248960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88064"/>
        <c:crosses val="autoZero"/>
        <c:crossBetween val="between"/>
        <c:majorUnit val="2.0000000000000004E-2"/>
      </c:valAx>
      <c:valAx>
        <c:axId val="262491136"/>
        <c:scaling>
          <c:orientation val="minMax"/>
        </c:scaling>
        <c:delete val="1"/>
        <c:axPos val="t"/>
        <c:numFmt formatCode="0.00%" sourceLinked="1"/>
        <c:majorTickMark val="out"/>
        <c:minorTickMark val="none"/>
        <c:tickLblPos val="nextTo"/>
        <c:crossAx val="262501120"/>
        <c:crosses val="max"/>
        <c:crossBetween val="between"/>
      </c:valAx>
      <c:catAx>
        <c:axId val="262501120"/>
        <c:scaling>
          <c:orientation val="minMax"/>
        </c:scaling>
        <c:delete val="1"/>
        <c:axPos val="l"/>
        <c:numFmt formatCode="General" sourceLinked="1"/>
        <c:majorTickMark val="out"/>
        <c:minorTickMark val="none"/>
        <c:tickLblPos val="nextTo"/>
        <c:crossAx val="262491136"/>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2(q).</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Jigawa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89FE-4442-9355-98D247F4CBBC}"/>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89FE-4442-9355-98D247F4CBBC}"/>
            </c:ext>
          </c:extLst>
        </c:ser>
        <c:dLbls>
          <c:showLegendKey val="0"/>
          <c:showVal val="0"/>
          <c:showCatName val="0"/>
          <c:showSerName val="0"/>
          <c:showPercent val="0"/>
          <c:showBubbleSize val="0"/>
        </c:dLbls>
        <c:gapWidth val="20"/>
        <c:overlap val="100"/>
        <c:axId val="262543616"/>
        <c:axId val="262549504"/>
      </c:barChart>
      <c:barChart>
        <c:barDir val="bar"/>
        <c:grouping val="stacked"/>
        <c:varyColors val="0"/>
        <c:ser>
          <c:idx val="2"/>
          <c:order val="2"/>
          <c:tx>
            <c:strRef>
              <c:f>'Figures 2(a-t)'!$AN$62</c:f>
              <c:strCache>
                <c:ptCount val="1"/>
                <c:pt idx="0">
                  <c:v>ADM1 (Jigawa)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2(a-t)'!$AN$63:$AN$79</c:f>
              <c:numCache>
                <c:formatCode>0.00%</c:formatCode>
                <c:ptCount val="17"/>
                <c:pt idx="0">
                  <c:v>-0.10371760080920932</c:v>
                </c:pt>
                <c:pt idx="1">
                  <c:v>-8.1537632792565817E-2</c:v>
                </c:pt>
                <c:pt idx="2">
                  <c:v>-6.0576207017087623E-2</c:v>
                </c:pt>
                <c:pt idx="3">
                  <c:v>-4.926635854119419E-2</c:v>
                </c:pt>
                <c:pt idx="4">
                  <c:v>-3.5184056279899963E-2</c:v>
                </c:pt>
                <c:pt idx="5">
                  <c:v>-3.1180226382722907E-2</c:v>
                </c:pt>
                <c:pt idx="6">
                  <c:v>-3.245770310866742E-2</c:v>
                </c:pt>
                <c:pt idx="7">
                  <c:v>-2.5538220448746419E-2</c:v>
                </c:pt>
                <c:pt idx="8">
                  <c:v>-2.4228827912993113E-2</c:v>
                </c:pt>
                <c:pt idx="9">
                  <c:v>-1.4970541200946329E-2</c:v>
                </c:pt>
                <c:pt idx="10">
                  <c:v>-1.587955074698193E-2</c:v>
                </c:pt>
                <c:pt idx="11">
                  <c:v>-7.4912653689822237E-3</c:v>
                </c:pt>
                <c:pt idx="12">
                  <c:v>-9.3879763519047321E-3</c:v>
                </c:pt>
                <c:pt idx="13">
                  <c:v>-3.9084202011878087E-3</c:v>
                </c:pt>
                <c:pt idx="14">
                  <c:v>-5.9164143516446778E-3</c:v>
                </c:pt>
                <c:pt idx="15">
                  <c:v>-1.9836773429835032E-3</c:v>
                </c:pt>
                <c:pt idx="16">
                  <c:v>-2.2552150264360847E-3</c:v>
                </c:pt>
              </c:numCache>
            </c:numRef>
          </c:val>
          <c:extLst xmlns:c16r2="http://schemas.microsoft.com/office/drawing/2015/06/chart">
            <c:ext xmlns:c16="http://schemas.microsoft.com/office/drawing/2014/chart" uri="{C3380CC4-5D6E-409C-BE32-E72D297353CC}">
              <c16:uniqueId val="{00000002-89FE-4442-9355-98D247F4CBBC}"/>
            </c:ext>
          </c:extLst>
        </c:ser>
        <c:ser>
          <c:idx val="3"/>
          <c:order val="3"/>
          <c:tx>
            <c:strRef>
              <c:f>'Figures 2(a-t)'!$AO$62</c:f>
              <c:strCache>
                <c:ptCount val="1"/>
                <c:pt idx="0">
                  <c:v>ADM1 (Jigawa)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2(a-t)'!$AO$63:$AO$79</c:f>
              <c:numCache>
                <c:formatCode>0.00%</c:formatCode>
                <c:ptCount val="17"/>
                <c:pt idx="0">
                  <c:v>9.5209251194309868E-2</c:v>
                </c:pt>
                <c:pt idx="1">
                  <c:v>7.7556599902395038E-2</c:v>
                </c:pt>
                <c:pt idx="2">
                  <c:v>5.7385976969956926E-2</c:v>
                </c:pt>
                <c:pt idx="3">
                  <c:v>5.0771467603764379E-2</c:v>
                </c:pt>
                <c:pt idx="4">
                  <c:v>4.3797440993746863E-2</c:v>
                </c:pt>
                <c:pt idx="5">
                  <c:v>3.6171757716786872E-2</c:v>
                </c:pt>
                <c:pt idx="6">
                  <c:v>3.268584204544879E-2</c:v>
                </c:pt>
                <c:pt idx="7">
                  <c:v>2.3034940212738293E-2</c:v>
                </c:pt>
                <c:pt idx="8">
                  <c:v>2.2171693547433816E-2</c:v>
                </c:pt>
                <c:pt idx="9">
                  <c:v>1.2785236995996169E-2</c:v>
                </c:pt>
                <c:pt idx="10">
                  <c:v>1.3871049996369365E-2</c:v>
                </c:pt>
                <c:pt idx="11">
                  <c:v>7.0094886209161695E-3</c:v>
                </c:pt>
                <c:pt idx="12">
                  <c:v>8.732266883716689E-3</c:v>
                </c:pt>
                <c:pt idx="13">
                  <c:v>3.9427001450565114E-3</c:v>
                </c:pt>
                <c:pt idx="14">
                  <c:v>5.2436493448815655E-3</c:v>
                </c:pt>
                <c:pt idx="15">
                  <c:v>1.9384210624080731E-3</c:v>
                </c:pt>
                <c:pt idx="16">
                  <c:v>2.2123228799205653E-3</c:v>
                </c:pt>
              </c:numCache>
            </c:numRef>
          </c:val>
          <c:extLst xmlns:c16r2="http://schemas.microsoft.com/office/drawing/2015/06/chart">
            <c:ext xmlns:c16="http://schemas.microsoft.com/office/drawing/2014/chart" uri="{C3380CC4-5D6E-409C-BE32-E72D297353CC}">
              <c16:uniqueId val="{00000003-89FE-4442-9355-98D247F4CBBC}"/>
            </c:ext>
          </c:extLst>
        </c:ser>
        <c:dLbls>
          <c:showLegendKey val="0"/>
          <c:showVal val="0"/>
          <c:showCatName val="0"/>
          <c:showSerName val="0"/>
          <c:showPercent val="0"/>
          <c:showBubbleSize val="0"/>
        </c:dLbls>
        <c:gapWidth val="80"/>
        <c:overlap val="100"/>
        <c:axId val="262552576"/>
        <c:axId val="262551040"/>
      </c:barChart>
      <c:catAx>
        <c:axId val="262543616"/>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549504"/>
        <c:crossesAt val="0"/>
        <c:auto val="1"/>
        <c:lblAlgn val="ctr"/>
        <c:lblOffset val="100"/>
        <c:noMultiLvlLbl val="0"/>
      </c:catAx>
      <c:valAx>
        <c:axId val="26254950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543616"/>
        <c:crosses val="autoZero"/>
        <c:crossBetween val="between"/>
        <c:majorUnit val="2.0000000000000004E-2"/>
      </c:valAx>
      <c:valAx>
        <c:axId val="262551040"/>
        <c:scaling>
          <c:orientation val="minMax"/>
        </c:scaling>
        <c:delete val="1"/>
        <c:axPos val="t"/>
        <c:numFmt formatCode="0.00%" sourceLinked="1"/>
        <c:majorTickMark val="out"/>
        <c:minorTickMark val="none"/>
        <c:tickLblPos val="nextTo"/>
        <c:crossAx val="262552576"/>
        <c:crosses val="max"/>
        <c:crossBetween val="between"/>
      </c:valAx>
      <c:catAx>
        <c:axId val="262552576"/>
        <c:scaling>
          <c:orientation val="minMax"/>
        </c:scaling>
        <c:delete val="1"/>
        <c:axPos val="l"/>
        <c:numFmt formatCode="General" sourceLinked="1"/>
        <c:majorTickMark val="out"/>
        <c:minorTickMark val="none"/>
        <c:tickLblPos val="nextTo"/>
        <c:crossAx val="262551040"/>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2(r).</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Kaduna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A37A-4409-9EFE-107BC95BFE0A}"/>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A37A-4409-9EFE-107BC95BFE0A}"/>
            </c:ext>
          </c:extLst>
        </c:ser>
        <c:dLbls>
          <c:showLegendKey val="0"/>
          <c:showVal val="0"/>
          <c:showCatName val="0"/>
          <c:showSerName val="0"/>
          <c:showPercent val="0"/>
          <c:showBubbleSize val="0"/>
        </c:dLbls>
        <c:gapWidth val="20"/>
        <c:overlap val="100"/>
        <c:axId val="263336704"/>
        <c:axId val="263338240"/>
      </c:barChart>
      <c:barChart>
        <c:barDir val="bar"/>
        <c:grouping val="stacked"/>
        <c:varyColors val="0"/>
        <c:ser>
          <c:idx val="2"/>
          <c:order val="2"/>
          <c:tx>
            <c:strRef>
              <c:f>'Figures 2(a-t)'!$AP$62</c:f>
              <c:strCache>
                <c:ptCount val="1"/>
                <c:pt idx="0">
                  <c:v>ADM1 (Kaduna)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2(a-t)'!$AP$63:$AP$79</c:f>
              <c:numCache>
                <c:formatCode>0.00%</c:formatCode>
                <c:ptCount val="17"/>
                <c:pt idx="0">
                  <c:v>-9.6480071413181503E-2</c:v>
                </c:pt>
                <c:pt idx="1">
                  <c:v>-7.631712869318924E-2</c:v>
                </c:pt>
                <c:pt idx="2">
                  <c:v>-6.3440627802065913E-2</c:v>
                </c:pt>
                <c:pt idx="3">
                  <c:v>-5.3889640007640974E-2</c:v>
                </c:pt>
                <c:pt idx="4">
                  <c:v>-4.1738529149249824E-2</c:v>
                </c:pt>
                <c:pt idx="5">
                  <c:v>-3.6295763199261206E-2</c:v>
                </c:pt>
                <c:pt idx="6">
                  <c:v>-3.1432007615396447E-2</c:v>
                </c:pt>
                <c:pt idx="7">
                  <c:v>-2.6974392806980826E-2</c:v>
                </c:pt>
                <c:pt idx="8">
                  <c:v>-2.146037809571015E-2</c:v>
                </c:pt>
                <c:pt idx="9">
                  <c:v>-1.6617745942674206E-2</c:v>
                </c:pt>
                <c:pt idx="10">
                  <c:v>-1.2518316012690957E-2</c:v>
                </c:pt>
                <c:pt idx="11">
                  <c:v>-1.0166307625432931E-2</c:v>
                </c:pt>
                <c:pt idx="12">
                  <c:v>-6.7130263173970179E-3</c:v>
                </c:pt>
                <c:pt idx="13">
                  <c:v>-5.0510119436445134E-3</c:v>
                </c:pt>
                <c:pt idx="14">
                  <c:v>-3.6792449275506287E-3</c:v>
                </c:pt>
                <c:pt idx="15">
                  <c:v>-2.3853491537553979E-3</c:v>
                </c:pt>
                <c:pt idx="16">
                  <c:v>-1.8086224017751903E-3</c:v>
                </c:pt>
              </c:numCache>
            </c:numRef>
          </c:val>
          <c:extLst xmlns:c16r2="http://schemas.microsoft.com/office/drawing/2015/06/chart">
            <c:ext xmlns:c16="http://schemas.microsoft.com/office/drawing/2014/chart" uri="{C3380CC4-5D6E-409C-BE32-E72D297353CC}">
              <c16:uniqueId val="{00000002-A37A-4409-9EFE-107BC95BFE0A}"/>
            </c:ext>
          </c:extLst>
        </c:ser>
        <c:ser>
          <c:idx val="3"/>
          <c:order val="3"/>
          <c:tx>
            <c:strRef>
              <c:f>'Figures 2(a-t)'!$AQ$62</c:f>
              <c:strCache>
                <c:ptCount val="1"/>
                <c:pt idx="0">
                  <c:v>ADM1 (Kaduna)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2(a-t)'!$AQ$63:$AQ$79</c:f>
              <c:numCache>
                <c:formatCode>0.00%</c:formatCode>
                <c:ptCount val="17"/>
                <c:pt idx="0">
                  <c:v>9.3757089908286628E-2</c:v>
                </c:pt>
                <c:pt idx="1">
                  <c:v>7.4366579672385857E-2</c:v>
                </c:pt>
                <c:pt idx="2">
                  <c:v>6.0675513616220603E-2</c:v>
                </c:pt>
                <c:pt idx="3">
                  <c:v>5.3293845077561242E-2</c:v>
                </c:pt>
                <c:pt idx="4">
                  <c:v>4.3565077922052713E-2</c:v>
                </c:pt>
                <c:pt idx="5">
                  <c:v>3.6427413554642948E-2</c:v>
                </c:pt>
                <c:pt idx="6">
                  <c:v>2.9771135048715768E-2</c:v>
                </c:pt>
                <c:pt idx="7">
                  <c:v>2.3934217297532201E-2</c:v>
                </c:pt>
                <c:pt idx="8">
                  <c:v>1.9934809667041066E-2</c:v>
                </c:pt>
                <c:pt idx="9">
                  <c:v>1.4480054742798251E-2</c:v>
                </c:pt>
                <c:pt idx="10">
                  <c:v>1.1948211741727352E-2</c:v>
                </c:pt>
                <c:pt idx="11">
                  <c:v>9.3297055839047221E-3</c:v>
                </c:pt>
                <c:pt idx="12">
                  <c:v>7.015148468602646E-3</c:v>
                </c:pt>
                <c:pt idx="13">
                  <c:v>5.3301837727064037E-3</c:v>
                </c:pt>
                <c:pt idx="14">
                  <c:v>4.4465392798188914E-3</c:v>
                </c:pt>
                <c:pt idx="15">
                  <c:v>2.6793644747510489E-3</c:v>
                </c:pt>
                <c:pt idx="16">
                  <c:v>2.0769470636547165E-3</c:v>
                </c:pt>
              </c:numCache>
            </c:numRef>
          </c:val>
          <c:extLst xmlns:c16r2="http://schemas.microsoft.com/office/drawing/2015/06/chart">
            <c:ext xmlns:c16="http://schemas.microsoft.com/office/drawing/2014/chart" uri="{C3380CC4-5D6E-409C-BE32-E72D297353CC}">
              <c16:uniqueId val="{00000003-A37A-4409-9EFE-107BC95BFE0A}"/>
            </c:ext>
          </c:extLst>
        </c:ser>
        <c:dLbls>
          <c:showLegendKey val="0"/>
          <c:showVal val="0"/>
          <c:showCatName val="0"/>
          <c:showSerName val="0"/>
          <c:showPercent val="0"/>
          <c:showBubbleSize val="0"/>
        </c:dLbls>
        <c:gapWidth val="80"/>
        <c:overlap val="100"/>
        <c:axId val="263345664"/>
        <c:axId val="263344128"/>
      </c:barChart>
      <c:catAx>
        <c:axId val="26333670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338240"/>
        <c:crossesAt val="0"/>
        <c:auto val="1"/>
        <c:lblAlgn val="ctr"/>
        <c:lblOffset val="100"/>
        <c:noMultiLvlLbl val="0"/>
      </c:catAx>
      <c:valAx>
        <c:axId val="26333824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336704"/>
        <c:crosses val="autoZero"/>
        <c:crossBetween val="between"/>
        <c:majorUnit val="2.0000000000000004E-2"/>
      </c:valAx>
      <c:valAx>
        <c:axId val="263344128"/>
        <c:scaling>
          <c:orientation val="minMax"/>
        </c:scaling>
        <c:delete val="1"/>
        <c:axPos val="t"/>
        <c:numFmt formatCode="0.00%" sourceLinked="1"/>
        <c:majorTickMark val="out"/>
        <c:minorTickMark val="none"/>
        <c:tickLblPos val="nextTo"/>
        <c:crossAx val="263345664"/>
        <c:crosses val="max"/>
        <c:crossBetween val="between"/>
      </c:valAx>
      <c:catAx>
        <c:axId val="263345664"/>
        <c:scaling>
          <c:orientation val="minMax"/>
        </c:scaling>
        <c:delete val="1"/>
        <c:axPos val="l"/>
        <c:numFmt formatCode="General" sourceLinked="1"/>
        <c:majorTickMark val="out"/>
        <c:minorTickMark val="none"/>
        <c:tickLblPos val="nextTo"/>
        <c:crossAx val="263344128"/>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2(s).</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Kano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CFBF-4E62-AA0B-1A70B460CC53}"/>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CFBF-4E62-AA0B-1A70B460CC53}"/>
            </c:ext>
          </c:extLst>
        </c:ser>
        <c:dLbls>
          <c:showLegendKey val="0"/>
          <c:showVal val="0"/>
          <c:showCatName val="0"/>
          <c:showSerName val="0"/>
          <c:showPercent val="0"/>
          <c:showBubbleSize val="0"/>
        </c:dLbls>
        <c:gapWidth val="20"/>
        <c:overlap val="100"/>
        <c:axId val="263384064"/>
        <c:axId val="263398144"/>
      </c:barChart>
      <c:barChart>
        <c:barDir val="bar"/>
        <c:grouping val="stacked"/>
        <c:varyColors val="0"/>
        <c:ser>
          <c:idx val="2"/>
          <c:order val="2"/>
          <c:tx>
            <c:strRef>
              <c:f>'Figures 2(a-t)'!$AR$62</c:f>
              <c:strCache>
                <c:ptCount val="1"/>
                <c:pt idx="0">
                  <c:v>ADM1 (Kano)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2(a-t)'!$AR$63:$AR$79</c:f>
              <c:numCache>
                <c:formatCode>0.00%</c:formatCode>
                <c:ptCount val="17"/>
                <c:pt idx="0">
                  <c:v>-9.8656639335651358E-2</c:v>
                </c:pt>
                <c:pt idx="1">
                  <c:v>-8.1394756000714066E-2</c:v>
                </c:pt>
                <c:pt idx="2">
                  <c:v>-6.9790400179839604E-2</c:v>
                </c:pt>
                <c:pt idx="3">
                  <c:v>-5.964503718374714E-2</c:v>
                </c:pt>
                <c:pt idx="4">
                  <c:v>-4.2076589042273328E-2</c:v>
                </c:pt>
                <c:pt idx="5">
                  <c:v>-3.5365736295495269E-2</c:v>
                </c:pt>
                <c:pt idx="6">
                  <c:v>-3.2094462806335232E-2</c:v>
                </c:pt>
                <c:pt idx="7">
                  <c:v>-2.6082765886014901E-2</c:v>
                </c:pt>
                <c:pt idx="8">
                  <c:v>-2.2998825312423553E-2</c:v>
                </c:pt>
                <c:pt idx="9">
                  <c:v>-1.5350352957252098E-2</c:v>
                </c:pt>
                <c:pt idx="10">
                  <c:v>-1.4328102949354731E-2</c:v>
                </c:pt>
                <c:pt idx="11">
                  <c:v>-8.8332979482270597E-3</c:v>
                </c:pt>
                <c:pt idx="12">
                  <c:v>-8.2626304626829163E-3</c:v>
                </c:pt>
                <c:pt idx="13">
                  <c:v>-4.3185012191332287E-3</c:v>
                </c:pt>
                <c:pt idx="14">
                  <c:v>-4.8471473604792198E-3</c:v>
                </c:pt>
                <c:pt idx="15">
                  <c:v>-2.0234893436956599E-3</c:v>
                </c:pt>
                <c:pt idx="16">
                  <c:v>-1.9545067524333075E-3</c:v>
                </c:pt>
              </c:numCache>
            </c:numRef>
          </c:val>
          <c:extLst xmlns:c16r2="http://schemas.microsoft.com/office/drawing/2015/06/chart">
            <c:ext xmlns:c16="http://schemas.microsoft.com/office/drawing/2014/chart" uri="{C3380CC4-5D6E-409C-BE32-E72D297353CC}">
              <c16:uniqueId val="{00000002-CFBF-4E62-AA0B-1A70B460CC53}"/>
            </c:ext>
          </c:extLst>
        </c:ser>
        <c:ser>
          <c:idx val="3"/>
          <c:order val="3"/>
          <c:tx>
            <c:strRef>
              <c:f>'Figures 2(a-t)'!$AS$62</c:f>
              <c:strCache>
                <c:ptCount val="1"/>
                <c:pt idx="0">
                  <c:v>ADM1 (Kano)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2(a-t)'!$AS$63:$AS$79</c:f>
              <c:numCache>
                <c:formatCode>0.00%</c:formatCode>
                <c:ptCount val="17"/>
                <c:pt idx="0">
                  <c:v>9.2300470242350025E-2</c:v>
                </c:pt>
                <c:pt idx="1">
                  <c:v>7.4287785967368805E-2</c:v>
                </c:pt>
                <c:pt idx="2">
                  <c:v>5.6338427564238659E-2</c:v>
                </c:pt>
                <c:pt idx="3">
                  <c:v>4.8890878944000682E-2</c:v>
                </c:pt>
                <c:pt idx="4">
                  <c:v>4.1534352081562545E-2</c:v>
                </c:pt>
                <c:pt idx="5">
                  <c:v>3.4635946027550428E-2</c:v>
                </c:pt>
                <c:pt idx="6">
                  <c:v>2.9626590401355263E-2</c:v>
                </c:pt>
                <c:pt idx="7">
                  <c:v>2.1835818494240065E-2</c:v>
                </c:pt>
                <c:pt idx="8">
                  <c:v>2.0270523422858875E-2</c:v>
                </c:pt>
                <c:pt idx="9">
                  <c:v>1.221777928950135E-2</c:v>
                </c:pt>
                <c:pt idx="10">
                  <c:v>1.2542930459817823E-2</c:v>
                </c:pt>
                <c:pt idx="11">
                  <c:v>6.9548997842365599E-3</c:v>
                </c:pt>
                <c:pt idx="12">
                  <c:v>7.555834391825526E-3</c:v>
                </c:pt>
                <c:pt idx="13">
                  <c:v>3.8212976220473945E-3</c:v>
                </c:pt>
                <c:pt idx="14">
                  <c:v>4.9568289459474748E-3</c:v>
                </c:pt>
                <c:pt idx="15">
                  <c:v>1.9496581357950592E-3</c:v>
                </c:pt>
                <c:pt idx="16">
                  <c:v>2.2567371895507904E-3</c:v>
                </c:pt>
              </c:numCache>
            </c:numRef>
          </c:val>
          <c:extLst xmlns:c16r2="http://schemas.microsoft.com/office/drawing/2015/06/chart">
            <c:ext xmlns:c16="http://schemas.microsoft.com/office/drawing/2014/chart" uri="{C3380CC4-5D6E-409C-BE32-E72D297353CC}">
              <c16:uniqueId val="{00000003-CFBF-4E62-AA0B-1A70B460CC53}"/>
            </c:ext>
          </c:extLst>
        </c:ser>
        <c:dLbls>
          <c:showLegendKey val="0"/>
          <c:showVal val="0"/>
          <c:showCatName val="0"/>
          <c:showSerName val="0"/>
          <c:showPercent val="0"/>
          <c:showBubbleSize val="0"/>
        </c:dLbls>
        <c:gapWidth val="80"/>
        <c:overlap val="100"/>
        <c:axId val="263413760"/>
        <c:axId val="263399680"/>
      </c:barChart>
      <c:catAx>
        <c:axId val="26338406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398144"/>
        <c:crossesAt val="0"/>
        <c:auto val="1"/>
        <c:lblAlgn val="ctr"/>
        <c:lblOffset val="100"/>
        <c:noMultiLvlLbl val="0"/>
      </c:catAx>
      <c:valAx>
        <c:axId val="26339814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384064"/>
        <c:crosses val="autoZero"/>
        <c:crossBetween val="between"/>
        <c:majorUnit val="2.0000000000000004E-2"/>
      </c:valAx>
      <c:valAx>
        <c:axId val="263399680"/>
        <c:scaling>
          <c:orientation val="minMax"/>
        </c:scaling>
        <c:delete val="1"/>
        <c:axPos val="t"/>
        <c:numFmt formatCode="0.00%" sourceLinked="1"/>
        <c:majorTickMark val="out"/>
        <c:minorTickMark val="none"/>
        <c:tickLblPos val="nextTo"/>
        <c:crossAx val="263413760"/>
        <c:crosses val="max"/>
        <c:crossBetween val="between"/>
      </c:valAx>
      <c:catAx>
        <c:axId val="263413760"/>
        <c:scaling>
          <c:orientation val="minMax"/>
        </c:scaling>
        <c:delete val="1"/>
        <c:axPos val="l"/>
        <c:numFmt formatCode="General" sourceLinked="1"/>
        <c:majorTickMark val="out"/>
        <c:minorTickMark val="none"/>
        <c:tickLblPos val="nextTo"/>
        <c:crossAx val="263399680"/>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2(t).</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Katsina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4563-46B9-8DA4-5BBF6D346F2D}"/>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4563-46B9-8DA4-5BBF6D346F2D}"/>
            </c:ext>
          </c:extLst>
        </c:ser>
        <c:dLbls>
          <c:showLegendKey val="0"/>
          <c:showVal val="0"/>
          <c:showCatName val="0"/>
          <c:showSerName val="0"/>
          <c:showPercent val="0"/>
          <c:showBubbleSize val="0"/>
        </c:dLbls>
        <c:gapWidth val="20"/>
        <c:overlap val="100"/>
        <c:axId val="263440256"/>
        <c:axId val="263441792"/>
      </c:barChart>
      <c:barChart>
        <c:barDir val="bar"/>
        <c:grouping val="stacked"/>
        <c:varyColors val="0"/>
        <c:ser>
          <c:idx val="2"/>
          <c:order val="2"/>
          <c:tx>
            <c:strRef>
              <c:f>'Figures 2(a-t)'!$AT$62</c:f>
              <c:strCache>
                <c:ptCount val="1"/>
                <c:pt idx="0">
                  <c:v>ADM1 (Katsina)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2(a-t)'!$AT$63:$AT$79</c:f>
              <c:numCache>
                <c:formatCode>0.00%</c:formatCode>
                <c:ptCount val="17"/>
                <c:pt idx="0">
                  <c:v>-0.10629973782871095</c:v>
                </c:pt>
                <c:pt idx="1">
                  <c:v>-8.2381358982875769E-2</c:v>
                </c:pt>
                <c:pt idx="2">
                  <c:v>-6.4127251330420534E-2</c:v>
                </c:pt>
                <c:pt idx="3">
                  <c:v>-5.1337053699526812E-2</c:v>
                </c:pt>
                <c:pt idx="4">
                  <c:v>-3.7126689126661304E-2</c:v>
                </c:pt>
                <c:pt idx="5">
                  <c:v>-3.2453416959175758E-2</c:v>
                </c:pt>
                <c:pt idx="6">
                  <c:v>-3.0670910563890617E-2</c:v>
                </c:pt>
                <c:pt idx="7">
                  <c:v>-2.5495679626833839E-2</c:v>
                </c:pt>
                <c:pt idx="8">
                  <c:v>-2.2099849673223725E-2</c:v>
                </c:pt>
                <c:pt idx="9">
                  <c:v>-1.5433896837224993E-2</c:v>
                </c:pt>
                <c:pt idx="10">
                  <c:v>-1.3909884923374584E-2</c:v>
                </c:pt>
                <c:pt idx="11">
                  <c:v>-8.0418987133906109E-3</c:v>
                </c:pt>
                <c:pt idx="12">
                  <c:v>-7.97382808589122E-3</c:v>
                </c:pt>
                <c:pt idx="13">
                  <c:v>-4.0500781197402086E-3</c:v>
                </c:pt>
                <c:pt idx="14">
                  <c:v>-4.4955183938511856E-3</c:v>
                </c:pt>
                <c:pt idx="15">
                  <c:v>-2.1725461221977073E-3</c:v>
                </c:pt>
                <c:pt idx="16">
                  <c:v>-1.7571662346831771E-3</c:v>
                </c:pt>
              </c:numCache>
            </c:numRef>
          </c:val>
          <c:extLst xmlns:c16r2="http://schemas.microsoft.com/office/drawing/2015/06/chart">
            <c:ext xmlns:c16="http://schemas.microsoft.com/office/drawing/2014/chart" uri="{C3380CC4-5D6E-409C-BE32-E72D297353CC}">
              <c16:uniqueId val="{00000002-4563-46B9-8DA4-5BBF6D346F2D}"/>
            </c:ext>
          </c:extLst>
        </c:ser>
        <c:ser>
          <c:idx val="3"/>
          <c:order val="3"/>
          <c:tx>
            <c:strRef>
              <c:f>'Figures 2(a-t)'!$AU$62</c:f>
              <c:strCache>
                <c:ptCount val="1"/>
                <c:pt idx="0">
                  <c:v>ADM1 (Katsina)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2(a-t)'!$AU$63:$AU$79</c:f>
              <c:numCache>
                <c:formatCode>0.00%</c:formatCode>
                <c:ptCount val="17"/>
                <c:pt idx="0">
                  <c:v>9.8459566668347723E-2</c:v>
                </c:pt>
                <c:pt idx="1">
                  <c:v>7.6604050798575282E-2</c:v>
                </c:pt>
                <c:pt idx="2">
                  <c:v>5.8686072923516686E-2</c:v>
                </c:pt>
                <c:pt idx="3">
                  <c:v>5.0823294364969365E-2</c:v>
                </c:pt>
                <c:pt idx="4">
                  <c:v>4.2429987247936826E-2</c:v>
                </c:pt>
                <c:pt idx="5">
                  <c:v>3.5735216190077045E-2</c:v>
                </c:pt>
                <c:pt idx="6">
                  <c:v>3.0186714750035464E-2</c:v>
                </c:pt>
                <c:pt idx="7">
                  <c:v>2.2961415133690464E-2</c:v>
                </c:pt>
                <c:pt idx="8">
                  <c:v>2.0317219061465042E-2</c:v>
                </c:pt>
                <c:pt idx="9">
                  <c:v>1.3256133623138646E-2</c:v>
                </c:pt>
                <c:pt idx="10">
                  <c:v>1.2590954407337119E-2</c:v>
                </c:pt>
                <c:pt idx="11">
                  <c:v>7.4936071991893137E-3</c:v>
                </c:pt>
                <c:pt idx="12">
                  <c:v>7.8517232924023486E-3</c:v>
                </c:pt>
                <c:pt idx="13">
                  <c:v>4.2311857381601209E-3</c:v>
                </c:pt>
                <c:pt idx="14">
                  <c:v>4.5397394584310814E-3</c:v>
                </c:pt>
                <c:pt idx="15">
                  <c:v>2.1590065265819527E-3</c:v>
                </c:pt>
                <c:pt idx="16">
                  <c:v>1.8473473944725159E-3</c:v>
                </c:pt>
              </c:numCache>
            </c:numRef>
          </c:val>
          <c:extLst xmlns:c16r2="http://schemas.microsoft.com/office/drawing/2015/06/chart">
            <c:ext xmlns:c16="http://schemas.microsoft.com/office/drawing/2014/chart" uri="{C3380CC4-5D6E-409C-BE32-E72D297353CC}">
              <c16:uniqueId val="{00000003-4563-46B9-8DA4-5BBF6D346F2D}"/>
            </c:ext>
          </c:extLst>
        </c:ser>
        <c:dLbls>
          <c:showLegendKey val="0"/>
          <c:showVal val="0"/>
          <c:showCatName val="0"/>
          <c:showSerName val="0"/>
          <c:showPercent val="0"/>
          <c:showBubbleSize val="0"/>
        </c:dLbls>
        <c:gapWidth val="80"/>
        <c:overlap val="100"/>
        <c:axId val="263461504"/>
        <c:axId val="263459968"/>
      </c:barChart>
      <c:catAx>
        <c:axId val="263440256"/>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441792"/>
        <c:crossesAt val="0"/>
        <c:auto val="1"/>
        <c:lblAlgn val="ctr"/>
        <c:lblOffset val="100"/>
        <c:noMultiLvlLbl val="0"/>
      </c:catAx>
      <c:valAx>
        <c:axId val="263441792"/>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440256"/>
        <c:crosses val="autoZero"/>
        <c:crossBetween val="between"/>
        <c:majorUnit val="2.0000000000000004E-2"/>
      </c:valAx>
      <c:valAx>
        <c:axId val="263459968"/>
        <c:scaling>
          <c:orientation val="minMax"/>
        </c:scaling>
        <c:delete val="1"/>
        <c:axPos val="t"/>
        <c:numFmt formatCode="0.00%" sourceLinked="1"/>
        <c:majorTickMark val="out"/>
        <c:minorTickMark val="none"/>
        <c:tickLblPos val="nextTo"/>
        <c:crossAx val="263461504"/>
        <c:crosses val="max"/>
        <c:crossBetween val="between"/>
      </c:valAx>
      <c:catAx>
        <c:axId val="263461504"/>
        <c:scaling>
          <c:orientation val="minMax"/>
        </c:scaling>
        <c:delete val="1"/>
        <c:axPos val="l"/>
        <c:numFmt formatCode="General" sourceLinked="1"/>
        <c:majorTickMark val="out"/>
        <c:minorTickMark val="none"/>
        <c:tickLblPos val="nextTo"/>
        <c:crossAx val="263459968"/>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2(t).</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Katsina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CDBC-4A11-BC7A-F6E14142F314}"/>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CDBC-4A11-BC7A-F6E14142F314}"/>
            </c:ext>
          </c:extLst>
        </c:ser>
        <c:dLbls>
          <c:showLegendKey val="0"/>
          <c:showVal val="0"/>
          <c:showCatName val="0"/>
          <c:showSerName val="0"/>
          <c:showPercent val="0"/>
          <c:showBubbleSize val="0"/>
        </c:dLbls>
        <c:gapWidth val="20"/>
        <c:overlap val="100"/>
        <c:axId val="263175168"/>
        <c:axId val="263193344"/>
      </c:barChart>
      <c:barChart>
        <c:barDir val="bar"/>
        <c:grouping val="stacked"/>
        <c:varyColors val="0"/>
        <c:ser>
          <c:idx val="2"/>
          <c:order val="2"/>
          <c:tx>
            <c:strRef>
              <c:f>'Figures 2(a-t)'!$AT$62</c:f>
              <c:strCache>
                <c:ptCount val="1"/>
                <c:pt idx="0">
                  <c:v>ADM1 (Katsina)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2(a-t)'!$AT$63:$AT$79</c:f>
              <c:numCache>
                <c:formatCode>0.00%</c:formatCode>
                <c:ptCount val="17"/>
                <c:pt idx="0">
                  <c:v>-0.10629973782871095</c:v>
                </c:pt>
                <c:pt idx="1">
                  <c:v>-8.2381358982875769E-2</c:v>
                </c:pt>
                <c:pt idx="2">
                  <c:v>-6.4127251330420534E-2</c:v>
                </c:pt>
                <c:pt idx="3">
                  <c:v>-5.1337053699526812E-2</c:v>
                </c:pt>
                <c:pt idx="4">
                  <c:v>-3.7126689126661304E-2</c:v>
                </c:pt>
                <c:pt idx="5">
                  <c:v>-3.2453416959175758E-2</c:v>
                </c:pt>
                <c:pt idx="6">
                  <c:v>-3.0670910563890617E-2</c:v>
                </c:pt>
                <c:pt idx="7">
                  <c:v>-2.5495679626833839E-2</c:v>
                </c:pt>
                <c:pt idx="8">
                  <c:v>-2.2099849673223725E-2</c:v>
                </c:pt>
                <c:pt idx="9">
                  <c:v>-1.5433896837224993E-2</c:v>
                </c:pt>
                <c:pt idx="10">
                  <c:v>-1.3909884923374584E-2</c:v>
                </c:pt>
                <c:pt idx="11">
                  <c:v>-8.0418987133906109E-3</c:v>
                </c:pt>
                <c:pt idx="12">
                  <c:v>-7.97382808589122E-3</c:v>
                </c:pt>
                <c:pt idx="13">
                  <c:v>-4.0500781197402086E-3</c:v>
                </c:pt>
                <c:pt idx="14">
                  <c:v>-4.4955183938511856E-3</c:v>
                </c:pt>
                <c:pt idx="15">
                  <c:v>-2.1725461221977073E-3</c:v>
                </c:pt>
                <c:pt idx="16">
                  <c:v>-1.7571662346831771E-3</c:v>
                </c:pt>
              </c:numCache>
            </c:numRef>
          </c:val>
          <c:extLst xmlns:c16r2="http://schemas.microsoft.com/office/drawing/2015/06/chart">
            <c:ext xmlns:c16="http://schemas.microsoft.com/office/drawing/2014/chart" uri="{C3380CC4-5D6E-409C-BE32-E72D297353CC}">
              <c16:uniqueId val="{00000002-CDBC-4A11-BC7A-F6E14142F314}"/>
            </c:ext>
          </c:extLst>
        </c:ser>
        <c:ser>
          <c:idx val="3"/>
          <c:order val="3"/>
          <c:tx>
            <c:strRef>
              <c:f>'Figures 2(a-t)'!$AU$62</c:f>
              <c:strCache>
                <c:ptCount val="1"/>
                <c:pt idx="0">
                  <c:v>ADM1 (Katsina)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2(a-t)'!$AU$63:$AU$79</c:f>
              <c:numCache>
                <c:formatCode>0.00%</c:formatCode>
                <c:ptCount val="17"/>
                <c:pt idx="0">
                  <c:v>9.8459566668347723E-2</c:v>
                </c:pt>
                <c:pt idx="1">
                  <c:v>7.6604050798575282E-2</c:v>
                </c:pt>
                <c:pt idx="2">
                  <c:v>5.8686072923516686E-2</c:v>
                </c:pt>
                <c:pt idx="3">
                  <c:v>5.0823294364969365E-2</c:v>
                </c:pt>
                <c:pt idx="4">
                  <c:v>4.2429987247936826E-2</c:v>
                </c:pt>
                <c:pt idx="5">
                  <c:v>3.5735216190077045E-2</c:v>
                </c:pt>
                <c:pt idx="6">
                  <c:v>3.0186714750035464E-2</c:v>
                </c:pt>
                <c:pt idx="7">
                  <c:v>2.2961415133690464E-2</c:v>
                </c:pt>
                <c:pt idx="8">
                  <c:v>2.0317219061465042E-2</c:v>
                </c:pt>
                <c:pt idx="9">
                  <c:v>1.3256133623138646E-2</c:v>
                </c:pt>
                <c:pt idx="10">
                  <c:v>1.2590954407337119E-2</c:v>
                </c:pt>
                <c:pt idx="11">
                  <c:v>7.4936071991893137E-3</c:v>
                </c:pt>
                <c:pt idx="12">
                  <c:v>7.8517232924023486E-3</c:v>
                </c:pt>
                <c:pt idx="13">
                  <c:v>4.2311857381601209E-3</c:v>
                </c:pt>
                <c:pt idx="14">
                  <c:v>4.5397394584310814E-3</c:v>
                </c:pt>
                <c:pt idx="15">
                  <c:v>2.1590065265819527E-3</c:v>
                </c:pt>
                <c:pt idx="16">
                  <c:v>1.8473473944725159E-3</c:v>
                </c:pt>
              </c:numCache>
            </c:numRef>
          </c:val>
          <c:extLst xmlns:c16r2="http://schemas.microsoft.com/office/drawing/2015/06/chart">
            <c:ext xmlns:c16="http://schemas.microsoft.com/office/drawing/2014/chart" uri="{C3380CC4-5D6E-409C-BE32-E72D297353CC}">
              <c16:uniqueId val="{00000003-CDBC-4A11-BC7A-F6E14142F314}"/>
            </c:ext>
          </c:extLst>
        </c:ser>
        <c:dLbls>
          <c:showLegendKey val="0"/>
          <c:showVal val="0"/>
          <c:showCatName val="0"/>
          <c:showSerName val="0"/>
          <c:showPercent val="0"/>
          <c:showBubbleSize val="0"/>
        </c:dLbls>
        <c:gapWidth val="80"/>
        <c:overlap val="100"/>
        <c:axId val="263196672"/>
        <c:axId val="263194880"/>
      </c:barChart>
      <c:catAx>
        <c:axId val="26317516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193344"/>
        <c:crossesAt val="0"/>
        <c:auto val="1"/>
        <c:lblAlgn val="ctr"/>
        <c:lblOffset val="100"/>
        <c:noMultiLvlLbl val="0"/>
      </c:catAx>
      <c:valAx>
        <c:axId val="26319334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175168"/>
        <c:crosses val="autoZero"/>
        <c:crossBetween val="between"/>
        <c:majorUnit val="2.0000000000000004E-2"/>
      </c:valAx>
      <c:valAx>
        <c:axId val="263194880"/>
        <c:scaling>
          <c:orientation val="minMax"/>
        </c:scaling>
        <c:delete val="1"/>
        <c:axPos val="t"/>
        <c:numFmt formatCode="0.00%" sourceLinked="1"/>
        <c:majorTickMark val="out"/>
        <c:minorTickMark val="none"/>
        <c:tickLblPos val="nextTo"/>
        <c:crossAx val="263196672"/>
        <c:crosses val="max"/>
        <c:crossBetween val="between"/>
      </c:valAx>
      <c:catAx>
        <c:axId val="263196672"/>
        <c:scaling>
          <c:orientation val="minMax"/>
        </c:scaling>
        <c:delete val="1"/>
        <c:axPos val="l"/>
        <c:numFmt formatCode="General" sourceLinked="1"/>
        <c:majorTickMark val="out"/>
        <c:minorTickMark val="none"/>
        <c:tickLblPos val="nextTo"/>
        <c:crossAx val="263194880"/>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3(a).</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Kebbi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D601-4BCF-8F40-48FE0ACB48D4}"/>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D601-4BCF-8F40-48FE0ACB48D4}"/>
            </c:ext>
          </c:extLst>
        </c:ser>
        <c:dLbls>
          <c:showLegendKey val="0"/>
          <c:showVal val="0"/>
          <c:showCatName val="0"/>
          <c:showSerName val="0"/>
          <c:showPercent val="0"/>
          <c:showBubbleSize val="0"/>
        </c:dLbls>
        <c:gapWidth val="20"/>
        <c:overlap val="100"/>
        <c:axId val="263247360"/>
        <c:axId val="263248896"/>
      </c:barChart>
      <c:barChart>
        <c:barDir val="bar"/>
        <c:grouping val="stacked"/>
        <c:varyColors val="0"/>
        <c:ser>
          <c:idx val="2"/>
          <c:order val="2"/>
          <c:tx>
            <c:strRef>
              <c:f>'Figures 3(a-p)'!$AV$62</c:f>
              <c:strCache>
                <c:ptCount val="1"/>
                <c:pt idx="0">
                  <c:v>ADM1 (Kebbi)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3(a-p)'!$AV$63:$AV$79</c:f>
              <c:numCache>
                <c:formatCode>0.00%</c:formatCode>
                <c:ptCount val="17"/>
                <c:pt idx="0">
                  <c:v>-0.10216553736924323</c:v>
                </c:pt>
                <c:pt idx="1">
                  <c:v>-8.317063794182164E-2</c:v>
                </c:pt>
                <c:pt idx="2">
                  <c:v>-6.2369498194646503E-2</c:v>
                </c:pt>
                <c:pt idx="3">
                  <c:v>-4.940522880743798E-2</c:v>
                </c:pt>
                <c:pt idx="4">
                  <c:v>-3.5469221194934279E-2</c:v>
                </c:pt>
                <c:pt idx="5">
                  <c:v>-3.3996870395439589E-2</c:v>
                </c:pt>
                <c:pt idx="6">
                  <c:v>-3.076461586964031E-2</c:v>
                </c:pt>
                <c:pt idx="7">
                  <c:v>-2.5545208774066762E-2</c:v>
                </c:pt>
                <c:pt idx="8">
                  <c:v>-2.1286232888162088E-2</c:v>
                </c:pt>
                <c:pt idx="9">
                  <c:v>-1.4722842876380621E-2</c:v>
                </c:pt>
                <c:pt idx="10">
                  <c:v>-1.3424309728866634E-2</c:v>
                </c:pt>
                <c:pt idx="11">
                  <c:v>-9.6275912465075726E-3</c:v>
                </c:pt>
                <c:pt idx="12">
                  <c:v>-8.4436801985777986E-3</c:v>
                </c:pt>
                <c:pt idx="13">
                  <c:v>-4.9482604267312037E-3</c:v>
                </c:pt>
                <c:pt idx="14">
                  <c:v>-4.2942271699160667E-3</c:v>
                </c:pt>
                <c:pt idx="15">
                  <c:v>-2.116850690193536E-3</c:v>
                </c:pt>
                <c:pt idx="16">
                  <c:v>-1.5488394346137456E-3</c:v>
                </c:pt>
              </c:numCache>
            </c:numRef>
          </c:val>
          <c:extLst xmlns:c16r2="http://schemas.microsoft.com/office/drawing/2015/06/chart">
            <c:ext xmlns:c16="http://schemas.microsoft.com/office/drawing/2014/chart" uri="{C3380CC4-5D6E-409C-BE32-E72D297353CC}">
              <c16:uniqueId val="{00000002-D601-4BCF-8F40-48FE0ACB48D4}"/>
            </c:ext>
          </c:extLst>
        </c:ser>
        <c:ser>
          <c:idx val="3"/>
          <c:order val="3"/>
          <c:tx>
            <c:strRef>
              <c:f>'Figures 3(a-p)'!$AW$62</c:f>
              <c:strCache>
                <c:ptCount val="1"/>
                <c:pt idx="0">
                  <c:v>ADM1 (Kebbi)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3(a-p)'!$AW$63:$AW$79</c:f>
              <c:numCache>
                <c:formatCode>0.00%</c:formatCode>
                <c:ptCount val="17"/>
                <c:pt idx="0">
                  <c:v>9.6351735981628536E-2</c:v>
                </c:pt>
                <c:pt idx="1">
                  <c:v>8.241173765772733E-2</c:v>
                </c:pt>
                <c:pt idx="2">
                  <c:v>5.9121280823257155E-2</c:v>
                </c:pt>
                <c:pt idx="3">
                  <c:v>5.0064139600405635E-2</c:v>
                </c:pt>
                <c:pt idx="4">
                  <c:v>4.3297445013539597E-2</c:v>
                </c:pt>
                <c:pt idx="5">
                  <c:v>3.6944454174882728E-2</c:v>
                </c:pt>
                <c:pt idx="6">
                  <c:v>3.0248262156039474E-2</c:v>
                </c:pt>
                <c:pt idx="7">
                  <c:v>2.2539981385548392E-2</c:v>
                </c:pt>
                <c:pt idx="8">
                  <c:v>2.0831956907411506E-2</c:v>
                </c:pt>
                <c:pt idx="9">
                  <c:v>1.2123116107087637E-2</c:v>
                </c:pt>
                <c:pt idx="10">
                  <c:v>1.307379224445147E-2</c:v>
                </c:pt>
                <c:pt idx="11">
                  <c:v>7.7175924304186214E-3</c:v>
                </c:pt>
                <c:pt idx="12">
                  <c:v>8.4880214363279773E-3</c:v>
                </c:pt>
                <c:pt idx="13">
                  <c:v>4.6052809527335706E-3</c:v>
                </c:pt>
                <c:pt idx="14">
                  <c:v>4.9848419478751016E-3</c:v>
                </c:pt>
                <c:pt idx="15">
                  <c:v>2.0769435762183755E-3</c:v>
                </c:pt>
                <c:pt idx="16">
                  <c:v>1.8197643972673381E-3</c:v>
                </c:pt>
              </c:numCache>
            </c:numRef>
          </c:val>
          <c:extLst xmlns:c16r2="http://schemas.microsoft.com/office/drawing/2015/06/chart">
            <c:ext xmlns:c16="http://schemas.microsoft.com/office/drawing/2014/chart" uri="{C3380CC4-5D6E-409C-BE32-E72D297353CC}">
              <c16:uniqueId val="{00000003-D601-4BCF-8F40-48FE0ACB48D4}"/>
            </c:ext>
          </c:extLst>
        </c:ser>
        <c:dLbls>
          <c:showLegendKey val="0"/>
          <c:showVal val="0"/>
          <c:showCatName val="0"/>
          <c:showSerName val="0"/>
          <c:showPercent val="0"/>
          <c:showBubbleSize val="0"/>
        </c:dLbls>
        <c:gapWidth val="80"/>
        <c:overlap val="100"/>
        <c:axId val="263256320"/>
        <c:axId val="263254784"/>
      </c:barChart>
      <c:catAx>
        <c:axId val="26324736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248896"/>
        <c:crossesAt val="0"/>
        <c:auto val="1"/>
        <c:lblAlgn val="ctr"/>
        <c:lblOffset val="100"/>
        <c:noMultiLvlLbl val="0"/>
      </c:catAx>
      <c:valAx>
        <c:axId val="26324889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247360"/>
        <c:crosses val="autoZero"/>
        <c:crossBetween val="between"/>
        <c:majorUnit val="2.0000000000000004E-2"/>
      </c:valAx>
      <c:valAx>
        <c:axId val="263254784"/>
        <c:scaling>
          <c:orientation val="minMax"/>
        </c:scaling>
        <c:delete val="1"/>
        <c:axPos val="t"/>
        <c:numFmt formatCode="0.00%" sourceLinked="1"/>
        <c:majorTickMark val="out"/>
        <c:minorTickMark val="none"/>
        <c:tickLblPos val="nextTo"/>
        <c:crossAx val="263256320"/>
        <c:crosses val="max"/>
        <c:crossBetween val="between"/>
      </c:valAx>
      <c:catAx>
        <c:axId val="263256320"/>
        <c:scaling>
          <c:orientation val="minMax"/>
        </c:scaling>
        <c:delete val="1"/>
        <c:axPos val="l"/>
        <c:numFmt formatCode="General" sourceLinked="1"/>
        <c:majorTickMark val="out"/>
        <c:minorTickMark val="none"/>
        <c:tickLblPos val="nextTo"/>
        <c:crossAx val="263254784"/>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3(b).</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Kogi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1378-4B06-B7E5-1F8B6679D257}"/>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1378-4B06-B7E5-1F8B6679D257}"/>
            </c:ext>
          </c:extLst>
        </c:ser>
        <c:dLbls>
          <c:showLegendKey val="0"/>
          <c:showVal val="0"/>
          <c:showCatName val="0"/>
          <c:showSerName val="0"/>
          <c:showPercent val="0"/>
          <c:showBubbleSize val="0"/>
        </c:dLbls>
        <c:gapWidth val="20"/>
        <c:overlap val="100"/>
        <c:axId val="263311360"/>
        <c:axId val="263312896"/>
      </c:barChart>
      <c:barChart>
        <c:barDir val="bar"/>
        <c:grouping val="stacked"/>
        <c:varyColors val="0"/>
        <c:ser>
          <c:idx val="2"/>
          <c:order val="2"/>
          <c:tx>
            <c:strRef>
              <c:f>'Figures 3(a-p)'!$AX$62</c:f>
              <c:strCache>
                <c:ptCount val="1"/>
                <c:pt idx="0">
                  <c:v>ADM1 (Kogi)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3(a-p)'!$AX$63:$AX$79</c:f>
              <c:numCache>
                <c:formatCode>0.00%</c:formatCode>
                <c:ptCount val="17"/>
                <c:pt idx="0">
                  <c:v>-9.3047690957763968E-2</c:v>
                </c:pt>
                <c:pt idx="1">
                  <c:v>-7.3925863869842484E-2</c:v>
                </c:pt>
                <c:pt idx="2">
                  <c:v>-6.3601727119430421E-2</c:v>
                </c:pt>
                <c:pt idx="3">
                  <c:v>-5.5264472399086655E-2</c:v>
                </c:pt>
                <c:pt idx="4">
                  <c:v>-4.2584815672757015E-2</c:v>
                </c:pt>
                <c:pt idx="5">
                  <c:v>-3.5838927340075641E-2</c:v>
                </c:pt>
                <c:pt idx="6">
                  <c:v>-3.1178541508674051E-2</c:v>
                </c:pt>
                <c:pt idx="7">
                  <c:v>-2.685929567202925E-2</c:v>
                </c:pt>
                <c:pt idx="8">
                  <c:v>-2.2347564177736833E-2</c:v>
                </c:pt>
                <c:pt idx="9">
                  <c:v>-1.7756233351334499E-2</c:v>
                </c:pt>
                <c:pt idx="10">
                  <c:v>-1.3750009303818039E-2</c:v>
                </c:pt>
                <c:pt idx="11">
                  <c:v>-9.282729384599989E-3</c:v>
                </c:pt>
                <c:pt idx="12">
                  <c:v>-8.1187183721874567E-3</c:v>
                </c:pt>
                <c:pt idx="13">
                  <c:v>-5.7875950746827812E-3</c:v>
                </c:pt>
                <c:pt idx="14">
                  <c:v>-3.7264892518158984E-3</c:v>
                </c:pt>
                <c:pt idx="15">
                  <c:v>-2.2614480379695018E-3</c:v>
                </c:pt>
                <c:pt idx="16">
                  <c:v>-1.4793070681725896E-3</c:v>
                </c:pt>
              </c:numCache>
            </c:numRef>
          </c:val>
          <c:extLst xmlns:c16r2="http://schemas.microsoft.com/office/drawing/2015/06/chart">
            <c:ext xmlns:c16="http://schemas.microsoft.com/office/drawing/2014/chart" uri="{C3380CC4-5D6E-409C-BE32-E72D297353CC}">
              <c16:uniqueId val="{00000002-1378-4B06-B7E5-1F8B6679D257}"/>
            </c:ext>
          </c:extLst>
        </c:ser>
        <c:ser>
          <c:idx val="3"/>
          <c:order val="3"/>
          <c:tx>
            <c:strRef>
              <c:f>'Figures 3(a-p)'!$AY$62</c:f>
              <c:strCache>
                <c:ptCount val="1"/>
                <c:pt idx="0">
                  <c:v>ADM1 (Kogi)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3(a-p)'!$AY$63:$AY$79</c:f>
              <c:numCache>
                <c:formatCode>0.00%</c:formatCode>
                <c:ptCount val="17"/>
                <c:pt idx="0">
                  <c:v>8.8485305343037973E-2</c:v>
                </c:pt>
                <c:pt idx="1">
                  <c:v>7.0532451303816385E-2</c:v>
                </c:pt>
                <c:pt idx="2">
                  <c:v>6.0785358023323223E-2</c:v>
                </c:pt>
                <c:pt idx="3">
                  <c:v>5.3012948433691892E-2</c:v>
                </c:pt>
                <c:pt idx="4">
                  <c:v>4.2577372618325955E-2</c:v>
                </c:pt>
                <c:pt idx="5">
                  <c:v>3.6965723080332885E-2</c:v>
                </c:pt>
                <c:pt idx="6">
                  <c:v>3.0821895150519234E-2</c:v>
                </c:pt>
                <c:pt idx="7">
                  <c:v>2.5933669152922514E-2</c:v>
                </c:pt>
                <c:pt idx="8">
                  <c:v>2.1595402177176121E-2</c:v>
                </c:pt>
                <c:pt idx="9">
                  <c:v>1.6428061638414763E-2</c:v>
                </c:pt>
                <c:pt idx="10">
                  <c:v>1.28599440447708E-2</c:v>
                </c:pt>
                <c:pt idx="11">
                  <c:v>1.02038073704433E-2</c:v>
                </c:pt>
                <c:pt idx="12">
                  <c:v>8.3562758594453602E-3</c:v>
                </c:pt>
                <c:pt idx="13">
                  <c:v>6.5205291846299274E-3</c:v>
                </c:pt>
                <c:pt idx="14">
                  <c:v>4.011186083803831E-3</c:v>
                </c:pt>
                <c:pt idx="15">
                  <c:v>2.4347058050035518E-3</c:v>
                </c:pt>
                <c:pt idx="16">
                  <c:v>1.6639361683651994E-3</c:v>
                </c:pt>
              </c:numCache>
            </c:numRef>
          </c:val>
          <c:extLst xmlns:c16r2="http://schemas.microsoft.com/office/drawing/2015/06/chart">
            <c:ext xmlns:c16="http://schemas.microsoft.com/office/drawing/2014/chart" uri="{C3380CC4-5D6E-409C-BE32-E72D297353CC}">
              <c16:uniqueId val="{00000003-1378-4B06-B7E5-1F8B6679D257}"/>
            </c:ext>
          </c:extLst>
        </c:ser>
        <c:dLbls>
          <c:showLegendKey val="0"/>
          <c:showVal val="0"/>
          <c:showCatName val="0"/>
          <c:showSerName val="0"/>
          <c:showPercent val="0"/>
          <c:showBubbleSize val="0"/>
        </c:dLbls>
        <c:gapWidth val="80"/>
        <c:overlap val="100"/>
        <c:axId val="263320320"/>
        <c:axId val="263314432"/>
      </c:barChart>
      <c:catAx>
        <c:axId val="26331136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312896"/>
        <c:crossesAt val="0"/>
        <c:auto val="1"/>
        <c:lblAlgn val="ctr"/>
        <c:lblOffset val="100"/>
        <c:noMultiLvlLbl val="0"/>
      </c:catAx>
      <c:valAx>
        <c:axId val="263312896"/>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311360"/>
        <c:crosses val="autoZero"/>
        <c:crossBetween val="between"/>
        <c:majorUnit val="2.0000000000000004E-2"/>
      </c:valAx>
      <c:valAx>
        <c:axId val="263314432"/>
        <c:scaling>
          <c:orientation val="minMax"/>
        </c:scaling>
        <c:delete val="1"/>
        <c:axPos val="t"/>
        <c:numFmt formatCode="0.00%" sourceLinked="1"/>
        <c:majorTickMark val="out"/>
        <c:minorTickMark val="none"/>
        <c:tickLblPos val="nextTo"/>
        <c:crossAx val="263320320"/>
        <c:crosses val="max"/>
        <c:crossBetween val="between"/>
      </c:valAx>
      <c:catAx>
        <c:axId val="263320320"/>
        <c:scaling>
          <c:orientation val="minMax"/>
        </c:scaling>
        <c:delete val="1"/>
        <c:axPos val="l"/>
        <c:numFmt formatCode="General" sourceLinked="1"/>
        <c:majorTickMark val="out"/>
        <c:minorTickMark val="none"/>
        <c:tickLblPos val="nextTo"/>
        <c:crossAx val="263314432"/>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3(c).</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Kwara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B73F-488D-9472-99B9CD1D905A}"/>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B73F-488D-9472-99B9CD1D905A}"/>
            </c:ext>
          </c:extLst>
        </c:ser>
        <c:dLbls>
          <c:showLegendKey val="0"/>
          <c:showVal val="0"/>
          <c:showCatName val="0"/>
          <c:showSerName val="0"/>
          <c:showPercent val="0"/>
          <c:showBubbleSize val="0"/>
        </c:dLbls>
        <c:gapWidth val="20"/>
        <c:overlap val="100"/>
        <c:axId val="264148864"/>
        <c:axId val="264150400"/>
      </c:barChart>
      <c:barChart>
        <c:barDir val="bar"/>
        <c:grouping val="stacked"/>
        <c:varyColors val="0"/>
        <c:ser>
          <c:idx val="2"/>
          <c:order val="2"/>
          <c:tx>
            <c:strRef>
              <c:f>'Figures 3(a-p)'!$AZ$62</c:f>
              <c:strCache>
                <c:ptCount val="1"/>
                <c:pt idx="0">
                  <c:v>ADM1 (Kwara)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3(a-p)'!$AZ$63:$AZ$79</c:f>
              <c:numCache>
                <c:formatCode>0.00%</c:formatCode>
                <c:ptCount val="17"/>
                <c:pt idx="0">
                  <c:v>-8.4003732788904162E-2</c:v>
                </c:pt>
                <c:pt idx="1">
                  <c:v>-6.941353600652557E-2</c:v>
                </c:pt>
                <c:pt idx="2">
                  <c:v>-6.0266545752561559E-2</c:v>
                </c:pt>
                <c:pt idx="3">
                  <c:v>-5.1216042113151568E-2</c:v>
                </c:pt>
                <c:pt idx="4">
                  <c:v>-4.2455294288613957E-2</c:v>
                </c:pt>
                <c:pt idx="5">
                  <c:v>-3.7046124449382559E-2</c:v>
                </c:pt>
                <c:pt idx="6">
                  <c:v>-3.0983746149044589E-2</c:v>
                </c:pt>
                <c:pt idx="7">
                  <c:v>-2.623222433907409E-2</c:v>
                </c:pt>
                <c:pt idx="8">
                  <c:v>-2.2533176152889255E-2</c:v>
                </c:pt>
                <c:pt idx="9">
                  <c:v>-1.712163854397555E-2</c:v>
                </c:pt>
                <c:pt idx="10">
                  <c:v>-1.3760293508729819E-2</c:v>
                </c:pt>
                <c:pt idx="11">
                  <c:v>-1.1771662946801839E-2</c:v>
                </c:pt>
                <c:pt idx="12">
                  <c:v>-9.0641183150832558E-3</c:v>
                </c:pt>
                <c:pt idx="13">
                  <c:v>-7.2560301914312191E-3</c:v>
                </c:pt>
                <c:pt idx="14">
                  <c:v>-4.7630646871717492E-3</c:v>
                </c:pt>
                <c:pt idx="15">
                  <c:v>-3.1882018772269984E-3</c:v>
                </c:pt>
                <c:pt idx="16">
                  <c:v>-1.9646568938946171E-3</c:v>
                </c:pt>
              </c:numCache>
            </c:numRef>
          </c:val>
          <c:extLst xmlns:c16r2="http://schemas.microsoft.com/office/drawing/2015/06/chart">
            <c:ext xmlns:c16="http://schemas.microsoft.com/office/drawing/2014/chart" uri="{C3380CC4-5D6E-409C-BE32-E72D297353CC}">
              <c16:uniqueId val="{00000002-B73F-488D-9472-99B9CD1D905A}"/>
            </c:ext>
          </c:extLst>
        </c:ser>
        <c:ser>
          <c:idx val="3"/>
          <c:order val="3"/>
          <c:tx>
            <c:strRef>
              <c:f>'Figures 3(a-p)'!$BA$62</c:f>
              <c:strCache>
                <c:ptCount val="1"/>
                <c:pt idx="0">
                  <c:v>ADM1 (Kwara)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3(a-p)'!$BA$63:$BA$79</c:f>
              <c:numCache>
                <c:formatCode>0.00%</c:formatCode>
                <c:ptCount val="17"/>
                <c:pt idx="0">
                  <c:v>8.4003732788904162E-2</c:v>
                </c:pt>
                <c:pt idx="1">
                  <c:v>6.941353600652557E-2</c:v>
                </c:pt>
                <c:pt idx="2">
                  <c:v>6.0266545752561559E-2</c:v>
                </c:pt>
                <c:pt idx="3">
                  <c:v>5.1216042113151568E-2</c:v>
                </c:pt>
                <c:pt idx="4">
                  <c:v>4.2455294288613957E-2</c:v>
                </c:pt>
                <c:pt idx="5">
                  <c:v>3.7046124449382559E-2</c:v>
                </c:pt>
                <c:pt idx="6">
                  <c:v>3.0983746149044589E-2</c:v>
                </c:pt>
                <c:pt idx="7">
                  <c:v>2.623222433907409E-2</c:v>
                </c:pt>
                <c:pt idx="8">
                  <c:v>2.2533176152889255E-2</c:v>
                </c:pt>
                <c:pt idx="9">
                  <c:v>1.712163854397555E-2</c:v>
                </c:pt>
                <c:pt idx="10">
                  <c:v>1.3760293508729819E-2</c:v>
                </c:pt>
                <c:pt idx="11">
                  <c:v>1.1771662946801839E-2</c:v>
                </c:pt>
                <c:pt idx="12">
                  <c:v>9.0641183150832558E-3</c:v>
                </c:pt>
                <c:pt idx="13">
                  <c:v>7.2560301914312191E-3</c:v>
                </c:pt>
                <c:pt idx="14">
                  <c:v>4.7630646871717492E-3</c:v>
                </c:pt>
                <c:pt idx="15">
                  <c:v>3.1882018772269984E-3</c:v>
                </c:pt>
                <c:pt idx="16">
                  <c:v>1.9646568938946171E-3</c:v>
                </c:pt>
              </c:numCache>
            </c:numRef>
          </c:val>
          <c:extLst xmlns:c16r2="http://schemas.microsoft.com/office/drawing/2015/06/chart">
            <c:ext xmlns:c16="http://schemas.microsoft.com/office/drawing/2014/chart" uri="{C3380CC4-5D6E-409C-BE32-E72D297353CC}">
              <c16:uniqueId val="{00000003-B73F-488D-9472-99B9CD1D905A}"/>
            </c:ext>
          </c:extLst>
        </c:ser>
        <c:dLbls>
          <c:showLegendKey val="0"/>
          <c:showVal val="0"/>
          <c:showCatName val="0"/>
          <c:showSerName val="0"/>
          <c:showPercent val="0"/>
          <c:showBubbleSize val="0"/>
        </c:dLbls>
        <c:gapWidth val="80"/>
        <c:overlap val="100"/>
        <c:axId val="264166016"/>
        <c:axId val="264164480"/>
      </c:barChart>
      <c:catAx>
        <c:axId val="26414886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50400"/>
        <c:crossesAt val="0"/>
        <c:auto val="1"/>
        <c:lblAlgn val="ctr"/>
        <c:lblOffset val="100"/>
        <c:noMultiLvlLbl val="0"/>
      </c:catAx>
      <c:valAx>
        <c:axId val="26415040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148864"/>
        <c:crosses val="autoZero"/>
        <c:crossBetween val="between"/>
        <c:majorUnit val="2.0000000000000004E-2"/>
      </c:valAx>
      <c:valAx>
        <c:axId val="264164480"/>
        <c:scaling>
          <c:orientation val="minMax"/>
        </c:scaling>
        <c:delete val="1"/>
        <c:axPos val="t"/>
        <c:numFmt formatCode="0.00%" sourceLinked="1"/>
        <c:majorTickMark val="out"/>
        <c:minorTickMark val="none"/>
        <c:tickLblPos val="nextTo"/>
        <c:crossAx val="264166016"/>
        <c:crosses val="max"/>
        <c:crossBetween val="between"/>
      </c:valAx>
      <c:catAx>
        <c:axId val="264166016"/>
        <c:scaling>
          <c:orientation val="minMax"/>
        </c:scaling>
        <c:delete val="1"/>
        <c:axPos val="l"/>
        <c:numFmt formatCode="General" sourceLinked="1"/>
        <c:majorTickMark val="out"/>
        <c:minorTickMark val="none"/>
        <c:tickLblPos val="nextTo"/>
        <c:crossAx val="264164480"/>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3(d).</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Lagos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C8AC-4BF5-84DE-5FA661538DC0}"/>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C8AC-4BF5-84DE-5FA661538DC0}"/>
            </c:ext>
          </c:extLst>
        </c:ser>
        <c:dLbls>
          <c:showLegendKey val="0"/>
          <c:showVal val="0"/>
          <c:showCatName val="0"/>
          <c:showSerName val="0"/>
          <c:showPercent val="0"/>
          <c:showBubbleSize val="0"/>
        </c:dLbls>
        <c:gapWidth val="20"/>
        <c:overlap val="100"/>
        <c:axId val="264233344"/>
        <c:axId val="264234880"/>
      </c:barChart>
      <c:barChart>
        <c:barDir val="bar"/>
        <c:grouping val="stacked"/>
        <c:varyColors val="0"/>
        <c:ser>
          <c:idx val="2"/>
          <c:order val="2"/>
          <c:tx>
            <c:strRef>
              <c:f>'Figures 3(a-p)'!$BB$62</c:f>
              <c:strCache>
                <c:ptCount val="1"/>
                <c:pt idx="0">
                  <c:v>ADM1 (Lagos)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3(a-p)'!$BB$63:$BB$79</c:f>
              <c:numCache>
                <c:formatCode>0.00%</c:formatCode>
                <c:ptCount val="17"/>
                <c:pt idx="0">
                  <c:v>-6.3047211667612249E-2</c:v>
                </c:pt>
                <c:pt idx="1">
                  <c:v>-5.1353268340323367E-2</c:v>
                </c:pt>
                <c:pt idx="2">
                  <c:v>-4.7828142857738107E-2</c:v>
                </c:pt>
                <c:pt idx="3">
                  <c:v>-4.8802688539071278E-2</c:v>
                </c:pt>
                <c:pt idx="4">
                  <c:v>-6.1176750637140911E-2</c:v>
                </c:pt>
                <c:pt idx="5">
                  <c:v>-5.9734589698189906E-2</c:v>
                </c:pt>
                <c:pt idx="6">
                  <c:v>-4.9241136647823612E-2</c:v>
                </c:pt>
                <c:pt idx="7">
                  <c:v>-4.2688272937845613E-2</c:v>
                </c:pt>
                <c:pt idx="8">
                  <c:v>-2.8625406038298752E-2</c:v>
                </c:pt>
                <c:pt idx="9">
                  <c:v>-2.3652272745906956E-2</c:v>
                </c:pt>
                <c:pt idx="10">
                  <c:v>-1.4051643595720736E-2</c:v>
                </c:pt>
                <c:pt idx="11">
                  <c:v>-1.4051845211957133E-2</c:v>
                </c:pt>
                <c:pt idx="12">
                  <c:v>-6.2964078572804363E-3</c:v>
                </c:pt>
                <c:pt idx="13">
                  <c:v>-5.9023825259476737E-3</c:v>
                </c:pt>
                <c:pt idx="14">
                  <c:v>-2.3328342659428374E-3</c:v>
                </c:pt>
                <c:pt idx="15">
                  <c:v>-1.6575542848356229E-3</c:v>
                </c:pt>
                <c:pt idx="16">
                  <c:v>-7.6130290863679606E-4</c:v>
                </c:pt>
              </c:numCache>
            </c:numRef>
          </c:val>
          <c:extLst xmlns:c16r2="http://schemas.microsoft.com/office/drawing/2015/06/chart">
            <c:ext xmlns:c16="http://schemas.microsoft.com/office/drawing/2014/chart" uri="{C3380CC4-5D6E-409C-BE32-E72D297353CC}">
              <c16:uniqueId val="{00000002-C8AC-4BF5-84DE-5FA661538DC0}"/>
            </c:ext>
          </c:extLst>
        </c:ser>
        <c:ser>
          <c:idx val="3"/>
          <c:order val="3"/>
          <c:tx>
            <c:strRef>
              <c:f>'Figures 3(a-p)'!$BC$62</c:f>
              <c:strCache>
                <c:ptCount val="1"/>
                <c:pt idx="0">
                  <c:v>ADM1 (Lagos)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3(a-p)'!$BC$63:$BC$79</c:f>
              <c:numCache>
                <c:formatCode>0.00%</c:formatCode>
                <c:ptCount val="17"/>
                <c:pt idx="0">
                  <c:v>6.2497538601780644E-2</c:v>
                </c:pt>
                <c:pt idx="1">
                  <c:v>5.2356779554285644E-2</c:v>
                </c:pt>
                <c:pt idx="2">
                  <c:v>5.3117948052098171E-2</c:v>
                </c:pt>
                <c:pt idx="3">
                  <c:v>4.9681668124352055E-2</c:v>
                </c:pt>
                <c:pt idx="4">
                  <c:v>5.0332082102970251E-2</c:v>
                </c:pt>
                <c:pt idx="5">
                  <c:v>4.6317297987587699E-2</c:v>
                </c:pt>
                <c:pt idx="6">
                  <c:v>3.8282084502203467E-2</c:v>
                </c:pt>
                <c:pt idx="7">
                  <c:v>3.3247861490183238E-2</c:v>
                </c:pt>
                <c:pt idx="8">
                  <c:v>2.4120828879294644E-2</c:v>
                </c:pt>
                <c:pt idx="9">
                  <c:v>2.0190320350726227E-2</c:v>
                </c:pt>
                <c:pt idx="10">
                  <c:v>1.3511513698411949E-2</c:v>
                </c:pt>
                <c:pt idx="11">
                  <c:v>1.3392627324349583E-2</c:v>
                </c:pt>
                <c:pt idx="12">
                  <c:v>7.313897796966267E-3</c:v>
                </c:pt>
                <c:pt idx="13">
                  <c:v>6.6776641603080262E-3</c:v>
                </c:pt>
                <c:pt idx="14">
                  <c:v>3.5468328307040561E-3</c:v>
                </c:pt>
                <c:pt idx="15">
                  <c:v>2.6525976168692037E-3</c:v>
                </c:pt>
                <c:pt idx="16">
                  <c:v>1.5567461666368947E-3</c:v>
                </c:pt>
              </c:numCache>
            </c:numRef>
          </c:val>
          <c:extLst xmlns:c16r2="http://schemas.microsoft.com/office/drawing/2015/06/chart">
            <c:ext xmlns:c16="http://schemas.microsoft.com/office/drawing/2014/chart" uri="{C3380CC4-5D6E-409C-BE32-E72D297353CC}">
              <c16:uniqueId val="{00000003-C8AC-4BF5-84DE-5FA661538DC0}"/>
            </c:ext>
          </c:extLst>
        </c:ser>
        <c:dLbls>
          <c:showLegendKey val="0"/>
          <c:showVal val="0"/>
          <c:showCatName val="0"/>
          <c:showSerName val="0"/>
          <c:showPercent val="0"/>
          <c:showBubbleSize val="0"/>
        </c:dLbls>
        <c:gapWidth val="80"/>
        <c:overlap val="100"/>
        <c:axId val="263849088"/>
        <c:axId val="264236416"/>
      </c:barChart>
      <c:catAx>
        <c:axId val="26423334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34880"/>
        <c:crossesAt val="0"/>
        <c:auto val="1"/>
        <c:lblAlgn val="ctr"/>
        <c:lblOffset val="100"/>
        <c:noMultiLvlLbl val="0"/>
      </c:catAx>
      <c:valAx>
        <c:axId val="26423488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233344"/>
        <c:crosses val="autoZero"/>
        <c:crossBetween val="between"/>
        <c:majorUnit val="2.0000000000000004E-2"/>
      </c:valAx>
      <c:valAx>
        <c:axId val="264236416"/>
        <c:scaling>
          <c:orientation val="minMax"/>
        </c:scaling>
        <c:delete val="1"/>
        <c:axPos val="t"/>
        <c:numFmt formatCode="0.00%" sourceLinked="1"/>
        <c:majorTickMark val="out"/>
        <c:minorTickMark val="none"/>
        <c:tickLblPos val="nextTo"/>
        <c:crossAx val="263849088"/>
        <c:crosses val="max"/>
        <c:crossBetween val="between"/>
      </c:valAx>
      <c:catAx>
        <c:axId val="263849088"/>
        <c:scaling>
          <c:orientation val="minMax"/>
        </c:scaling>
        <c:delete val="1"/>
        <c:axPos val="l"/>
        <c:numFmt formatCode="General" sourceLinked="1"/>
        <c:majorTickMark val="out"/>
        <c:minorTickMark val="none"/>
        <c:tickLblPos val="nextTo"/>
        <c:crossAx val="264236416"/>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3(e).</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Nawarawa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5C2C-4979-B827-08871D0A5B53}"/>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5C2C-4979-B827-08871D0A5B53}"/>
            </c:ext>
          </c:extLst>
        </c:ser>
        <c:dLbls>
          <c:showLegendKey val="0"/>
          <c:showVal val="0"/>
          <c:showCatName val="0"/>
          <c:showSerName val="0"/>
          <c:showPercent val="0"/>
          <c:showBubbleSize val="0"/>
        </c:dLbls>
        <c:gapWidth val="20"/>
        <c:overlap val="100"/>
        <c:axId val="263895680"/>
        <c:axId val="263905664"/>
      </c:barChart>
      <c:barChart>
        <c:barDir val="bar"/>
        <c:grouping val="stacked"/>
        <c:varyColors val="0"/>
        <c:ser>
          <c:idx val="2"/>
          <c:order val="2"/>
          <c:tx>
            <c:strRef>
              <c:f>'Figures 3(a-p)'!$BD$62</c:f>
              <c:strCache>
                <c:ptCount val="1"/>
                <c:pt idx="0">
                  <c:v>ADM1 (Nawarawa)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3(a-p)'!$BD$63:$BD$79</c:f>
              <c:numCache>
                <c:formatCode>0.00%</c:formatCode>
                <c:ptCount val="17"/>
                <c:pt idx="0">
                  <c:v>-9.4971059835745011E-2</c:v>
                </c:pt>
                <c:pt idx="1">
                  <c:v>-7.4833398513883459E-2</c:v>
                </c:pt>
                <c:pt idx="2">
                  <c:v>-6.2503324208056321E-2</c:v>
                </c:pt>
                <c:pt idx="3">
                  <c:v>-5.4655455612045364E-2</c:v>
                </c:pt>
                <c:pt idx="4">
                  <c:v>-4.2926476339460305E-2</c:v>
                </c:pt>
                <c:pt idx="5">
                  <c:v>-3.7863903011341418E-2</c:v>
                </c:pt>
                <c:pt idx="6">
                  <c:v>-3.263511928040673E-2</c:v>
                </c:pt>
                <c:pt idx="7">
                  <c:v>-2.7849432929213921E-2</c:v>
                </c:pt>
                <c:pt idx="8">
                  <c:v>-2.1604614782948769E-2</c:v>
                </c:pt>
                <c:pt idx="9">
                  <c:v>-1.6795072350410639E-2</c:v>
                </c:pt>
                <c:pt idx="10">
                  <c:v>-1.2385608134532655E-2</c:v>
                </c:pt>
                <c:pt idx="11">
                  <c:v>-8.928822839264763E-3</c:v>
                </c:pt>
                <c:pt idx="12">
                  <c:v>-6.4114196323816972E-3</c:v>
                </c:pt>
                <c:pt idx="13">
                  <c:v>-5.1274931560422368E-3</c:v>
                </c:pt>
                <c:pt idx="14">
                  <c:v>-3.624560031286664E-3</c:v>
                </c:pt>
                <c:pt idx="15">
                  <c:v>-2.3206883066093078E-3</c:v>
                </c:pt>
                <c:pt idx="16">
                  <c:v>-1.7121626906531091E-3</c:v>
                </c:pt>
              </c:numCache>
            </c:numRef>
          </c:val>
          <c:extLst xmlns:c16r2="http://schemas.microsoft.com/office/drawing/2015/06/chart">
            <c:ext xmlns:c16="http://schemas.microsoft.com/office/drawing/2014/chart" uri="{C3380CC4-5D6E-409C-BE32-E72D297353CC}">
              <c16:uniqueId val="{00000002-5C2C-4979-B827-08871D0A5B53}"/>
            </c:ext>
          </c:extLst>
        </c:ser>
        <c:ser>
          <c:idx val="3"/>
          <c:order val="3"/>
          <c:tx>
            <c:strRef>
              <c:f>'Figures 3(a-p)'!$BE$62</c:f>
              <c:strCache>
                <c:ptCount val="1"/>
                <c:pt idx="0">
                  <c:v>ADM1 (Nawarawa)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3(a-p)'!$BE$63:$BE$79</c:f>
              <c:numCache>
                <c:formatCode>0.00%</c:formatCode>
                <c:ptCount val="17"/>
                <c:pt idx="0">
                  <c:v>9.2516229956980833E-2</c:v>
                </c:pt>
                <c:pt idx="1">
                  <c:v>7.2801720766523276E-2</c:v>
                </c:pt>
                <c:pt idx="2">
                  <c:v>6.0456394211967149E-2</c:v>
                </c:pt>
                <c:pt idx="3">
                  <c:v>5.3241298396558466E-2</c:v>
                </c:pt>
                <c:pt idx="4">
                  <c:v>4.4620258114978488E-2</c:v>
                </c:pt>
                <c:pt idx="5">
                  <c:v>3.8372311302307394E-2</c:v>
                </c:pt>
                <c:pt idx="6">
                  <c:v>3.046030504497458E-2</c:v>
                </c:pt>
                <c:pt idx="7">
                  <c:v>2.4233867813844349E-2</c:v>
                </c:pt>
                <c:pt idx="8">
                  <c:v>1.962025811497849E-2</c:v>
                </c:pt>
                <c:pt idx="9">
                  <c:v>1.4387172467735628E-2</c:v>
                </c:pt>
                <c:pt idx="10">
                  <c:v>1.1587407117716074E-2</c:v>
                </c:pt>
                <c:pt idx="11">
                  <c:v>8.8333985138834576E-3</c:v>
                </c:pt>
                <c:pt idx="12">
                  <c:v>7.2510754790770437E-3</c:v>
                </c:pt>
                <c:pt idx="13">
                  <c:v>5.8240125146656234E-3</c:v>
                </c:pt>
                <c:pt idx="14">
                  <c:v>4.019554165037153E-3</c:v>
                </c:pt>
                <c:pt idx="15">
                  <c:v>2.8013296832225263E-3</c:v>
                </c:pt>
                <c:pt idx="16">
                  <c:v>1.8247946812671098E-3</c:v>
                </c:pt>
              </c:numCache>
            </c:numRef>
          </c:val>
          <c:extLst xmlns:c16r2="http://schemas.microsoft.com/office/drawing/2015/06/chart">
            <c:ext xmlns:c16="http://schemas.microsoft.com/office/drawing/2014/chart" uri="{C3380CC4-5D6E-409C-BE32-E72D297353CC}">
              <c16:uniqueId val="{00000003-5C2C-4979-B827-08871D0A5B53}"/>
            </c:ext>
          </c:extLst>
        </c:ser>
        <c:dLbls>
          <c:showLegendKey val="0"/>
          <c:showVal val="0"/>
          <c:showCatName val="0"/>
          <c:showSerName val="0"/>
          <c:showPercent val="0"/>
          <c:showBubbleSize val="0"/>
        </c:dLbls>
        <c:gapWidth val="80"/>
        <c:overlap val="100"/>
        <c:axId val="263908736"/>
        <c:axId val="263907200"/>
      </c:barChart>
      <c:catAx>
        <c:axId val="26389568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905664"/>
        <c:crossesAt val="0"/>
        <c:auto val="1"/>
        <c:lblAlgn val="ctr"/>
        <c:lblOffset val="100"/>
        <c:noMultiLvlLbl val="0"/>
      </c:catAx>
      <c:valAx>
        <c:axId val="26390566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95680"/>
        <c:crosses val="autoZero"/>
        <c:crossBetween val="between"/>
        <c:majorUnit val="2.0000000000000004E-2"/>
      </c:valAx>
      <c:valAx>
        <c:axId val="263907200"/>
        <c:scaling>
          <c:orientation val="minMax"/>
        </c:scaling>
        <c:delete val="1"/>
        <c:axPos val="t"/>
        <c:numFmt formatCode="0.00%" sourceLinked="1"/>
        <c:majorTickMark val="out"/>
        <c:minorTickMark val="none"/>
        <c:tickLblPos val="nextTo"/>
        <c:crossAx val="263908736"/>
        <c:crosses val="max"/>
        <c:crossBetween val="between"/>
      </c:valAx>
      <c:catAx>
        <c:axId val="263908736"/>
        <c:scaling>
          <c:orientation val="minMax"/>
        </c:scaling>
        <c:delete val="1"/>
        <c:axPos val="l"/>
        <c:numFmt formatCode="General" sourceLinked="1"/>
        <c:majorTickMark val="out"/>
        <c:minorTickMark val="none"/>
        <c:tickLblPos val="nextTo"/>
        <c:crossAx val="263907200"/>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3(f).</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Niger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4396-44B5-9184-ED23F1932651}"/>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4396-44B5-9184-ED23F1932651}"/>
            </c:ext>
          </c:extLst>
        </c:ser>
        <c:dLbls>
          <c:showLegendKey val="0"/>
          <c:showVal val="0"/>
          <c:showCatName val="0"/>
          <c:showSerName val="0"/>
          <c:showPercent val="0"/>
          <c:showBubbleSize val="0"/>
        </c:dLbls>
        <c:gapWidth val="20"/>
        <c:overlap val="100"/>
        <c:axId val="263947392"/>
        <c:axId val="263948928"/>
      </c:barChart>
      <c:barChart>
        <c:barDir val="bar"/>
        <c:grouping val="stacked"/>
        <c:varyColors val="0"/>
        <c:ser>
          <c:idx val="2"/>
          <c:order val="2"/>
          <c:tx>
            <c:strRef>
              <c:f>'Figures 3(a-p)'!$BF$62</c:f>
              <c:strCache>
                <c:ptCount val="1"/>
                <c:pt idx="0">
                  <c:v>ADM1 (Niger)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3(a-p)'!$BF$63:$BF$79</c:f>
              <c:numCache>
                <c:formatCode>0.00%</c:formatCode>
                <c:ptCount val="17"/>
                <c:pt idx="0">
                  <c:v>-9.9185608193454469E-2</c:v>
                </c:pt>
                <c:pt idx="1">
                  <c:v>-7.861981745328199E-2</c:v>
                </c:pt>
                <c:pt idx="2">
                  <c:v>-6.2218844757312493E-2</c:v>
                </c:pt>
                <c:pt idx="3">
                  <c:v>-5.1283760603724561E-2</c:v>
                </c:pt>
                <c:pt idx="4">
                  <c:v>-4.0033982743018649E-2</c:v>
                </c:pt>
                <c:pt idx="5">
                  <c:v>-3.6517872357238627E-2</c:v>
                </c:pt>
                <c:pt idx="6">
                  <c:v>-3.2842848611614184E-2</c:v>
                </c:pt>
                <c:pt idx="7">
                  <c:v>-2.7979194707854409E-2</c:v>
                </c:pt>
                <c:pt idx="8">
                  <c:v>-2.2249088771996578E-2</c:v>
                </c:pt>
                <c:pt idx="9">
                  <c:v>-1.6594523250347371E-2</c:v>
                </c:pt>
                <c:pt idx="10">
                  <c:v>-1.3002872450358721E-2</c:v>
                </c:pt>
                <c:pt idx="11">
                  <c:v>-8.9605900089273459E-3</c:v>
                </c:pt>
                <c:pt idx="12">
                  <c:v>-7.0404014154950793E-3</c:v>
                </c:pt>
                <c:pt idx="13">
                  <c:v>-4.9416311055235189E-3</c:v>
                </c:pt>
                <c:pt idx="14">
                  <c:v>-3.8502983933389368E-3</c:v>
                </c:pt>
                <c:pt idx="15">
                  <c:v>-2.2220021377589109E-3</c:v>
                </c:pt>
                <c:pt idx="16">
                  <c:v>-1.7814657590445287E-3</c:v>
                </c:pt>
              </c:numCache>
            </c:numRef>
          </c:val>
          <c:extLst xmlns:c16r2="http://schemas.microsoft.com/office/drawing/2015/06/chart">
            <c:ext xmlns:c16="http://schemas.microsoft.com/office/drawing/2014/chart" uri="{C3380CC4-5D6E-409C-BE32-E72D297353CC}">
              <c16:uniqueId val="{00000002-4396-44B5-9184-ED23F1932651}"/>
            </c:ext>
          </c:extLst>
        </c:ser>
        <c:ser>
          <c:idx val="3"/>
          <c:order val="3"/>
          <c:tx>
            <c:strRef>
              <c:f>'Figures 3(a-p)'!$BG$62</c:f>
              <c:strCache>
                <c:ptCount val="1"/>
                <c:pt idx="0">
                  <c:v>ADM1 (Niger)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3(a-p)'!$BG$63:$BG$79</c:f>
              <c:numCache>
                <c:formatCode>0.00%</c:formatCode>
                <c:ptCount val="17"/>
                <c:pt idx="0">
                  <c:v>9.6178438294186056E-2</c:v>
                </c:pt>
                <c:pt idx="1">
                  <c:v>7.5753110950940672E-2</c:v>
                </c:pt>
                <c:pt idx="2">
                  <c:v>5.9247008277593272E-2</c:v>
                </c:pt>
                <c:pt idx="3">
                  <c:v>5.2254472331930847E-2</c:v>
                </c:pt>
                <c:pt idx="4">
                  <c:v>4.4106376916381113E-2</c:v>
                </c:pt>
                <c:pt idx="5">
                  <c:v>3.7820161249194774E-2</c:v>
                </c:pt>
                <c:pt idx="6">
                  <c:v>3.021024777081804E-2</c:v>
                </c:pt>
                <c:pt idx="7">
                  <c:v>2.3606031327688921E-2</c:v>
                </c:pt>
                <c:pt idx="8">
                  <c:v>1.9171426089883693E-2</c:v>
                </c:pt>
                <c:pt idx="9">
                  <c:v>1.3515642174456931E-2</c:v>
                </c:pt>
                <c:pt idx="10">
                  <c:v>1.1358563019416497E-2</c:v>
                </c:pt>
                <c:pt idx="11">
                  <c:v>8.1736816848784633E-3</c:v>
                </c:pt>
                <c:pt idx="12">
                  <c:v>6.8776588180640454E-3</c:v>
                </c:pt>
                <c:pt idx="13">
                  <c:v>4.8981170420392848E-3</c:v>
                </c:pt>
                <c:pt idx="14">
                  <c:v>3.606793694081165E-3</c:v>
                </c:pt>
                <c:pt idx="15">
                  <c:v>2.1638673489439747E-3</c:v>
                </c:pt>
                <c:pt idx="16">
                  <c:v>1.7336002892118715E-3</c:v>
                </c:pt>
              </c:numCache>
            </c:numRef>
          </c:val>
          <c:extLst xmlns:c16r2="http://schemas.microsoft.com/office/drawing/2015/06/chart">
            <c:ext xmlns:c16="http://schemas.microsoft.com/office/drawing/2014/chart" uri="{C3380CC4-5D6E-409C-BE32-E72D297353CC}">
              <c16:uniqueId val="{00000003-4396-44B5-9184-ED23F1932651}"/>
            </c:ext>
          </c:extLst>
        </c:ser>
        <c:dLbls>
          <c:showLegendKey val="0"/>
          <c:showVal val="0"/>
          <c:showCatName val="0"/>
          <c:showSerName val="0"/>
          <c:showPercent val="0"/>
          <c:showBubbleSize val="0"/>
        </c:dLbls>
        <c:gapWidth val="80"/>
        <c:overlap val="100"/>
        <c:axId val="263964544"/>
        <c:axId val="263963008"/>
      </c:barChart>
      <c:catAx>
        <c:axId val="26394739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948928"/>
        <c:crossesAt val="0"/>
        <c:auto val="1"/>
        <c:lblAlgn val="ctr"/>
        <c:lblOffset val="100"/>
        <c:noMultiLvlLbl val="0"/>
      </c:catAx>
      <c:valAx>
        <c:axId val="26394892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947392"/>
        <c:crosses val="autoZero"/>
        <c:crossBetween val="between"/>
        <c:majorUnit val="2.0000000000000004E-2"/>
      </c:valAx>
      <c:valAx>
        <c:axId val="263963008"/>
        <c:scaling>
          <c:orientation val="minMax"/>
        </c:scaling>
        <c:delete val="1"/>
        <c:axPos val="t"/>
        <c:numFmt formatCode="0.00%" sourceLinked="1"/>
        <c:majorTickMark val="out"/>
        <c:minorTickMark val="none"/>
        <c:tickLblPos val="nextTo"/>
        <c:crossAx val="263964544"/>
        <c:crosses val="max"/>
        <c:crossBetween val="between"/>
      </c:valAx>
      <c:catAx>
        <c:axId val="263964544"/>
        <c:scaling>
          <c:orientation val="minMax"/>
        </c:scaling>
        <c:delete val="1"/>
        <c:axPos val="l"/>
        <c:numFmt formatCode="General" sourceLinked="1"/>
        <c:majorTickMark val="out"/>
        <c:minorTickMark val="none"/>
        <c:tickLblPos val="nextTo"/>
        <c:crossAx val="263963008"/>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3(g).</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Ogun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9FDD-4FE1-9873-F0C2902987B3}"/>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9FDD-4FE1-9873-F0C2902987B3}"/>
            </c:ext>
          </c:extLst>
        </c:ser>
        <c:dLbls>
          <c:showLegendKey val="0"/>
          <c:showVal val="0"/>
          <c:showCatName val="0"/>
          <c:showSerName val="0"/>
          <c:showPercent val="0"/>
          <c:showBubbleSize val="0"/>
        </c:dLbls>
        <c:gapWidth val="20"/>
        <c:overlap val="100"/>
        <c:axId val="263998848"/>
        <c:axId val="264017024"/>
      </c:barChart>
      <c:barChart>
        <c:barDir val="bar"/>
        <c:grouping val="stacked"/>
        <c:varyColors val="0"/>
        <c:ser>
          <c:idx val="2"/>
          <c:order val="2"/>
          <c:tx>
            <c:strRef>
              <c:f>'Figures 3(a-p)'!$BH$62</c:f>
              <c:strCache>
                <c:ptCount val="1"/>
                <c:pt idx="0">
                  <c:v>ADM1 (Ogun)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3(a-p)'!$BH$63:$BH$79</c:f>
              <c:numCache>
                <c:formatCode>0.00%</c:formatCode>
                <c:ptCount val="17"/>
                <c:pt idx="0">
                  <c:v>-6.8880118140331792E-2</c:v>
                </c:pt>
                <c:pt idx="1">
                  <c:v>-6.1438780469264466E-2</c:v>
                </c:pt>
                <c:pt idx="2">
                  <c:v>-5.7375443175713248E-2</c:v>
                </c:pt>
                <c:pt idx="3">
                  <c:v>-5.1315711929594103E-2</c:v>
                </c:pt>
                <c:pt idx="4">
                  <c:v>-4.884255443449028E-2</c:v>
                </c:pt>
                <c:pt idx="5">
                  <c:v>-4.2424097484564119E-2</c:v>
                </c:pt>
                <c:pt idx="6">
                  <c:v>-3.5923133622762345E-2</c:v>
                </c:pt>
                <c:pt idx="7">
                  <c:v>-3.3416836705497298E-2</c:v>
                </c:pt>
                <c:pt idx="8">
                  <c:v>-2.5694497233114483E-2</c:v>
                </c:pt>
                <c:pt idx="9">
                  <c:v>-2.1894908742743278E-2</c:v>
                </c:pt>
                <c:pt idx="10">
                  <c:v>-1.4475265435668096E-2</c:v>
                </c:pt>
                <c:pt idx="11">
                  <c:v>-1.3469808534426137E-2</c:v>
                </c:pt>
                <c:pt idx="12">
                  <c:v>-7.7421547969740634E-3</c:v>
                </c:pt>
                <c:pt idx="13">
                  <c:v>-7.4203265941300521E-3</c:v>
                </c:pt>
                <c:pt idx="14">
                  <c:v>-3.9372708319276124E-3</c:v>
                </c:pt>
                <c:pt idx="15">
                  <c:v>-2.8262460807081586E-3</c:v>
                </c:pt>
                <c:pt idx="16">
                  <c:v>-1.3086655318407497E-3</c:v>
                </c:pt>
              </c:numCache>
            </c:numRef>
          </c:val>
          <c:extLst xmlns:c16r2="http://schemas.microsoft.com/office/drawing/2015/06/chart">
            <c:ext xmlns:c16="http://schemas.microsoft.com/office/drawing/2014/chart" uri="{C3380CC4-5D6E-409C-BE32-E72D297353CC}">
              <c16:uniqueId val="{00000002-9FDD-4FE1-9873-F0C2902987B3}"/>
            </c:ext>
          </c:extLst>
        </c:ser>
        <c:ser>
          <c:idx val="3"/>
          <c:order val="3"/>
          <c:tx>
            <c:strRef>
              <c:f>'Figures 3(a-p)'!$BI$62</c:f>
              <c:strCache>
                <c:ptCount val="1"/>
                <c:pt idx="0">
                  <c:v>ADM1 (Ogun)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3(a-p)'!$BI$63:$BI$79</c:f>
              <c:numCache>
                <c:formatCode>0.00%</c:formatCode>
                <c:ptCount val="17"/>
                <c:pt idx="0">
                  <c:v>6.8676156954452935E-2</c:v>
                </c:pt>
                <c:pt idx="1">
                  <c:v>6.1096112011246907E-2</c:v>
                </c:pt>
                <c:pt idx="2">
                  <c:v>5.9027631274390147E-2</c:v>
                </c:pt>
                <c:pt idx="3">
                  <c:v>4.9042415898039905E-2</c:v>
                </c:pt>
                <c:pt idx="4">
                  <c:v>4.4169895909758276E-2</c:v>
                </c:pt>
                <c:pt idx="5">
                  <c:v>3.9632186578363204E-2</c:v>
                </c:pt>
                <c:pt idx="6">
                  <c:v>3.4466536443542126E-2</c:v>
                </c:pt>
                <c:pt idx="7">
                  <c:v>3.2312644824826549E-2</c:v>
                </c:pt>
                <c:pt idx="8">
                  <c:v>2.5024021810522792E-2</c:v>
                </c:pt>
                <c:pt idx="9">
                  <c:v>2.1153883931736207E-2</c:v>
                </c:pt>
                <c:pt idx="10">
                  <c:v>1.5674434216965846E-2</c:v>
                </c:pt>
                <c:pt idx="11">
                  <c:v>1.5459540438209071E-2</c:v>
                </c:pt>
                <c:pt idx="12">
                  <c:v>1.072624018735731E-2</c:v>
                </c:pt>
                <c:pt idx="13">
                  <c:v>1.0846327887250803E-2</c:v>
                </c:pt>
                <c:pt idx="14">
                  <c:v>6.5771503684198393E-3</c:v>
                </c:pt>
                <c:pt idx="15">
                  <c:v>4.9032679057508001E-3</c:v>
                </c:pt>
                <c:pt idx="16">
                  <c:v>2.825733615417006E-3</c:v>
                </c:pt>
              </c:numCache>
            </c:numRef>
          </c:val>
          <c:extLst xmlns:c16r2="http://schemas.microsoft.com/office/drawing/2015/06/chart">
            <c:ext xmlns:c16="http://schemas.microsoft.com/office/drawing/2014/chart" uri="{C3380CC4-5D6E-409C-BE32-E72D297353CC}">
              <c16:uniqueId val="{00000003-9FDD-4FE1-9873-F0C2902987B3}"/>
            </c:ext>
          </c:extLst>
        </c:ser>
        <c:dLbls>
          <c:showLegendKey val="0"/>
          <c:showVal val="0"/>
          <c:showCatName val="0"/>
          <c:showSerName val="0"/>
          <c:showPercent val="0"/>
          <c:showBubbleSize val="0"/>
        </c:dLbls>
        <c:gapWidth val="80"/>
        <c:overlap val="100"/>
        <c:axId val="264028544"/>
        <c:axId val="264018560"/>
      </c:barChart>
      <c:catAx>
        <c:axId val="26399884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17024"/>
        <c:crossesAt val="0"/>
        <c:auto val="1"/>
        <c:lblAlgn val="ctr"/>
        <c:lblOffset val="100"/>
        <c:noMultiLvlLbl val="0"/>
      </c:catAx>
      <c:valAx>
        <c:axId val="26401702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998848"/>
        <c:crosses val="autoZero"/>
        <c:crossBetween val="between"/>
        <c:majorUnit val="2.0000000000000004E-2"/>
      </c:valAx>
      <c:valAx>
        <c:axId val="264018560"/>
        <c:scaling>
          <c:orientation val="minMax"/>
        </c:scaling>
        <c:delete val="1"/>
        <c:axPos val="t"/>
        <c:numFmt formatCode="0.00%" sourceLinked="1"/>
        <c:majorTickMark val="out"/>
        <c:minorTickMark val="none"/>
        <c:tickLblPos val="nextTo"/>
        <c:crossAx val="264028544"/>
        <c:crosses val="max"/>
        <c:crossBetween val="between"/>
      </c:valAx>
      <c:catAx>
        <c:axId val="264028544"/>
        <c:scaling>
          <c:orientation val="minMax"/>
        </c:scaling>
        <c:delete val="1"/>
        <c:axPos val="l"/>
        <c:numFmt formatCode="General" sourceLinked="1"/>
        <c:majorTickMark val="out"/>
        <c:minorTickMark val="none"/>
        <c:tickLblPos val="nextTo"/>
        <c:crossAx val="264018560"/>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3(h).</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Ondo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6732-4400-9B83-0071FA83F4ED}"/>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6732-4400-9B83-0071FA83F4ED}"/>
            </c:ext>
          </c:extLst>
        </c:ser>
        <c:dLbls>
          <c:showLegendKey val="0"/>
          <c:showVal val="0"/>
          <c:showCatName val="0"/>
          <c:showSerName val="0"/>
          <c:showPercent val="0"/>
          <c:showBubbleSize val="0"/>
        </c:dLbls>
        <c:gapWidth val="20"/>
        <c:overlap val="100"/>
        <c:axId val="264083712"/>
        <c:axId val="264089600"/>
      </c:barChart>
      <c:barChart>
        <c:barDir val="bar"/>
        <c:grouping val="stacked"/>
        <c:varyColors val="0"/>
        <c:ser>
          <c:idx val="2"/>
          <c:order val="2"/>
          <c:tx>
            <c:strRef>
              <c:f>'Figures 3(a-p)'!$BJ$62</c:f>
              <c:strCache>
                <c:ptCount val="1"/>
                <c:pt idx="0">
                  <c:v>ADM1 (Ondo)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3(a-p)'!$BJ$63:$BJ$79</c:f>
              <c:numCache>
                <c:formatCode>0.00%</c:formatCode>
                <c:ptCount val="17"/>
                <c:pt idx="0">
                  <c:v>-6.2421671204039707E-2</c:v>
                </c:pt>
                <c:pt idx="1">
                  <c:v>-6.4787610072219226E-2</c:v>
                </c:pt>
                <c:pt idx="2">
                  <c:v>-6.6050927706092069E-2</c:v>
                </c:pt>
                <c:pt idx="3">
                  <c:v>-6.1292088922668658E-2</c:v>
                </c:pt>
                <c:pt idx="4">
                  <c:v>-5.0332637267570632E-2</c:v>
                </c:pt>
                <c:pt idx="5">
                  <c:v>-3.8466994863920537E-2</c:v>
                </c:pt>
                <c:pt idx="6">
                  <c:v>-3.1282945704088815E-2</c:v>
                </c:pt>
                <c:pt idx="7">
                  <c:v>-2.7841774601794964E-2</c:v>
                </c:pt>
                <c:pt idx="8">
                  <c:v>-2.4404455077653164E-2</c:v>
                </c:pt>
                <c:pt idx="9">
                  <c:v>-2.0855011833973872E-2</c:v>
                </c:pt>
                <c:pt idx="10">
                  <c:v>-1.6219851504544112E-2</c:v>
                </c:pt>
                <c:pt idx="11">
                  <c:v>-1.238817317294506E-2</c:v>
                </c:pt>
                <c:pt idx="12">
                  <c:v>-9.7049070603493076E-3</c:v>
                </c:pt>
                <c:pt idx="13">
                  <c:v>-7.8469485551125526E-3</c:v>
                </c:pt>
                <c:pt idx="14">
                  <c:v>-5.0173224727388509E-3</c:v>
                </c:pt>
                <c:pt idx="15">
                  <c:v>-2.9952439429119086E-3</c:v>
                </c:pt>
                <c:pt idx="16">
                  <c:v>-1.660458136662124E-3</c:v>
                </c:pt>
              </c:numCache>
            </c:numRef>
          </c:val>
          <c:extLst xmlns:c16r2="http://schemas.microsoft.com/office/drawing/2015/06/chart">
            <c:ext xmlns:c16="http://schemas.microsoft.com/office/drawing/2014/chart" uri="{C3380CC4-5D6E-409C-BE32-E72D297353CC}">
              <c16:uniqueId val="{00000002-6732-4400-9B83-0071FA83F4ED}"/>
            </c:ext>
          </c:extLst>
        </c:ser>
        <c:ser>
          <c:idx val="3"/>
          <c:order val="3"/>
          <c:tx>
            <c:strRef>
              <c:f>'Figures 3(a-p)'!$BK$62</c:f>
              <c:strCache>
                <c:ptCount val="1"/>
                <c:pt idx="0">
                  <c:v>ADM1 (Ondo)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3(a-p)'!$BK$63:$BK$79</c:f>
              <c:numCache>
                <c:formatCode>0.00%</c:formatCode>
                <c:ptCount val="17"/>
                <c:pt idx="0">
                  <c:v>6.0271206735811052E-2</c:v>
                </c:pt>
                <c:pt idx="1">
                  <c:v>6.1712980824062263E-2</c:v>
                </c:pt>
                <c:pt idx="2">
                  <c:v>6.3690766205140623E-2</c:v>
                </c:pt>
                <c:pt idx="3">
                  <c:v>5.5534621515043944E-2</c:v>
                </c:pt>
                <c:pt idx="4">
                  <c:v>4.2726198370397282E-2</c:v>
                </c:pt>
                <c:pt idx="5">
                  <c:v>3.6879716712147383E-2</c:v>
                </c:pt>
                <c:pt idx="6">
                  <c:v>3.2663950448163212E-2</c:v>
                </c:pt>
                <c:pt idx="7">
                  <c:v>3.1241006297544255E-2</c:v>
                </c:pt>
                <c:pt idx="8">
                  <c:v>2.5326908045069457E-2</c:v>
                </c:pt>
                <c:pt idx="9">
                  <c:v>2.2557623353744557E-2</c:v>
                </c:pt>
                <c:pt idx="10">
                  <c:v>1.6919768845397438E-2</c:v>
                </c:pt>
                <c:pt idx="11">
                  <c:v>1.4994193745935783E-2</c:v>
                </c:pt>
                <c:pt idx="12">
                  <c:v>1.1585333104806363E-2</c:v>
                </c:pt>
                <c:pt idx="13">
                  <c:v>8.9754609536635884E-3</c:v>
                </c:pt>
                <c:pt idx="14">
                  <c:v>5.4399261866444814E-3</c:v>
                </c:pt>
                <c:pt idx="15">
                  <c:v>3.4163498208695194E-3</c:v>
                </c:pt>
                <c:pt idx="16">
                  <c:v>2.4949667362732428E-3</c:v>
                </c:pt>
              </c:numCache>
            </c:numRef>
          </c:val>
          <c:extLst xmlns:c16r2="http://schemas.microsoft.com/office/drawing/2015/06/chart">
            <c:ext xmlns:c16="http://schemas.microsoft.com/office/drawing/2014/chart" uri="{C3380CC4-5D6E-409C-BE32-E72D297353CC}">
              <c16:uniqueId val="{00000003-6732-4400-9B83-0071FA83F4ED}"/>
            </c:ext>
          </c:extLst>
        </c:ser>
        <c:dLbls>
          <c:showLegendKey val="0"/>
          <c:showVal val="0"/>
          <c:showCatName val="0"/>
          <c:showSerName val="0"/>
          <c:showPercent val="0"/>
          <c:showBubbleSize val="0"/>
        </c:dLbls>
        <c:gapWidth val="80"/>
        <c:overlap val="100"/>
        <c:axId val="264092672"/>
        <c:axId val="264091136"/>
      </c:barChart>
      <c:catAx>
        <c:axId val="26408371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89600"/>
        <c:crossesAt val="0"/>
        <c:auto val="1"/>
        <c:lblAlgn val="ctr"/>
        <c:lblOffset val="100"/>
        <c:noMultiLvlLbl val="0"/>
      </c:catAx>
      <c:valAx>
        <c:axId val="26408960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083712"/>
        <c:crosses val="autoZero"/>
        <c:crossBetween val="between"/>
        <c:majorUnit val="2.0000000000000004E-2"/>
      </c:valAx>
      <c:valAx>
        <c:axId val="264091136"/>
        <c:scaling>
          <c:orientation val="minMax"/>
        </c:scaling>
        <c:delete val="1"/>
        <c:axPos val="t"/>
        <c:numFmt formatCode="0.00%" sourceLinked="1"/>
        <c:majorTickMark val="out"/>
        <c:minorTickMark val="none"/>
        <c:tickLblPos val="nextTo"/>
        <c:crossAx val="264092672"/>
        <c:crosses val="max"/>
        <c:crossBetween val="between"/>
      </c:valAx>
      <c:catAx>
        <c:axId val="264092672"/>
        <c:scaling>
          <c:orientation val="minMax"/>
        </c:scaling>
        <c:delete val="1"/>
        <c:axPos val="l"/>
        <c:numFmt formatCode="General" sourceLinked="1"/>
        <c:majorTickMark val="out"/>
        <c:minorTickMark val="none"/>
        <c:tickLblPos val="nextTo"/>
        <c:crossAx val="264091136"/>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3(i).</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Osun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72D1-4F33-B370-51225C383103}"/>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72D1-4F33-B370-51225C383103}"/>
            </c:ext>
          </c:extLst>
        </c:ser>
        <c:dLbls>
          <c:showLegendKey val="0"/>
          <c:showVal val="0"/>
          <c:showCatName val="0"/>
          <c:showSerName val="0"/>
          <c:showPercent val="0"/>
          <c:showBubbleSize val="0"/>
        </c:dLbls>
        <c:gapWidth val="20"/>
        <c:overlap val="100"/>
        <c:axId val="264663808"/>
        <c:axId val="264665344"/>
      </c:barChart>
      <c:barChart>
        <c:barDir val="bar"/>
        <c:grouping val="stacked"/>
        <c:varyColors val="0"/>
        <c:ser>
          <c:idx val="2"/>
          <c:order val="2"/>
          <c:tx>
            <c:strRef>
              <c:f>'Figures 3(a-p)'!$BL$62</c:f>
              <c:strCache>
                <c:ptCount val="1"/>
                <c:pt idx="0">
                  <c:v>ADM1 (Osun)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3(a-p)'!$BL$63:$BL$79</c:f>
              <c:numCache>
                <c:formatCode>0.00%</c:formatCode>
                <c:ptCount val="17"/>
                <c:pt idx="0">
                  <c:v>-5.8986195156500457E-2</c:v>
                </c:pt>
                <c:pt idx="1">
                  <c:v>-6.3312168391754367E-2</c:v>
                </c:pt>
                <c:pt idx="2">
                  <c:v>-6.5706788934587493E-2</c:v>
                </c:pt>
                <c:pt idx="3">
                  <c:v>-6.2818872003876786E-2</c:v>
                </c:pt>
                <c:pt idx="4">
                  <c:v>-5.3421389430783187E-2</c:v>
                </c:pt>
                <c:pt idx="5">
                  <c:v>-3.9551104428898635E-2</c:v>
                </c:pt>
                <c:pt idx="6">
                  <c:v>-3.0303557449769505E-2</c:v>
                </c:pt>
                <c:pt idx="7">
                  <c:v>-2.6918823544030121E-2</c:v>
                </c:pt>
                <c:pt idx="8">
                  <c:v>-2.48611439008934E-2</c:v>
                </c:pt>
                <c:pt idx="9">
                  <c:v>-2.1472475221279257E-2</c:v>
                </c:pt>
                <c:pt idx="10">
                  <c:v>-1.7164933295228155E-2</c:v>
                </c:pt>
                <c:pt idx="11">
                  <c:v>-1.324900491639641E-2</c:v>
                </c:pt>
                <c:pt idx="12">
                  <c:v>-1.0131835634140583E-2</c:v>
                </c:pt>
                <c:pt idx="13">
                  <c:v>-8.2669599108670163E-3</c:v>
                </c:pt>
                <c:pt idx="14">
                  <c:v>-4.9331709721376592E-3</c:v>
                </c:pt>
                <c:pt idx="15">
                  <c:v>-3.1310445374983951E-3</c:v>
                </c:pt>
                <c:pt idx="16">
                  <c:v>-1.7553233348658241E-3</c:v>
                </c:pt>
              </c:numCache>
            </c:numRef>
          </c:val>
          <c:extLst xmlns:c16r2="http://schemas.microsoft.com/office/drawing/2015/06/chart">
            <c:ext xmlns:c16="http://schemas.microsoft.com/office/drawing/2014/chart" uri="{C3380CC4-5D6E-409C-BE32-E72D297353CC}">
              <c16:uniqueId val="{00000002-72D1-4F33-B370-51225C383103}"/>
            </c:ext>
          </c:extLst>
        </c:ser>
        <c:ser>
          <c:idx val="3"/>
          <c:order val="3"/>
          <c:tx>
            <c:strRef>
              <c:f>'Figures 3(a-p)'!$BM$62</c:f>
              <c:strCache>
                <c:ptCount val="1"/>
                <c:pt idx="0">
                  <c:v>ADM1 (Osun)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3(a-p)'!$BM$63:$BM$79</c:f>
              <c:numCache>
                <c:formatCode>0.00%</c:formatCode>
                <c:ptCount val="17"/>
                <c:pt idx="0">
                  <c:v>5.5841689550483152E-2</c:v>
                </c:pt>
                <c:pt idx="1">
                  <c:v>5.9550938754209172E-2</c:v>
                </c:pt>
                <c:pt idx="2">
                  <c:v>6.3020580938298598E-2</c:v>
                </c:pt>
                <c:pt idx="3">
                  <c:v>5.6778372826037433E-2</c:v>
                </c:pt>
                <c:pt idx="4">
                  <c:v>4.3934856712102947E-2</c:v>
                </c:pt>
                <c:pt idx="5">
                  <c:v>3.6881049714832442E-2</c:v>
                </c:pt>
                <c:pt idx="6">
                  <c:v>3.1422689977095478E-2</c:v>
                </c:pt>
                <c:pt idx="7">
                  <c:v>3.1432630458463284E-2</c:v>
                </c:pt>
                <c:pt idx="8">
                  <c:v>2.5496713428347768E-2</c:v>
                </c:pt>
                <c:pt idx="9">
                  <c:v>2.3534503825014392E-2</c:v>
                </c:pt>
                <c:pt idx="10">
                  <c:v>1.6942100837899741E-2</c:v>
                </c:pt>
                <c:pt idx="11">
                  <c:v>1.6858020932997014E-2</c:v>
                </c:pt>
                <c:pt idx="12">
                  <c:v>1.1265050510070949E-2</c:v>
                </c:pt>
                <c:pt idx="13">
                  <c:v>9.7518193151836709E-3</c:v>
                </c:pt>
                <c:pt idx="14">
                  <c:v>5.6217564002203476E-3</c:v>
                </c:pt>
                <c:pt idx="15">
                  <c:v>3.5402610204732497E-3</c:v>
                </c:pt>
                <c:pt idx="16">
                  <c:v>2.1421737347631061E-3</c:v>
                </c:pt>
              </c:numCache>
            </c:numRef>
          </c:val>
          <c:extLst xmlns:c16r2="http://schemas.microsoft.com/office/drawing/2015/06/chart">
            <c:ext xmlns:c16="http://schemas.microsoft.com/office/drawing/2014/chart" uri="{C3380CC4-5D6E-409C-BE32-E72D297353CC}">
              <c16:uniqueId val="{00000003-72D1-4F33-B370-51225C383103}"/>
            </c:ext>
          </c:extLst>
        </c:ser>
        <c:dLbls>
          <c:showLegendKey val="0"/>
          <c:showVal val="0"/>
          <c:showCatName val="0"/>
          <c:showSerName val="0"/>
          <c:showPercent val="0"/>
          <c:showBubbleSize val="0"/>
        </c:dLbls>
        <c:gapWidth val="80"/>
        <c:overlap val="100"/>
        <c:axId val="264668672"/>
        <c:axId val="264667136"/>
      </c:barChart>
      <c:catAx>
        <c:axId val="264663808"/>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665344"/>
        <c:crossesAt val="0"/>
        <c:auto val="1"/>
        <c:lblAlgn val="ctr"/>
        <c:lblOffset val="100"/>
        <c:noMultiLvlLbl val="0"/>
      </c:catAx>
      <c:valAx>
        <c:axId val="26466534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663808"/>
        <c:crosses val="autoZero"/>
        <c:crossBetween val="between"/>
        <c:majorUnit val="2.0000000000000004E-2"/>
      </c:valAx>
      <c:valAx>
        <c:axId val="264667136"/>
        <c:scaling>
          <c:orientation val="minMax"/>
        </c:scaling>
        <c:delete val="1"/>
        <c:axPos val="t"/>
        <c:numFmt formatCode="0.00%" sourceLinked="1"/>
        <c:majorTickMark val="out"/>
        <c:minorTickMark val="none"/>
        <c:tickLblPos val="nextTo"/>
        <c:crossAx val="264668672"/>
        <c:crosses val="max"/>
        <c:crossBetween val="between"/>
      </c:valAx>
      <c:catAx>
        <c:axId val="264668672"/>
        <c:scaling>
          <c:orientation val="minMax"/>
        </c:scaling>
        <c:delete val="1"/>
        <c:axPos val="l"/>
        <c:numFmt formatCode="General" sourceLinked="1"/>
        <c:majorTickMark val="out"/>
        <c:minorTickMark val="none"/>
        <c:tickLblPos val="nextTo"/>
        <c:crossAx val="264667136"/>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3(j).</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Oyo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6944-4E02-9832-DFD3E45E6A27}"/>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6944-4E02-9832-DFD3E45E6A27}"/>
            </c:ext>
          </c:extLst>
        </c:ser>
        <c:dLbls>
          <c:showLegendKey val="0"/>
          <c:showVal val="0"/>
          <c:showCatName val="0"/>
          <c:showSerName val="0"/>
          <c:showPercent val="0"/>
          <c:showBubbleSize val="0"/>
        </c:dLbls>
        <c:gapWidth val="20"/>
        <c:overlap val="100"/>
        <c:axId val="264723456"/>
        <c:axId val="264729344"/>
      </c:barChart>
      <c:barChart>
        <c:barDir val="bar"/>
        <c:grouping val="stacked"/>
        <c:varyColors val="0"/>
        <c:ser>
          <c:idx val="2"/>
          <c:order val="2"/>
          <c:tx>
            <c:strRef>
              <c:f>'Figures 3(a-p)'!$BN$62</c:f>
              <c:strCache>
                <c:ptCount val="1"/>
                <c:pt idx="0">
                  <c:v>ADM1 (Oyo)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3(a-p)'!$BN$63:$BN$79</c:f>
              <c:numCache>
                <c:formatCode>0.00%</c:formatCode>
                <c:ptCount val="17"/>
                <c:pt idx="0">
                  <c:v>-6.3124912491296356E-2</c:v>
                </c:pt>
                <c:pt idx="1">
                  <c:v>-6.437299615398509E-2</c:v>
                </c:pt>
                <c:pt idx="2">
                  <c:v>-6.4134051646485848E-2</c:v>
                </c:pt>
                <c:pt idx="3">
                  <c:v>-5.7851487488586976E-2</c:v>
                </c:pt>
                <c:pt idx="4">
                  <c:v>-4.9000387930657925E-2</c:v>
                </c:pt>
                <c:pt idx="5">
                  <c:v>-3.899080890035235E-2</c:v>
                </c:pt>
                <c:pt idx="6">
                  <c:v>-3.2305439080601982E-2</c:v>
                </c:pt>
                <c:pt idx="7">
                  <c:v>-2.9115813238895161E-2</c:v>
                </c:pt>
                <c:pt idx="8">
                  <c:v>-2.5236270548460282E-2</c:v>
                </c:pt>
                <c:pt idx="9">
                  <c:v>-2.1437005656987605E-2</c:v>
                </c:pt>
                <c:pt idx="10">
                  <c:v>-1.6239962618879025E-2</c:v>
                </c:pt>
                <c:pt idx="11">
                  <c:v>-1.3277121559240412E-2</c:v>
                </c:pt>
                <c:pt idx="12">
                  <c:v>-9.4596761074145289E-3</c:v>
                </c:pt>
                <c:pt idx="13">
                  <c:v>-8.1503215952237543E-3</c:v>
                </c:pt>
                <c:pt idx="14">
                  <c:v>-4.6343901118529466E-3</c:v>
                </c:pt>
                <c:pt idx="15">
                  <c:v>-2.9969591241975468E-3</c:v>
                </c:pt>
                <c:pt idx="16">
                  <c:v>-1.6429796002307279E-3</c:v>
                </c:pt>
              </c:numCache>
            </c:numRef>
          </c:val>
          <c:extLst xmlns:c16r2="http://schemas.microsoft.com/office/drawing/2015/06/chart">
            <c:ext xmlns:c16="http://schemas.microsoft.com/office/drawing/2014/chart" uri="{C3380CC4-5D6E-409C-BE32-E72D297353CC}">
              <c16:uniqueId val="{00000002-6944-4E02-9832-DFD3E45E6A27}"/>
            </c:ext>
          </c:extLst>
        </c:ser>
        <c:ser>
          <c:idx val="3"/>
          <c:order val="3"/>
          <c:tx>
            <c:strRef>
              <c:f>'Figures 3(a-p)'!$BO$62</c:f>
              <c:strCache>
                <c:ptCount val="1"/>
                <c:pt idx="0">
                  <c:v>ADM1 (Oyo)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3(a-p)'!$BO$63:$BO$79</c:f>
              <c:numCache>
                <c:formatCode>0.00%</c:formatCode>
                <c:ptCount val="17"/>
                <c:pt idx="0">
                  <c:v>6.0781627150707167E-2</c:v>
                </c:pt>
                <c:pt idx="1">
                  <c:v>6.2037974704465544E-2</c:v>
                </c:pt>
                <c:pt idx="2">
                  <c:v>6.2660835979942833E-2</c:v>
                </c:pt>
                <c:pt idx="3">
                  <c:v>5.3233979325633431E-2</c:v>
                </c:pt>
                <c:pt idx="4">
                  <c:v>4.2647934865427256E-2</c:v>
                </c:pt>
                <c:pt idx="5">
                  <c:v>3.7800690530737778E-2</c:v>
                </c:pt>
                <c:pt idx="6">
                  <c:v>3.3310682401430078E-2</c:v>
                </c:pt>
                <c:pt idx="7">
                  <c:v>3.1762147270566643E-2</c:v>
                </c:pt>
                <c:pt idx="8">
                  <c:v>2.5274638614140744E-2</c:v>
                </c:pt>
                <c:pt idx="9">
                  <c:v>2.2838325471224778E-2</c:v>
                </c:pt>
                <c:pt idx="10">
                  <c:v>1.6610302994385512E-2</c:v>
                </c:pt>
                <c:pt idx="11">
                  <c:v>1.6348455703064698E-2</c:v>
                </c:pt>
                <c:pt idx="12">
                  <c:v>1.0887086206314416E-2</c:v>
                </c:pt>
                <c:pt idx="13">
                  <c:v>9.9975373604612484E-3</c:v>
                </c:pt>
                <c:pt idx="14">
                  <c:v>5.6015014781740013E-3</c:v>
                </c:pt>
                <c:pt idx="15">
                  <c:v>3.9085843647653183E-3</c:v>
                </c:pt>
                <c:pt idx="16">
                  <c:v>2.3271117252100385E-3</c:v>
                </c:pt>
              </c:numCache>
            </c:numRef>
          </c:val>
          <c:extLst xmlns:c16r2="http://schemas.microsoft.com/office/drawing/2015/06/chart">
            <c:ext xmlns:c16="http://schemas.microsoft.com/office/drawing/2014/chart" uri="{C3380CC4-5D6E-409C-BE32-E72D297353CC}">
              <c16:uniqueId val="{00000003-6944-4E02-9832-DFD3E45E6A27}"/>
            </c:ext>
          </c:extLst>
        </c:ser>
        <c:dLbls>
          <c:showLegendKey val="0"/>
          <c:showVal val="0"/>
          <c:showCatName val="0"/>
          <c:showSerName val="0"/>
          <c:showPercent val="0"/>
          <c:showBubbleSize val="0"/>
        </c:dLbls>
        <c:gapWidth val="80"/>
        <c:overlap val="100"/>
        <c:axId val="264736768"/>
        <c:axId val="264730880"/>
      </c:barChart>
      <c:catAx>
        <c:axId val="264723456"/>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729344"/>
        <c:crossesAt val="0"/>
        <c:auto val="1"/>
        <c:lblAlgn val="ctr"/>
        <c:lblOffset val="100"/>
        <c:noMultiLvlLbl val="0"/>
      </c:catAx>
      <c:valAx>
        <c:axId val="264729344"/>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723456"/>
        <c:crosses val="autoZero"/>
        <c:crossBetween val="between"/>
        <c:majorUnit val="2.0000000000000004E-2"/>
      </c:valAx>
      <c:valAx>
        <c:axId val="264730880"/>
        <c:scaling>
          <c:orientation val="minMax"/>
        </c:scaling>
        <c:delete val="1"/>
        <c:axPos val="t"/>
        <c:numFmt formatCode="0.00%" sourceLinked="1"/>
        <c:majorTickMark val="out"/>
        <c:minorTickMark val="none"/>
        <c:tickLblPos val="nextTo"/>
        <c:crossAx val="264736768"/>
        <c:crosses val="max"/>
        <c:crossBetween val="between"/>
      </c:valAx>
      <c:catAx>
        <c:axId val="264736768"/>
        <c:scaling>
          <c:orientation val="minMax"/>
        </c:scaling>
        <c:delete val="1"/>
        <c:axPos val="l"/>
        <c:numFmt formatCode="General" sourceLinked="1"/>
        <c:majorTickMark val="out"/>
        <c:minorTickMark val="none"/>
        <c:tickLblPos val="nextTo"/>
        <c:crossAx val="264730880"/>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3(k).</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Plateau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6AFA-40AE-8727-3AB930DB1AC6}"/>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6AFA-40AE-8727-3AB930DB1AC6}"/>
            </c:ext>
          </c:extLst>
        </c:ser>
        <c:dLbls>
          <c:showLegendKey val="0"/>
          <c:showVal val="0"/>
          <c:showCatName val="0"/>
          <c:showSerName val="0"/>
          <c:showPercent val="0"/>
          <c:showBubbleSize val="0"/>
        </c:dLbls>
        <c:gapWidth val="20"/>
        <c:overlap val="100"/>
        <c:axId val="264852992"/>
        <c:axId val="264854528"/>
      </c:barChart>
      <c:barChart>
        <c:barDir val="bar"/>
        <c:grouping val="stacked"/>
        <c:varyColors val="0"/>
        <c:ser>
          <c:idx val="2"/>
          <c:order val="2"/>
          <c:tx>
            <c:strRef>
              <c:f>'Figures 3(a-p)'!$BP$62</c:f>
              <c:strCache>
                <c:ptCount val="1"/>
                <c:pt idx="0">
                  <c:v>ADM1 (Plateau)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3(a-p)'!$BP$63:$BP$79</c:f>
              <c:numCache>
                <c:formatCode>0.00%</c:formatCode>
                <c:ptCount val="17"/>
                <c:pt idx="0">
                  <c:v>-8.4537372960985901E-2</c:v>
                </c:pt>
                <c:pt idx="1">
                  <c:v>-7.2453151634061436E-2</c:v>
                </c:pt>
                <c:pt idx="2">
                  <c:v>-6.3257706006851419E-2</c:v>
                </c:pt>
                <c:pt idx="3">
                  <c:v>-5.563214723745883E-2</c:v>
                </c:pt>
                <c:pt idx="4">
                  <c:v>-4.3399901439606932E-2</c:v>
                </c:pt>
                <c:pt idx="5">
                  <c:v>-3.8108026603950872E-2</c:v>
                </c:pt>
                <c:pt idx="6">
                  <c:v>-3.2176014887032506E-2</c:v>
                </c:pt>
                <c:pt idx="7">
                  <c:v>-2.8296808371749207E-2</c:v>
                </c:pt>
                <c:pt idx="8">
                  <c:v>-2.1037633153068336E-2</c:v>
                </c:pt>
                <c:pt idx="9">
                  <c:v>-1.7295877932217665E-2</c:v>
                </c:pt>
                <c:pt idx="10">
                  <c:v>-1.1656927085536079E-2</c:v>
                </c:pt>
                <c:pt idx="11">
                  <c:v>-1.0587887001244876E-2</c:v>
                </c:pt>
                <c:pt idx="12">
                  <c:v>-6.3758552780377653E-3</c:v>
                </c:pt>
                <c:pt idx="13">
                  <c:v>-6.2213949605482606E-3</c:v>
                </c:pt>
                <c:pt idx="14">
                  <c:v>-3.9035707915539629E-3</c:v>
                </c:pt>
                <c:pt idx="15">
                  <c:v>-3.1023078945771557E-3</c:v>
                </c:pt>
                <c:pt idx="16">
                  <c:v>-1.7689383979155213E-3</c:v>
                </c:pt>
              </c:numCache>
            </c:numRef>
          </c:val>
          <c:extLst xmlns:c16r2="http://schemas.microsoft.com/office/drawing/2015/06/chart">
            <c:ext xmlns:c16="http://schemas.microsoft.com/office/drawing/2014/chart" uri="{C3380CC4-5D6E-409C-BE32-E72D297353CC}">
              <c16:uniqueId val="{00000002-6AFA-40AE-8727-3AB930DB1AC6}"/>
            </c:ext>
          </c:extLst>
        </c:ser>
        <c:ser>
          <c:idx val="3"/>
          <c:order val="3"/>
          <c:tx>
            <c:strRef>
              <c:f>'Figures 3(a-p)'!$BQ$62</c:f>
              <c:strCache>
                <c:ptCount val="1"/>
                <c:pt idx="0">
                  <c:v>ADM1 (Plateau)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3(a-p)'!$BQ$63:$BQ$79</c:f>
              <c:numCache>
                <c:formatCode>0.00%</c:formatCode>
                <c:ptCount val="17"/>
                <c:pt idx="0">
                  <c:v>8.3494306114605885E-2</c:v>
                </c:pt>
                <c:pt idx="1">
                  <c:v>7.3172817190697806E-2</c:v>
                </c:pt>
                <c:pt idx="2">
                  <c:v>6.4568090337219969E-2</c:v>
                </c:pt>
                <c:pt idx="3">
                  <c:v>5.5654902552088985E-2</c:v>
                </c:pt>
                <c:pt idx="4">
                  <c:v>4.4390791958501659E-2</c:v>
                </c:pt>
                <c:pt idx="5">
                  <c:v>3.6783851173806476E-2</c:v>
                </c:pt>
                <c:pt idx="6">
                  <c:v>2.988715202756749E-2</c:v>
                </c:pt>
                <c:pt idx="7">
                  <c:v>2.4826048261493962E-2</c:v>
                </c:pt>
                <c:pt idx="8">
                  <c:v>2.0286248066947513E-2</c:v>
                </c:pt>
                <c:pt idx="9">
                  <c:v>1.6032383341086996E-2</c:v>
                </c:pt>
                <c:pt idx="10">
                  <c:v>1.2828251159831491E-2</c:v>
                </c:pt>
                <c:pt idx="11">
                  <c:v>1.0961625805170376E-2</c:v>
                </c:pt>
                <c:pt idx="12">
                  <c:v>8.4417620244598944E-3</c:v>
                </c:pt>
                <c:pt idx="13">
                  <c:v>7.3226142776497763E-3</c:v>
                </c:pt>
                <c:pt idx="14">
                  <c:v>5.5722938644316503E-3</c:v>
                </c:pt>
                <c:pt idx="15">
                  <c:v>3.559253000483608E-3</c:v>
                </c:pt>
                <c:pt idx="16">
                  <c:v>2.4060872075597293E-3</c:v>
                </c:pt>
              </c:numCache>
            </c:numRef>
          </c:val>
          <c:extLst xmlns:c16r2="http://schemas.microsoft.com/office/drawing/2015/06/chart">
            <c:ext xmlns:c16="http://schemas.microsoft.com/office/drawing/2014/chart" uri="{C3380CC4-5D6E-409C-BE32-E72D297353CC}">
              <c16:uniqueId val="{00000003-6AFA-40AE-8727-3AB930DB1AC6}"/>
            </c:ext>
          </c:extLst>
        </c:ser>
        <c:dLbls>
          <c:showLegendKey val="0"/>
          <c:showVal val="0"/>
          <c:showCatName val="0"/>
          <c:showSerName val="0"/>
          <c:showPercent val="0"/>
          <c:showBubbleSize val="0"/>
        </c:dLbls>
        <c:gapWidth val="80"/>
        <c:overlap val="100"/>
        <c:axId val="264866048"/>
        <c:axId val="264864512"/>
      </c:barChart>
      <c:catAx>
        <c:axId val="26485299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54528"/>
        <c:crossesAt val="0"/>
        <c:auto val="1"/>
        <c:lblAlgn val="ctr"/>
        <c:lblOffset val="100"/>
        <c:noMultiLvlLbl val="0"/>
      </c:catAx>
      <c:valAx>
        <c:axId val="26485452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852992"/>
        <c:crosses val="autoZero"/>
        <c:crossBetween val="between"/>
        <c:majorUnit val="2.0000000000000004E-2"/>
      </c:valAx>
      <c:valAx>
        <c:axId val="264864512"/>
        <c:scaling>
          <c:orientation val="minMax"/>
        </c:scaling>
        <c:delete val="1"/>
        <c:axPos val="t"/>
        <c:numFmt formatCode="0.00%" sourceLinked="1"/>
        <c:majorTickMark val="out"/>
        <c:minorTickMark val="none"/>
        <c:tickLblPos val="nextTo"/>
        <c:crossAx val="264866048"/>
        <c:crosses val="max"/>
        <c:crossBetween val="between"/>
      </c:valAx>
      <c:catAx>
        <c:axId val="264866048"/>
        <c:scaling>
          <c:orientation val="minMax"/>
        </c:scaling>
        <c:delete val="1"/>
        <c:axPos val="l"/>
        <c:numFmt formatCode="General" sourceLinked="1"/>
        <c:majorTickMark val="out"/>
        <c:minorTickMark val="none"/>
        <c:tickLblPos val="nextTo"/>
        <c:crossAx val="264864512"/>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3(l).</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Rivers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56F7-45F5-9E86-A5F46F106C0D}"/>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56F7-45F5-9E86-A5F46F106C0D}"/>
            </c:ext>
          </c:extLst>
        </c:ser>
        <c:dLbls>
          <c:showLegendKey val="0"/>
          <c:showVal val="0"/>
          <c:showCatName val="0"/>
          <c:showSerName val="0"/>
          <c:showPercent val="0"/>
          <c:showBubbleSize val="0"/>
        </c:dLbls>
        <c:gapWidth val="20"/>
        <c:overlap val="100"/>
        <c:axId val="264904064"/>
        <c:axId val="264909952"/>
      </c:barChart>
      <c:barChart>
        <c:barDir val="bar"/>
        <c:grouping val="stacked"/>
        <c:varyColors val="0"/>
        <c:ser>
          <c:idx val="2"/>
          <c:order val="2"/>
          <c:tx>
            <c:strRef>
              <c:f>'Figures 3(a-p)'!$BR$62</c:f>
              <c:strCache>
                <c:ptCount val="1"/>
                <c:pt idx="0">
                  <c:v>ADM1 (Rivers)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3(a-p)'!$BR$63:$BR$79</c:f>
              <c:numCache>
                <c:formatCode>0.00%</c:formatCode>
                <c:ptCount val="17"/>
                <c:pt idx="0">
                  <c:v>-5.9579023112929189E-2</c:v>
                </c:pt>
                <c:pt idx="1">
                  <c:v>-6.1691572618634179E-2</c:v>
                </c:pt>
                <c:pt idx="2">
                  <c:v>-6.3897352846910435E-2</c:v>
                </c:pt>
                <c:pt idx="3">
                  <c:v>-6.2334239665195849E-2</c:v>
                </c:pt>
                <c:pt idx="4">
                  <c:v>-5.3727551770152981E-2</c:v>
                </c:pt>
                <c:pt idx="5">
                  <c:v>-4.248693653921181E-2</c:v>
                </c:pt>
                <c:pt idx="6">
                  <c:v>-3.5439408129030299E-2</c:v>
                </c:pt>
                <c:pt idx="7">
                  <c:v>-3.0594726559137166E-2</c:v>
                </c:pt>
                <c:pt idx="8">
                  <c:v>-2.6864987501854093E-2</c:v>
                </c:pt>
                <c:pt idx="9">
                  <c:v>-2.2689118393197191E-2</c:v>
                </c:pt>
                <c:pt idx="10">
                  <c:v>-1.7140041090388781E-2</c:v>
                </c:pt>
                <c:pt idx="11">
                  <c:v>-1.3152929121821436E-2</c:v>
                </c:pt>
                <c:pt idx="12">
                  <c:v>-1.0045323395184881E-2</c:v>
                </c:pt>
                <c:pt idx="13">
                  <c:v>-7.1315763529646286E-3</c:v>
                </c:pt>
                <c:pt idx="14">
                  <c:v>-4.4799211505308859E-3</c:v>
                </c:pt>
                <c:pt idx="15">
                  <c:v>-2.7077721900279346E-3</c:v>
                </c:pt>
                <c:pt idx="16">
                  <c:v>-1.6048183065857239E-3</c:v>
                </c:pt>
              </c:numCache>
            </c:numRef>
          </c:val>
          <c:extLst xmlns:c16r2="http://schemas.microsoft.com/office/drawing/2015/06/chart">
            <c:ext xmlns:c16="http://schemas.microsoft.com/office/drawing/2014/chart" uri="{C3380CC4-5D6E-409C-BE32-E72D297353CC}">
              <c16:uniqueId val="{00000002-56F7-45F5-9E86-A5F46F106C0D}"/>
            </c:ext>
          </c:extLst>
        </c:ser>
        <c:ser>
          <c:idx val="3"/>
          <c:order val="3"/>
          <c:tx>
            <c:strRef>
              <c:f>'Figures 3(a-p)'!$BS$62</c:f>
              <c:strCache>
                <c:ptCount val="1"/>
                <c:pt idx="0">
                  <c:v>ADM1 (Rivers)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3(a-p)'!$BS$63:$BS$79</c:f>
              <c:numCache>
                <c:formatCode>0.00%</c:formatCode>
                <c:ptCount val="17"/>
                <c:pt idx="0">
                  <c:v>5.6041229660939884E-2</c:v>
                </c:pt>
                <c:pt idx="1">
                  <c:v>5.7961450945526599E-2</c:v>
                </c:pt>
                <c:pt idx="2">
                  <c:v>6.1547326452795474E-2</c:v>
                </c:pt>
                <c:pt idx="3">
                  <c:v>5.7670917996118488E-2</c:v>
                </c:pt>
                <c:pt idx="4">
                  <c:v>4.5775647089447799E-2</c:v>
                </c:pt>
                <c:pt idx="5">
                  <c:v>3.8715492357057596E-2</c:v>
                </c:pt>
                <c:pt idx="6">
                  <c:v>3.3575048754821438E-2</c:v>
                </c:pt>
                <c:pt idx="7">
                  <c:v>3.1413269346363355E-2</c:v>
                </c:pt>
                <c:pt idx="8">
                  <c:v>2.4615971685408678E-2</c:v>
                </c:pt>
                <c:pt idx="9">
                  <c:v>2.1716764044519648E-2</c:v>
                </c:pt>
                <c:pt idx="10">
                  <c:v>1.539544046925025E-2</c:v>
                </c:pt>
                <c:pt idx="11">
                  <c:v>1.3626097358127009E-2</c:v>
                </c:pt>
                <c:pt idx="12">
                  <c:v>9.5187164820566567E-3</c:v>
                </c:pt>
                <c:pt idx="13">
                  <c:v>7.9677194681180893E-3</c:v>
                </c:pt>
                <c:pt idx="14">
                  <c:v>4.0844239266000009E-3</c:v>
                </c:pt>
                <c:pt idx="15">
                  <c:v>3.0226650135962534E-3</c:v>
                </c:pt>
                <c:pt idx="16">
                  <c:v>1.7845202054953071E-3</c:v>
                </c:pt>
              </c:numCache>
            </c:numRef>
          </c:val>
          <c:extLst xmlns:c16r2="http://schemas.microsoft.com/office/drawing/2015/06/chart">
            <c:ext xmlns:c16="http://schemas.microsoft.com/office/drawing/2014/chart" uri="{C3380CC4-5D6E-409C-BE32-E72D297353CC}">
              <c16:uniqueId val="{00000003-56F7-45F5-9E86-A5F46F106C0D}"/>
            </c:ext>
          </c:extLst>
        </c:ser>
        <c:dLbls>
          <c:showLegendKey val="0"/>
          <c:showVal val="0"/>
          <c:showCatName val="0"/>
          <c:showSerName val="0"/>
          <c:showPercent val="0"/>
          <c:showBubbleSize val="0"/>
        </c:dLbls>
        <c:gapWidth val="80"/>
        <c:overlap val="100"/>
        <c:axId val="264921472"/>
        <c:axId val="264911488"/>
      </c:barChart>
      <c:catAx>
        <c:axId val="26490406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909952"/>
        <c:crossesAt val="0"/>
        <c:auto val="1"/>
        <c:lblAlgn val="ctr"/>
        <c:lblOffset val="100"/>
        <c:noMultiLvlLbl val="0"/>
      </c:catAx>
      <c:valAx>
        <c:axId val="264909952"/>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904064"/>
        <c:crosses val="autoZero"/>
        <c:crossBetween val="between"/>
        <c:majorUnit val="2.0000000000000004E-2"/>
      </c:valAx>
      <c:valAx>
        <c:axId val="264911488"/>
        <c:scaling>
          <c:orientation val="minMax"/>
        </c:scaling>
        <c:delete val="1"/>
        <c:axPos val="t"/>
        <c:numFmt formatCode="0.00%" sourceLinked="1"/>
        <c:majorTickMark val="out"/>
        <c:minorTickMark val="none"/>
        <c:tickLblPos val="nextTo"/>
        <c:crossAx val="264921472"/>
        <c:crosses val="max"/>
        <c:crossBetween val="between"/>
      </c:valAx>
      <c:catAx>
        <c:axId val="264921472"/>
        <c:scaling>
          <c:orientation val="minMax"/>
        </c:scaling>
        <c:delete val="1"/>
        <c:axPos val="l"/>
        <c:numFmt formatCode="General" sourceLinked="1"/>
        <c:majorTickMark val="out"/>
        <c:minorTickMark val="none"/>
        <c:tickLblPos val="nextTo"/>
        <c:crossAx val="264911488"/>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3(m).</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Sokoto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9D8B-405A-B5BD-5DDF54606643}"/>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9D8B-405A-B5BD-5DDF54606643}"/>
            </c:ext>
          </c:extLst>
        </c:ser>
        <c:dLbls>
          <c:showLegendKey val="0"/>
          <c:showVal val="0"/>
          <c:showCatName val="0"/>
          <c:showSerName val="0"/>
          <c:showPercent val="0"/>
          <c:showBubbleSize val="0"/>
        </c:dLbls>
        <c:gapWidth val="20"/>
        <c:overlap val="100"/>
        <c:axId val="264386432"/>
        <c:axId val="264387968"/>
      </c:barChart>
      <c:barChart>
        <c:barDir val="bar"/>
        <c:grouping val="stacked"/>
        <c:varyColors val="0"/>
        <c:ser>
          <c:idx val="2"/>
          <c:order val="2"/>
          <c:tx>
            <c:strRef>
              <c:f>'Figures 3(a-p)'!$BT$62</c:f>
              <c:strCache>
                <c:ptCount val="1"/>
                <c:pt idx="0">
                  <c:v>ADM1 (Sokoto)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3(a-p)'!$BT$63:$BT$79</c:f>
              <c:numCache>
                <c:formatCode>0.00%</c:formatCode>
                <c:ptCount val="17"/>
                <c:pt idx="0">
                  <c:v>-0.1028736078040552</c:v>
                </c:pt>
                <c:pt idx="1">
                  <c:v>-8.1964460835506542E-2</c:v>
                </c:pt>
                <c:pt idx="2">
                  <c:v>-6.2005557843143107E-2</c:v>
                </c:pt>
                <c:pt idx="3">
                  <c:v>-5.0269835870566305E-2</c:v>
                </c:pt>
                <c:pt idx="4">
                  <c:v>-3.5634248567273971E-2</c:v>
                </c:pt>
                <c:pt idx="5">
                  <c:v>-3.1655039754293207E-2</c:v>
                </c:pt>
                <c:pt idx="6">
                  <c:v>-3.0113006824967724E-2</c:v>
                </c:pt>
                <c:pt idx="7">
                  <c:v>-2.5580599666211137E-2</c:v>
                </c:pt>
                <c:pt idx="8">
                  <c:v>-2.2565360354715316E-2</c:v>
                </c:pt>
                <c:pt idx="9">
                  <c:v>-1.5067841889905374E-2</c:v>
                </c:pt>
                <c:pt idx="10">
                  <c:v>-1.4615496316984045E-2</c:v>
                </c:pt>
                <c:pt idx="11">
                  <c:v>-1.0441743101928934E-2</c:v>
                </c:pt>
                <c:pt idx="12">
                  <c:v>-9.2066447456103182E-3</c:v>
                </c:pt>
                <c:pt idx="13">
                  <c:v>-5.1693511009263731E-3</c:v>
                </c:pt>
                <c:pt idx="14">
                  <c:v>-4.6919415252838102E-3</c:v>
                </c:pt>
                <c:pt idx="15">
                  <c:v>-2.1714178865475929E-3</c:v>
                </c:pt>
                <c:pt idx="16">
                  <c:v>-1.598327475119999E-3</c:v>
                </c:pt>
              </c:numCache>
            </c:numRef>
          </c:val>
          <c:extLst xmlns:c16r2="http://schemas.microsoft.com/office/drawing/2015/06/chart">
            <c:ext xmlns:c16="http://schemas.microsoft.com/office/drawing/2014/chart" uri="{C3380CC4-5D6E-409C-BE32-E72D297353CC}">
              <c16:uniqueId val="{00000002-9D8B-405A-B5BD-5DDF54606643}"/>
            </c:ext>
          </c:extLst>
        </c:ser>
        <c:ser>
          <c:idx val="3"/>
          <c:order val="3"/>
          <c:tx>
            <c:strRef>
              <c:f>'Figures 3(a-p)'!$BU$62</c:f>
              <c:strCache>
                <c:ptCount val="1"/>
                <c:pt idx="0">
                  <c:v>ADM1 (Sokoto)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3(a-p)'!$BU$63:$BU$79</c:f>
              <c:numCache>
                <c:formatCode>0.00%</c:formatCode>
                <c:ptCount val="17"/>
                <c:pt idx="0">
                  <c:v>9.6179728791576907E-2</c:v>
                </c:pt>
                <c:pt idx="1">
                  <c:v>7.7900312902192709E-2</c:v>
                </c:pt>
                <c:pt idx="2">
                  <c:v>5.5948224931521566E-2</c:v>
                </c:pt>
                <c:pt idx="3">
                  <c:v>4.9187707499109827E-2</c:v>
                </c:pt>
                <c:pt idx="4">
                  <c:v>4.2510139980465989E-2</c:v>
                </c:pt>
                <c:pt idx="5">
                  <c:v>3.7084777994601296E-2</c:v>
                </c:pt>
                <c:pt idx="6">
                  <c:v>3.2058848687024209E-2</c:v>
                </c:pt>
                <c:pt idx="7">
                  <c:v>2.3249249571823286E-2</c:v>
                </c:pt>
                <c:pt idx="8">
                  <c:v>2.2140067991080398E-2</c:v>
                </c:pt>
                <c:pt idx="9">
                  <c:v>1.2440298937962615E-2</c:v>
                </c:pt>
                <c:pt idx="10">
                  <c:v>1.4458945760304587E-2</c:v>
                </c:pt>
                <c:pt idx="11">
                  <c:v>8.0121262032213213E-3</c:v>
                </c:pt>
                <c:pt idx="12">
                  <c:v>9.3078953597778447E-3</c:v>
                </c:pt>
                <c:pt idx="13">
                  <c:v>4.4325489891846835E-3</c:v>
                </c:pt>
                <c:pt idx="14">
                  <c:v>5.37165340860491E-3</c:v>
                </c:pt>
                <c:pt idx="15">
                  <c:v>2.0558449851107888E-3</c:v>
                </c:pt>
                <c:pt idx="16">
                  <c:v>2.0371464433981217E-3</c:v>
                </c:pt>
              </c:numCache>
            </c:numRef>
          </c:val>
          <c:extLst xmlns:c16r2="http://schemas.microsoft.com/office/drawing/2015/06/chart">
            <c:ext xmlns:c16="http://schemas.microsoft.com/office/drawing/2014/chart" uri="{C3380CC4-5D6E-409C-BE32-E72D297353CC}">
              <c16:uniqueId val="{00000003-9D8B-405A-B5BD-5DDF54606643}"/>
            </c:ext>
          </c:extLst>
        </c:ser>
        <c:dLbls>
          <c:showLegendKey val="0"/>
          <c:showVal val="0"/>
          <c:showCatName val="0"/>
          <c:showSerName val="0"/>
          <c:showPercent val="0"/>
          <c:showBubbleSize val="0"/>
        </c:dLbls>
        <c:gapWidth val="80"/>
        <c:overlap val="100"/>
        <c:axId val="264399488"/>
        <c:axId val="264397952"/>
      </c:barChart>
      <c:catAx>
        <c:axId val="26438643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387968"/>
        <c:crossesAt val="0"/>
        <c:auto val="1"/>
        <c:lblAlgn val="ctr"/>
        <c:lblOffset val="100"/>
        <c:noMultiLvlLbl val="0"/>
      </c:catAx>
      <c:valAx>
        <c:axId val="26438796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386432"/>
        <c:crosses val="autoZero"/>
        <c:crossBetween val="between"/>
        <c:majorUnit val="2.0000000000000004E-2"/>
      </c:valAx>
      <c:valAx>
        <c:axId val="264397952"/>
        <c:scaling>
          <c:orientation val="minMax"/>
        </c:scaling>
        <c:delete val="1"/>
        <c:axPos val="t"/>
        <c:numFmt formatCode="0.00%" sourceLinked="1"/>
        <c:majorTickMark val="out"/>
        <c:minorTickMark val="none"/>
        <c:tickLblPos val="nextTo"/>
        <c:crossAx val="264399488"/>
        <c:crosses val="max"/>
        <c:crossBetween val="between"/>
      </c:valAx>
      <c:catAx>
        <c:axId val="264399488"/>
        <c:scaling>
          <c:orientation val="minMax"/>
        </c:scaling>
        <c:delete val="1"/>
        <c:axPos val="l"/>
        <c:numFmt formatCode="General" sourceLinked="1"/>
        <c:majorTickMark val="out"/>
        <c:minorTickMark val="none"/>
        <c:tickLblPos val="nextTo"/>
        <c:crossAx val="264397952"/>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3(n).</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Taraba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7E9C-442C-AB20-1B46F32D12EB}"/>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7E9C-442C-AB20-1B46F32D12EB}"/>
            </c:ext>
          </c:extLst>
        </c:ser>
        <c:dLbls>
          <c:showLegendKey val="0"/>
          <c:showVal val="0"/>
          <c:showCatName val="0"/>
          <c:showSerName val="0"/>
          <c:showPercent val="0"/>
          <c:showBubbleSize val="0"/>
        </c:dLbls>
        <c:gapWidth val="20"/>
        <c:overlap val="100"/>
        <c:axId val="264447872"/>
        <c:axId val="264449408"/>
      </c:barChart>
      <c:barChart>
        <c:barDir val="bar"/>
        <c:grouping val="stacked"/>
        <c:varyColors val="0"/>
        <c:ser>
          <c:idx val="2"/>
          <c:order val="2"/>
          <c:tx>
            <c:strRef>
              <c:f>'Figures 3(a-p)'!$BV$62</c:f>
              <c:strCache>
                <c:ptCount val="1"/>
                <c:pt idx="0">
                  <c:v>ADM1 (Taraba)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3(a-p)'!$BV$63:$BV$79</c:f>
              <c:numCache>
                <c:formatCode>0.00%</c:formatCode>
                <c:ptCount val="17"/>
                <c:pt idx="0">
                  <c:v>-9.4146961286432351E-2</c:v>
                </c:pt>
                <c:pt idx="1">
                  <c:v>-7.7311592996954212E-2</c:v>
                </c:pt>
                <c:pt idx="2">
                  <c:v>-6.3418286474689181E-2</c:v>
                </c:pt>
                <c:pt idx="3">
                  <c:v>-5.4057389735050317E-2</c:v>
                </c:pt>
                <c:pt idx="4">
                  <c:v>-4.1064788053712734E-2</c:v>
                </c:pt>
                <c:pt idx="5">
                  <c:v>-3.6735233807417882E-2</c:v>
                </c:pt>
                <c:pt idx="6">
                  <c:v>-3.3172132113442852E-2</c:v>
                </c:pt>
                <c:pt idx="7">
                  <c:v>-2.8797608274142517E-2</c:v>
                </c:pt>
                <c:pt idx="8">
                  <c:v>-2.3093363111738277E-2</c:v>
                </c:pt>
                <c:pt idx="9">
                  <c:v>-1.7523698483146086E-2</c:v>
                </c:pt>
                <c:pt idx="10">
                  <c:v>-1.3108800483702132E-2</c:v>
                </c:pt>
                <c:pt idx="11">
                  <c:v>-9.6041264361138006E-3</c:v>
                </c:pt>
                <c:pt idx="12">
                  <c:v>-7.4491966690989637E-3</c:v>
                </c:pt>
                <c:pt idx="13">
                  <c:v>-5.2998470705592606E-3</c:v>
                </c:pt>
                <c:pt idx="14">
                  <c:v>-4.010499907598975E-3</c:v>
                </c:pt>
                <c:pt idx="15">
                  <c:v>-2.6384349531249434E-3</c:v>
                </c:pt>
                <c:pt idx="16">
                  <c:v>-1.6195618386064285E-3</c:v>
                </c:pt>
              </c:numCache>
            </c:numRef>
          </c:val>
          <c:extLst xmlns:c16r2="http://schemas.microsoft.com/office/drawing/2015/06/chart">
            <c:ext xmlns:c16="http://schemas.microsoft.com/office/drawing/2014/chart" uri="{C3380CC4-5D6E-409C-BE32-E72D297353CC}">
              <c16:uniqueId val="{00000002-7E9C-442C-AB20-1B46F32D12EB}"/>
            </c:ext>
          </c:extLst>
        </c:ser>
        <c:ser>
          <c:idx val="3"/>
          <c:order val="3"/>
          <c:tx>
            <c:strRef>
              <c:f>'Figures 3(a-p)'!$BW$62</c:f>
              <c:strCache>
                <c:ptCount val="1"/>
                <c:pt idx="0">
                  <c:v>ADM1 (Taraba)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3(a-p)'!$BW$63:$BW$79</c:f>
              <c:numCache>
                <c:formatCode>0.00%</c:formatCode>
                <c:ptCount val="17"/>
                <c:pt idx="0">
                  <c:v>8.8723694019011312E-2</c:v>
                </c:pt>
                <c:pt idx="1">
                  <c:v>7.3391688765775051E-2</c:v>
                </c:pt>
                <c:pt idx="2">
                  <c:v>6.0249407271222119E-2</c:v>
                </c:pt>
                <c:pt idx="3">
                  <c:v>5.2759179951570701E-2</c:v>
                </c:pt>
                <c:pt idx="4">
                  <c:v>4.3581772281202413E-2</c:v>
                </c:pt>
                <c:pt idx="5">
                  <c:v>3.717672360736228E-2</c:v>
                </c:pt>
                <c:pt idx="6">
                  <c:v>3.1014248139588241E-2</c:v>
                </c:pt>
                <c:pt idx="7">
                  <c:v>2.4319687195449996E-2</c:v>
                </c:pt>
                <c:pt idx="8">
                  <c:v>2.0299011686514015E-2</c:v>
                </c:pt>
                <c:pt idx="9">
                  <c:v>1.4116513261270381E-2</c:v>
                </c:pt>
                <c:pt idx="10">
                  <c:v>1.1603796221438154E-2</c:v>
                </c:pt>
                <c:pt idx="11">
                  <c:v>8.5839403407776058E-3</c:v>
                </c:pt>
                <c:pt idx="12">
                  <c:v>7.5850901837286886E-3</c:v>
                </c:pt>
                <c:pt idx="13">
                  <c:v>5.261770626846584E-3</c:v>
                </c:pt>
                <c:pt idx="14">
                  <c:v>4.1815156591015991E-3</c:v>
                </c:pt>
                <c:pt idx="15">
                  <c:v>2.3781365060201814E-3</c:v>
                </c:pt>
                <c:pt idx="16">
                  <c:v>1.7223025875897709E-3</c:v>
                </c:pt>
              </c:numCache>
            </c:numRef>
          </c:val>
          <c:extLst xmlns:c16r2="http://schemas.microsoft.com/office/drawing/2015/06/chart">
            <c:ext xmlns:c16="http://schemas.microsoft.com/office/drawing/2014/chart" uri="{C3380CC4-5D6E-409C-BE32-E72D297353CC}">
              <c16:uniqueId val="{00000003-7E9C-442C-AB20-1B46F32D12EB}"/>
            </c:ext>
          </c:extLst>
        </c:ser>
        <c:dLbls>
          <c:showLegendKey val="0"/>
          <c:showVal val="0"/>
          <c:showCatName val="0"/>
          <c:showSerName val="0"/>
          <c:showPercent val="0"/>
          <c:showBubbleSize val="0"/>
        </c:dLbls>
        <c:gapWidth val="80"/>
        <c:overlap val="100"/>
        <c:axId val="264452736"/>
        <c:axId val="264451200"/>
      </c:barChart>
      <c:catAx>
        <c:axId val="264447872"/>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449408"/>
        <c:crossesAt val="0"/>
        <c:auto val="1"/>
        <c:lblAlgn val="ctr"/>
        <c:lblOffset val="100"/>
        <c:noMultiLvlLbl val="0"/>
      </c:catAx>
      <c:valAx>
        <c:axId val="26444940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447872"/>
        <c:crosses val="autoZero"/>
        <c:crossBetween val="between"/>
        <c:majorUnit val="2.0000000000000004E-2"/>
      </c:valAx>
      <c:valAx>
        <c:axId val="264451200"/>
        <c:scaling>
          <c:orientation val="minMax"/>
        </c:scaling>
        <c:delete val="1"/>
        <c:axPos val="t"/>
        <c:numFmt formatCode="0.00%" sourceLinked="1"/>
        <c:majorTickMark val="out"/>
        <c:minorTickMark val="none"/>
        <c:tickLblPos val="nextTo"/>
        <c:crossAx val="264452736"/>
        <c:crosses val="max"/>
        <c:crossBetween val="between"/>
      </c:valAx>
      <c:catAx>
        <c:axId val="264452736"/>
        <c:scaling>
          <c:orientation val="minMax"/>
        </c:scaling>
        <c:delete val="1"/>
        <c:axPos val="l"/>
        <c:numFmt formatCode="General" sourceLinked="1"/>
        <c:majorTickMark val="out"/>
        <c:minorTickMark val="none"/>
        <c:tickLblPos val="nextTo"/>
        <c:crossAx val="264451200"/>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3(o).</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Yobe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2A3C-4166-B477-F7824A7EB59D}"/>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2A3C-4166-B477-F7824A7EB59D}"/>
            </c:ext>
          </c:extLst>
        </c:ser>
        <c:dLbls>
          <c:showLegendKey val="0"/>
          <c:showVal val="0"/>
          <c:showCatName val="0"/>
          <c:showSerName val="0"/>
          <c:showPercent val="0"/>
          <c:showBubbleSize val="0"/>
        </c:dLbls>
        <c:gapWidth val="20"/>
        <c:overlap val="100"/>
        <c:axId val="264507776"/>
        <c:axId val="264509312"/>
      </c:barChart>
      <c:barChart>
        <c:barDir val="bar"/>
        <c:grouping val="stacked"/>
        <c:varyColors val="0"/>
        <c:ser>
          <c:idx val="2"/>
          <c:order val="2"/>
          <c:tx>
            <c:strRef>
              <c:f>'Figures 3(a-p)'!$BX$62</c:f>
              <c:strCache>
                <c:ptCount val="1"/>
                <c:pt idx="0">
                  <c:v>ADM1 (Yobe)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3(a-p)'!$BX$63:$BX$79</c:f>
              <c:numCache>
                <c:formatCode>0.00%</c:formatCode>
                <c:ptCount val="17"/>
                <c:pt idx="0">
                  <c:v>-9.7354290049962114E-2</c:v>
                </c:pt>
                <c:pt idx="1">
                  <c:v>-8.2243249919456043E-2</c:v>
                </c:pt>
                <c:pt idx="2">
                  <c:v>-6.5124551620245899E-2</c:v>
                </c:pt>
                <c:pt idx="3">
                  <c:v>-5.4396594551968394E-2</c:v>
                </c:pt>
                <c:pt idx="4">
                  <c:v>-4.0274186533714347E-2</c:v>
                </c:pt>
                <c:pt idx="5">
                  <c:v>-3.5189555977632264E-2</c:v>
                </c:pt>
                <c:pt idx="6">
                  <c:v>-3.4054756624636445E-2</c:v>
                </c:pt>
                <c:pt idx="7">
                  <c:v>-2.5765222806952585E-2</c:v>
                </c:pt>
                <c:pt idx="8">
                  <c:v>-2.4249117608538158E-2</c:v>
                </c:pt>
                <c:pt idx="9">
                  <c:v>-1.4902703458444019E-2</c:v>
                </c:pt>
                <c:pt idx="10">
                  <c:v>-1.5388177639893655E-2</c:v>
                </c:pt>
                <c:pt idx="11">
                  <c:v>-8.3588872721766655E-3</c:v>
                </c:pt>
                <c:pt idx="12">
                  <c:v>-9.481805356076109E-3</c:v>
                </c:pt>
                <c:pt idx="13">
                  <c:v>-4.3305844313375934E-3</c:v>
                </c:pt>
                <c:pt idx="14">
                  <c:v>-5.2904804508913991E-3</c:v>
                </c:pt>
                <c:pt idx="15">
                  <c:v>-2.0369468785695617E-3</c:v>
                </c:pt>
                <c:pt idx="16">
                  <c:v>-1.6849297430164387E-3</c:v>
                </c:pt>
              </c:numCache>
            </c:numRef>
          </c:val>
          <c:extLst xmlns:c16r2="http://schemas.microsoft.com/office/drawing/2015/06/chart">
            <c:ext xmlns:c16="http://schemas.microsoft.com/office/drawing/2014/chart" uri="{C3380CC4-5D6E-409C-BE32-E72D297353CC}">
              <c16:uniqueId val="{00000002-2A3C-4166-B477-F7824A7EB59D}"/>
            </c:ext>
          </c:extLst>
        </c:ser>
        <c:ser>
          <c:idx val="3"/>
          <c:order val="3"/>
          <c:tx>
            <c:strRef>
              <c:f>'Figures 3(a-p)'!$BY$62</c:f>
              <c:strCache>
                <c:ptCount val="1"/>
                <c:pt idx="0">
                  <c:v>ADM1 (Yobe)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3(a-p)'!$BY$63:$BY$79</c:f>
              <c:numCache>
                <c:formatCode>0.00%</c:formatCode>
                <c:ptCount val="17"/>
                <c:pt idx="0">
                  <c:v>8.9416220750664105E-2</c:v>
                </c:pt>
                <c:pt idx="1">
                  <c:v>7.6050345634407268E-2</c:v>
                </c:pt>
                <c:pt idx="2">
                  <c:v>5.8950160010300783E-2</c:v>
                </c:pt>
                <c:pt idx="3">
                  <c:v>5.2558313545033604E-2</c:v>
                </c:pt>
                <c:pt idx="4">
                  <c:v>4.3856527320563825E-2</c:v>
                </c:pt>
                <c:pt idx="5">
                  <c:v>3.4824552338648222E-2</c:v>
                </c:pt>
                <c:pt idx="6">
                  <c:v>3.0409141172134169E-2</c:v>
                </c:pt>
                <c:pt idx="7">
                  <c:v>2.0733919807512387E-2</c:v>
                </c:pt>
                <c:pt idx="8">
                  <c:v>2.0644119517830468E-2</c:v>
                </c:pt>
                <c:pt idx="9">
                  <c:v>1.167072195564584E-2</c:v>
                </c:pt>
                <c:pt idx="10">
                  <c:v>1.3139854694842037E-2</c:v>
                </c:pt>
                <c:pt idx="11">
                  <c:v>6.6957859072675234E-3</c:v>
                </c:pt>
                <c:pt idx="12">
                  <c:v>8.3055597155347865E-3</c:v>
                </c:pt>
                <c:pt idx="13">
                  <c:v>3.8846223773480013E-3</c:v>
                </c:pt>
                <c:pt idx="14">
                  <c:v>5.0492630573765827E-3</c:v>
                </c:pt>
                <c:pt idx="15">
                  <c:v>1.8534779790348099E-3</c:v>
                </c:pt>
                <c:pt idx="16">
                  <c:v>1.831373292343876E-3</c:v>
                </c:pt>
              </c:numCache>
            </c:numRef>
          </c:val>
          <c:extLst xmlns:c16r2="http://schemas.microsoft.com/office/drawing/2015/06/chart">
            <c:ext xmlns:c16="http://schemas.microsoft.com/office/drawing/2014/chart" uri="{C3380CC4-5D6E-409C-BE32-E72D297353CC}">
              <c16:uniqueId val="{00000003-2A3C-4166-B477-F7824A7EB59D}"/>
            </c:ext>
          </c:extLst>
        </c:ser>
        <c:dLbls>
          <c:showLegendKey val="0"/>
          <c:showVal val="0"/>
          <c:showCatName val="0"/>
          <c:showSerName val="0"/>
          <c:showPercent val="0"/>
          <c:showBubbleSize val="0"/>
        </c:dLbls>
        <c:gapWidth val="80"/>
        <c:overlap val="100"/>
        <c:axId val="264533120"/>
        <c:axId val="264510848"/>
      </c:barChart>
      <c:catAx>
        <c:axId val="264507776"/>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09312"/>
        <c:crossesAt val="0"/>
        <c:auto val="1"/>
        <c:lblAlgn val="ctr"/>
        <c:lblOffset val="100"/>
        <c:noMultiLvlLbl val="0"/>
      </c:catAx>
      <c:valAx>
        <c:axId val="264509312"/>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07776"/>
        <c:crosses val="autoZero"/>
        <c:crossBetween val="between"/>
        <c:majorUnit val="2.0000000000000004E-2"/>
      </c:valAx>
      <c:valAx>
        <c:axId val="264510848"/>
        <c:scaling>
          <c:orientation val="minMax"/>
        </c:scaling>
        <c:delete val="1"/>
        <c:axPos val="t"/>
        <c:numFmt formatCode="0.00%" sourceLinked="1"/>
        <c:majorTickMark val="out"/>
        <c:minorTickMark val="none"/>
        <c:tickLblPos val="nextTo"/>
        <c:crossAx val="264533120"/>
        <c:crosses val="max"/>
        <c:crossBetween val="between"/>
      </c:valAx>
      <c:catAx>
        <c:axId val="264533120"/>
        <c:scaling>
          <c:orientation val="minMax"/>
        </c:scaling>
        <c:delete val="1"/>
        <c:axPos val="l"/>
        <c:numFmt formatCode="General" sourceLinked="1"/>
        <c:majorTickMark val="out"/>
        <c:minorTickMark val="none"/>
        <c:tickLblPos val="nextTo"/>
        <c:crossAx val="264510848"/>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3(p).</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Zamfara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8400855145645008"/>
          <c:w val="0.84727811364993311"/>
          <c:h val="0.53695288208562542"/>
        </c:manualLayout>
      </c:layout>
      <c:barChart>
        <c:barDir val="bar"/>
        <c:grouping val="stacked"/>
        <c:varyColors val="0"/>
        <c:ser>
          <c:idx val="0"/>
          <c:order val="0"/>
          <c:tx>
            <c:strRef>
              <c:f>'Figures 3(a-p)'!$B$62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C6FA-4F81-8A3D-E7EC314CF701}"/>
            </c:ext>
          </c:extLst>
        </c:ser>
        <c:ser>
          <c:idx val="1"/>
          <c:order val="1"/>
          <c:tx>
            <c:strRef>
              <c:f>'Figures 3(a-p)'!$C$62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C6FA-4F81-8A3D-E7EC314CF701}"/>
            </c:ext>
          </c:extLst>
        </c:ser>
        <c:dLbls>
          <c:showLegendKey val="0"/>
          <c:showVal val="0"/>
          <c:showCatName val="0"/>
          <c:showSerName val="0"/>
          <c:showPercent val="0"/>
          <c:showBubbleSize val="0"/>
        </c:dLbls>
        <c:gapWidth val="20"/>
        <c:overlap val="100"/>
        <c:axId val="265226880"/>
        <c:axId val="265232768"/>
      </c:barChart>
      <c:barChart>
        <c:barDir val="bar"/>
        <c:grouping val="stacked"/>
        <c:varyColors val="0"/>
        <c:ser>
          <c:idx val="2"/>
          <c:order val="2"/>
          <c:tx>
            <c:strRef>
              <c:f>'Figures 3(a-p)'!$BZ$62</c:f>
              <c:strCache>
                <c:ptCount val="1"/>
                <c:pt idx="0">
                  <c:v>ADM1 (Zamfara)
Male (USCB 2020) </c:v>
                </c:pt>
              </c:strCache>
            </c:strRef>
          </c:tx>
          <c:spPr>
            <a:solidFill>
              <a:schemeClr val="accent1">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3(a-p)'!$BZ$63:$BZ$79</c:f>
              <c:numCache>
                <c:formatCode>0.00%</c:formatCode>
                <c:ptCount val="17"/>
                <c:pt idx="0">
                  <c:v>-0.10277500323423124</c:v>
                </c:pt>
                <c:pt idx="1">
                  <c:v>-8.3267390039968747E-2</c:v>
                </c:pt>
                <c:pt idx="2">
                  <c:v>-6.1536420727186521E-2</c:v>
                </c:pt>
                <c:pt idx="3">
                  <c:v>-4.9147837530610278E-2</c:v>
                </c:pt>
                <c:pt idx="4">
                  <c:v>-3.4424916473652561E-2</c:v>
                </c:pt>
                <c:pt idx="5">
                  <c:v>-3.2644392828084026E-2</c:v>
                </c:pt>
                <c:pt idx="6">
                  <c:v>-3.1776020895213315E-2</c:v>
                </c:pt>
                <c:pt idx="7">
                  <c:v>-2.5412629897342984E-2</c:v>
                </c:pt>
                <c:pt idx="8">
                  <c:v>-2.2263331435479879E-2</c:v>
                </c:pt>
                <c:pt idx="9">
                  <c:v>-1.4222080375735583E-2</c:v>
                </c:pt>
                <c:pt idx="10">
                  <c:v>-1.4328465240715458E-2</c:v>
                </c:pt>
                <c:pt idx="11">
                  <c:v>-9.2789054354566747E-3</c:v>
                </c:pt>
                <c:pt idx="12">
                  <c:v>-8.8761314610472687E-3</c:v>
                </c:pt>
                <c:pt idx="13">
                  <c:v>-4.5233268517369295E-3</c:v>
                </c:pt>
                <c:pt idx="14">
                  <c:v>-4.6953813864574695E-3</c:v>
                </c:pt>
                <c:pt idx="15">
                  <c:v>-2.1038373195917362E-3</c:v>
                </c:pt>
                <c:pt idx="16">
                  <c:v>-1.7472510128999309E-3</c:v>
                </c:pt>
              </c:numCache>
            </c:numRef>
          </c:val>
          <c:extLst xmlns:c16r2="http://schemas.microsoft.com/office/drawing/2015/06/chart">
            <c:ext xmlns:c16="http://schemas.microsoft.com/office/drawing/2014/chart" uri="{C3380CC4-5D6E-409C-BE32-E72D297353CC}">
              <c16:uniqueId val="{00000002-C6FA-4F81-8A3D-E7EC314CF701}"/>
            </c:ext>
          </c:extLst>
        </c:ser>
        <c:ser>
          <c:idx val="3"/>
          <c:order val="3"/>
          <c:tx>
            <c:strRef>
              <c:f>'Figures 3(a-p)'!$CA$62</c:f>
              <c:strCache>
                <c:ptCount val="1"/>
                <c:pt idx="0">
                  <c:v>ADM1 (Zamfara)
Female (USCB 2020)</c:v>
                </c:pt>
              </c:strCache>
            </c:strRef>
          </c:tx>
          <c:spPr>
            <a:solidFill>
              <a:schemeClr val="accent6">
                <a:alpha val="70000"/>
              </a:schemeClr>
            </a:solidFill>
            <a:ln>
              <a:noFill/>
            </a:ln>
            <a:effectLst/>
          </c:spPr>
          <c:invertIfNegative val="0"/>
          <c:cat>
            <c:strRef>
              <c:f>'Figures 3(a-p)'!$A$63:$A$79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3(a-p)'!$CA$63:$CA$79</c:f>
              <c:numCache>
                <c:formatCode>0.00%</c:formatCode>
                <c:ptCount val="17"/>
                <c:pt idx="0">
                  <c:v>9.691004502969254E-2</c:v>
                </c:pt>
                <c:pt idx="1">
                  <c:v>8.115019988752975E-2</c:v>
                </c:pt>
                <c:pt idx="2">
                  <c:v>5.6656069770959515E-2</c:v>
                </c:pt>
                <c:pt idx="3">
                  <c:v>5.1375790526011864E-2</c:v>
                </c:pt>
                <c:pt idx="4">
                  <c:v>4.4801380989374869E-2</c:v>
                </c:pt>
                <c:pt idx="5">
                  <c:v>3.7663087888564699E-2</c:v>
                </c:pt>
                <c:pt idx="6">
                  <c:v>3.1566315749841464E-2</c:v>
                </c:pt>
                <c:pt idx="7">
                  <c:v>2.2160448952886172E-2</c:v>
                </c:pt>
                <c:pt idx="8">
                  <c:v>2.0989777640309269E-2</c:v>
                </c:pt>
                <c:pt idx="9">
                  <c:v>1.1721160453111966E-2</c:v>
                </c:pt>
                <c:pt idx="10">
                  <c:v>1.3558378913556607E-2</c:v>
                </c:pt>
                <c:pt idx="11">
                  <c:v>7.0452610686775599E-3</c:v>
                </c:pt>
                <c:pt idx="12">
                  <c:v>8.4438061352545644E-3</c:v>
                </c:pt>
                <c:pt idx="13">
                  <c:v>3.8983704947049449E-3</c:v>
                </c:pt>
                <c:pt idx="14">
                  <c:v>5.0484653107631056E-3</c:v>
                </c:pt>
                <c:pt idx="15">
                  <c:v>1.9937311733265561E-3</c:v>
                </c:pt>
                <c:pt idx="16">
                  <c:v>1.9943878700239628E-3</c:v>
                </c:pt>
              </c:numCache>
            </c:numRef>
          </c:val>
          <c:extLst xmlns:c16r2="http://schemas.microsoft.com/office/drawing/2015/06/chart">
            <c:ext xmlns:c16="http://schemas.microsoft.com/office/drawing/2014/chart" uri="{C3380CC4-5D6E-409C-BE32-E72D297353CC}">
              <c16:uniqueId val="{00000003-C6FA-4F81-8A3D-E7EC314CF701}"/>
            </c:ext>
          </c:extLst>
        </c:ser>
        <c:dLbls>
          <c:showLegendKey val="0"/>
          <c:showVal val="0"/>
          <c:showCatName val="0"/>
          <c:showSerName val="0"/>
          <c:showPercent val="0"/>
          <c:showBubbleSize val="0"/>
        </c:dLbls>
        <c:gapWidth val="80"/>
        <c:overlap val="100"/>
        <c:axId val="265235840"/>
        <c:axId val="265234304"/>
      </c:barChart>
      <c:catAx>
        <c:axId val="265226880"/>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232768"/>
        <c:crossesAt val="0"/>
        <c:auto val="1"/>
        <c:lblAlgn val="ctr"/>
        <c:lblOffset val="100"/>
        <c:noMultiLvlLbl val="0"/>
      </c:catAx>
      <c:valAx>
        <c:axId val="265232768"/>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226880"/>
        <c:crosses val="autoZero"/>
        <c:crossBetween val="between"/>
        <c:majorUnit val="2.0000000000000004E-2"/>
      </c:valAx>
      <c:valAx>
        <c:axId val="265234304"/>
        <c:scaling>
          <c:orientation val="minMax"/>
        </c:scaling>
        <c:delete val="1"/>
        <c:axPos val="t"/>
        <c:numFmt formatCode="0.00%" sourceLinked="1"/>
        <c:majorTickMark val="out"/>
        <c:minorTickMark val="none"/>
        <c:tickLblPos val="nextTo"/>
        <c:crossAx val="265235840"/>
        <c:crosses val="max"/>
        <c:crossBetween val="between"/>
      </c:valAx>
      <c:catAx>
        <c:axId val="265235840"/>
        <c:scaling>
          <c:orientation val="minMax"/>
        </c:scaling>
        <c:delete val="1"/>
        <c:axPos val="l"/>
        <c:numFmt formatCode="General" sourceLinked="1"/>
        <c:majorTickMark val="out"/>
        <c:minorTickMark val="none"/>
        <c:tickLblPos val="nextTo"/>
        <c:crossAx val="265234304"/>
        <c:crosses val="autoZero"/>
        <c:auto val="1"/>
        <c:lblAlgn val="ctr"/>
        <c:lblOffset val="100"/>
        <c:noMultiLvlLbl val="0"/>
      </c:catAx>
      <c:spPr>
        <a:noFill/>
        <a:ln>
          <a:noFill/>
        </a:ln>
        <a:effectLst/>
      </c:spPr>
    </c:plotArea>
    <c:legend>
      <c:legendPos val="t"/>
      <c:layout>
        <c:manualLayout>
          <c:xMode val="edge"/>
          <c:yMode val="edge"/>
          <c:x val="0.12686085634542418"/>
          <c:y val="0.1868405384246389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Figure 2(t).</a:t>
            </a:r>
          </a:p>
          <a:p>
            <a:pPr>
              <a:defRPr sz="1100" b="0" i="0" u="none" strike="noStrike" kern="1200" spc="0" baseline="0">
                <a:solidFill>
                  <a:schemeClr val="tx1">
                    <a:lumMod val="65000"/>
                    <a:lumOff val="35000"/>
                  </a:schemeClr>
                </a:solidFill>
                <a:latin typeface="+mn-lt"/>
                <a:ea typeface="+mn-ea"/>
                <a:cs typeface="+mn-cs"/>
              </a:defRPr>
            </a:pPr>
            <a:r>
              <a:rPr lang="en-US" sz="1100" b="1" i="0" baseline="0">
                <a:effectLst/>
              </a:rPr>
              <a:t>Nigeria: WPP ADM 0 (2020) vs Katsina ADM 1 (2020)</a:t>
            </a:r>
            <a:endParaRPr lang="en-US" sz="1100">
              <a:effectLst/>
            </a:endParaRPr>
          </a:p>
        </c:rich>
      </c:tx>
      <c:layout>
        <c:manualLayout>
          <c:xMode val="edge"/>
          <c:yMode val="edge"/>
          <c:x val="0.15105123127415085"/>
          <c:y val="3.7416639503668414E-2"/>
        </c:manualLayout>
      </c:layout>
      <c:overlay val="0"/>
      <c:spPr>
        <a:noFill/>
        <a:ln>
          <a:noFill/>
        </a:ln>
        <a:effectLst/>
      </c:spPr>
    </c:title>
    <c:autoTitleDeleted val="0"/>
    <c:plotArea>
      <c:layout>
        <c:manualLayout>
          <c:layoutTarget val="inner"/>
          <c:xMode val="edge"/>
          <c:yMode val="edge"/>
          <c:x val="0.111435763501722"/>
          <c:y val="0.31363955696770413"/>
          <c:w val="0.84727811364993311"/>
          <c:h val="0.60732187657437142"/>
        </c:manualLayout>
      </c:layout>
      <c:barChart>
        <c:barDir val="bar"/>
        <c:grouping val="stacked"/>
        <c:varyColors val="0"/>
        <c:ser>
          <c:idx val="0"/>
          <c:order val="0"/>
          <c:tx>
            <c:strRef>
              <c:f>'Figures 2(a-t)'!$B$62</c:f>
              <c:strCache>
                <c:ptCount val="1"/>
                <c:pt idx="0">
                  <c:v>ADM0 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2(a-t)'!$B$63:$B$79</c:f>
              <c:numCache>
                <c:formatCode>0.00%</c:formatCode>
                <c:ptCount val="17"/>
                <c:pt idx="0">
                  <c:v>-7.9522966520205005E-2</c:v>
                </c:pt>
                <c:pt idx="1">
                  <c:v>-6.9959576032273277E-2</c:v>
                </c:pt>
                <c:pt idx="2">
                  <c:v>-6.0219996810380316E-2</c:v>
                </c:pt>
                <c:pt idx="3">
                  <c:v>-5.1031549091198641E-2</c:v>
                </c:pt>
                <c:pt idx="4">
                  <c:v>-4.1965148943112422E-2</c:v>
                </c:pt>
                <c:pt idx="5">
                  <c:v>-3.505657456353807E-2</c:v>
                </c:pt>
                <c:pt idx="6">
                  <c:v>-3.0266937303837817E-2</c:v>
                </c:pt>
                <c:pt idx="7">
                  <c:v>-2.629195270851109E-2</c:v>
                </c:pt>
                <c:pt idx="8">
                  <c:v>-2.1900679270011832E-2</c:v>
                </c:pt>
                <c:pt idx="9">
                  <c:v>-1.742355152025191E-2</c:v>
                </c:pt>
                <c:pt idx="10">
                  <c:v>-1.3490210453120485E-2</c:v>
                </c:pt>
                <c:pt idx="11">
                  <c:v>-1.0664257748727984E-2</c:v>
                </c:pt>
                <c:pt idx="12">
                  <c:v>-8.0748906228155747E-3</c:v>
                </c:pt>
                <c:pt idx="13">
                  <c:v>-5.639956919541271E-3</c:v>
                </c:pt>
                <c:pt idx="14">
                  <c:v>-3.7356715945604398E-3</c:v>
                </c:pt>
                <c:pt idx="15">
                  <c:v>-1.951447764714981E-3</c:v>
                </c:pt>
                <c:pt idx="16">
                  <c:v>-8.7982707410511605E-4</c:v>
                </c:pt>
              </c:numCache>
            </c:numRef>
          </c:val>
          <c:extLst xmlns:c16r2="http://schemas.microsoft.com/office/drawing/2015/06/chart">
            <c:ext xmlns:c16="http://schemas.microsoft.com/office/drawing/2014/chart" uri="{C3380CC4-5D6E-409C-BE32-E72D297353CC}">
              <c16:uniqueId val="{00000000-E6C8-406C-8ECC-69D22EE2232F}"/>
            </c:ext>
          </c:extLst>
        </c:ser>
        <c:ser>
          <c:idx val="1"/>
          <c:order val="1"/>
          <c:tx>
            <c:strRef>
              <c:f>'Figures 2(a-t)'!$C$62</c:f>
              <c:strCache>
                <c:ptCount val="1"/>
                <c:pt idx="0">
                  <c:v>ADM0 Female
(WPP 2020 projection)</c:v>
                </c:pt>
              </c:strCache>
            </c:strRef>
          </c:tx>
          <c:spPr>
            <a:noFill/>
            <a:ln w="19050">
              <a:solidFill>
                <a:sysClr val="windowText" lastClr="000000"/>
              </a:solid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2(a-t)'!$C$63:$C$79</c:f>
              <c:numCache>
                <c:formatCode>0.00%</c:formatCode>
                <c:ptCount val="17"/>
                <c:pt idx="0">
                  <c:v>7.5788150677267921E-2</c:v>
                </c:pt>
                <c:pt idx="1">
                  <c:v>6.6931606454014678E-2</c:v>
                </c:pt>
                <c:pt idx="2">
                  <c:v>5.781306037144654E-2</c:v>
                </c:pt>
                <c:pt idx="3">
                  <c:v>4.923529897650733E-2</c:v>
                </c:pt>
                <c:pt idx="4">
                  <c:v>4.0720474223685695E-2</c:v>
                </c:pt>
                <c:pt idx="5">
                  <c:v>3.408470156348567E-2</c:v>
                </c:pt>
                <c:pt idx="6">
                  <c:v>2.942751360450592E-2</c:v>
                </c:pt>
                <c:pt idx="7">
                  <c:v>2.5526956519351541E-2</c:v>
                </c:pt>
                <c:pt idx="8">
                  <c:v>2.1384075286007522E-2</c:v>
                </c:pt>
                <c:pt idx="9">
                  <c:v>1.7258725520412535E-2</c:v>
                </c:pt>
                <c:pt idx="10">
                  <c:v>1.3708363050109291E-2</c:v>
                </c:pt>
                <c:pt idx="11">
                  <c:v>1.1103418498924704E-2</c:v>
                </c:pt>
                <c:pt idx="12">
                  <c:v>8.658591025545101E-3</c:v>
                </c:pt>
                <c:pt idx="13">
                  <c:v>6.2669025246274565E-3</c:v>
                </c:pt>
                <c:pt idx="14">
                  <c:v>4.1212815132251378E-3</c:v>
                </c:pt>
                <c:pt idx="15">
                  <c:v>2.1982199908613049E-3</c:v>
                </c:pt>
                <c:pt idx="16">
                  <c:v>1.0358942043878093E-3</c:v>
                </c:pt>
              </c:numCache>
            </c:numRef>
          </c:val>
          <c:extLst xmlns:c16r2="http://schemas.microsoft.com/office/drawing/2015/06/chart">
            <c:ext xmlns:c16="http://schemas.microsoft.com/office/drawing/2014/chart" uri="{C3380CC4-5D6E-409C-BE32-E72D297353CC}">
              <c16:uniqueId val="{00000001-E6C8-406C-8ECC-69D22EE2232F}"/>
            </c:ext>
          </c:extLst>
        </c:ser>
        <c:dLbls>
          <c:showLegendKey val="0"/>
          <c:showVal val="0"/>
          <c:showCatName val="0"/>
          <c:showSerName val="0"/>
          <c:showPercent val="0"/>
          <c:showBubbleSize val="0"/>
        </c:dLbls>
        <c:gapWidth val="20"/>
        <c:overlap val="100"/>
        <c:axId val="265045504"/>
        <c:axId val="265047040"/>
      </c:barChart>
      <c:barChart>
        <c:barDir val="bar"/>
        <c:grouping val="stacked"/>
        <c:varyColors val="0"/>
        <c:ser>
          <c:idx val="2"/>
          <c:order val="2"/>
          <c:tx>
            <c:strRef>
              <c:f>'Figures 2(a-t)'!$AT$62</c:f>
              <c:strCache>
                <c:ptCount val="1"/>
                <c:pt idx="0">
                  <c:v>ADM1 (Katsina)
Male (USCB 2020) </c:v>
                </c:pt>
              </c:strCache>
            </c:strRef>
          </c:tx>
          <c:spPr>
            <a:solidFill>
              <a:schemeClr val="accent1">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2(a-t)'!$AT$63:$AT$79</c:f>
              <c:numCache>
                <c:formatCode>0.00%</c:formatCode>
                <c:ptCount val="17"/>
                <c:pt idx="0">
                  <c:v>-0.10629973782871095</c:v>
                </c:pt>
                <c:pt idx="1">
                  <c:v>-8.2381358982875769E-2</c:v>
                </c:pt>
                <c:pt idx="2">
                  <c:v>-6.4127251330420534E-2</c:v>
                </c:pt>
                <c:pt idx="3">
                  <c:v>-5.1337053699526812E-2</c:v>
                </c:pt>
                <c:pt idx="4">
                  <c:v>-3.7126689126661304E-2</c:v>
                </c:pt>
                <c:pt idx="5">
                  <c:v>-3.2453416959175758E-2</c:v>
                </c:pt>
                <c:pt idx="6">
                  <c:v>-3.0670910563890617E-2</c:v>
                </c:pt>
                <c:pt idx="7">
                  <c:v>-2.5495679626833839E-2</c:v>
                </c:pt>
                <c:pt idx="8">
                  <c:v>-2.2099849673223725E-2</c:v>
                </c:pt>
                <c:pt idx="9">
                  <c:v>-1.5433896837224993E-2</c:v>
                </c:pt>
                <c:pt idx="10">
                  <c:v>-1.3909884923374584E-2</c:v>
                </c:pt>
                <c:pt idx="11">
                  <c:v>-8.0418987133906109E-3</c:v>
                </c:pt>
                <c:pt idx="12">
                  <c:v>-7.97382808589122E-3</c:v>
                </c:pt>
                <c:pt idx="13">
                  <c:v>-4.0500781197402086E-3</c:v>
                </c:pt>
                <c:pt idx="14">
                  <c:v>-4.4955183938511856E-3</c:v>
                </c:pt>
                <c:pt idx="15">
                  <c:v>-2.1725461221977073E-3</c:v>
                </c:pt>
                <c:pt idx="16">
                  <c:v>-1.7571662346831771E-3</c:v>
                </c:pt>
              </c:numCache>
            </c:numRef>
          </c:val>
          <c:extLst xmlns:c16r2="http://schemas.microsoft.com/office/drawing/2015/06/chart">
            <c:ext xmlns:c16="http://schemas.microsoft.com/office/drawing/2014/chart" uri="{C3380CC4-5D6E-409C-BE32-E72D297353CC}">
              <c16:uniqueId val="{00000002-E6C8-406C-8ECC-69D22EE2232F}"/>
            </c:ext>
          </c:extLst>
        </c:ser>
        <c:ser>
          <c:idx val="3"/>
          <c:order val="3"/>
          <c:tx>
            <c:strRef>
              <c:f>'Figures 2(a-t)'!$AU$62</c:f>
              <c:strCache>
                <c:ptCount val="1"/>
                <c:pt idx="0">
                  <c:v>ADM1 (Katsina)
Female (USCB 2020)</c:v>
                </c:pt>
              </c:strCache>
            </c:strRef>
          </c:tx>
          <c:spPr>
            <a:solidFill>
              <a:schemeClr val="accent6">
                <a:alpha val="70000"/>
              </a:schemeClr>
            </a:solidFill>
            <a:ln>
              <a:noFill/>
            </a:ln>
            <a:effectLst/>
          </c:spPr>
          <c:invertIfNegative val="0"/>
          <c:cat>
            <c:strRef>
              <c:f>'Figures 2(a-t)'!$A$63:$A$79</c:f>
              <c:strCache>
                <c:ptCount val="17"/>
                <c:pt idx="0">
                  <c:v>0-4</c:v>
                </c:pt>
                <c:pt idx="1">
                  <c:v>5-9</c:v>
                </c:pt>
                <c:pt idx="2">
                  <c:v>10-14</c:v>
                </c:pt>
                <c:pt idx="3">
                  <c:v>15-19</c:v>
                </c:pt>
                <c:pt idx="4">
                  <c:v>20-24</c:v>
                </c:pt>
                <c:pt idx="5">
                  <c:v>25-29</c:v>
                </c:pt>
                <c:pt idx="6">
                  <c:v>30-34</c:v>
                </c:pt>
                <c:pt idx="7">
                  <c:v>35-39</c:v>
                </c:pt>
                <c:pt idx="8">
                  <c:v>40-44</c:v>
                </c:pt>
                <c:pt idx="9">
                  <c:v>45-49</c:v>
                </c:pt>
                <c:pt idx="10">
                  <c:v>50-54</c:v>
                </c:pt>
                <c:pt idx="11">
                  <c:v>55-59</c:v>
                </c:pt>
                <c:pt idx="12">
                  <c:v>60-64</c:v>
                </c:pt>
                <c:pt idx="13">
                  <c:v>65-69</c:v>
                </c:pt>
                <c:pt idx="14">
                  <c:v>70-74</c:v>
                </c:pt>
                <c:pt idx="15">
                  <c:v>75-79</c:v>
                </c:pt>
                <c:pt idx="16">
                  <c:v>80+</c:v>
                </c:pt>
              </c:strCache>
            </c:strRef>
          </c:cat>
          <c:val>
            <c:numRef>
              <c:f>'Figures 2(a-t)'!$AU$63:$AU$79</c:f>
              <c:numCache>
                <c:formatCode>0.00%</c:formatCode>
                <c:ptCount val="17"/>
                <c:pt idx="0">
                  <c:v>9.8459566668347723E-2</c:v>
                </c:pt>
                <c:pt idx="1">
                  <c:v>7.6604050798575282E-2</c:v>
                </c:pt>
                <c:pt idx="2">
                  <c:v>5.8686072923516686E-2</c:v>
                </c:pt>
                <c:pt idx="3">
                  <c:v>5.0823294364969365E-2</c:v>
                </c:pt>
                <c:pt idx="4">
                  <c:v>4.2429987247936826E-2</c:v>
                </c:pt>
                <c:pt idx="5">
                  <c:v>3.5735216190077045E-2</c:v>
                </c:pt>
                <c:pt idx="6">
                  <c:v>3.0186714750035464E-2</c:v>
                </c:pt>
                <c:pt idx="7">
                  <c:v>2.2961415133690464E-2</c:v>
                </c:pt>
                <c:pt idx="8">
                  <c:v>2.0317219061465042E-2</c:v>
                </c:pt>
                <c:pt idx="9">
                  <c:v>1.3256133623138646E-2</c:v>
                </c:pt>
                <c:pt idx="10">
                  <c:v>1.2590954407337119E-2</c:v>
                </c:pt>
                <c:pt idx="11">
                  <c:v>7.4936071991893137E-3</c:v>
                </c:pt>
                <c:pt idx="12">
                  <c:v>7.8517232924023486E-3</c:v>
                </c:pt>
                <c:pt idx="13">
                  <c:v>4.2311857381601209E-3</c:v>
                </c:pt>
                <c:pt idx="14">
                  <c:v>4.5397394584310814E-3</c:v>
                </c:pt>
                <c:pt idx="15">
                  <c:v>2.1590065265819527E-3</c:v>
                </c:pt>
                <c:pt idx="16">
                  <c:v>1.8473473944725159E-3</c:v>
                </c:pt>
              </c:numCache>
            </c:numRef>
          </c:val>
          <c:extLst xmlns:c16r2="http://schemas.microsoft.com/office/drawing/2015/06/chart">
            <c:ext xmlns:c16="http://schemas.microsoft.com/office/drawing/2014/chart" uri="{C3380CC4-5D6E-409C-BE32-E72D297353CC}">
              <c16:uniqueId val="{00000003-E6C8-406C-8ECC-69D22EE2232F}"/>
            </c:ext>
          </c:extLst>
        </c:ser>
        <c:dLbls>
          <c:showLegendKey val="0"/>
          <c:showVal val="0"/>
          <c:showCatName val="0"/>
          <c:showSerName val="0"/>
          <c:showPercent val="0"/>
          <c:showBubbleSize val="0"/>
        </c:dLbls>
        <c:gapWidth val="80"/>
        <c:overlap val="100"/>
        <c:axId val="265058560"/>
        <c:axId val="265057024"/>
      </c:barChart>
      <c:catAx>
        <c:axId val="265045504"/>
        <c:scaling>
          <c:orientation val="minMax"/>
        </c:scaling>
        <c:delete val="0"/>
        <c:axPos val="l"/>
        <c:numFmt formatCode="General"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47040"/>
        <c:crossesAt val="0"/>
        <c:auto val="1"/>
        <c:lblAlgn val="ctr"/>
        <c:lblOffset val="100"/>
        <c:noMultiLvlLbl val="0"/>
      </c:catAx>
      <c:valAx>
        <c:axId val="265047040"/>
        <c:scaling>
          <c:orientation val="minMax"/>
          <c:max val="0.1"/>
          <c:min val="-0.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45504"/>
        <c:crosses val="autoZero"/>
        <c:crossBetween val="between"/>
        <c:majorUnit val="2.0000000000000004E-2"/>
      </c:valAx>
      <c:valAx>
        <c:axId val="265057024"/>
        <c:scaling>
          <c:orientation val="minMax"/>
        </c:scaling>
        <c:delete val="1"/>
        <c:axPos val="t"/>
        <c:numFmt formatCode="0.00%" sourceLinked="1"/>
        <c:majorTickMark val="out"/>
        <c:minorTickMark val="none"/>
        <c:tickLblPos val="nextTo"/>
        <c:crossAx val="265058560"/>
        <c:crosses val="max"/>
        <c:crossBetween val="between"/>
      </c:valAx>
      <c:catAx>
        <c:axId val="265058560"/>
        <c:scaling>
          <c:orientation val="minMax"/>
        </c:scaling>
        <c:delete val="1"/>
        <c:axPos val="l"/>
        <c:numFmt formatCode="General" sourceLinked="1"/>
        <c:majorTickMark val="out"/>
        <c:minorTickMark val="none"/>
        <c:tickLblPos val="nextTo"/>
        <c:crossAx val="265057024"/>
        <c:crosses val="autoZero"/>
        <c:auto val="1"/>
        <c:lblAlgn val="ctr"/>
        <c:lblOffset val="100"/>
        <c:noMultiLvlLbl val="0"/>
      </c:catAx>
      <c:spPr>
        <a:noFill/>
        <a:ln>
          <a:noFill/>
        </a:ln>
        <a:effectLst/>
      </c:spPr>
    </c:plotArea>
    <c:legend>
      <c:legendPos val="t"/>
      <c:layout>
        <c:manualLayout>
          <c:xMode val="edge"/>
          <c:yMode val="edge"/>
          <c:x val="0.12686073036184078"/>
          <c:y val="0.14602238623881886"/>
          <c:w val="0.77450590646197137"/>
          <c:h val="0.13458676691559887"/>
        </c:manualLayout>
      </c:layout>
      <c:overlay val="0"/>
      <c:spPr>
        <a:noFill/>
        <a:ln>
          <a:solidFill>
            <a:sysClr val="windowText" lastClr="000000"/>
          </a:solid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chart" Target="../charts/chart19.xml"/><Relationship Id="rId3" Type="http://schemas.openxmlformats.org/officeDocument/2006/relationships/chart" Target="../charts/chart4.xml"/><Relationship Id="rId21" Type="http://schemas.openxmlformats.org/officeDocument/2006/relationships/chart" Target="../charts/chart22.xml"/><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chart" Target="../charts/chart21.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chart" Target="../charts/chart20.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0.xml"/><Relationship Id="rId13" Type="http://schemas.openxmlformats.org/officeDocument/2006/relationships/chart" Target="../charts/chart35.xml"/><Relationship Id="rId3" Type="http://schemas.openxmlformats.org/officeDocument/2006/relationships/chart" Target="../charts/chart25.xml"/><Relationship Id="rId7" Type="http://schemas.openxmlformats.org/officeDocument/2006/relationships/chart" Target="../charts/chart29.xml"/><Relationship Id="rId12" Type="http://schemas.openxmlformats.org/officeDocument/2006/relationships/chart" Target="../charts/chart34.xml"/><Relationship Id="rId17" Type="http://schemas.openxmlformats.org/officeDocument/2006/relationships/chart" Target="../charts/chart39.xml"/><Relationship Id="rId2" Type="http://schemas.openxmlformats.org/officeDocument/2006/relationships/chart" Target="../charts/chart24.xml"/><Relationship Id="rId16" Type="http://schemas.openxmlformats.org/officeDocument/2006/relationships/chart" Target="../charts/chart38.xml"/><Relationship Id="rId1" Type="http://schemas.openxmlformats.org/officeDocument/2006/relationships/chart" Target="../charts/chart23.xml"/><Relationship Id="rId6" Type="http://schemas.openxmlformats.org/officeDocument/2006/relationships/chart" Target="../charts/chart28.xml"/><Relationship Id="rId11" Type="http://schemas.openxmlformats.org/officeDocument/2006/relationships/chart" Target="../charts/chart33.xml"/><Relationship Id="rId5" Type="http://schemas.openxmlformats.org/officeDocument/2006/relationships/chart" Target="../charts/chart27.xml"/><Relationship Id="rId15" Type="http://schemas.openxmlformats.org/officeDocument/2006/relationships/chart" Target="../charts/chart37.xml"/><Relationship Id="rId10" Type="http://schemas.openxmlformats.org/officeDocument/2006/relationships/chart" Target="../charts/chart32.xml"/><Relationship Id="rId4" Type="http://schemas.openxmlformats.org/officeDocument/2006/relationships/chart" Target="../charts/chart26.xml"/><Relationship Id="rId9" Type="http://schemas.openxmlformats.org/officeDocument/2006/relationships/chart" Target="../charts/chart31.xml"/><Relationship Id="rId14" Type="http://schemas.openxmlformats.org/officeDocument/2006/relationships/chart" Target="../charts/chart3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0.xml"/></Relationships>
</file>

<file path=xl/drawings/drawing1.xml><?xml version="1.0" encoding="utf-8"?>
<xdr:wsDr xmlns:xdr="http://schemas.openxmlformats.org/drawingml/2006/spreadsheetDrawing" xmlns:a="http://schemas.openxmlformats.org/drawingml/2006/main">
  <xdr:twoCellAnchor>
    <xdr:from>
      <xdr:col>84</xdr:col>
      <xdr:colOff>451037</xdr:colOff>
      <xdr:row>43</xdr:row>
      <xdr:rowOff>100852</xdr:rowOff>
    </xdr:from>
    <xdr:to>
      <xdr:col>95</xdr:col>
      <xdr:colOff>33710</xdr:colOff>
      <xdr:row>67</xdr:row>
      <xdr:rowOff>87642</xdr:rowOff>
    </xdr:to>
    <xdr:graphicFrame macro="">
      <xdr:nvGraphicFramePr>
        <xdr:cNvPr id="3" name="Chart 2">
          <a:extLst>
            <a:ext uri="{FF2B5EF4-FFF2-40B4-BE49-F238E27FC236}">
              <a16:creationId xmlns="" xmlns:a16="http://schemas.microsoft.com/office/drawing/2014/main" id="{F83FB46D-BFBA-4381-8962-E465CA394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57049</xdr:colOff>
      <xdr:row>0</xdr:row>
      <xdr:rowOff>46823</xdr:rowOff>
    </xdr:from>
    <xdr:to>
      <xdr:col>2</xdr:col>
      <xdr:colOff>1024831</xdr:colOff>
      <xdr:row>19</xdr:row>
      <xdr:rowOff>149750</xdr:rowOff>
    </xdr:to>
    <xdr:graphicFrame macro="">
      <xdr:nvGraphicFramePr>
        <xdr:cNvPr id="2" name="Chart 1">
          <a:extLst>
            <a:ext uri="{FF2B5EF4-FFF2-40B4-BE49-F238E27FC236}">
              <a16:creationId xmlns="" xmlns:a16="http://schemas.microsoft.com/office/drawing/2014/main" id="{10D338FE-9FB2-4255-BB4B-B556DEE02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1064559</xdr:colOff>
      <xdr:row>0</xdr:row>
      <xdr:rowOff>67234</xdr:rowOff>
    </xdr:from>
    <xdr:to>
      <xdr:col>6</xdr:col>
      <xdr:colOff>504265</xdr:colOff>
      <xdr:row>19</xdr:row>
      <xdr:rowOff>170161</xdr:rowOff>
    </xdr:to>
    <xdr:graphicFrame macro="">
      <xdr:nvGraphicFramePr>
        <xdr:cNvPr id="3" name="Chart 2">
          <a:extLst>
            <a:ext uri="{FF2B5EF4-FFF2-40B4-BE49-F238E27FC236}">
              <a16:creationId xmlns="" xmlns:a16="http://schemas.microsoft.com/office/drawing/2014/main" id="{401B5A93-25FA-4FB7-AA91-F4B23D7DC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549089</xdr:colOff>
      <xdr:row>0</xdr:row>
      <xdr:rowOff>100853</xdr:rowOff>
    </xdr:from>
    <xdr:to>
      <xdr:col>9</xdr:col>
      <xdr:colOff>1199030</xdr:colOff>
      <xdr:row>20</xdr:row>
      <xdr:rowOff>13280</xdr:rowOff>
    </xdr:to>
    <xdr:graphicFrame macro="">
      <xdr:nvGraphicFramePr>
        <xdr:cNvPr id="4" name="Chart 3">
          <a:extLst>
            <a:ext uri="{FF2B5EF4-FFF2-40B4-BE49-F238E27FC236}">
              <a16:creationId xmlns="" xmlns:a16="http://schemas.microsoft.com/office/drawing/2014/main" id="{4FF1EC9D-80F0-46A9-92AA-D6C466F68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16248</xdr:colOff>
      <xdr:row>0</xdr:row>
      <xdr:rowOff>123875</xdr:rowOff>
    </xdr:from>
    <xdr:to>
      <xdr:col>13</xdr:col>
      <xdr:colOff>590549</xdr:colOff>
      <xdr:row>20</xdr:row>
      <xdr:rowOff>30190</xdr:rowOff>
    </xdr:to>
    <xdr:graphicFrame macro="">
      <xdr:nvGraphicFramePr>
        <xdr:cNvPr id="6" name="Chart 5">
          <a:extLst>
            <a:ext uri="{FF2B5EF4-FFF2-40B4-BE49-F238E27FC236}">
              <a16:creationId xmlns="" xmlns:a16="http://schemas.microsoft.com/office/drawing/2014/main" id="{BDBFC8E7-EAA5-40E0-80EB-038D536C3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675408</xdr:colOff>
      <xdr:row>0</xdr:row>
      <xdr:rowOff>121227</xdr:rowOff>
    </xdr:from>
    <xdr:to>
      <xdr:col>17</xdr:col>
      <xdr:colOff>37436</xdr:colOff>
      <xdr:row>20</xdr:row>
      <xdr:rowOff>27542</xdr:rowOff>
    </xdr:to>
    <xdr:graphicFrame macro="">
      <xdr:nvGraphicFramePr>
        <xdr:cNvPr id="7" name="Chart 6">
          <a:extLst>
            <a:ext uri="{FF2B5EF4-FFF2-40B4-BE49-F238E27FC236}">
              <a16:creationId xmlns="" xmlns:a16="http://schemas.microsoft.com/office/drawing/2014/main" id="{F42CFE42-6C07-46A1-BADB-E2DD977FD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121227</xdr:colOff>
      <xdr:row>0</xdr:row>
      <xdr:rowOff>121227</xdr:rowOff>
    </xdr:from>
    <xdr:to>
      <xdr:col>20</xdr:col>
      <xdr:colOff>539665</xdr:colOff>
      <xdr:row>20</xdr:row>
      <xdr:rowOff>27542</xdr:rowOff>
    </xdr:to>
    <xdr:graphicFrame macro="">
      <xdr:nvGraphicFramePr>
        <xdr:cNvPr id="8" name="Chart 7">
          <a:extLst>
            <a:ext uri="{FF2B5EF4-FFF2-40B4-BE49-F238E27FC236}">
              <a16:creationId xmlns="" xmlns:a16="http://schemas.microsoft.com/office/drawing/2014/main" id="{6DF30181-EF48-419D-8BF8-42F10D1D97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519546</xdr:colOff>
      <xdr:row>0</xdr:row>
      <xdr:rowOff>138545</xdr:rowOff>
    </xdr:from>
    <xdr:to>
      <xdr:col>23</xdr:col>
      <xdr:colOff>678210</xdr:colOff>
      <xdr:row>20</xdr:row>
      <xdr:rowOff>44860</xdr:rowOff>
    </xdr:to>
    <xdr:graphicFrame macro="">
      <xdr:nvGraphicFramePr>
        <xdr:cNvPr id="9" name="Chart 8">
          <a:extLst>
            <a:ext uri="{FF2B5EF4-FFF2-40B4-BE49-F238E27FC236}">
              <a16:creationId xmlns="" xmlns:a16="http://schemas.microsoft.com/office/drawing/2014/main" id="{7F34BA36-F0F5-4B4F-9DC2-554000204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51954</xdr:colOff>
      <xdr:row>20</xdr:row>
      <xdr:rowOff>17319</xdr:rowOff>
    </xdr:from>
    <xdr:to>
      <xdr:col>2</xdr:col>
      <xdr:colOff>1145800</xdr:colOff>
      <xdr:row>72</xdr:row>
      <xdr:rowOff>131452</xdr:rowOff>
    </xdr:to>
    <xdr:graphicFrame macro="">
      <xdr:nvGraphicFramePr>
        <xdr:cNvPr id="10" name="Chart 9">
          <a:extLst>
            <a:ext uri="{FF2B5EF4-FFF2-40B4-BE49-F238E27FC236}">
              <a16:creationId xmlns="" xmlns:a16="http://schemas.microsoft.com/office/drawing/2014/main" id="{80D99851-AD06-46BB-A2B5-325C45351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27506</xdr:colOff>
      <xdr:row>20</xdr:row>
      <xdr:rowOff>7131</xdr:rowOff>
    </xdr:from>
    <xdr:to>
      <xdr:col>6</xdr:col>
      <xdr:colOff>603844</xdr:colOff>
      <xdr:row>72</xdr:row>
      <xdr:rowOff>121264</xdr:rowOff>
    </xdr:to>
    <xdr:graphicFrame macro="">
      <xdr:nvGraphicFramePr>
        <xdr:cNvPr id="11" name="Chart 10">
          <a:extLst>
            <a:ext uri="{FF2B5EF4-FFF2-40B4-BE49-F238E27FC236}">
              <a16:creationId xmlns="" xmlns:a16="http://schemas.microsoft.com/office/drawing/2014/main" id="{3E7FFF89-4857-4940-B75D-049C15601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635679</xdr:colOff>
      <xdr:row>20</xdr:row>
      <xdr:rowOff>53990</xdr:rowOff>
    </xdr:from>
    <xdr:to>
      <xdr:col>9</xdr:col>
      <xdr:colOff>1212018</xdr:colOff>
      <xdr:row>72</xdr:row>
      <xdr:rowOff>168123</xdr:rowOff>
    </xdr:to>
    <xdr:graphicFrame macro="">
      <xdr:nvGraphicFramePr>
        <xdr:cNvPr id="12" name="Chart 11">
          <a:extLst>
            <a:ext uri="{FF2B5EF4-FFF2-40B4-BE49-F238E27FC236}">
              <a16:creationId xmlns="" xmlns:a16="http://schemas.microsoft.com/office/drawing/2014/main" id="{B1B5E46E-8199-4FA9-A2EE-DCB7F4D2D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52973</xdr:colOff>
      <xdr:row>20</xdr:row>
      <xdr:rowOff>65198</xdr:rowOff>
    </xdr:from>
    <xdr:to>
      <xdr:col>13</xdr:col>
      <xdr:colOff>639499</xdr:colOff>
      <xdr:row>72</xdr:row>
      <xdr:rowOff>179331</xdr:rowOff>
    </xdr:to>
    <xdr:graphicFrame macro="">
      <xdr:nvGraphicFramePr>
        <xdr:cNvPr id="13" name="Chart 12">
          <a:extLst>
            <a:ext uri="{FF2B5EF4-FFF2-40B4-BE49-F238E27FC236}">
              <a16:creationId xmlns="" xmlns:a16="http://schemas.microsoft.com/office/drawing/2014/main" id="{C66B2213-75FE-4972-AE7C-9EB061D21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710045</xdr:colOff>
      <xdr:row>20</xdr:row>
      <xdr:rowOff>98816</xdr:rowOff>
    </xdr:from>
    <xdr:to>
      <xdr:col>17</xdr:col>
      <xdr:colOff>84298</xdr:colOff>
      <xdr:row>73</xdr:row>
      <xdr:rowOff>22449</xdr:rowOff>
    </xdr:to>
    <xdr:graphicFrame macro="">
      <xdr:nvGraphicFramePr>
        <xdr:cNvPr id="14" name="Chart 13">
          <a:extLst>
            <a:ext uri="{FF2B5EF4-FFF2-40B4-BE49-F238E27FC236}">
              <a16:creationId xmlns="" xmlns:a16="http://schemas.microsoft.com/office/drawing/2014/main" id="{51F1789A-63F2-4A80-B6BB-771563D4A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137526</xdr:colOff>
      <xdr:row>20</xdr:row>
      <xdr:rowOff>110020</xdr:rowOff>
    </xdr:from>
    <xdr:to>
      <xdr:col>20</xdr:col>
      <xdr:colOff>568189</xdr:colOff>
      <xdr:row>73</xdr:row>
      <xdr:rowOff>33653</xdr:rowOff>
    </xdr:to>
    <xdr:graphicFrame macro="">
      <xdr:nvGraphicFramePr>
        <xdr:cNvPr id="15" name="Chart 14">
          <a:extLst>
            <a:ext uri="{FF2B5EF4-FFF2-40B4-BE49-F238E27FC236}">
              <a16:creationId xmlns="" xmlns:a16="http://schemas.microsoft.com/office/drawing/2014/main" id="{C04A6C41-1F94-4E05-84B9-96A54434C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599006</xdr:colOff>
      <xdr:row>20</xdr:row>
      <xdr:rowOff>110021</xdr:rowOff>
    </xdr:from>
    <xdr:to>
      <xdr:col>23</xdr:col>
      <xdr:colOff>769894</xdr:colOff>
      <xdr:row>73</xdr:row>
      <xdr:rowOff>33654</xdr:rowOff>
    </xdr:to>
    <xdr:graphicFrame macro="">
      <xdr:nvGraphicFramePr>
        <xdr:cNvPr id="16" name="Chart 15">
          <a:extLst>
            <a:ext uri="{FF2B5EF4-FFF2-40B4-BE49-F238E27FC236}">
              <a16:creationId xmlns="" xmlns:a16="http://schemas.microsoft.com/office/drawing/2014/main" id="{F46F00D8-7D93-4169-A872-4593DC78D1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95250</xdr:colOff>
      <xdr:row>72</xdr:row>
      <xdr:rowOff>136072</xdr:rowOff>
    </xdr:from>
    <xdr:to>
      <xdr:col>2</xdr:col>
      <xdr:colOff>1115785</xdr:colOff>
      <xdr:row>92</xdr:row>
      <xdr:rowOff>59705</xdr:rowOff>
    </xdr:to>
    <xdr:graphicFrame macro="">
      <xdr:nvGraphicFramePr>
        <xdr:cNvPr id="19" name="Chart 18">
          <a:extLst>
            <a:ext uri="{FF2B5EF4-FFF2-40B4-BE49-F238E27FC236}">
              <a16:creationId xmlns="" xmlns:a16="http://schemas.microsoft.com/office/drawing/2014/main" id="{CD715A61-2991-4F00-8CA1-B7743BD03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1170214</xdr:colOff>
      <xdr:row>73</xdr:row>
      <xdr:rowOff>13607</xdr:rowOff>
    </xdr:from>
    <xdr:to>
      <xdr:col>6</xdr:col>
      <xdr:colOff>653142</xdr:colOff>
      <xdr:row>92</xdr:row>
      <xdr:rowOff>127740</xdr:rowOff>
    </xdr:to>
    <xdr:graphicFrame macro="">
      <xdr:nvGraphicFramePr>
        <xdr:cNvPr id="24" name="Chart 23">
          <a:extLst>
            <a:ext uri="{FF2B5EF4-FFF2-40B4-BE49-F238E27FC236}">
              <a16:creationId xmlns="" xmlns:a16="http://schemas.microsoft.com/office/drawing/2014/main" id="{AE760CA4-086E-4516-8FFB-4377A0503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666749</xdr:colOff>
      <xdr:row>72</xdr:row>
      <xdr:rowOff>163286</xdr:rowOff>
    </xdr:from>
    <xdr:to>
      <xdr:col>10</xdr:col>
      <xdr:colOff>0</xdr:colOff>
      <xdr:row>92</xdr:row>
      <xdr:rowOff>86919</xdr:rowOff>
    </xdr:to>
    <xdr:graphicFrame macro="">
      <xdr:nvGraphicFramePr>
        <xdr:cNvPr id="25" name="Chart 24">
          <a:extLst>
            <a:ext uri="{FF2B5EF4-FFF2-40B4-BE49-F238E27FC236}">
              <a16:creationId xmlns="" xmlns:a16="http://schemas.microsoft.com/office/drawing/2014/main" id="{B7B6F5C3-385C-4A0B-9977-28675A57D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54430</xdr:colOff>
      <xdr:row>72</xdr:row>
      <xdr:rowOff>163286</xdr:rowOff>
    </xdr:from>
    <xdr:to>
      <xdr:col>13</xdr:col>
      <xdr:colOff>639536</xdr:colOff>
      <xdr:row>92</xdr:row>
      <xdr:rowOff>86919</xdr:rowOff>
    </xdr:to>
    <xdr:graphicFrame macro="">
      <xdr:nvGraphicFramePr>
        <xdr:cNvPr id="26" name="Chart 25">
          <a:extLst>
            <a:ext uri="{FF2B5EF4-FFF2-40B4-BE49-F238E27FC236}">
              <a16:creationId xmlns="" xmlns:a16="http://schemas.microsoft.com/office/drawing/2014/main" id="{16A7CFD7-F4CB-4B7A-BD57-4C885CA61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666751</xdr:colOff>
      <xdr:row>72</xdr:row>
      <xdr:rowOff>149679</xdr:rowOff>
    </xdr:from>
    <xdr:to>
      <xdr:col>17</xdr:col>
      <xdr:colOff>108859</xdr:colOff>
      <xdr:row>92</xdr:row>
      <xdr:rowOff>73312</xdr:rowOff>
    </xdr:to>
    <xdr:graphicFrame macro="">
      <xdr:nvGraphicFramePr>
        <xdr:cNvPr id="27" name="Chart 26">
          <a:extLst>
            <a:ext uri="{FF2B5EF4-FFF2-40B4-BE49-F238E27FC236}">
              <a16:creationId xmlns="" xmlns:a16="http://schemas.microsoft.com/office/drawing/2014/main" id="{E4E125C0-245E-4095-A62E-2F87E17CB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176893</xdr:colOff>
      <xdr:row>73</xdr:row>
      <xdr:rowOff>0</xdr:rowOff>
    </xdr:from>
    <xdr:to>
      <xdr:col>20</xdr:col>
      <xdr:colOff>571500</xdr:colOff>
      <xdr:row>92</xdr:row>
      <xdr:rowOff>114133</xdr:rowOff>
    </xdr:to>
    <xdr:graphicFrame macro="">
      <xdr:nvGraphicFramePr>
        <xdr:cNvPr id="28" name="Chart 27">
          <a:extLst>
            <a:ext uri="{FF2B5EF4-FFF2-40B4-BE49-F238E27FC236}">
              <a16:creationId xmlns="" xmlns:a16="http://schemas.microsoft.com/office/drawing/2014/main" id="{80CE4C87-9AB4-4788-B10C-73375B3CF2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20</xdr:col>
      <xdr:colOff>523876</xdr:colOff>
      <xdr:row>73</xdr:row>
      <xdr:rowOff>0</xdr:rowOff>
    </xdr:from>
    <xdr:to>
      <xdr:col>23</xdr:col>
      <xdr:colOff>738188</xdr:colOff>
      <xdr:row>92</xdr:row>
      <xdr:rowOff>114133</xdr:rowOff>
    </xdr:to>
    <xdr:graphicFrame macro="">
      <xdr:nvGraphicFramePr>
        <xdr:cNvPr id="31" name="Chart 30">
          <a:extLst>
            <a:ext uri="{FF2B5EF4-FFF2-40B4-BE49-F238E27FC236}">
              <a16:creationId xmlns="" xmlns:a16="http://schemas.microsoft.com/office/drawing/2014/main" id="{BCC4A024-F1EE-4B6A-8DC9-FF939CE42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54</xdr:col>
      <xdr:colOff>0</xdr:colOff>
      <xdr:row>86</xdr:row>
      <xdr:rowOff>0</xdr:rowOff>
    </xdr:from>
    <xdr:to>
      <xdr:col>54</xdr:col>
      <xdr:colOff>0</xdr:colOff>
      <xdr:row>105</xdr:row>
      <xdr:rowOff>114133</xdr:rowOff>
    </xdr:to>
    <xdr:graphicFrame macro="">
      <xdr:nvGraphicFramePr>
        <xdr:cNvPr id="6" name="Chart 5">
          <a:extLst>
            <a:ext uri="{FF2B5EF4-FFF2-40B4-BE49-F238E27FC236}">
              <a16:creationId xmlns="" xmlns:a16="http://schemas.microsoft.com/office/drawing/2014/main" id="{5EF19A94-7D2A-4025-9868-65EF2BB2C2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69272</xdr:colOff>
      <xdr:row>0</xdr:row>
      <xdr:rowOff>34637</xdr:rowOff>
    </xdr:from>
    <xdr:to>
      <xdr:col>2</xdr:col>
      <xdr:colOff>900545</xdr:colOff>
      <xdr:row>76</xdr:row>
      <xdr:rowOff>131452</xdr:rowOff>
    </xdr:to>
    <xdr:graphicFrame macro="">
      <xdr:nvGraphicFramePr>
        <xdr:cNvPr id="7" name="Chart 6">
          <a:extLst>
            <a:ext uri="{FF2B5EF4-FFF2-40B4-BE49-F238E27FC236}">
              <a16:creationId xmlns="" xmlns:a16="http://schemas.microsoft.com/office/drawing/2014/main" id="{A1BAB298-EDAD-4272-994E-73D06A55C7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940129</xdr:colOff>
      <xdr:row>0</xdr:row>
      <xdr:rowOff>9896</xdr:rowOff>
    </xdr:from>
    <xdr:to>
      <xdr:col>49</xdr:col>
      <xdr:colOff>1199903</xdr:colOff>
      <xdr:row>76</xdr:row>
      <xdr:rowOff>110422</xdr:rowOff>
    </xdr:to>
    <xdr:graphicFrame macro="">
      <xdr:nvGraphicFramePr>
        <xdr:cNvPr id="8" name="Chart 7">
          <a:extLst>
            <a:ext uri="{FF2B5EF4-FFF2-40B4-BE49-F238E27FC236}">
              <a16:creationId xmlns="" xmlns:a16="http://schemas.microsoft.com/office/drawing/2014/main" id="{5BA5DAAD-6859-4D78-88AB-14F2BA51B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49</xdr:col>
      <xdr:colOff>1224642</xdr:colOff>
      <xdr:row>0</xdr:row>
      <xdr:rowOff>13607</xdr:rowOff>
    </xdr:from>
    <xdr:to>
      <xdr:col>53</xdr:col>
      <xdr:colOff>218951</xdr:colOff>
      <xdr:row>76</xdr:row>
      <xdr:rowOff>114133</xdr:rowOff>
    </xdr:to>
    <xdr:graphicFrame macro="">
      <xdr:nvGraphicFramePr>
        <xdr:cNvPr id="9" name="Chart 8">
          <a:extLst>
            <a:ext uri="{FF2B5EF4-FFF2-40B4-BE49-F238E27FC236}">
              <a16:creationId xmlns="" xmlns:a16="http://schemas.microsoft.com/office/drawing/2014/main" id="{5DB20AC3-18D4-45E5-8BE3-D4EFBA468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53</xdr:col>
      <xdr:colOff>258538</xdr:colOff>
      <xdr:row>0</xdr:row>
      <xdr:rowOff>0</xdr:rowOff>
    </xdr:from>
    <xdr:to>
      <xdr:col>56</xdr:col>
      <xdr:colOff>436668</xdr:colOff>
      <xdr:row>76</xdr:row>
      <xdr:rowOff>100526</xdr:rowOff>
    </xdr:to>
    <xdr:graphicFrame macro="">
      <xdr:nvGraphicFramePr>
        <xdr:cNvPr id="10" name="Chart 9">
          <a:extLst>
            <a:ext uri="{FF2B5EF4-FFF2-40B4-BE49-F238E27FC236}">
              <a16:creationId xmlns="" xmlns:a16="http://schemas.microsoft.com/office/drawing/2014/main" id="{792F7913-C607-4483-A0F3-E5397F71B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56</xdr:col>
      <xdr:colOff>476250</xdr:colOff>
      <xdr:row>0</xdr:row>
      <xdr:rowOff>0</xdr:rowOff>
    </xdr:from>
    <xdr:to>
      <xdr:col>59</xdr:col>
      <xdr:colOff>763238</xdr:colOff>
      <xdr:row>76</xdr:row>
      <xdr:rowOff>100526</xdr:rowOff>
    </xdr:to>
    <xdr:graphicFrame macro="">
      <xdr:nvGraphicFramePr>
        <xdr:cNvPr id="11" name="Chart 10">
          <a:extLst>
            <a:ext uri="{FF2B5EF4-FFF2-40B4-BE49-F238E27FC236}">
              <a16:creationId xmlns="" xmlns:a16="http://schemas.microsoft.com/office/drawing/2014/main" id="{515A917F-0279-411C-85C6-A39E12AD8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27895</xdr:colOff>
      <xdr:row>77</xdr:row>
      <xdr:rowOff>37420</xdr:rowOff>
    </xdr:from>
    <xdr:to>
      <xdr:col>2</xdr:col>
      <xdr:colOff>853725</xdr:colOff>
      <xdr:row>96</xdr:row>
      <xdr:rowOff>151553</xdr:rowOff>
    </xdr:to>
    <xdr:graphicFrame macro="">
      <xdr:nvGraphicFramePr>
        <xdr:cNvPr id="12" name="Chart 11">
          <a:extLst>
            <a:ext uri="{FF2B5EF4-FFF2-40B4-BE49-F238E27FC236}">
              <a16:creationId xmlns="" xmlns:a16="http://schemas.microsoft.com/office/drawing/2014/main" id="{A97547C8-6AE4-4E9B-9951-13F40DCB4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936851</xdr:colOff>
      <xdr:row>77</xdr:row>
      <xdr:rowOff>61913</xdr:rowOff>
    </xdr:from>
    <xdr:to>
      <xdr:col>49</xdr:col>
      <xdr:colOff>1185739</xdr:colOff>
      <xdr:row>96</xdr:row>
      <xdr:rowOff>176046</xdr:rowOff>
    </xdr:to>
    <xdr:graphicFrame macro="">
      <xdr:nvGraphicFramePr>
        <xdr:cNvPr id="13" name="Chart 12">
          <a:extLst>
            <a:ext uri="{FF2B5EF4-FFF2-40B4-BE49-F238E27FC236}">
              <a16:creationId xmlns="" xmlns:a16="http://schemas.microsoft.com/office/drawing/2014/main" id="{4D52F2A9-C2D5-4494-A806-B58853B2A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49</xdr:col>
      <xdr:colOff>1177017</xdr:colOff>
      <xdr:row>77</xdr:row>
      <xdr:rowOff>57831</xdr:rowOff>
    </xdr:from>
    <xdr:to>
      <xdr:col>53</xdr:col>
      <xdr:colOff>171326</xdr:colOff>
      <xdr:row>96</xdr:row>
      <xdr:rowOff>171964</xdr:rowOff>
    </xdr:to>
    <xdr:graphicFrame macro="">
      <xdr:nvGraphicFramePr>
        <xdr:cNvPr id="14" name="Chart 13">
          <a:extLst>
            <a:ext uri="{FF2B5EF4-FFF2-40B4-BE49-F238E27FC236}">
              <a16:creationId xmlns="" xmlns:a16="http://schemas.microsoft.com/office/drawing/2014/main" id="{3A221DDF-0E6B-4526-9579-C82229742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53</xdr:col>
      <xdr:colOff>265338</xdr:colOff>
      <xdr:row>77</xdr:row>
      <xdr:rowOff>57831</xdr:rowOff>
    </xdr:from>
    <xdr:to>
      <xdr:col>56</xdr:col>
      <xdr:colOff>457076</xdr:colOff>
      <xdr:row>96</xdr:row>
      <xdr:rowOff>171964</xdr:rowOff>
    </xdr:to>
    <xdr:graphicFrame macro="">
      <xdr:nvGraphicFramePr>
        <xdr:cNvPr id="15" name="Chart 14">
          <a:extLst>
            <a:ext uri="{FF2B5EF4-FFF2-40B4-BE49-F238E27FC236}">
              <a16:creationId xmlns="" xmlns:a16="http://schemas.microsoft.com/office/drawing/2014/main" id="{593A103A-CE67-4B15-BCFE-8B58E7D2C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56</xdr:col>
      <xdr:colOff>496661</xdr:colOff>
      <xdr:row>77</xdr:row>
      <xdr:rowOff>57831</xdr:rowOff>
    </xdr:from>
    <xdr:to>
      <xdr:col>59</xdr:col>
      <xdr:colOff>770041</xdr:colOff>
      <xdr:row>96</xdr:row>
      <xdr:rowOff>171964</xdr:rowOff>
    </xdr:to>
    <xdr:graphicFrame macro="">
      <xdr:nvGraphicFramePr>
        <xdr:cNvPr id="16" name="Chart 15">
          <a:extLst>
            <a:ext uri="{FF2B5EF4-FFF2-40B4-BE49-F238E27FC236}">
              <a16:creationId xmlns="" xmlns:a16="http://schemas.microsoft.com/office/drawing/2014/main" id="{E7115A16-5E8F-465F-9398-A2D5CE86E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59</xdr:col>
      <xdr:colOff>796637</xdr:colOff>
      <xdr:row>0</xdr:row>
      <xdr:rowOff>0</xdr:rowOff>
    </xdr:from>
    <xdr:to>
      <xdr:col>62</xdr:col>
      <xdr:colOff>989921</xdr:colOff>
      <xdr:row>76</xdr:row>
      <xdr:rowOff>114133</xdr:rowOff>
    </xdr:to>
    <xdr:graphicFrame macro="">
      <xdr:nvGraphicFramePr>
        <xdr:cNvPr id="20" name="Chart 19">
          <a:extLst>
            <a:ext uri="{FF2B5EF4-FFF2-40B4-BE49-F238E27FC236}">
              <a16:creationId xmlns="" xmlns:a16="http://schemas.microsoft.com/office/drawing/2014/main" id="{3F9DC352-9C40-4D83-88AD-8DA7B3247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59</xdr:col>
      <xdr:colOff>886630</xdr:colOff>
      <xdr:row>77</xdr:row>
      <xdr:rowOff>18555</xdr:rowOff>
    </xdr:from>
    <xdr:to>
      <xdr:col>62</xdr:col>
      <xdr:colOff>1073729</xdr:colOff>
      <xdr:row>96</xdr:row>
      <xdr:rowOff>132688</xdr:rowOff>
    </xdr:to>
    <xdr:graphicFrame macro="">
      <xdr:nvGraphicFramePr>
        <xdr:cNvPr id="21" name="Chart 20">
          <a:extLst>
            <a:ext uri="{FF2B5EF4-FFF2-40B4-BE49-F238E27FC236}">
              <a16:creationId xmlns="" xmlns:a16="http://schemas.microsoft.com/office/drawing/2014/main" id="{4DCB8738-A3DD-444E-85FA-B26B7E760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97</xdr:row>
      <xdr:rowOff>74468</xdr:rowOff>
    </xdr:from>
    <xdr:to>
      <xdr:col>2</xdr:col>
      <xdr:colOff>823109</xdr:colOff>
      <xdr:row>116</xdr:row>
      <xdr:rowOff>188601</xdr:rowOff>
    </xdr:to>
    <xdr:graphicFrame macro="">
      <xdr:nvGraphicFramePr>
        <xdr:cNvPr id="22" name="Chart 21">
          <a:extLst>
            <a:ext uri="{FF2B5EF4-FFF2-40B4-BE49-F238E27FC236}">
              <a16:creationId xmlns="" xmlns:a16="http://schemas.microsoft.com/office/drawing/2014/main" id="{064EC173-D450-4F38-A984-D2E948F13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971549</xdr:colOff>
      <xdr:row>97</xdr:row>
      <xdr:rowOff>38100</xdr:rowOff>
    </xdr:from>
    <xdr:to>
      <xdr:col>49</xdr:col>
      <xdr:colOff>1218676</xdr:colOff>
      <xdr:row>116</xdr:row>
      <xdr:rowOff>152233</xdr:rowOff>
    </xdr:to>
    <xdr:graphicFrame macro="">
      <xdr:nvGraphicFramePr>
        <xdr:cNvPr id="26" name="Chart 25">
          <a:extLst>
            <a:ext uri="{FF2B5EF4-FFF2-40B4-BE49-F238E27FC236}">
              <a16:creationId xmlns="" xmlns:a16="http://schemas.microsoft.com/office/drawing/2014/main" id="{A9C3BD3E-2B18-4FB0-B8D5-8552F9791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49</xdr:col>
      <xdr:colOff>1215837</xdr:colOff>
      <xdr:row>97</xdr:row>
      <xdr:rowOff>38100</xdr:rowOff>
    </xdr:from>
    <xdr:to>
      <xdr:col>53</xdr:col>
      <xdr:colOff>214628</xdr:colOff>
      <xdr:row>116</xdr:row>
      <xdr:rowOff>152233</xdr:rowOff>
    </xdr:to>
    <xdr:graphicFrame macro="">
      <xdr:nvGraphicFramePr>
        <xdr:cNvPr id="27" name="Chart 26">
          <a:extLst>
            <a:ext uri="{FF2B5EF4-FFF2-40B4-BE49-F238E27FC236}">
              <a16:creationId xmlns="" xmlns:a16="http://schemas.microsoft.com/office/drawing/2014/main" id="{B56FD18F-7F1B-4100-9DE7-D75C166DC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53</xdr:col>
      <xdr:colOff>242887</xdr:colOff>
      <xdr:row>97</xdr:row>
      <xdr:rowOff>23813</xdr:rowOff>
    </xdr:from>
    <xdr:to>
      <xdr:col>56</xdr:col>
      <xdr:colOff>418577</xdr:colOff>
      <xdr:row>116</xdr:row>
      <xdr:rowOff>137946</xdr:rowOff>
    </xdr:to>
    <xdr:graphicFrame macro="">
      <xdr:nvGraphicFramePr>
        <xdr:cNvPr id="29" name="Chart 28">
          <a:extLst>
            <a:ext uri="{FF2B5EF4-FFF2-40B4-BE49-F238E27FC236}">
              <a16:creationId xmlns="" xmlns:a16="http://schemas.microsoft.com/office/drawing/2014/main" id="{EF309C7E-EDB8-4D50-B777-F1033EE52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54</xdr:col>
      <xdr:colOff>0</xdr:colOff>
      <xdr:row>86</xdr:row>
      <xdr:rowOff>0</xdr:rowOff>
    </xdr:from>
    <xdr:to>
      <xdr:col>54</xdr:col>
      <xdr:colOff>0</xdr:colOff>
      <xdr:row>105</xdr:row>
      <xdr:rowOff>114133</xdr:rowOff>
    </xdr:to>
    <xdr:graphicFrame macro="">
      <xdr:nvGraphicFramePr>
        <xdr:cNvPr id="2" name="Chart 1">
          <a:extLst>
            <a:ext uri="{FF2B5EF4-FFF2-40B4-BE49-F238E27FC236}">
              <a16:creationId xmlns="" xmlns:a16="http://schemas.microsoft.com/office/drawing/2014/main" id="{96004CE2-2B9D-482C-8635-C1AFA4C4C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an Han" refreshedDate="44336.842359259259" createdVersion="7" refreshedVersion="7" minRefreshableVersion="3" recordCount="774">
  <cacheSource type="worksheet">
    <worksheetSource ref="A1:G774" sheet="NGA_ADM2_POP_2020"/>
  </cacheSource>
  <cacheFields count="61">
    <cacheField name="ISO3" numFmtId="0">
      <sharedItems/>
    </cacheField>
    <cacheField name="ADM0_NAME" numFmtId="0">
      <sharedItems count="1">
        <s v="NIGERIA"/>
      </sharedItems>
    </cacheField>
    <cacheField name="ADM0_PCODE" numFmtId="0">
      <sharedItems containsNonDate="0" containsString="0" containsBlank="1"/>
    </cacheField>
    <cacheField name="ADM1_NAME" numFmtId="0">
      <sharedItems count="37">
        <s v="ABIA"/>
        <s v="ADAMAWA"/>
        <s v="AKWA IBOM"/>
        <s v="ANAMBRA"/>
        <s v="BAUCHI"/>
        <s v="BAYELSA"/>
        <s v="BENUE"/>
        <s v="BORNO"/>
        <s v="CROSS RIVER"/>
        <s v="DELTA"/>
        <s v="EBONYI"/>
        <s v="EDO"/>
        <s v="EKITI"/>
        <s v="ENUGU"/>
        <s v="FEDERAL CAPITAL TERRITORY"/>
        <s v="GOMBE"/>
        <s v="IMO"/>
        <s v="JIGAWA"/>
        <s v="KADUNA"/>
        <s v="KANO"/>
        <s v="KATSINA"/>
        <s v="KEBBI"/>
        <s v="KOGI"/>
        <s v="KWARA"/>
        <s v="LAGOS"/>
        <s v="NASARAWA"/>
        <s v="NIGER"/>
        <s v="OGUN"/>
        <s v="ONDO"/>
        <s v="OSUN"/>
        <s v="OYO"/>
        <s v="PLATEAU"/>
        <s v="RIVERS"/>
        <s v="SOKOTO"/>
        <s v="TARABA"/>
        <s v="YOBE"/>
        <s v="ZAMFARA"/>
      </sharedItems>
    </cacheField>
    <cacheField name="ADM1_PCODE" numFmtId="0">
      <sharedItems containsNonDate="0" containsString="0" containsBlank="1"/>
    </cacheField>
    <cacheField name="ADM2_NAME" numFmtId="0">
      <sharedItems/>
    </cacheField>
    <cacheField name="ADM2_PCODE" numFmtId="0">
      <sharedItems containsNonDate="0" containsString="0" containsBlank="1"/>
    </cacheField>
    <cacheField name="Male_Total" numFmtId="0">
      <sharedItems containsSemiMixedTypes="0" containsString="0" containsNumber="1" containsInteger="1" minValue="18153" maxValue="7187521"/>
    </cacheField>
    <cacheField name="Female_Total" numFmtId="0">
      <sharedItems containsSemiMixedTypes="0" containsString="0" containsNumber="1" containsInteger="1" minValue="17881" maxValue="6424609"/>
    </cacheField>
    <cacheField name="Both_Total" numFmtId="0">
      <sharedItems containsSemiMixedTypes="0" containsString="0" containsNumber="1" containsInteger="1" minValue="36034" maxValue="13612130"/>
    </cacheField>
    <cacheField name="Male_00-04" numFmtId="0">
      <sharedItems containsSemiMixedTypes="0" containsString="0" containsNumber="1" containsInteger="1" minValue="2884" maxValue="1342927"/>
    </cacheField>
    <cacheField name="Male_05-09" numFmtId="0">
      <sharedItems containsSemiMixedTypes="0" containsString="0" containsNumber="1" containsInteger="1" minValue="2657" maxValue="1107956"/>
    </cacheField>
    <cacheField name="Male_10-14" numFmtId="0">
      <sharedItems containsSemiMixedTypes="0" containsString="0" containsNumber="1" containsInteger="1" minValue="2231" maxValue="949996"/>
    </cacheField>
    <cacheField name="Male_15-19" numFmtId="0">
      <sharedItems containsSemiMixedTypes="0" containsString="0" containsNumber="1" containsInteger="1" minValue="2025" maxValue="811896"/>
    </cacheField>
    <cacheField name="Male_20-24" numFmtId="0">
      <sharedItems containsSemiMixedTypes="0" containsString="0" containsNumber="1" containsInteger="1" minValue="1560" maxValue="572752"/>
    </cacheField>
    <cacheField name="Male_25-29" numFmtId="0">
      <sharedItems containsSemiMixedTypes="0" containsString="0" containsNumber="1" containsInteger="1" minValue="1326" maxValue="481403"/>
    </cacheField>
    <cacheField name="Male_30-34" numFmtId="0">
      <sharedItems containsSemiMixedTypes="0" containsString="0" containsNumber="1" containsInteger="1" minValue="1090" maxValue="436874"/>
    </cacheField>
    <cacheField name="Male_35-39" numFmtId="0">
      <sharedItems containsSemiMixedTypes="0" containsString="0" containsNumber="1" containsInteger="1" minValue="966" maxValue="355042"/>
    </cacheField>
    <cacheField name="Male_40-44" numFmtId="0">
      <sharedItems containsSemiMixedTypes="0" containsString="0" containsNumber="1" containsInteger="1" minValue="811" maxValue="313063"/>
    </cacheField>
    <cacheField name="Male_45-49" numFmtId="0">
      <sharedItems containsSemiMixedTypes="0" containsString="0" containsNumber="1" containsInteger="1" minValue="576" maxValue="208951"/>
    </cacheField>
    <cacheField name="Male_50-54" numFmtId="0">
      <sharedItems containsSemiMixedTypes="0" containsString="0" containsNumber="1" containsInteger="1" minValue="478" maxValue="195036"/>
    </cacheField>
    <cacheField name="Male_55-59" numFmtId="0">
      <sharedItems containsSemiMixedTypes="0" containsString="0" containsNumber="1" containsInteger="1" minValue="351" maxValue="120240"/>
    </cacheField>
    <cacheField name="Male_60-64" numFmtId="0">
      <sharedItems containsSemiMixedTypes="0" containsString="0" containsNumber="1" containsInteger="1" minValue="274" maxValue="112472"/>
    </cacheField>
    <cacheField name="Male_65-69" numFmtId="0">
      <sharedItems containsSemiMixedTypes="0" containsString="0" containsNumber="1" containsInteger="1" minValue="233" maxValue="58784"/>
    </cacheField>
    <cacheField name="Male_70-74" numFmtId="0">
      <sharedItems containsSemiMixedTypes="0" containsString="0" containsNumber="1" containsInteger="1" minValue="126" maxValue="65980"/>
    </cacheField>
    <cacheField name="Male_75-79" numFmtId="0">
      <sharedItems containsSemiMixedTypes="0" containsString="0" containsNumber="1" containsInteger="1" minValue="90" maxValue="27544"/>
    </cacheField>
    <cacheField name="Male_80+" numFmtId="0">
      <sharedItems containsSemiMixedTypes="0" containsString="0" containsNumber="1" containsInteger="1" minValue="57" maxValue="26605"/>
    </cacheField>
    <cacheField name="Female_00-04" numFmtId="0">
      <sharedItems containsSemiMixedTypes="0" containsString="0" containsNumber="1" containsInteger="1" minValue="2787" maxValue="1256406"/>
    </cacheField>
    <cacheField name="Female_05-09" numFmtId="0">
      <sharedItems containsSemiMixedTypes="0" containsString="0" containsNumber="1" containsInteger="1" minValue="2508" maxValue="1011215"/>
    </cacheField>
    <cacheField name="Female_10-14" numFmtId="0">
      <sharedItems containsSemiMixedTypes="0" containsString="0" containsNumber="1" containsInteger="1" minValue="2181" maxValue="766886"/>
    </cacheField>
    <cacheField name="Female_15-19" numFmtId="0">
      <sharedItems containsSemiMixedTypes="0" containsString="0" containsNumber="1" containsInteger="1" minValue="1916" maxValue="665509"/>
    </cacheField>
    <cacheField name="Female_20-24" numFmtId="0">
      <sharedItems containsSemiMixedTypes="0" containsString="0" containsNumber="1" containsInteger="1" minValue="1570" maxValue="565371"/>
    </cacheField>
    <cacheField name="Female_25-29" numFmtId="0">
      <sharedItems containsSemiMixedTypes="0" containsString="0" containsNumber="1" containsInteger="1" minValue="1337" maxValue="471469"/>
    </cacheField>
    <cacheField name="Female_30-34" numFmtId="0">
      <sharedItems containsSemiMixedTypes="0" containsString="0" containsNumber="1" containsInteger="1" minValue="1126" maxValue="403281"/>
    </cacheField>
    <cacheField name="Female_35-39" numFmtId="0">
      <sharedItems containsSemiMixedTypes="0" containsString="0" containsNumber="1" containsInteger="1" minValue="943" maxValue="297232"/>
    </cacheField>
    <cacheField name="Female_40-44" numFmtId="0">
      <sharedItems containsSemiMixedTypes="0" containsString="0" containsNumber="1" containsInteger="1" minValue="776" maxValue="275925"/>
    </cacheField>
    <cacheField name="Female_45-49" numFmtId="0">
      <sharedItems containsSemiMixedTypes="0" containsString="0" containsNumber="1" containsInteger="1" minValue="554" maxValue="166310"/>
    </cacheField>
    <cacheField name="Female_50-54" numFmtId="0">
      <sharedItems containsSemiMixedTypes="0" containsString="0" containsNumber="1" containsInteger="1" minValue="422" maxValue="170736"/>
    </cacheField>
    <cacheField name="Female_55-59" numFmtId="0">
      <sharedItems containsSemiMixedTypes="0" containsString="0" containsNumber="1" containsInteger="1" minValue="480" maxValue="94671"/>
    </cacheField>
    <cacheField name="Female_60-64" numFmtId="0">
      <sharedItems containsSemiMixedTypes="0" containsString="0" containsNumber="1" containsInteger="1" minValue="340" maxValue="102851"/>
    </cacheField>
    <cacheField name="Female_65-69" numFmtId="0">
      <sharedItems containsSemiMixedTypes="0" containsString="0" containsNumber="1" containsInteger="1" minValue="261" maxValue="52016"/>
    </cacheField>
    <cacheField name="Female_70-74" numFmtId="0">
      <sharedItems containsSemiMixedTypes="0" containsString="0" containsNumber="1" containsInteger="1" minValue="106" maxValue="67473"/>
    </cacheField>
    <cacheField name="Female_75-79" numFmtId="0">
      <sharedItems containsSemiMixedTypes="0" containsString="0" containsNumber="1" containsInteger="1" minValue="94" maxValue="26539"/>
    </cacheField>
    <cacheField name="Female_80+" numFmtId="0">
      <sharedItems containsSemiMixedTypes="0" containsString="0" containsNumber="1" containsInteger="1" minValue="42" maxValue="30719"/>
    </cacheField>
    <cacheField name="Both_00-04" numFmtId="0">
      <sharedItems containsSemiMixedTypes="0" containsString="0" containsNumber="1" containsInteger="1" minValue="5671" maxValue="2599333"/>
    </cacheField>
    <cacheField name="Both_05-09" numFmtId="0">
      <sharedItems containsSemiMixedTypes="0" containsString="0" containsNumber="1" containsInteger="1" minValue="5165" maxValue="2119171"/>
    </cacheField>
    <cacheField name="Both_10-14" numFmtId="0">
      <sharedItems containsSemiMixedTypes="0" containsString="0" containsNumber="1" containsInteger="1" minValue="4412" maxValue="1716882"/>
    </cacheField>
    <cacheField name="Both_15-19" numFmtId="0">
      <sharedItems containsSemiMixedTypes="0" containsString="0" containsNumber="1" containsInteger="1" minValue="3941" maxValue="1477405"/>
    </cacheField>
    <cacheField name="Both_20-24" numFmtId="0">
      <sharedItems containsSemiMixedTypes="0" containsString="0" containsNumber="1" containsInteger="1" minValue="3130" maxValue="1138123"/>
    </cacheField>
    <cacheField name="Both_25-29" numFmtId="0">
      <sharedItems containsSemiMixedTypes="0" containsString="0" containsNumber="1" containsInteger="1" minValue="2663" maxValue="952872"/>
    </cacheField>
    <cacheField name="Both_30-34" numFmtId="0">
      <sharedItems containsSemiMixedTypes="0" containsString="0" containsNumber="1" containsInteger="1" minValue="2216" maxValue="840155"/>
    </cacheField>
    <cacheField name="Both_35-39" numFmtId="0">
      <sharedItems containsSemiMixedTypes="0" containsString="0" containsNumber="1" containsInteger="1" minValue="1909" maxValue="652274"/>
    </cacheField>
    <cacheField name="Both_40-44" numFmtId="0">
      <sharedItems containsSemiMixedTypes="0" containsString="0" containsNumber="1" containsInteger="1" minValue="1587" maxValue="588988"/>
    </cacheField>
    <cacheField name="Both_45-49" numFmtId="0">
      <sharedItems containsSemiMixedTypes="0" containsString="0" containsNumber="1" containsInteger="1" minValue="1130" maxValue="375261"/>
    </cacheField>
    <cacheField name="Both_50-54" numFmtId="0">
      <sharedItems containsSemiMixedTypes="0" containsString="0" containsNumber="1" containsInteger="1" minValue="900" maxValue="365772"/>
    </cacheField>
    <cacheField name="Both_55-59" numFmtId="0">
      <sharedItems containsSemiMixedTypes="0" containsString="0" containsNumber="1" containsInteger="1" minValue="831" maxValue="214911"/>
    </cacheField>
    <cacheField name="Both_60-64" numFmtId="0">
      <sharedItems containsSemiMixedTypes="0" containsString="0" containsNumber="1" containsInteger="1" minValue="614" maxValue="215323"/>
    </cacheField>
    <cacheField name="Both_65-69" numFmtId="0">
      <sharedItems containsSemiMixedTypes="0" containsString="0" containsNumber="1" containsInteger="1" minValue="528" maxValue="110800"/>
    </cacheField>
    <cacheField name="Both_70-74" numFmtId="0">
      <sharedItems containsSemiMixedTypes="0" containsString="0" containsNumber="1" containsInteger="1" minValue="232" maxValue="133453"/>
    </cacheField>
    <cacheField name="Both_75-79" numFmtId="0">
      <sharedItems containsSemiMixedTypes="0" containsString="0" containsNumber="1" containsInteger="1" minValue="212" maxValue="54083"/>
    </cacheField>
    <cacheField name="Both_80+" numFmtId="0">
      <sharedItems containsSemiMixedTypes="0" containsString="0" containsNumber="1" containsInteger="1" minValue="103" maxValue="573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4">
  <r>
    <s v="NGA"/>
    <x v="0"/>
    <m/>
    <x v="0"/>
    <m/>
    <s v="ABA NORTH"/>
    <m/>
    <n v="57619"/>
    <n v="57686"/>
    <n v="115305"/>
    <n v="6624"/>
    <n v="5870"/>
    <n v="6606"/>
    <n v="6046"/>
    <n v="5819"/>
    <n v="4994"/>
    <n v="4586"/>
    <n v="3865"/>
    <n v="3571"/>
    <n v="3160"/>
    <n v="2061"/>
    <n v="1845"/>
    <n v="907"/>
    <n v="911"/>
    <n v="374"/>
    <n v="277"/>
    <n v="103"/>
    <n v="6388"/>
    <n v="5977"/>
    <n v="7828"/>
    <n v="7206"/>
    <n v="5964"/>
    <n v="4996"/>
    <n v="4249"/>
    <n v="3896"/>
    <n v="2843"/>
    <n v="2483"/>
    <n v="1641"/>
    <n v="1517"/>
    <n v="935"/>
    <n v="828"/>
    <n v="443"/>
    <n v="315"/>
    <n v="177"/>
    <n v="13012"/>
    <n v="11847"/>
    <n v="14434"/>
    <n v="13252"/>
    <n v="11783"/>
    <n v="9990"/>
    <n v="8835"/>
    <n v="7761"/>
    <n v="6414"/>
    <n v="5643"/>
    <n v="3702"/>
    <n v="3362"/>
    <n v="1842"/>
    <n v="1739"/>
    <n v="817"/>
    <n v="592"/>
    <n v="280"/>
  </r>
  <r>
    <s v="NGA"/>
    <x v="0"/>
    <m/>
    <x v="0"/>
    <m/>
    <s v="ABA SOUTH"/>
    <m/>
    <n v="199626"/>
    <n v="185314"/>
    <n v="384940"/>
    <n v="20579"/>
    <n v="21416"/>
    <n v="24319"/>
    <n v="24659"/>
    <n v="21072"/>
    <n v="17262"/>
    <n v="14268"/>
    <n v="12228"/>
    <n v="11039"/>
    <n v="9561"/>
    <n v="7101"/>
    <n v="6022"/>
    <n v="3828"/>
    <n v="3118"/>
    <n v="1644"/>
    <n v="1020"/>
    <n v="490"/>
    <n v="19222"/>
    <n v="20744"/>
    <n v="24907"/>
    <n v="23586"/>
    <n v="18694"/>
    <n v="15988"/>
    <n v="13318"/>
    <n v="12485"/>
    <n v="9173"/>
    <n v="8381"/>
    <n v="5613"/>
    <n v="5142"/>
    <n v="2834"/>
    <n v="2467"/>
    <n v="1239"/>
    <n v="986"/>
    <n v="535"/>
    <n v="39801"/>
    <n v="42160"/>
    <n v="49226"/>
    <n v="48245"/>
    <n v="39766"/>
    <n v="33250"/>
    <n v="27586"/>
    <n v="24713"/>
    <n v="20212"/>
    <n v="17942"/>
    <n v="12714"/>
    <n v="11164"/>
    <n v="6662"/>
    <n v="5585"/>
    <n v="2883"/>
    <n v="2006"/>
    <n v="1025"/>
  </r>
  <r>
    <s v="NGA"/>
    <x v="0"/>
    <m/>
    <x v="0"/>
    <m/>
    <s v="AROCHUKWU"/>
    <m/>
    <n v="128709"/>
    <n v="126730"/>
    <n v="255439"/>
    <n v="14374"/>
    <n v="16017"/>
    <n v="17151"/>
    <n v="16624"/>
    <n v="12964"/>
    <n v="9550"/>
    <n v="7395"/>
    <n v="6701"/>
    <n v="6198"/>
    <n v="5546"/>
    <n v="4397"/>
    <n v="3689"/>
    <n v="2579"/>
    <n v="2452"/>
    <n v="1407"/>
    <n v="1179"/>
    <n v="486"/>
    <n v="13544"/>
    <n v="14969"/>
    <n v="15892"/>
    <n v="15049"/>
    <n v="10955"/>
    <n v="9022"/>
    <n v="8242"/>
    <n v="8102"/>
    <n v="6759"/>
    <n v="6111"/>
    <n v="4644"/>
    <n v="4393"/>
    <n v="3054"/>
    <n v="2717"/>
    <n v="1568"/>
    <n v="1065"/>
    <n v="644"/>
    <n v="27918"/>
    <n v="30986"/>
    <n v="33043"/>
    <n v="31673"/>
    <n v="23919"/>
    <n v="18572"/>
    <n v="15637"/>
    <n v="14803"/>
    <n v="12957"/>
    <n v="11657"/>
    <n v="9041"/>
    <n v="8082"/>
    <n v="5633"/>
    <n v="5169"/>
    <n v="2975"/>
    <n v="2244"/>
    <n v="1130"/>
  </r>
  <r>
    <s v="NGA"/>
    <x v="0"/>
    <m/>
    <x v="0"/>
    <m/>
    <s v="BENDE"/>
    <m/>
    <n v="120035"/>
    <n v="124460"/>
    <n v="244495"/>
    <n v="13632"/>
    <n v="14335"/>
    <n v="15180"/>
    <n v="14995"/>
    <n v="11648"/>
    <n v="8674"/>
    <n v="7119"/>
    <n v="6164"/>
    <n v="5804"/>
    <n v="5368"/>
    <n v="3973"/>
    <n v="4150"/>
    <n v="2546"/>
    <n v="2993"/>
    <n v="1523"/>
    <n v="1315"/>
    <n v="616"/>
    <n v="13473"/>
    <n v="13602"/>
    <n v="14501"/>
    <n v="13798"/>
    <n v="9908"/>
    <n v="8153"/>
    <n v="7678"/>
    <n v="7475"/>
    <n v="6353"/>
    <n v="6221"/>
    <n v="5070"/>
    <n v="5135"/>
    <n v="3817"/>
    <n v="4021"/>
    <n v="2598"/>
    <n v="1788"/>
    <n v="869"/>
    <n v="27105"/>
    <n v="27937"/>
    <n v="29681"/>
    <n v="28793"/>
    <n v="21556"/>
    <n v="16827"/>
    <n v="14797"/>
    <n v="13639"/>
    <n v="12157"/>
    <n v="11589"/>
    <n v="9043"/>
    <n v="9285"/>
    <n v="6363"/>
    <n v="7014"/>
    <n v="4121"/>
    <n v="3103"/>
    <n v="1485"/>
  </r>
  <r>
    <s v="NGA"/>
    <x v="0"/>
    <m/>
    <x v="0"/>
    <m/>
    <s v="IKWUANO"/>
    <m/>
    <n v="161525"/>
    <n v="155278"/>
    <n v="316803"/>
    <n v="16909"/>
    <n v="18989"/>
    <n v="20743"/>
    <n v="20924"/>
    <n v="20270"/>
    <n v="12862"/>
    <n v="9060"/>
    <n v="7906"/>
    <n v="7285"/>
    <n v="6483"/>
    <n v="4938"/>
    <n v="5091"/>
    <n v="3138"/>
    <n v="3092"/>
    <n v="1822"/>
    <n v="1365"/>
    <n v="648"/>
    <n v="16378"/>
    <n v="18303"/>
    <n v="19019"/>
    <n v="19069"/>
    <n v="15232"/>
    <n v="11109"/>
    <n v="9742"/>
    <n v="9133"/>
    <n v="7577"/>
    <n v="7187"/>
    <n v="5489"/>
    <n v="5428"/>
    <n v="3637"/>
    <n v="3631"/>
    <n v="2104"/>
    <n v="1414"/>
    <n v="826"/>
    <n v="33287"/>
    <n v="37292"/>
    <n v="39762"/>
    <n v="39993"/>
    <n v="35502"/>
    <n v="23971"/>
    <n v="18802"/>
    <n v="17039"/>
    <n v="14862"/>
    <n v="13670"/>
    <n v="10427"/>
    <n v="10519"/>
    <n v="6775"/>
    <n v="6723"/>
    <n v="3926"/>
    <n v="2779"/>
    <n v="1474"/>
  </r>
  <r>
    <s v="NGA"/>
    <x v="0"/>
    <m/>
    <x v="0"/>
    <m/>
    <s v="ISIALA NGWA NORTH"/>
    <m/>
    <n v="108993"/>
    <n v="112642"/>
    <n v="221635"/>
    <n v="12596"/>
    <n v="13190"/>
    <n v="14682"/>
    <n v="14187"/>
    <n v="10438"/>
    <n v="7669"/>
    <n v="6249"/>
    <n v="5570"/>
    <n v="5138"/>
    <n v="4599"/>
    <n v="3757"/>
    <n v="3456"/>
    <n v="2204"/>
    <n v="2158"/>
    <n v="1441"/>
    <n v="1075"/>
    <n v="584"/>
    <n v="12122"/>
    <n v="12698"/>
    <n v="14546"/>
    <n v="13791"/>
    <n v="9362"/>
    <n v="7858"/>
    <n v="7100"/>
    <n v="6799"/>
    <n v="5772"/>
    <n v="5205"/>
    <n v="4287"/>
    <n v="3878"/>
    <n v="2737"/>
    <n v="2556"/>
    <n v="1984"/>
    <n v="1118"/>
    <n v="829"/>
    <n v="24718"/>
    <n v="25888"/>
    <n v="29228"/>
    <n v="27978"/>
    <n v="19800"/>
    <n v="15527"/>
    <n v="13349"/>
    <n v="12369"/>
    <n v="10910"/>
    <n v="9804"/>
    <n v="8044"/>
    <n v="7334"/>
    <n v="4941"/>
    <n v="4714"/>
    <n v="3425"/>
    <n v="2193"/>
    <n v="1413"/>
  </r>
  <r>
    <s v="NGA"/>
    <x v="0"/>
    <m/>
    <x v="0"/>
    <m/>
    <s v="ISIALA NGWA SOUTH"/>
    <m/>
    <n v="80615"/>
    <n v="84520"/>
    <n v="165135"/>
    <n v="9746"/>
    <n v="9383"/>
    <n v="11724"/>
    <n v="10225"/>
    <n v="7117"/>
    <n v="5385"/>
    <n v="4768"/>
    <n v="4161"/>
    <n v="4044"/>
    <n v="3371"/>
    <n v="2718"/>
    <n v="2408"/>
    <n v="1710"/>
    <n v="1475"/>
    <n v="1060"/>
    <n v="833"/>
    <n v="487"/>
    <n v="9523"/>
    <n v="9062"/>
    <n v="11124"/>
    <n v="10189"/>
    <n v="7055"/>
    <n v="5705"/>
    <n v="5160"/>
    <n v="4907"/>
    <n v="4335"/>
    <n v="3745"/>
    <n v="3434"/>
    <n v="3005"/>
    <n v="2452"/>
    <n v="1800"/>
    <n v="1362"/>
    <n v="914"/>
    <n v="748"/>
    <n v="19269"/>
    <n v="18445"/>
    <n v="22848"/>
    <n v="20414"/>
    <n v="14172"/>
    <n v="11090"/>
    <n v="9928"/>
    <n v="9068"/>
    <n v="8379"/>
    <n v="7116"/>
    <n v="6152"/>
    <n v="5413"/>
    <n v="4162"/>
    <n v="3275"/>
    <n v="2422"/>
    <n v="1747"/>
    <n v="1235"/>
  </r>
  <r>
    <s v="NGA"/>
    <x v="0"/>
    <m/>
    <x v="0"/>
    <m/>
    <s v="ISUIKWUATO"/>
    <m/>
    <n v="87572"/>
    <n v="93491"/>
    <n v="181063"/>
    <n v="8511"/>
    <n v="8910"/>
    <n v="11734"/>
    <n v="12210"/>
    <n v="10640"/>
    <n v="6711"/>
    <n v="4747"/>
    <n v="4079"/>
    <n v="3804"/>
    <n v="3621"/>
    <n v="2718"/>
    <n v="2924"/>
    <n v="1979"/>
    <n v="2064"/>
    <n v="1316"/>
    <n v="1101"/>
    <n v="503"/>
    <n v="8525"/>
    <n v="8746"/>
    <n v="11130"/>
    <n v="12206"/>
    <n v="10032"/>
    <n v="5871"/>
    <n v="4877"/>
    <n v="4773"/>
    <n v="4335"/>
    <n v="4240"/>
    <n v="3755"/>
    <n v="4095"/>
    <n v="3161"/>
    <n v="3373"/>
    <n v="2045"/>
    <n v="1511"/>
    <n v="816"/>
    <n v="17036"/>
    <n v="17656"/>
    <n v="22864"/>
    <n v="24416"/>
    <n v="20672"/>
    <n v="12582"/>
    <n v="9624"/>
    <n v="8852"/>
    <n v="8139"/>
    <n v="7861"/>
    <n v="6473"/>
    <n v="7019"/>
    <n v="5140"/>
    <n v="5437"/>
    <n v="3361"/>
    <n v="2612"/>
    <n v="1319"/>
  </r>
  <r>
    <s v="NGA"/>
    <x v="0"/>
    <m/>
    <x v="0"/>
    <m/>
    <s v="OBINGWA"/>
    <m/>
    <n v="116490"/>
    <n v="121537"/>
    <n v="238027"/>
    <n v="13642"/>
    <n v="13960"/>
    <n v="16062"/>
    <n v="14501"/>
    <n v="10768"/>
    <n v="8067"/>
    <n v="6863"/>
    <n v="5791"/>
    <n v="5772"/>
    <n v="5263"/>
    <n v="4120"/>
    <n v="3616"/>
    <n v="2563"/>
    <n v="2222"/>
    <n v="1533"/>
    <n v="1046"/>
    <n v="701"/>
    <n v="13615"/>
    <n v="13484"/>
    <n v="16478"/>
    <n v="14886"/>
    <n v="10425"/>
    <n v="8067"/>
    <n v="7479"/>
    <n v="6939"/>
    <n v="6232"/>
    <n v="5514"/>
    <n v="4552"/>
    <n v="3785"/>
    <n v="3208"/>
    <n v="2504"/>
    <n v="2055"/>
    <n v="1274"/>
    <n v="1040"/>
    <n v="27257"/>
    <n v="27444"/>
    <n v="32540"/>
    <n v="29387"/>
    <n v="21193"/>
    <n v="16134"/>
    <n v="14342"/>
    <n v="12730"/>
    <n v="12004"/>
    <n v="10777"/>
    <n v="8672"/>
    <n v="7401"/>
    <n v="5771"/>
    <n v="4726"/>
    <n v="3588"/>
    <n v="2320"/>
    <n v="1741"/>
  </r>
  <r>
    <s v="NGA"/>
    <x v="0"/>
    <m/>
    <x v="0"/>
    <m/>
    <s v="OHAFIA"/>
    <m/>
    <n v="177797"/>
    <n v="176085"/>
    <n v="353882"/>
    <n v="20654"/>
    <n v="21767"/>
    <n v="24353"/>
    <n v="23893"/>
    <n v="17072"/>
    <n v="12733"/>
    <n v="10064"/>
    <n v="9080"/>
    <n v="8350"/>
    <n v="7490"/>
    <n v="5664"/>
    <n v="5486"/>
    <n v="3339"/>
    <n v="3320"/>
    <n v="2118"/>
    <n v="1604"/>
    <n v="810"/>
    <n v="19431"/>
    <n v="20452"/>
    <n v="21995"/>
    <n v="20914"/>
    <n v="14677"/>
    <n v="12154"/>
    <n v="11006"/>
    <n v="11002"/>
    <n v="9056"/>
    <n v="8479"/>
    <n v="6370"/>
    <n v="6527"/>
    <n v="4151"/>
    <n v="3993"/>
    <n v="2696"/>
    <n v="2117"/>
    <n v="1065"/>
    <n v="40085"/>
    <n v="42219"/>
    <n v="46348"/>
    <n v="44807"/>
    <n v="31749"/>
    <n v="24887"/>
    <n v="21070"/>
    <n v="20082"/>
    <n v="17406"/>
    <n v="15969"/>
    <n v="12034"/>
    <n v="12013"/>
    <n v="7490"/>
    <n v="7313"/>
    <n v="4814"/>
    <n v="3721"/>
    <n v="1875"/>
  </r>
  <r>
    <s v="NGA"/>
    <x v="0"/>
    <m/>
    <x v="0"/>
    <m/>
    <s v="OSISIOMA NGWA"/>
    <m/>
    <n v="145419"/>
    <n v="143335"/>
    <n v="288754"/>
    <n v="19000"/>
    <n v="16229"/>
    <n v="17748"/>
    <n v="16401"/>
    <n v="14294"/>
    <n v="11821"/>
    <n v="10432"/>
    <n v="8764"/>
    <n v="8056"/>
    <n v="6829"/>
    <n v="4956"/>
    <n v="4043"/>
    <n v="2293"/>
    <n v="2078"/>
    <n v="1139"/>
    <n v="869"/>
    <n v="467"/>
    <n v="17830"/>
    <n v="15892"/>
    <n v="19286"/>
    <n v="17189"/>
    <n v="13810"/>
    <n v="11661"/>
    <n v="9932"/>
    <n v="8861"/>
    <n v="6845"/>
    <n v="5787"/>
    <n v="4245"/>
    <n v="4076"/>
    <n v="2674"/>
    <n v="2083"/>
    <n v="1363"/>
    <n v="1075"/>
    <n v="726"/>
    <n v="36830"/>
    <n v="32121"/>
    <n v="37034"/>
    <n v="33590"/>
    <n v="28104"/>
    <n v="23482"/>
    <n v="20364"/>
    <n v="17625"/>
    <n v="14901"/>
    <n v="12616"/>
    <n v="9201"/>
    <n v="8119"/>
    <n v="4967"/>
    <n v="4161"/>
    <n v="2502"/>
    <n v="1944"/>
    <n v="1193"/>
  </r>
  <r>
    <s v="NGA"/>
    <x v="0"/>
    <m/>
    <x v="0"/>
    <m/>
    <s v="UGWUNAGBO"/>
    <m/>
    <n v="55886"/>
    <n v="55827"/>
    <n v="111713"/>
    <n v="6747"/>
    <n v="6956"/>
    <n v="7523"/>
    <n v="7059"/>
    <n v="5352"/>
    <n v="4034"/>
    <n v="3415"/>
    <n v="2992"/>
    <n v="2798"/>
    <n v="2390"/>
    <n v="1891"/>
    <n v="1540"/>
    <n v="1169"/>
    <n v="929"/>
    <n v="509"/>
    <n v="363"/>
    <n v="219"/>
    <n v="6639"/>
    <n v="6796"/>
    <n v="7135"/>
    <n v="6971"/>
    <n v="4795"/>
    <n v="4033"/>
    <n v="3607"/>
    <n v="3395"/>
    <n v="2717"/>
    <n v="2503"/>
    <n v="1923"/>
    <n v="1653"/>
    <n v="1106"/>
    <n v="1108"/>
    <n v="653"/>
    <n v="471"/>
    <n v="322"/>
    <n v="13386"/>
    <n v="13752"/>
    <n v="14658"/>
    <n v="14030"/>
    <n v="10147"/>
    <n v="8067"/>
    <n v="7022"/>
    <n v="6387"/>
    <n v="5515"/>
    <n v="4893"/>
    <n v="3814"/>
    <n v="3193"/>
    <n v="2275"/>
    <n v="2037"/>
    <n v="1162"/>
    <n v="834"/>
    <n v="541"/>
  </r>
  <r>
    <s v="NGA"/>
    <x v="0"/>
    <m/>
    <x v="0"/>
    <m/>
    <s v="UKWA EAST"/>
    <m/>
    <n v="45724"/>
    <n v="45031"/>
    <n v="90755"/>
    <n v="5601"/>
    <n v="5912"/>
    <n v="6121"/>
    <n v="5786"/>
    <n v="4371"/>
    <n v="3272"/>
    <n v="2668"/>
    <n v="2406"/>
    <n v="2238"/>
    <n v="1976"/>
    <n v="1581"/>
    <n v="1181"/>
    <n v="801"/>
    <n v="774"/>
    <n v="552"/>
    <n v="323"/>
    <n v="161"/>
    <n v="5382"/>
    <n v="5595"/>
    <n v="5681"/>
    <n v="5085"/>
    <n v="3798"/>
    <n v="3208"/>
    <n v="2928"/>
    <n v="2906"/>
    <n v="2338"/>
    <n v="2075"/>
    <n v="1462"/>
    <n v="1560"/>
    <n v="891"/>
    <n v="987"/>
    <n v="650"/>
    <n v="253"/>
    <n v="232"/>
    <n v="10983"/>
    <n v="11507"/>
    <n v="11802"/>
    <n v="10871"/>
    <n v="8169"/>
    <n v="6480"/>
    <n v="5596"/>
    <n v="5312"/>
    <n v="4576"/>
    <n v="4051"/>
    <n v="3043"/>
    <n v="2741"/>
    <n v="1692"/>
    <n v="1761"/>
    <n v="1202"/>
    <n v="576"/>
    <n v="393"/>
  </r>
  <r>
    <s v="NGA"/>
    <x v="0"/>
    <m/>
    <x v="0"/>
    <m/>
    <s v="UKWA WEST"/>
    <m/>
    <n v="69002"/>
    <n v="67657"/>
    <n v="136659"/>
    <n v="8024"/>
    <n v="8337"/>
    <n v="8971"/>
    <n v="8628"/>
    <n v="6604"/>
    <n v="5264"/>
    <n v="4474"/>
    <n v="3876"/>
    <n v="3491"/>
    <n v="3053"/>
    <n v="2387"/>
    <n v="1945"/>
    <n v="1427"/>
    <n v="1105"/>
    <n v="731"/>
    <n v="481"/>
    <n v="204"/>
    <n v="7811"/>
    <n v="8002"/>
    <n v="8765"/>
    <n v="8020"/>
    <n v="5927"/>
    <n v="5018"/>
    <n v="4523"/>
    <n v="4221"/>
    <n v="3472"/>
    <n v="3137"/>
    <n v="2440"/>
    <n v="1904"/>
    <n v="1398"/>
    <n v="1188"/>
    <n v="926"/>
    <n v="578"/>
    <n v="327"/>
    <n v="15835"/>
    <n v="16339"/>
    <n v="17736"/>
    <n v="16648"/>
    <n v="12531"/>
    <n v="10282"/>
    <n v="8997"/>
    <n v="8097"/>
    <n v="6963"/>
    <n v="6190"/>
    <n v="4827"/>
    <n v="3849"/>
    <n v="2825"/>
    <n v="2293"/>
    <n v="1657"/>
    <n v="1059"/>
    <n v="531"/>
  </r>
  <r>
    <s v="NGA"/>
    <x v="0"/>
    <m/>
    <x v="0"/>
    <m/>
    <s v="UMUAHIA NORTH"/>
    <m/>
    <n v="161062"/>
    <n v="158870"/>
    <n v="319932"/>
    <n v="17433"/>
    <n v="17041"/>
    <n v="20297"/>
    <n v="20489"/>
    <n v="16842"/>
    <n v="12818"/>
    <n v="10188"/>
    <n v="8653"/>
    <n v="8041"/>
    <n v="7718"/>
    <n v="5754"/>
    <n v="5421"/>
    <n v="3240"/>
    <n v="3344"/>
    <n v="1712"/>
    <n v="1498"/>
    <n v="573"/>
    <n v="16786"/>
    <n v="16648"/>
    <n v="19978"/>
    <n v="19383"/>
    <n v="15030"/>
    <n v="12164"/>
    <n v="10243"/>
    <n v="9767"/>
    <n v="7911"/>
    <n v="7362"/>
    <n v="5537"/>
    <n v="5871"/>
    <n v="3577"/>
    <n v="3645"/>
    <n v="2256"/>
    <n v="1806"/>
    <n v="906"/>
    <n v="34219"/>
    <n v="33689"/>
    <n v="40275"/>
    <n v="39872"/>
    <n v="31872"/>
    <n v="24982"/>
    <n v="20431"/>
    <n v="18420"/>
    <n v="15952"/>
    <n v="15080"/>
    <n v="11291"/>
    <n v="11292"/>
    <n v="6817"/>
    <n v="6989"/>
    <n v="3968"/>
    <n v="3304"/>
    <n v="1479"/>
  </r>
  <r>
    <s v="NGA"/>
    <x v="0"/>
    <m/>
    <x v="0"/>
    <m/>
    <s v="UMUAHIA SOUTH"/>
    <m/>
    <n v="98007"/>
    <n v="101375"/>
    <n v="199382"/>
    <n v="10406"/>
    <n v="10702"/>
    <n v="12043"/>
    <n v="11856"/>
    <n v="10006"/>
    <n v="7533"/>
    <n v="6038"/>
    <n v="5273"/>
    <n v="4973"/>
    <n v="4569"/>
    <n v="3443"/>
    <n v="3548"/>
    <n v="2109"/>
    <n v="2367"/>
    <n v="1389"/>
    <n v="1244"/>
    <n v="508"/>
    <n v="10022"/>
    <n v="10087"/>
    <n v="13954"/>
    <n v="12942"/>
    <n v="8752"/>
    <n v="6956"/>
    <n v="6232"/>
    <n v="5979"/>
    <n v="4906"/>
    <n v="4761"/>
    <n v="3724"/>
    <n v="4182"/>
    <n v="2572"/>
    <n v="2688"/>
    <n v="1687"/>
    <n v="1220"/>
    <n v="711"/>
    <n v="20428"/>
    <n v="20789"/>
    <n v="25997"/>
    <n v="24798"/>
    <n v="18758"/>
    <n v="14489"/>
    <n v="12270"/>
    <n v="11252"/>
    <n v="9879"/>
    <n v="9330"/>
    <n v="7167"/>
    <n v="7730"/>
    <n v="4681"/>
    <n v="5055"/>
    <n v="3076"/>
    <n v="2464"/>
    <n v="1219"/>
  </r>
  <r>
    <s v="NGA"/>
    <x v="0"/>
    <m/>
    <x v="0"/>
    <m/>
    <s v="UMUNNEOCHI"/>
    <m/>
    <n v="127657"/>
    <n v="127401"/>
    <n v="255058"/>
    <n v="14280"/>
    <n v="15617"/>
    <n v="17357"/>
    <n v="16214"/>
    <n v="12576"/>
    <n v="9197"/>
    <n v="7425"/>
    <n v="6714"/>
    <n v="6340"/>
    <n v="5565"/>
    <n v="4588"/>
    <n v="3690"/>
    <n v="2787"/>
    <n v="2341"/>
    <n v="1496"/>
    <n v="955"/>
    <n v="515"/>
    <n v="13792"/>
    <n v="14810"/>
    <n v="16486"/>
    <n v="15076"/>
    <n v="10915"/>
    <n v="9268"/>
    <n v="8436"/>
    <n v="8084"/>
    <n v="6567"/>
    <n v="6099"/>
    <n v="4461"/>
    <n v="4307"/>
    <n v="3248"/>
    <n v="2644"/>
    <n v="1526"/>
    <n v="1060"/>
    <n v="622"/>
    <n v="28072"/>
    <n v="30427"/>
    <n v="33843"/>
    <n v="31290"/>
    <n v="23491"/>
    <n v="18465"/>
    <n v="15861"/>
    <n v="14798"/>
    <n v="12907"/>
    <n v="11664"/>
    <n v="9049"/>
    <n v="7997"/>
    <n v="6035"/>
    <n v="4985"/>
    <n v="3022"/>
    <n v="2015"/>
    <n v="1137"/>
  </r>
  <r>
    <s v="NGA"/>
    <x v="0"/>
    <m/>
    <x v="1"/>
    <m/>
    <s v="DEMSA"/>
    <m/>
    <n v="146514"/>
    <n v="144840"/>
    <n v="291354"/>
    <n v="26393"/>
    <n v="22439"/>
    <n v="18551"/>
    <n v="16053"/>
    <n v="12094"/>
    <n v="10211"/>
    <n v="8958"/>
    <n v="7716"/>
    <n v="5985"/>
    <n v="4817"/>
    <n v="3448"/>
    <n v="3360"/>
    <n v="2001"/>
    <n v="1822"/>
    <n v="1313"/>
    <n v="884"/>
    <n v="469"/>
    <n v="25261"/>
    <n v="21528"/>
    <n v="18397"/>
    <n v="15490"/>
    <n v="12714"/>
    <n v="10768"/>
    <n v="8703"/>
    <n v="7113"/>
    <n v="5802"/>
    <n v="4502"/>
    <n v="3625"/>
    <n v="3264"/>
    <n v="2568"/>
    <n v="1896"/>
    <n v="1637"/>
    <n v="987"/>
    <n v="585"/>
    <n v="51654"/>
    <n v="43967"/>
    <n v="36948"/>
    <n v="31543"/>
    <n v="24808"/>
    <n v="20979"/>
    <n v="17661"/>
    <n v="14829"/>
    <n v="11787"/>
    <n v="9319"/>
    <n v="7073"/>
    <n v="6624"/>
    <n v="4569"/>
    <n v="3718"/>
    <n v="2950"/>
    <n v="1871"/>
    <n v="1054"/>
  </r>
  <r>
    <s v="NGA"/>
    <x v="0"/>
    <m/>
    <x v="1"/>
    <m/>
    <s v="FUFORE"/>
    <m/>
    <n v="122089"/>
    <n v="119794"/>
    <n v="241883"/>
    <n v="21581"/>
    <n v="18972"/>
    <n v="14932"/>
    <n v="12442"/>
    <n v="9342"/>
    <n v="8046"/>
    <n v="7412"/>
    <n v="6607"/>
    <n v="5573"/>
    <n v="4074"/>
    <n v="3639"/>
    <n v="2845"/>
    <n v="2233"/>
    <n v="1774"/>
    <n v="1390"/>
    <n v="743"/>
    <n v="484"/>
    <n v="20913"/>
    <n v="18633"/>
    <n v="15365"/>
    <n v="12441"/>
    <n v="10161"/>
    <n v="8143"/>
    <n v="7415"/>
    <n v="5612"/>
    <n v="5423"/>
    <n v="3311"/>
    <n v="3526"/>
    <n v="2186"/>
    <n v="2239"/>
    <n v="1495"/>
    <n v="1634"/>
    <n v="733"/>
    <n v="564"/>
    <n v="42494"/>
    <n v="37605"/>
    <n v="30297"/>
    <n v="24883"/>
    <n v="19503"/>
    <n v="16189"/>
    <n v="14827"/>
    <n v="12219"/>
    <n v="10996"/>
    <n v="7385"/>
    <n v="7165"/>
    <n v="5031"/>
    <n v="4472"/>
    <n v="3269"/>
    <n v="3024"/>
    <n v="1476"/>
    <n v="1048"/>
  </r>
  <r>
    <s v="NGA"/>
    <x v="0"/>
    <m/>
    <x v="1"/>
    <m/>
    <s v="GANYE"/>
    <m/>
    <n v="113312"/>
    <n v="110754"/>
    <n v="224066"/>
    <n v="20646"/>
    <n v="17139"/>
    <n v="13643"/>
    <n v="11944"/>
    <n v="8895"/>
    <n v="7576"/>
    <n v="7090"/>
    <n v="6366"/>
    <n v="4886"/>
    <n v="3948"/>
    <n v="3037"/>
    <n v="2601"/>
    <n v="1897"/>
    <n v="1420"/>
    <n v="1118"/>
    <n v="666"/>
    <n v="440"/>
    <n v="19397"/>
    <n v="16711"/>
    <n v="13374"/>
    <n v="11080"/>
    <n v="9630"/>
    <n v="7967"/>
    <n v="6954"/>
    <n v="5559"/>
    <n v="5143"/>
    <n v="3435"/>
    <n v="3144"/>
    <n v="2226"/>
    <n v="2235"/>
    <n v="1507"/>
    <n v="1242"/>
    <n v="627"/>
    <n v="523"/>
    <n v="40043"/>
    <n v="33850"/>
    <n v="27017"/>
    <n v="23024"/>
    <n v="18525"/>
    <n v="15543"/>
    <n v="14044"/>
    <n v="11925"/>
    <n v="10029"/>
    <n v="7383"/>
    <n v="6181"/>
    <n v="4827"/>
    <n v="4132"/>
    <n v="2927"/>
    <n v="2360"/>
    <n v="1293"/>
    <n v="963"/>
  </r>
  <r>
    <s v="NGA"/>
    <x v="0"/>
    <m/>
    <x v="1"/>
    <m/>
    <s v="GIREI"/>
    <m/>
    <n v="96116"/>
    <n v="89186"/>
    <n v="185302"/>
    <n v="16619"/>
    <n v="14083"/>
    <n v="11854"/>
    <n v="9833"/>
    <n v="9838"/>
    <n v="7902"/>
    <n v="5824"/>
    <n v="5167"/>
    <n v="3991"/>
    <n v="3083"/>
    <n v="2303"/>
    <n v="1877"/>
    <n v="1262"/>
    <n v="996"/>
    <n v="728"/>
    <n v="513"/>
    <n v="243"/>
    <n v="15752"/>
    <n v="13070"/>
    <n v="11237"/>
    <n v="10509"/>
    <n v="9056"/>
    <n v="6567"/>
    <n v="5422"/>
    <n v="4166"/>
    <n v="3587"/>
    <n v="2403"/>
    <n v="2114"/>
    <n v="1460"/>
    <n v="1337"/>
    <n v="903"/>
    <n v="812"/>
    <n v="454"/>
    <n v="337"/>
    <n v="32371"/>
    <n v="27153"/>
    <n v="23091"/>
    <n v="20342"/>
    <n v="18894"/>
    <n v="14469"/>
    <n v="11246"/>
    <n v="9333"/>
    <n v="7578"/>
    <n v="5486"/>
    <n v="4417"/>
    <n v="3337"/>
    <n v="2599"/>
    <n v="1899"/>
    <n v="1540"/>
    <n v="967"/>
    <n v="580"/>
  </r>
  <r>
    <s v="NGA"/>
    <x v="0"/>
    <m/>
    <x v="1"/>
    <m/>
    <s v="GOMBI"/>
    <m/>
    <n v="108167"/>
    <n v="106531"/>
    <n v="214698"/>
    <n v="19660"/>
    <n v="16681"/>
    <n v="13660"/>
    <n v="11733"/>
    <n v="8777"/>
    <n v="7386"/>
    <n v="6338"/>
    <n v="5461"/>
    <n v="4483"/>
    <n v="3444"/>
    <n v="2796"/>
    <n v="2416"/>
    <n v="1724"/>
    <n v="1553"/>
    <n v="1038"/>
    <n v="636"/>
    <n v="381"/>
    <n v="18628"/>
    <n v="16058"/>
    <n v="13108"/>
    <n v="11473"/>
    <n v="9014"/>
    <n v="7508"/>
    <n v="6295"/>
    <n v="5069"/>
    <n v="4602"/>
    <n v="3367"/>
    <n v="3142"/>
    <n v="2216"/>
    <n v="2031"/>
    <n v="1582"/>
    <n v="1328"/>
    <n v="642"/>
    <n v="468"/>
    <n v="38288"/>
    <n v="32739"/>
    <n v="26768"/>
    <n v="23206"/>
    <n v="17791"/>
    <n v="14894"/>
    <n v="12633"/>
    <n v="10530"/>
    <n v="9085"/>
    <n v="6811"/>
    <n v="5938"/>
    <n v="4632"/>
    <n v="3755"/>
    <n v="3135"/>
    <n v="2366"/>
    <n v="1278"/>
    <n v="849"/>
  </r>
  <r>
    <s v="NGA"/>
    <x v="0"/>
    <m/>
    <x v="1"/>
    <m/>
    <s v="GUYUK"/>
    <m/>
    <n v="194962"/>
    <n v="189363"/>
    <n v="384325"/>
    <n v="35799"/>
    <n v="29389"/>
    <n v="24801"/>
    <n v="21101"/>
    <n v="15283"/>
    <n v="13264"/>
    <n v="12187"/>
    <n v="10318"/>
    <n v="8547"/>
    <n v="6800"/>
    <n v="5100"/>
    <n v="3719"/>
    <n v="2840"/>
    <n v="2434"/>
    <n v="1668"/>
    <n v="1144"/>
    <n v="568"/>
    <n v="33387"/>
    <n v="28039"/>
    <n v="23559"/>
    <n v="20085"/>
    <n v="16154"/>
    <n v="14141"/>
    <n v="11669"/>
    <n v="9608"/>
    <n v="8183"/>
    <n v="6047"/>
    <n v="4836"/>
    <n v="4207"/>
    <n v="3188"/>
    <n v="2621"/>
    <n v="1962"/>
    <n v="1186"/>
    <n v="491"/>
    <n v="69186"/>
    <n v="57428"/>
    <n v="48360"/>
    <n v="41186"/>
    <n v="31437"/>
    <n v="27405"/>
    <n v="23856"/>
    <n v="19926"/>
    <n v="16730"/>
    <n v="12847"/>
    <n v="9936"/>
    <n v="7926"/>
    <n v="6028"/>
    <n v="5055"/>
    <n v="3630"/>
    <n v="2330"/>
    <n v="1059"/>
  </r>
  <r>
    <s v="NGA"/>
    <x v="0"/>
    <m/>
    <x v="1"/>
    <m/>
    <s v="HONG"/>
    <m/>
    <n v="105155"/>
    <n v="107651"/>
    <n v="212806"/>
    <n v="18226"/>
    <n v="15660"/>
    <n v="13156"/>
    <n v="11255"/>
    <n v="9134"/>
    <n v="7916"/>
    <n v="6560"/>
    <n v="5472"/>
    <n v="4198"/>
    <n v="3249"/>
    <n v="2444"/>
    <n v="2443"/>
    <n v="1606"/>
    <n v="1675"/>
    <n v="1104"/>
    <n v="705"/>
    <n v="352"/>
    <n v="17690"/>
    <n v="15571"/>
    <n v="13500"/>
    <n v="11000"/>
    <n v="8914"/>
    <n v="7230"/>
    <n v="6220"/>
    <n v="4724"/>
    <n v="4793"/>
    <n v="3607"/>
    <n v="3742"/>
    <n v="2810"/>
    <n v="2677"/>
    <n v="1794"/>
    <n v="1840"/>
    <n v="926"/>
    <n v="613"/>
    <n v="35916"/>
    <n v="31231"/>
    <n v="26656"/>
    <n v="22255"/>
    <n v="18048"/>
    <n v="15146"/>
    <n v="12780"/>
    <n v="10196"/>
    <n v="8991"/>
    <n v="6856"/>
    <n v="6186"/>
    <n v="5253"/>
    <n v="4283"/>
    <n v="3469"/>
    <n v="2944"/>
    <n v="1631"/>
    <n v="965"/>
  </r>
  <r>
    <s v="NGA"/>
    <x v="0"/>
    <m/>
    <x v="1"/>
    <m/>
    <s v="JADA"/>
    <m/>
    <n v="97412"/>
    <n v="100707"/>
    <n v="198119"/>
    <n v="16855"/>
    <n v="15127"/>
    <n v="11418"/>
    <n v="9337"/>
    <n v="7188"/>
    <n v="6473"/>
    <n v="6349"/>
    <n v="5738"/>
    <n v="4567"/>
    <n v="3433"/>
    <n v="2705"/>
    <n v="2481"/>
    <n v="1931"/>
    <n v="1460"/>
    <n v="1184"/>
    <n v="736"/>
    <n v="430"/>
    <n v="16321"/>
    <n v="15328"/>
    <n v="11515"/>
    <n v="9859"/>
    <n v="8423"/>
    <n v="7133"/>
    <n v="6564"/>
    <n v="4951"/>
    <n v="4943"/>
    <n v="3216"/>
    <n v="3323"/>
    <n v="2314"/>
    <n v="2393"/>
    <n v="1551"/>
    <n v="1546"/>
    <n v="743"/>
    <n v="584"/>
    <n v="33176"/>
    <n v="30455"/>
    <n v="22933"/>
    <n v="19196"/>
    <n v="15611"/>
    <n v="13606"/>
    <n v="12913"/>
    <n v="10689"/>
    <n v="9510"/>
    <n v="6649"/>
    <n v="6028"/>
    <n v="4795"/>
    <n v="4324"/>
    <n v="3011"/>
    <n v="2730"/>
    <n v="1479"/>
    <n v="1014"/>
  </r>
  <r>
    <s v="NGA"/>
    <x v="0"/>
    <m/>
    <x v="1"/>
    <m/>
    <s v="LAMURDE"/>
    <m/>
    <n v="76811"/>
    <n v="73917"/>
    <n v="150728"/>
    <n v="13595"/>
    <n v="11638"/>
    <n v="9558"/>
    <n v="8316"/>
    <n v="6321"/>
    <n v="5364"/>
    <n v="5095"/>
    <n v="4312"/>
    <n v="3444"/>
    <n v="2488"/>
    <n v="2018"/>
    <n v="1506"/>
    <n v="1007"/>
    <n v="873"/>
    <n v="583"/>
    <n v="460"/>
    <n v="233"/>
    <n v="12867"/>
    <n v="11189"/>
    <n v="9523"/>
    <n v="7784"/>
    <n v="6528"/>
    <n v="5650"/>
    <n v="4721"/>
    <n v="3633"/>
    <n v="2967"/>
    <n v="2291"/>
    <n v="1780"/>
    <n v="1465"/>
    <n v="1143"/>
    <n v="955"/>
    <n v="628"/>
    <n v="511"/>
    <n v="282"/>
    <n v="26462"/>
    <n v="22827"/>
    <n v="19081"/>
    <n v="16100"/>
    <n v="12849"/>
    <n v="11014"/>
    <n v="9816"/>
    <n v="7945"/>
    <n v="6411"/>
    <n v="4779"/>
    <n v="3798"/>
    <n v="2971"/>
    <n v="2150"/>
    <n v="1828"/>
    <n v="1211"/>
    <n v="971"/>
    <n v="515"/>
  </r>
  <r>
    <s v="NGA"/>
    <x v="0"/>
    <m/>
    <x v="1"/>
    <m/>
    <s v="MADAGALI"/>
    <m/>
    <n v="87497"/>
    <n v="89054"/>
    <n v="176551"/>
    <n v="16529"/>
    <n v="13349"/>
    <n v="11236"/>
    <n v="9691"/>
    <n v="6838"/>
    <n v="5716"/>
    <n v="5187"/>
    <n v="4403"/>
    <n v="3603"/>
    <n v="2703"/>
    <n v="2103"/>
    <n v="1877"/>
    <n v="1314"/>
    <n v="1125"/>
    <n v="939"/>
    <n v="527"/>
    <n v="357"/>
    <n v="15081"/>
    <n v="12934"/>
    <n v="11233"/>
    <n v="9142"/>
    <n v="7394"/>
    <n v="5895"/>
    <n v="5085"/>
    <n v="4152"/>
    <n v="4135"/>
    <n v="2966"/>
    <n v="3180"/>
    <n v="1968"/>
    <n v="2187"/>
    <n v="1335"/>
    <n v="1290"/>
    <n v="630"/>
    <n v="447"/>
    <n v="31610"/>
    <n v="26283"/>
    <n v="22469"/>
    <n v="18833"/>
    <n v="14232"/>
    <n v="11611"/>
    <n v="10272"/>
    <n v="8555"/>
    <n v="7738"/>
    <n v="5669"/>
    <n v="5283"/>
    <n v="3845"/>
    <n v="3501"/>
    <n v="2460"/>
    <n v="2229"/>
    <n v="1157"/>
    <n v="804"/>
  </r>
  <r>
    <s v="NGA"/>
    <x v="0"/>
    <m/>
    <x v="1"/>
    <m/>
    <s v="MAIHA"/>
    <m/>
    <n v="64435"/>
    <n v="62779"/>
    <n v="127214"/>
    <n v="12739"/>
    <n v="10456"/>
    <n v="8218"/>
    <n v="6552"/>
    <n v="4813"/>
    <n v="4153"/>
    <n v="3898"/>
    <n v="3214"/>
    <n v="2755"/>
    <n v="2085"/>
    <n v="1557"/>
    <n v="1207"/>
    <n v="868"/>
    <n v="714"/>
    <n v="605"/>
    <n v="360"/>
    <n v="241"/>
    <n v="11722"/>
    <n v="9778"/>
    <n v="7631"/>
    <n v="6707"/>
    <n v="5532"/>
    <n v="4573"/>
    <n v="3908"/>
    <n v="2896"/>
    <n v="2526"/>
    <n v="1777"/>
    <n v="1608"/>
    <n v="1091"/>
    <n v="968"/>
    <n v="631"/>
    <n v="762"/>
    <n v="366"/>
    <n v="303"/>
    <n v="24461"/>
    <n v="20234"/>
    <n v="15849"/>
    <n v="13259"/>
    <n v="10345"/>
    <n v="8726"/>
    <n v="7806"/>
    <n v="6110"/>
    <n v="5281"/>
    <n v="3862"/>
    <n v="3165"/>
    <n v="2298"/>
    <n v="1836"/>
    <n v="1345"/>
    <n v="1367"/>
    <n v="726"/>
    <n v="544"/>
  </r>
  <r>
    <s v="NGA"/>
    <x v="0"/>
    <m/>
    <x v="1"/>
    <m/>
    <s v="MAYO-BELWA"/>
    <m/>
    <n v="80228"/>
    <n v="82562"/>
    <n v="162790"/>
    <n v="12921"/>
    <n v="12181"/>
    <n v="10242"/>
    <n v="8454"/>
    <n v="6353"/>
    <n v="5333"/>
    <n v="4902"/>
    <n v="4338"/>
    <n v="3518"/>
    <n v="2901"/>
    <n v="2300"/>
    <n v="2088"/>
    <n v="1377"/>
    <n v="1279"/>
    <n v="956"/>
    <n v="686"/>
    <n v="399"/>
    <n v="13026"/>
    <n v="12261"/>
    <n v="10185"/>
    <n v="8308"/>
    <n v="7019"/>
    <n v="5821"/>
    <n v="5021"/>
    <n v="4153"/>
    <n v="3935"/>
    <n v="2612"/>
    <n v="2635"/>
    <n v="1980"/>
    <n v="1895"/>
    <n v="1289"/>
    <n v="1248"/>
    <n v="665"/>
    <n v="509"/>
    <n v="25947"/>
    <n v="24442"/>
    <n v="20427"/>
    <n v="16762"/>
    <n v="13372"/>
    <n v="11154"/>
    <n v="9923"/>
    <n v="8491"/>
    <n v="7453"/>
    <n v="5513"/>
    <n v="4935"/>
    <n v="4068"/>
    <n v="3272"/>
    <n v="2568"/>
    <n v="2204"/>
    <n v="1351"/>
    <n v="908"/>
  </r>
  <r>
    <s v="NGA"/>
    <x v="0"/>
    <m/>
    <x v="1"/>
    <m/>
    <s v="MICHIKA"/>
    <m/>
    <n v="85693"/>
    <n v="92842"/>
    <n v="178535"/>
    <n v="15138"/>
    <n v="13497"/>
    <n v="11300"/>
    <n v="9570"/>
    <n v="6507"/>
    <n v="5372"/>
    <n v="4870"/>
    <n v="4294"/>
    <n v="3404"/>
    <n v="2825"/>
    <n v="2102"/>
    <n v="1961"/>
    <n v="1384"/>
    <n v="1317"/>
    <n v="1062"/>
    <n v="639"/>
    <n v="451"/>
    <n v="14853"/>
    <n v="13150"/>
    <n v="11248"/>
    <n v="9896"/>
    <n v="7348"/>
    <n v="6091"/>
    <n v="5181"/>
    <n v="4330"/>
    <n v="3913"/>
    <n v="3282"/>
    <n v="3125"/>
    <n v="2455"/>
    <n v="2420"/>
    <n v="2096"/>
    <n v="1899"/>
    <n v="915"/>
    <n v="640"/>
    <n v="29991"/>
    <n v="26647"/>
    <n v="22548"/>
    <n v="19466"/>
    <n v="13855"/>
    <n v="11463"/>
    <n v="10051"/>
    <n v="8624"/>
    <n v="7317"/>
    <n v="6107"/>
    <n v="5227"/>
    <n v="4416"/>
    <n v="3804"/>
    <n v="3413"/>
    <n v="2961"/>
    <n v="1554"/>
    <n v="1091"/>
  </r>
  <r>
    <s v="NGA"/>
    <x v="0"/>
    <m/>
    <x v="1"/>
    <m/>
    <s v="MUBI NORTH"/>
    <m/>
    <n v="78149"/>
    <n v="73379"/>
    <n v="151528"/>
    <n v="12671"/>
    <n v="11198"/>
    <n v="10003"/>
    <n v="8527"/>
    <n v="7852"/>
    <n v="6353"/>
    <n v="4786"/>
    <n v="4030"/>
    <n v="2968"/>
    <n v="2649"/>
    <n v="1868"/>
    <n v="1848"/>
    <n v="1000"/>
    <n v="1012"/>
    <n v="653"/>
    <n v="490"/>
    <n v="241"/>
    <n v="12340"/>
    <n v="10861"/>
    <n v="9728"/>
    <n v="8023"/>
    <n v="6280"/>
    <n v="5025"/>
    <n v="4070"/>
    <n v="3429"/>
    <n v="3000"/>
    <n v="2439"/>
    <n v="2081"/>
    <n v="1671"/>
    <n v="1362"/>
    <n v="1198"/>
    <n v="940"/>
    <n v="553"/>
    <n v="379"/>
    <n v="25011"/>
    <n v="22059"/>
    <n v="19731"/>
    <n v="16550"/>
    <n v="14132"/>
    <n v="11378"/>
    <n v="8856"/>
    <n v="7459"/>
    <n v="5968"/>
    <n v="5088"/>
    <n v="3949"/>
    <n v="3519"/>
    <n v="2362"/>
    <n v="2210"/>
    <n v="1593"/>
    <n v="1043"/>
    <n v="620"/>
  </r>
  <r>
    <s v="NGA"/>
    <x v="0"/>
    <m/>
    <x v="1"/>
    <m/>
    <s v="MUBI SOUTH"/>
    <m/>
    <n v="66682"/>
    <n v="63287"/>
    <n v="129969"/>
    <n v="11393"/>
    <n v="9689"/>
    <n v="8948"/>
    <n v="7384"/>
    <n v="5861"/>
    <n v="4781"/>
    <n v="3974"/>
    <n v="3425"/>
    <n v="2527"/>
    <n v="2168"/>
    <n v="1522"/>
    <n v="1660"/>
    <n v="918"/>
    <n v="1014"/>
    <n v="653"/>
    <n v="503"/>
    <n v="262"/>
    <n v="10817"/>
    <n v="9517"/>
    <n v="8710"/>
    <n v="6700"/>
    <n v="5235"/>
    <n v="4377"/>
    <n v="3572"/>
    <n v="2971"/>
    <n v="2594"/>
    <n v="1923"/>
    <n v="1783"/>
    <n v="1191"/>
    <n v="1226"/>
    <n v="881"/>
    <n v="913"/>
    <n v="509"/>
    <n v="368"/>
    <n v="22210"/>
    <n v="19206"/>
    <n v="17658"/>
    <n v="14084"/>
    <n v="11096"/>
    <n v="9158"/>
    <n v="7546"/>
    <n v="6396"/>
    <n v="5121"/>
    <n v="4091"/>
    <n v="3305"/>
    <n v="2851"/>
    <n v="2144"/>
    <n v="1895"/>
    <n v="1566"/>
    <n v="1012"/>
    <n v="630"/>
  </r>
  <r>
    <s v="NGA"/>
    <x v="0"/>
    <m/>
    <x v="1"/>
    <m/>
    <s v="NUMAN"/>
    <m/>
    <n v="64606"/>
    <n v="59424"/>
    <n v="124030"/>
    <n v="10111"/>
    <n v="8590"/>
    <n v="7912"/>
    <n v="7013"/>
    <n v="6122"/>
    <n v="5375"/>
    <n v="4675"/>
    <n v="3790"/>
    <n v="2880"/>
    <n v="2318"/>
    <n v="1515"/>
    <n v="1455"/>
    <n v="922"/>
    <n v="907"/>
    <n v="448"/>
    <n v="396"/>
    <n v="177"/>
    <n v="9414"/>
    <n v="8481"/>
    <n v="7391"/>
    <n v="6421"/>
    <n v="5385"/>
    <n v="4405"/>
    <n v="3755"/>
    <n v="3079"/>
    <n v="2348"/>
    <n v="1936"/>
    <n v="1735"/>
    <n v="1426"/>
    <n v="1213"/>
    <n v="997"/>
    <n v="691"/>
    <n v="419"/>
    <n v="328"/>
    <n v="19525"/>
    <n v="17071"/>
    <n v="15303"/>
    <n v="13434"/>
    <n v="11507"/>
    <n v="9780"/>
    <n v="8430"/>
    <n v="6869"/>
    <n v="5228"/>
    <n v="4254"/>
    <n v="3250"/>
    <n v="2881"/>
    <n v="2135"/>
    <n v="1904"/>
    <n v="1139"/>
    <n v="815"/>
    <n v="505"/>
  </r>
  <r>
    <s v="NGA"/>
    <x v="0"/>
    <m/>
    <x v="1"/>
    <m/>
    <s v="SHELLENG"/>
    <m/>
    <n v="185314"/>
    <n v="180082"/>
    <n v="365396"/>
    <n v="37948"/>
    <n v="28776"/>
    <n v="23438"/>
    <n v="19555"/>
    <n v="14410"/>
    <n v="11893"/>
    <n v="10848"/>
    <n v="9360"/>
    <n v="7709"/>
    <n v="5907"/>
    <n v="4743"/>
    <n v="3113"/>
    <n v="2535"/>
    <n v="1825"/>
    <n v="1671"/>
    <n v="1053"/>
    <n v="530"/>
    <n v="35746"/>
    <n v="27021"/>
    <n v="21722"/>
    <n v="18559"/>
    <n v="15393"/>
    <n v="13065"/>
    <n v="10973"/>
    <n v="8686"/>
    <n v="7287"/>
    <n v="5371"/>
    <n v="4414"/>
    <n v="3418"/>
    <n v="2961"/>
    <n v="2208"/>
    <n v="1786"/>
    <n v="908"/>
    <n v="564"/>
    <n v="73694"/>
    <n v="55797"/>
    <n v="45160"/>
    <n v="38114"/>
    <n v="29803"/>
    <n v="24958"/>
    <n v="21821"/>
    <n v="18046"/>
    <n v="14996"/>
    <n v="11278"/>
    <n v="9157"/>
    <n v="6531"/>
    <n v="5496"/>
    <n v="4033"/>
    <n v="3457"/>
    <n v="1961"/>
    <n v="1094"/>
  </r>
  <r>
    <s v="NGA"/>
    <x v="0"/>
    <m/>
    <x v="1"/>
    <m/>
    <s v="SONG"/>
    <m/>
    <n v="139085"/>
    <n v="139452"/>
    <n v="278537"/>
    <n v="25489"/>
    <n v="21614"/>
    <n v="17457"/>
    <n v="14487"/>
    <n v="10841"/>
    <n v="9654"/>
    <n v="8616"/>
    <n v="7360"/>
    <n v="6333"/>
    <n v="4551"/>
    <n v="3495"/>
    <n v="2769"/>
    <n v="2135"/>
    <n v="1708"/>
    <n v="1235"/>
    <n v="844"/>
    <n v="497"/>
    <n v="24258"/>
    <n v="21359"/>
    <n v="17140"/>
    <n v="15765"/>
    <n v="12636"/>
    <n v="9914"/>
    <n v="8685"/>
    <n v="6608"/>
    <n v="5727"/>
    <n v="3928"/>
    <n v="3534"/>
    <n v="2638"/>
    <n v="2263"/>
    <n v="1867"/>
    <n v="1611"/>
    <n v="889"/>
    <n v="630"/>
    <n v="49747"/>
    <n v="42973"/>
    <n v="34597"/>
    <n v="30252"/>
    <n v="23477"/>
    <n v="19568"/>
    <n v="17301"/>
    <n v="13968"/>
    <n v="12060"/>
    <n v="8479"/>
    <n v="7029"/>
    <n v="5407"/>
    <n v="4398"/>
    <n v="3575"/>
    <n v="2846"/>
    <n v="1733"/>
    <n v="1127"/>
  </r>
  <r>
    <s v="NGA"/>
    <x v="0"/>
    <m/>
    <x v="1"/>
    <m/>
    <s v="TOUNGO"/>
    <m/>
    <n v="35331"/>
    <n v="33467"/>
    <n v="68798"/>
    <n v="6124"/>
    <n v="5222"/>
    <n v="4062"/>
    <n v="3915"/>
    <n v="3093"/>
    <n v="2506"/>
    <n v="2306"/>
    <n v="1996"/>
    <n v="1627"/>
    <n v="1233"/>
    <n v="1007"/>
    <n v="655"/>
    <n v="592"/>
    <n v="390"/>
    <n v="298"/>
    <n v="192"/>
    <n v="113"/>
    <n v="5959"/>
    <n v="4940"/>
    <n v="3885"/>
    <n v="3742"/>
    <n v="3126"/>
    <n v="2715"/>
    <n v="2298"/>
    <n v="1645"/>
    <n v="1459"/>
    <n v="958"/>
    <n v="847"/>
    <n v="490"/>
    <n v="533"/>
    <n v="261"/>
    <n v="309"/>
    <n v="164"/>
    <n v="136"/>
    <n v="12083"/>
    <n v="10162"/>
    <n v="7947"/>
    <n v="7657"/>
    <n v="6219"/>
    <n v="5221"/>
    <n v="4604"/>
    <n v="3641"/>
    <n v="3086"/>
    <n v="2191"/>
    <n v="1854"/>
    <n v="1145"/>
    <n v="1125"/>
    <n v="651"/>
    <n v="607"/>
    <n v="356"/>
    <n v="249"/>
  </r>
  <r>
    <s v="NGA"/>
    <x v="0"/>
    <m/>
    <x v="1"/>
    <m/>
    <s v="YOLA NORTH"/>
    <m/>
    <n v="146518"/>
    <n v="120794"/>
    <n v="267312"/>
    <n v="19177"/>
    <n v="17340"/>
    <n v="16969"/>
    <n v="16906"/>
    <n v="17736"/>
    <n v="14706"/>
    <n v="10664"/>
    <n v="8991"/>
    <n v="6688"/>
    <n v="6074"/>
    <n v="3610"/>
    <n v="3565"/>
    <n v="1476"/>
    <n v="1357"/>
    <n v="538"/>
    <n v="503"/>
    <n v="218"/>
    <n v="18524"/>
    <n v="16044"/>
    <n v="16725"/>
    <n v="14492"/>
    <n v="12722"/>
    <n v="9681"/>
    <n v="7483"/>
    <n v="6858"/>
    <n v="5344"/>
    <n v="4012"/>
    <n v="2477"/>
    <n v="2217"/>
    <n v="1240"/>
    <n v="1172"/>
    <n v="821"/>
    <n v="593"/>
    <n v="389"/>
    <n v="37701"/>
    <n v="33384"/>
    <n v="33694"/>
    <n v="31398"/>
    <n v="30458"/>
    <n v="24387"/>
    <n v="18147"/>
    <n v="15849"/>
    <n v="12032"/>
    <n v="10086"/>
    <n v="6087"/>
    <n v="5782"/>
    <n v="2716"/>
    <n v="2529"/>
    <n v="1359"/>
    <n v="1096"/>
    <n v="607"/>
  </r>
  <r>
    <s v="NGA"/>
    <x v="0"/>
    <m/>
    <x v="1"/>
    <m/>
    <s v="YOLA SOUTH"/>
    <m/>
    <n v="134271"/>
    <n v="128387"/>
    <n v="262658"/>
    <n v="22307"/>
    <n v="18110"/>
    <n v="16447"/>
    <n v="14462"/>
    <n v="12934"/>
    <n v="10312"/>
    <n v="8268"/>
    <n v="7518"/>
    <n v="6159"/>
    <n v="5286"/>
    <n v="3436"/>
    <n v="3453"/>
    <n v="1914"/>
    <n v="1662"/>
    <n v="951"/>
    <n v="724"/>
    <n v="328"/>
    <n v="20804"/>
    <n v="18103"/>
    <n v="17835"/>
    <n v="15728"/>
    <n v="11552"/>
    <n v="9054"/>
    <n v="7637"/>
    <n v="6461"/>
    <n v="5439"/>
    <n v="3962"/>
    <n v="3083"/>
    <n v="2528"/>
    <n v="1882"/>
    <n v="1501"/>
    <n v="1381"/>
    <n v="830"/>
    <n v="607"/>
    <n v="43111"/>
    <n v="36213"/>
    <n v="34282"/>
    <n v="30190"/>
    <n v="24486"/>
    <n v="19366"/>
    <n v="15905"/>
    <n v="13979"/>
    <n v="11598"/>
    <n v="9248"/>
    <n v="6519"/>
    <n v="5981"/>
    <n v="3796"/>
    <n v="3163"/>
    <n v="2332"/>
    <n v="1554"/>
    <n v="935"/>
  </r>
  <r>
    <s v="NGA"/>
    <x v="0"/>
    <m/>
    <x v="2"/>
    <m/>
    <s v="ABAK"/>
    <m/>
    <n v="78238"/>
    <n v="76707"/>
    <n v="154945"/>
    <n v="9319"/>
    <n v="9893"/>
    <n v="10524"/>
    <n v="10165"/>
    <n v="7778"/>
    <n v="5772"/>
    <n v="4663"/>
    <n v="4164"/>
    <n v="3837"/>
    <n v="3422"/>
    <n v="2543"/>
    <n v="2114"/>
    <n v="1644"/>
    <n v="1106"/>
    <n v="704"/>
    <n v="396"/>
    <n v="194"/>
    <n v="8808"/>
    <n v="9387"/>
    <n v="10033"/>
    <n v="9358"/>
    <n v="6963"/>
    <n v="5608"/>
    <n v="4978"/>
    <n v="4863"/>
    <n v="3929"/>
    <n v="3523"/>
    <n v="2561"/>
    <n v="2080"/>
    <n v="1643"/>
    <n v="1439"/>
    <n v="862"/>
    <n v="462"/>
    <n v="210"/>
    <n v="18127"/>
    <n v="19280"/>
    <n v="20557"/>
    <n v="19523"/>
    <n v="14741"/>
    <n v="11380"/>
    <n v="9641"/>
    <n v="9027"/>
    <n v="7766"/>
    <n v="6945"/>
    <n v="5104"/>
    <n v="4194"/>
    <n v="3287"/>
    <n v="2545"/>
    <n v="1566"/>
    <n v="858"/>
    <n v="404"/>
  </r>
  <r>
    <s v="NGA"/>
    <x v="0"/>
    <m/>
    <x v="2"/>
    <m/>
    <s v="EASTERN OBOLO"/>
    <m/>
    <n v="63013"/>
    <n v="62512"/>
    <n v="125525"/>
    <n v="8072"/>
    <n v="8295"/>
    <n v="8547"/>
    <n v="7919"/>
    <n v="6062"/>
    <n v="4269"/>
    <n v="3536"/>
    <n v="3279"/>
    <n v="3127"/>
    <n v="2536"/>
    <n v="2329"/>
    <n v="1478"/>
    <n v="1282"/>
    <n v="816"/>
    <n v="755"/>
    <n v="449"/>
    <n v="262"/>
    <n v="7475"/>
    <n v="8032"/>
    <n v="8021"/>
    <n v="7231"/>
    <n v="5304"/>
    <n v="4577"/>
    <n v="4114"/>
    <n v="4138"/>
    <n v="3361"/>
    <n v="3038"/>
    <n v="2174"/>
    <n v="1220"/>
    <n v="1410"/>
    <n v="1419"/>
    <n v="370"/>
    <n v="446"/>
    <n v="182"/>
    <n v="15547"/>
    <n v="16327"/>
    <n v="16568"/>
    <n v="15150"/>
    <n v="11366"/>
    <n v="8846"/>
    <n v="7650"/>
    <n v="7417"/>
    <n v="6488"/>
    <n v="5574"/>
    <n v="4503"/>
    <n v="2698"/>
    <n v="2692"/>
    <n v="2235"/>
    <n v="1125"/>
    <n v="895"/>
    <n v="444"/>
  </r>
  <r>
    <s v="NGA"/>
    <x v="0"/>
    <m/>
    <x v="2"/>
    <m/>
    <s v="EKET"/>
    <m/>
    <n v="162604"/>
    <n v="152296"/>
    <n v="314900"/>
    <n v="19567"/>
    <n v="19828"/>
    <n v="19846"/>
    <n v="19502"/>
    <n v="16801"/>
    <n v="13386"/>
    <n v="10795"/>
    <n v="9716"/>
    <n v="8294"/>
    <n v="7083"/>
    <n v="5018"/>
    <n v="4427"/>
    <n v="2979"/>
    <n v="2665"/>
    <n v="1364"/>
    <n v="991"/>
    <n v="342"/>
    <n v="18198"/>
    <n v="18867"/>
    <n v="18865"/>
    <n v="18135"/>
    <n v="14493"/>
    <n v="12131"/>
    <n v="10565"/>
    <n v="10012"/>
    <n v="7812"/>
    <n v="6909"/>
    <n v="4626"/>
    <n v="4418"/>
    <n v="2617"/>
    <n v="2443"/>
    <n v="1011"/>
    <n v="839"/>
    <n v="355"/>
    <n v="37765"/>
    <n v="38695"/>
    <n v="38711"/>
    <n v="37637"/>
    <n v="31294"/>
    <n v="25517"/>
    <n v="21360"/>
    <n v="19728"/>
    <n v="16106"/>
    <n v="13992"/>
    <n v="9644"/>
    <n v="8845"/>
    <n v="5596"/>
    <n v="5108"/>
    <n v="2375"/>
    <n v="1830"/>
    <n v="697"/>
  </r>
  <r>
    <s v="NGA"/>
    <x v="0"/>
    <m/>
    <x v="2"/>
    <m/>
    <s v="ESIT EKET"/>
    <m/>
    <n v="47125"/>
    <n v="46100"/>
    <n v="93225"/>
    <n v="5977"/>
    <n v="6174"/>
    <n v="6111"/>
    <n v="5575"/>
    <n v="4533"/>
    <n v="3441"/>
    <n v="2766"/>
    <n v="2583"/>
    <n v="2316"/>
    <n v="2072"/>
    <n v="1700"/>
    <n v="1170"/>
    <n v="1331"/>
    <n v="582"/>
    <n v="467"/>
    <n v="181"/>
    <n v="146"/>
    <n v="5652"/>
    <n v="5772"/>
    <n v="5581"/>
    <n v="5119"/>
    <n v="3932"/>
    <n v="3405"/>
    <n v="3071"/>
    <n v="2963"/>
    <n v="2396"/>
    <n v="2262"/>
    <n v="1774"/>
    <n v="1194"/>
    <n v="1061"/>
    <n v="1014"/>
    <n v="431"/>
    <n v="370"/>
    <n v="103"/>
    <n v="11629"/>
    <n v="11946"/>
    <n v="11692"/>
    <n v="10694"/>
    <n v="8465"/>
    <n v="6846"/>
    <n v="5837"/>
    <n v="5546"/>
    <n v="4712"/>
    <n v="4334"/>
    <n v="3474"/>
    <n v="2364"/>
    <n v="2392"/>
    <n v="1596"/>
    <n v="898"/>
    <n v="551"/>
    <n v="249"/>
  </r>
  <r>
    <s v="NGA"/>
    <x v="0"/>
    <m/>
    <x v="2"/>
    <m/>
    <s v="ESSIEN UDIM"/>
    <m/>
    <n v="126185"/>
    <n v="123805"/>
    <n v="249990"/>
    <n v="15032"/>
    <n v="16477"/>
    <n v="16927"/>
    <n v="16095"/>
    <n v="12258"/>
    <n v="9252"/>
    <n v="7457"/>
    <n v="6551"/>
    <n v="5947"/>
    <n v="5380"/>
    <n v="4233"/>
    <n v="3388"/>
    <n v="2884"/>
    <n v="1954"/>
    <n v="1215"/>
    <n v="757"/>
    <n v="378"/>
    <n v="14157"/>
    <n v="15422"/>
    <n v="15816"/>
    <n v="14766"/>
    <n v="10632"/>
    <n v="8975"/>
    <n v="7904"/>
    <n v="7767"/>
    <n v="6418"/>
    <n v="5957"/>
    <n v="4176"/>
    <n v="3818"/>
    <n v="2886"/>
    <n v="2567"/>
    <n v="1430"/>
    <n v="666"/>
    <n v="448"/>
    <n v="29189"/>
    <n v="31899"/>
    <n v="32743"/>
    <n v="30861"/>
    <n v="22890"/>
    <n v="18227"/>
    <n v="15361"/>
    <n v="14318"/>
    <n v="12365"/>
    <n v="11337"/>
    <n v="8409"/>
    <n v="7206"/>
    <n v="5770"/>
    <n v="4521"/>
    <n v="2645"/>
    <n v="1423"/>
    <n v="826"/>
  </r>
  <r>
    <s v="NGA"/>
    <x v="0"/>
    <m/>
    <x v="2"/>
    <m/>
    <s v="ETIM EKPO"/>
    <m/>
    <n v="69748"/>
    <n v="68644"/>
    <n v="138392"/>
    <n v="8442"/>
    <n v="9057"/>
    <n v="9419"/>
    <n v="8906"/>
    <n v="6625"/>
    <n v="4938"/>
    <n v="4133"/>
    <n v="3755"/>
    <n v="3564"/>
    <n v="2966"/>
    <n v="2477"/>
    <n v="1631"/>
    <n v="1477"/>
    <n v="1040"/>
    <n v="697"/>
    <n v="398"/>
    <n v="223"/>
    <n v="7837"/>
    <n v="8554"/>
    <n v="8789"/>
    <n v="8409"/>
    <n v="5952"/>
    <n v="5099"/>
    <n v="4516"/>
    <n v="4442"/>
    <n v="3637"/>
    <n v="3151"/>
    <n v="2343"/>
    <n v="1884"/>
    <n v="1627"/>
    <n v="1244"/>
    <n v="635"/>
    <n v="320"/>
    <n v="205"/>
    <n v="16279"/>
    <n v="17611"/>
    <n v="18208"/>
    <n v="17315"/>
    <n v="12577"/>
    <n v="10037"/>
    <n v="8649"/>
    <n v="8197"/>
    <n v="7201"/>
    <n v="6117"/>
    <n v="4820"/>
    <n v="3515"/>
    <n v="3104"/>
    <n v="2284"/>
    <n v="1332"/>
    <n v="718"/>
    <n v="428"/>
  </r>
  <r>
    <s v="NGA"/>
    <x v="0"/>
    <m/>
    <x v="2"/>
    <m/>
    <s v="ETINAN"/>
    <m/>
    <n v="139459"/>
    <n v="136426"/>
    <n v="275885"/>
    <n v="16693"/>
    <n v="17991"/>
    <n v="18034"/>
    <n v="17200"/>
    <n v="13476"/>
    <n v="10102"/>
    <n v="8123"/>
    <n v="7485"/>
    <n v="6811"/>
    <n v="6160"/>
    <n v="4660"/>
    <n v="4109"/>
    <n v="3468"/>
    <n v="2524"/>
    <n v="1596"/>
    <n v="726"/>
    <n v="301"/>
    <n v="15793"/>
    <n v="16782"/>
    <n v="16895"/>
    <n v="15457"/>
    <n v="11638"/>
    <n v="9819"/>
    <n v="8912"/>
    <n v="8879"/>
    <n v="7081"/>
    <n v="6777"/>
    <n v="4729"/>
    <n v="4563"/>
    <n v="3430"/>
    <n v="3285"/>
    <n v="1464"/>
    <n v="617"/>
    <n v="305"/>
    <n v="32486"/>
    <n v="34773"/>
    <n v="34929"/>
    <n v="32657"/>
    <n v="25114"/>
    <n v="19921"/>
    <n v="17035"/>
    <n v="16364"/>
    <n v="13892"/>
    <n v="12937"/>
    <n v="9389"/>
    <n v="8672"/>
    <n v="6898"/>
    <n v="5809"/>
    <n v="3060"/>
    <n v="1343"/>
    <n v="606"/>
  </r>
  <r>
    <s v="NGA"/>
    <x v="0"/>
    <m/>
    <x v="2"/>
    <m/>
    <s v="IBENO"/>
    <m/>
    <n v="59025"/>
    <n v="51098"/>
    <n v="110123"/>
    <n v="6544"/>
    <n v="7181"/>
    <n v="7334"/>
    <n v="7040"/>
    <n v="5677"/>
    <n v="4547"/>
    <n v="4214"/>
    <n v="3961"/>
    <n v="3481"/>
    <n v="2799"/>
    <n v="2044"/>
    <n v="1481"/>
    <n v="1128"/>
    <n v="720"/>
    <n v="498"/>
    <n v="237"/>
    <n v="139"/>
    <n v="5980"/>
    <n v="6440"/>
    <n v="6690"/>
    <n v="6197"/>
    <n v="4624"/>
    <n v="4025"/>
    <n v="3583"/>
    <n v="3357"/>
    <n v="2666"/>
    <n v="2308"/>
    <n v="1632"/>
    <n v="1325"/>
    <n v="878"/>
    <n v="583"/>
    <n v="408"/>
    <n v="259"/>
    <n v="143"/>
    <n v="12524"/>
    <n v="13621"/>
    <n v="14024"/>
    <n v="13237"/>
    <n v="10301"/>
    <n v="8572"/>
    <n v="7797"/>
    <n v="7318"/>
    <n v="6147"/>
    <n v="5107"/>
    <n v="3676"/>
    <n v="2806"/>
    <n v="2006"/>
    <n v="1303"/>
    <n v="906"/>
    <n v="496"/>
    <n v="282"/>
  </r>
  <r>
    <s v="NGA"/>
    <x v="0"/>
    <m/>
    <x v="2"/>
    <m/>
    <s v="IBESIKPO ASUTAN"/>
    <m/>
    <n v="110057"/>
    <n v="106957"/>
    <n v="217014"/>
    <n v="13677"/>
    <n v="14207"/>
    <n v="14421"/>
    <n v="13607"/>
    <n v="10696"/>
    <n v="8109"/>
    <n v="6435"/>
    <n v="5956"/>
    <n v="5408"/>
    <n v="4850"/>
    <n v="3616"/>
    <n v="2985"/>
    <n v="2341"/>
    <n v="1886"/>
    <n v="1091"/>
    <n v="481"/>
    <n v="291"/>
    <n v="12741"/>
    <n v="13192"/>
    <n v="13636"/>
    <n v="12567"/>
    <n v="9234"/>
    <n v="7787"/>
    <n v="6989"/>
    <n v="6974"/>
    <n v="5548"/>
    <n v="5026"/>
    <n v="3483"/>
    <n v="3141"/>
    <n v="2454"/>
    <n v="1873"/>
    <n v="1208"/>
    <n v="767"/>
    <n v="337"/>
    <n v="26418"/>
    <n v="27399"/>
    <n v="28057"/>
    <n v="26174"/>
    <n v="19930"/>
    <n v="15896"/>
    <n v="13424"/>
    <n v="12930"/>
    <n v="10956"/>
    <n v="9876"/>
    <n v="7099"/>
    <n v="6126"/>
    <n v="4795"/>
    <n v="3759"/>
    <n v="2299"/>
    <n v="1248"/>
    <n v="628"/>
  </r>
  <r>
    <s v="NGA"/>
    <x v="0"/>
    <m/>
    <x v="2"/>
    <m/>
    <s v="IBIONO IBOM"/>
    <m/>
    <n v="141849"/>
    <n v="137589"/>
    <n v="279438"/>
    <n v="17487"/>
    <n v="18527"/>
    <n v="18618"/>
    <n v="17570"/>
    <n v="13615"/>
    <n v="10283"/>
    <n v="8225"/>
    <n v="7680"/>
    <n v="7036"/>
    <n v="6262"/>
    <n v="4628"/>
    <n v="3518"/>
    <n v="3299"/>
    <n v="2316"/>
    <n v="1166"/>
    <n v="1195"/>
    <n v="424"/>
    <n v="16477"/>
    <n v="17145"/>
    <n v="17377"/>
    <n v="15706"/>
    <n v="11184"/>
    <n v="9625"/>
    <n v="9074"/>
    <n v="8971"/>
    <n v="7345"/>
    <n v="6703"/>
    <n v="5304"/>
    <n v="3543"/>
    <n v="3018"/>
    <n v="3222"/>
    <n v="1588"/>
    <n v="866"/>
    <n v="441"/>
    <n v="33964"/>
    <n v="35672"/>
    <n v="35995"/>
    <n v="33276"/>
    <n v="24799"/>
    <n v="19908"/>
    <n v="17299"/>
    <n v="16651"/>
    <n v="14381"/>
    <n v="12965"/>
    <n v="9932"/>
    <n v="7061"/>
    <n v="6317"/>
    <n v="5538"/>
    <n v="2754"/>
    <n v="2061"/>
    <n v="865"/>
  </r>
  <r>
    <s v="NGA"/>
    <x v="0"/>
    <m/>
    <x v="2"/>
    <m/>
    <s v="IKA"/>
    <m/>
    <n v="48093"/>
    <n v="46984"/>
    <n v="95077"/>
    <n v="5913"/>
    <n v="6244"/>
    <n v="6274"/>
    <n v="6012"/>
    <n v="4614"/>
    <n v="3575"/>
    <n v="2852"/>
    <n v="2615"/>
    <n v="2413"/>
    <n v="2070"/>
    <n v="1645"/>
    <n v="1183"/>
    <n v="1082"/>
    <n v="676"/>
    <n v="462"/>
    <n v="272"/>
    <n v="191"/>
    <n v="5583"/>
    <n v="5788"/>
    <n v="5850"/>
    <n v="5389"/>
    <n v="4095"/>
    <n v="3456"/>
    <n v="3099"/>
    <n v="2962"/>
    <n v="2406"/>
    <n v="2182"/>
    <n v="1629"/>
    <n v="1451"/>
    <n v="986"/>
    <n v="1062"/>
    <n v="505"/>
    <n v="359"/>
    <n v="182"/>
    <n v="11496"/>
    <n v="12032"/>
    <n v="12124"/>
    <n v="11401"/>
    <n v="8709"/>
    <n v="7031"/>
    <n v="5951"/>
    <n v="5577"/>
    <n v="4819"/>
    <n v="4252"/>
    <n v="3274"/>
    <n v="2634"/>
    <n v="2068"/>
    <n v="1738"/>
    <n v="967"/>
    <n v="631"/>
    <n v="373"/>
  </r>
  <r>
    <s v="NGA"/>
    <x v="0"/>
    <m/>
    <x v="2"/>
    <m/>
    <s v="IKONO"/>
    <m/>
    <n v="81472"/>
    <n v="81876"/>
    <n v="163348"/>
    <n v="9772"/>
    <n v="10453"/>
    <n v="10748"/>
    <n v="10319"/>
    <n v="7994"/>
    <n v="5851"/>
    <n v="4624"/>
    <n v="4224"/>
    <n v="3962"/>
    <n v="3551"/>
    <n v="2864"/>
    <n v="2260"/>
    <n v="1873"/>
    <n v="1340"/>
    <n v="840"/>
    <n v="527"/>
    <n v="270"/>
    <n v="9231"/>
    <n v="9783"/>
    <n v="10717"/>
    <n v="10457"/>
    <n v="6801"/>
    <n v="5595"/>
    <n v="5129"/>
    <n v="5239"/>
    <n v="4233"/>
    <n v="3887"/>
    <n v="2658"/>
    <n v="2689"/>
    <n v="1871"/>
    <n v="1879"/>
    <n v="941"/>
    <n v="488"/>
    <n v="278"/>
    <n v="19003"/>
    <n v="20236"/>
    <n v="21465"/>
    <n v="20776"/>
    <n v="14795"/>
    <n v="11446"/>
    <n v="9753"/>
    <n v="9463"/>
    <n v="8195"/>
    <n v="7438"/>
    <n v="5522"/>
    <n v="4949"/>
    <n v="3744"/>
    <n v="3219"/>
    <n v="1781"/>
    <n v="1015"/>
    <n v="548"/>
  </r>
  <r>
    <s v="NGA"/>
    <x v="0"/>
    <m/>
    <x v="2"/>
    <m/>
    <s v="IKOT ABASI"/>
    <m/>
    <n v="141765"/>
    <n v="135778"/>
    <n v="277543"/>
    <n v="16742"/>
    <n v="18067"/>
    <n v="18314"/>
    <n v="17534"/>
    <n v="13518"/>
    <n v="10425"/>
    <n v="8789"/>
    <n v="8127"/>
    <n v="7169"/>
    <n v="6214"/>
    <n v="4429"/>
    <n v="4233"/>
    <n v="3207"/>
    <n v="2382"/>
    <n v="1430"/>
    <n v="869"/>
    <n v="316"/>
    <n v="15420"/>
    <n v="17082"/>
    <n v="17182"/>
    <n v="15911"/>
    <n v="11541"/>
    <n v="10403"/>
    <n v="9197"/>
    <n v="9052"/>
    <n v="7105"/>
    <n v="6359"/>
    <n v="4560"/>
    <n v="4222"/>
    <n v="2973"/>
    <n v="2512"/>
    <n v="1179"/>
    <n v="800"/>
    <n v="280"/>
    <n v="32162"/>
    <n v="35149"/>
    <n v="35496"/>
    <n v="33445"/>
    <n v="25059"/>
    <n v="20828"/>
    <n v="17986"/>
    <n v="17179"/>
    <n v="14274"/>
    <n v="12573"/>
    <n v="8989"/>
    <n v="8455"/>
    <n v="6180"/>
    <n v="4894"/>
    <n v="2609"/>
    <n v="1669"/>
    <n v="596"/>
  </r>
  <r>
    <s v="NGA"/>
    <x v="0"/>
    <m/>
    <x v="2"/>
    <m/>
    <s v="IKOT EKPENE"/>
    <m/>
    <n v="111551"/>
    <n v="107809"/>
    <n v="219360"/>
    <n v="11777"/>
    <n v="12251"/>
    <n v="14190"/>
    <n v="15063"/>
    <n v="12464"/>
    <n v="9454"/>
    <n v="7225"/>
    <n v="6202"/>
    <n v="5457"/>
    <n v="5097"/>
    <n v="3537"/>
    <n v="3127"/>
    <n v="2147"/>
    <n v="1673"/>
    <n v="1038"/>
    <n v="611"/>
    <n v="238"/>
    <n v="11314"/>
    <n v="11904"/>
    <n v="13936"/>
    <n v="14707"/>
    <n v="10770"/>
    <n v="8184"/>
    <n v="7195"/>
    <n v="6714"/>
    <n v="5385"/>
    <n v="4886"/>
    <n v="3756"/>
    <n v="2910"/>
    <n v="2437"/>
    <n v="1694"/>
    <n v="1129"/>
    <n v="578"/>
    <n v="310"/>
    <n v="23091"/>
    <n v="24155"/>
    <n v="28126"/>
    <n v="29770"/>
    <n v="23234"/>
    <n v="17638"/>
    <n v="14420"/>
    <n v="12916"/>
    <n v="10842"/>
    <n v="9983"/>
    <n v="7293"/>
    <n v="6037"/>
    <n v="4584"/>
    <n v="3367"/>
    <n v="2167"/>
    <n v="1189"/>
    <n v="548"/>
  </r>
  <r>
    <s v="NGA"/>
    <x v="0"/>
    <m/>
    <x v="2"/>
    <m/>
    <s v="INI"/>
    <m/>
    <n v="60404"/>
    <n v="59648"/>
    <n v="120052"/>
    <n v="7544"/>
    <n v="7988"/>
    <n v="8047"/>
    <n v="7465"/>
    <n v="5808"/>
    <n v="4271"/>
    <n v="3436"/>
    <n v="3185"/>
    <n v="2903"/>
    <n v="2592"/>
    <n v="2080"/>
    <n v="1665"/>
    <n v="1299"/>
    <n v="807"/>
    <n v="684"/>
    <n v="397"/>
    <n v="233"/>
    <n v="7188"/>
    <n v="7425"/>
    <n v="7439"/>
    <n v="6734"/>
    <n v="4967"/>
    <n v="4269"/>
    <n v="3871"/>
    <n v="3860"/>
    <n v="3054"/>
    <n v="2910"/>
    <n v="2186"/>
    <n v="1687"/>
    <n v="1389"/>
    <n v="1173"/>
    <n v="796"/>
    <n v="481"/>
    <n v="219"/>
    <n v="14732"/>
    <n v="15413"/>
    <n v="15486"/>
    <n v="14199"/>
    <n v="10775"/>
    <n v="8540"/>
    <n v="7307"/>
    <n v="7045"/>
    <n v="5957"/>
    <n v="5502"/>
    <n v="4266"/>
    <n v="3352"/>
    <n v="2688"/>
    <n v="1980"/>
    <n v="1480"/>
    <n v="878"/>
    <n v="452"/>
  </r>
  <r>
    <s v="NGA"/>
    <x v="0"/>
    <m/>
    <x v="2"/>
    <m/>
    <s v="ITU"/>
    <m/>
    <n v="96877"/>
    <n v="92558"/>
    <n v="189435"/>
    <n v="11185"/>
    <n v="12477"/>
    <n v="12711"/>
    <n v="12146"/>
    <n v="9672"/>
    <n v="7223"/>
    <n v="5774"/>
    <n v="5311"/>
    <n v="4938"/>
    <n v="4207"/>
    <n v="3114"/>
    <n v="2914"/>
    <n v="2020"/>
    <n v="1425"/>
    <n v="947"/>
    <n v="534"/>
    <n v="279"/>
    <n v="10580"/>
    <n v="11504"/>
    <n v="12050"/>
    <n v="11022"/>
    <n v="8173"/>
    <n v="6976"/>
    <n v="6273"/>
    <n v="6152"/>
    <n v="4772"/>
    <n v="4346"/>
    <n v="3252"/>
    <n v="2346"/>
    <n v="1927"/>
    <n v="1739"/>
    <n v="772"/>
    <n v="444"/>
    <n v="230"/>
    <n v="21765"/>
    <n v="23981"/>
    <n v="24761"/>
    <n v="23168"/>
    <n v="17845"/>
    <n v="14199"/>
    <n v="12047"/>
    <n v="11463"/>
    <n v="9710"/>
    <n v="8553"/>
    <n v="6366"/>
    <n v="5260"/>
    <n v="3947"/>
    <n v="3164"/>
    <n v="1719"/>
    <n v="978"/>
    <n v="509"/>
  </r>
  <r>
    <s v="NGA"/>
    <x v="0"/>
    <m/>
    <x v="2"/>
    <m/>
    <s v="MBO"/>
    <m/>
    <n v="69184"/>
    <n v="65999"/>
    <n v="135183"/>
    <n v="8636"/>
    <n v="9230"/>
    <n v="9121"/>
    <n v="8448"/>
    <n v="6650"/>
    <n v="4991"/>
    <n v="4060"/>
    <n v="3716"/>
    <n v="3260"/>
    <n v="3003"/>
    <n v="2536"/>
    <n v="1585"/>
    <n v="1665"/>
    <n v="1087"/>
    <n v="649"/>
    <n v="360"/>
    <n v="187"/>
    <n v="8154"/>
    <n v="8521"/>
    <n v="8505"/>
    <n v="7461"/>
    <n v="5650"/>
    <n v="4898"/>
    <n v="4456"/>
    <n v="4365"/>
    <n v="3547"/>
    <n v="3236"/>
    <n v="2143"/>
    <n v="1737"/>
    <n v="1326"/>
    <n v="951"/>
    <n v="535"/>
    <n v="346"/>
    <n v="168"/>
    <n v="16790"/>
    <n v="17751"/>
    <n v="17626"/>
    <n v="15909"/>
    <n v="12300"/>
    <n v="9889"/>
    <n v="8516"/>
    <n v="8081"/>
    <n v="6807"/>
    <n v="6239"/>
    <n v="4679"/>
    <n v="3322"/>
    <n v="2991"/>
    <n v="2038"/>
    <n v="1184"/>
    <n v="706"/>
    <n v="355"/>
  </r>
  <r>
    <s v="NGA"/>
    <x v="0"/>
    <m/>
    <x v="2"/>
    <m/>
    <s v="MKPAT ENIN"/>
    <m/>
    <n v="131949"/>
    <n v="131049"/>
    <n v="262998"/>
    <n v="16309"/>
    <n v="17010"/>
    <n v="17165"/>
    <n v="16080"/>
    <n v="12839"/>
    <n v="9550"/>
    <n v="7702"/>
    <n v="7020"/>
    <n v="6569"/>
    <n v="5808"/>
    <n v="4507"/>
    <n v="3616"/>
    <n v="3032"/>
    <n v="2004"/>
    <n v="1396"/>
    <n v="953"/>
    <n v="389"/>
    <n v="15417"/>
    <n v="15870"/>
    <n v="16961"/>
    <n v="15494"/>
    <n v="10811"/>
    <n v="9337"/>
    <n v="8560"/>
    <n v="8588"/>
    <n v="6805"/>
    <n v="6172"/>
    <n v="4694"/>
    <n v="3736"/>
    <n v="3376"/>
    <n v="2215"/>
    <n v="1401"/>
    <n v="1187"/>
    <n v="425"/>
    <n v="31726"/>
    <n v="32880"/>
    <n v="34126"/>
    <n v="31574"/>
    <n v="23650"/>
    <n v="18887"/>
    <n v="16262"/>
    <n v="15608"/>
    <n v="13374"/>
    <n v="11980"/>
    <n v="9201"/>
    <n v="7352"/>
    <n v="6408"/>
    <n v="4219"/>
    <n v="2797"/>
    <n v="2140"/>
    <n v="814"/>
  </r>
  <r>
    <s v="NGA"/>
    <x v="0"/>
    <m/>
    <x v="2"/>
    <m/>
    <s v="NSIT ATAI"/>
    <m/>
    <n v="71993"/>
    <n v="70842"/>
    <n v="142835"/>
    <n v="9078"/>
    <n v="9548"/>
    <n v="9251"/>
    <n v="8712"/>
    <n v="6509"/>
    <n v="4648"/>
    <n v="4583"/>
    <n v="4106"/>
    <n v="3438"/>
    <n v="2969"/>
    <n v="2769"/>
    <n v="1760"/>
    <n v="1684"/>
    <n v="1408"/>
    <n v="1025"/>
    <n v="353"/>
    <n v="152"/>
    <n v="8610"/>
    <n v="8927"/>
    <n v="8826"/>
    <n v="7910"/>
    <n v="5831"/>
    <n v="5312"/>
    <n v="4555"/>
    <n v="4604"/>
    <n v="3784"/>
    <n v="3078"/>
    <n v="2247"/>
    <n v="2972"/>
    <n v="1784"/>
    <n v="1459"/>
    <n v="412"/>
    <n v="360"/>
    <n v="171"/>
    <n v="17688"/>
    <n v="18475"/>
    <n v="18077"/>
    <n v="16622"/>
    <n v="12340"/>
    <n v="9960"/>
    <n v="9138"/>
    <n v="8710"/>
    <n v="7222"/>
    <n v="6047"/>
    <n v="5016"/>
    <n v="4732"/>
    <n v="3468"/>
    <n v="2867"/>
    <n v="1437"/>
    <n v="713"/>
    <n v="323"/>
  </r>
  <r>
    <s v="NGA"/>
    <x v="0"/>
    <m/>
    <x v="2"/>
    <m/>
    <s v="NSIT IBOM"/>
    <m/>
    <n v="81532"/>
    <n v="78607"/>
    <n v="160139"/>
    <n v="9771"/>
    <n v="10622"/>
    <n v="10762"/>
    <n v="10208"/>
    <n v="7952"/>
    <n v="5833"/>
    <n v="4713"/>
    <n v="4346"/>
    <n v="3896"/>
    <n v="3535"/>
    <n v="2687"/>
    <n v="2486"/>
    <n v="1797"/>
    <n v="1473"/>
    <n v="803"/>
    <n v="398"/>
    <n v="250"/>
    <n v="9310"/>
    <n v="9820"/>
    <n v="10050"/>
    <n v="8967"/>
    <n v="6738"/>
    <n v="5751"/>
    <n v="5245"/>
    <n v="5156"/>
    <n v="4057"/>
    <n v="3740"/>
    <n v="2555"/>
    <n v="2762"/>
    <n v="1760"/>
    <n v="1524"/>
    <n v="668"/>
    <n v="299"/>
    <n v="205"/>
    <n v="19081"/>
    <n v="20442"/>
    <n v="20812"/>
    <n v="19175"/>
    <n v="14690"/>
    <n v="11584"/>
    <n v="9958"/>
    <n v="9502"/>
    <n v="7953"/>
    <n v="7275"/>
    <n v="5242"/>
    <n v="5248"/>
    <n v="3557"/>
    <n v="2997"/>
    <n v="1471"/>
    <n v="697"/>
    <n v="455"/>
  </r>
  <r>
    <s v="NGA"/>
    <x v="0"/>
    <m/>
    <x v="2"/>
    <m/>
    <s v="NSIT UBIUM"/>
    <m/>
    <n v="96401"/>
    <n v="94183"/>
    <n v="190584"/>
    <n v="11954"/>
    <n v="12593"/>
    <n v="12802"/>
    <n v="11770"/>
    <n v="9329"/>
    <n v="6917"/>
    <n v="5540"/>
    <n v="5073"/>
    <n v="4683"/>
    <n v="4200"/>
    <n v="3306"/>
    <n v="2627"/>
    <n v="1812"/>
    <n v="1709"/>
    <n v="992"/>
    <n v="767"/>
    <n v="327"/>
    <n v="11273"/>
    <n v="11701"/>
    <n v="11814"/>
    <n v="10622"/>
    <n v="7913"/>
    <n v="6753"/>
    <n v="5940"/>
    <n v="5830"/>
    <n v="5023"/>
    <n v="4410"/>
    <n v="3195"/>
    <n v="3193"/>
    <n v="2757"/>
    <n v="2175"/>
    <n v="914"/>
    <n v="495"/>
    <n v="175"/>
    <n v="23227"/>
    <n v="24294"/>
    <n v="24616"/>
    <n v="22392"/>
    <n v="17242"/>
    <n v="13670"/>
    <n v="11480"/>
    <n v="10903"/>
    <n v="9706"/>
    <n v="8610"/>
    <n v="6501"/>
    <n v="5820"/>
    <n v="4569"/>
    <n v="3884"/>
    <n v="1906"/>
    <n v="1262"/>
    <n v="502"/>
  </r>
  <r>
    <s v="NGA"/>
    <x v="0"/>
    <m/>
    <x v="2"/>
    <m/>
    <s v="OBOT AKARA"/>
    <m/>
    <n v="114906"/>
    <n v="113570"/>
    <n v="228476"/>
    <n v="14566"/>
    <n v="15117"/>
    <n v="14944"/>
    <n v="13779"/>
    <n v="10956"/>
    <n v="8227"/>
    <n v="6632"/>
    <n v="6162"/>
    <n v="5680"/>
    <n v="5010"/>
    <n v="3644"/>
    <n v="3549"/>
    <n v="2428"/>
    <n v="2043"/>
    <n v="1060"/>
    <n v="719"/>
    <n v="390"/>
    <n v="13791"/>
    <n v="14098"/>
    <n v="14006"/>
    <n v="12468"/>
    <n v="9474"/>
    <n v="8216"/>
    <n v="7398"/>
    <n v="7293"/>
    <n v="5928"/>
    <n v="5453"/>
    <n v="3970"/>
    <n v="3554"/>
    <n v="3053"/>
    <n v="2568"/>
    <n v="1129"/>
    <n v="813"/>
    <n v="358"/>
    <n v="28357"/>
    <n v="29215"/>
    <n v="28950"/>
    <n v="26247"/>
    <n v="20430"/>
    <n v="16443"/>
    <n v="14030"/>
    <n v="13455"/>
    <n v="11608"/>
    <n v="10463"/>
    <n v="7614"/>
    <n v="7103"/>
    <n v="5481"/>
    <n v="4611"/>
    <n v="2189"/>
    <n v="1532"/>
    <n v="748"/>
  </r>
  <r>
    <s v="NGA"/>
    <x v="0"/>
    <m/>
    <x v="2"/>
    <m/>
    <s v="OKOBO"/>
    <m/>
    <n v="67419"/>
    <n v="65120"/>
    <n v="132539"/>
    <n v="8383"/>
    <n v="8898"/>
    <n v="8834"/>
    <n v="8200"/>
    <n v="6045"/>
    <n v="5038"/>
    <n v="4053"/>
    <n v="3737"/>
    <n v="3416"/>
    <n v="2815"/>
    <n v="2445"/>
    <n v="1760"/>
    <n v="1567"/>
    <n v="1148"/>
    <n v="640"/>
    <n v="306"/>
    <n v="134"/>
    <n v="7931"/>
    <n v="8218"/>
    <n v="8266"/>
    <n v="7410"/>
    <n v="5564"/>
    <n v="4597"/>
    <n v="4243"/>
    <n v="4287"/>
    <n v="3370"/>
    <n v="3249"/>
    <n v="2504"/>
    <n v="1852"/>
    <n v="1498"/>
    <n v="1106"/>
    <n v="599"/>
    <n v="312"/>
    <n v="114"/>
    <n v="16314"/>
    <n v="17116"/>
    <n v="17100"/>
    <n v="15610"/>
    <n v="11609"/>
    <n v="9635"/>
    <n v="8296"/>
    <n v="8024"/>
    <n v="6786"/>
    <n v="6064"/>
    <n v="4949"/>
    <n v="3612"/>
    <n v="3065"/>
    <n v="2254"/>
    <n v="1239"/>
    <n v="618"/>
    <n v="248"/>
  </r>
  <r>
    <s v="NGA"/>
    <x v="0"/>
    <m/>
    <x v="2"/>
    <m/>
    <s v="ONNA"/>
    <m/>
    <n v="58071"/>
    <n v="59029"/>
    <n v="117100"/>
    <n v="7126"/>
    <n v="7635"/>
    <n v="7948"/>
    <n v="7324"/>
    <n v="5503"/>
    <n v="3858"/>
    <n v="3178"/>
    <n v="3657"/>
    <n v="2777"/>
    <n v="2273"/>
    <n v="1675"/>
    <n v="1966"/>
    <n v="1012"/>
    <n v="944"/>
    <n v="501"/>
    <n v="462"/>
    <n v="232"/>
    <n v="6780"/>
    <n v="7018"/>
    <n v="7472"/>
    <n v="6673"/>
    <n v="5385"/>
    <n v="4629"/>
    <n v="3812"/>
    <n v="3794"/>
    <n v="2800"/>
    <n v="2522"/>
    <n v="1603"/>
    <n v="3246"/>
    <n v="1492"/>
    <n v="772"/>
    <n v="507"/>
    <n v="389"/>
    <n v="135"/>
    <n v="13906"/>
    <n v="14653"/>
    <n v="15420"/>
    <n v="13997"/>
    <n v="10888"/>
    <n v="8487"/>
    <n v="6990"/>
    <n v="7451"/>
    <n v="5577"/>
    <n v="4795"/>
    <n v="3278"/>
    <n v="5212"/>
    <n v="2504"/>
    <n v="1716"/>
    <n v="1008"/>
    <n v="851"/>
    <n v="367"/>
  </r>
  <r>
    <s v="NGA"/>
    <x v="0"/>
    <m/>
    <x v="2"/>
    <m/>
    <s v="ORON"/>
    <m/>
    <n v="66574"/>
    <n v="63601"/>
    <n v="130175"/>
    <n v="8092"/>
    <n v="8508"/>
    <n v="8631"/>
    <n v="8213"/>
    <n v="6991"/>
    <n v="5021"/>
    <n v="3989"/>
    <n v="3620"/>
    <n v="3289"/>
    <n v="2869"/>
    <n v="2101"/>
    <n v="1720"/>
    <n v="1298"/>
    <n v="1180"/>
    <n v="565"/>
    <n v="341"/>
    <n v="146"/>
    <n v="7815"/>
    <n v="8001"/>
    <n v="8290"/>
    <n v="7474"/>
    <n v="5731"/>
    <n v="4781"/>
    <n v="4116"/>
    <n v="4081"/>
    <n v="3202"/>
    <n v="2881"/>
    <n v="2065"/>
    <n v="1861"/>
    <n v="1289"/>
    <n v="980"/>
    <n v="545"/>
    <n v="292"/>
    <n v="197"/>
    <n v="15907"/>
    <n v="16509"/>
    <n v="16921"/>
    <n v="15687"/>
    <n v="12722"/>
    <n v="9802"/>
    <n v="8105"/>
    <n v="7701"/>
    <n v="6491"/>
    <n v="5750"/>
    <n v="4166"/>
    <n v="3581"/>
    <n v="2587"/>
    <n v="2160"/>
    <n v="1110"/>
    <n v="633"/>
    <n v="343"/>
  </r>
  <r>
    <s v="NGA"/>
    <x v="0"/>
    <m/>
    <x v="2"/>
    <m/>
    <s v="ORUK ANAM"/>
    <m/>
    <n v="102353"/>
    <n v="100783"/>
    <n v="203136"/>
    <n v="12565"/>
    <n v="13303"/>
    <n v="13359"/>
    <n v="12497"/>
    <n v="9788"/>
    <n v="7367"/>
    <n v="6005"/>
    <n v="5479"/>
    <n v="5056"/>
    <n v="4476"/>
    <n v="3615"/>
    <n v="2719"/>
    <n v="2433"/>
    <n v="1844"/>
    <n v="1032"/>
    <n v="582"/>
    <n v="233"/>
    <n v="11841"/>
    <n v="12408"/>
    <n v="12528"/>
    <n v="11315"/>
    <n v="8512"/>
    <n v="7304"/>
    <n v="6587"/>
    <n v="6696"/>
    <n v="5352"/>
    <n v="4897"/>
    <n v="3598"/>
    <n v="3098"/>
    <n v="2801"/>
    <n v="1955"/>
    <n v="1072"/>
    <n v="556"/>
    <n v="263"/>
    <n v="24406"/>
    <n v="25711"/>
    <n v="25887"/>
    <n v="23812"/>
    <n v="18300"/>
    <n v="14671"/>
    <n v="12592"/>
    <n v="12175"/>
    <n v="10408"/>
    <n v="9373"/>
    <n v="7213"/>
    <n v="5817"/>
    <n v="5234"/>
    <n v="3799"/>
    <n v="2104"/>
    <n v="1138"/>
    <n v="496"/>
  </r>
  <r>
    <s v="NGA"/>
    <x v="0"/>
    <m/>
    <x v="2"/>
    <m/>
    <s v="UDUNG UKO"/>
    <m/>
    <n v="41211"/>
    <n v="37990"/>
    <n v="79201"/>
    <n v="4676"/>
    <n v="5190"/>
    <n v="5321"/>
    <n v="4821"/>
    <n v="4149"/>
    <n v="3140"/>
    <n v="2591"/>
    <n v="2330"/>
    <n v="2158"/>
    <n v="1898"/>
    <n v="1521"/>
    <n v="1148"/>
    <n v="943"/>
    <n v="729"/>
    <n v="358"/>
    <n v="170"/>
    <n v="68"/>
    <n v="4503"/>
    <n v="4827"/>
    <n v="4817"/>
    <n v="4435"/>
    <n v="3269"/>
    <n v="2822"/>
    <n v="2561"/>
    <n v="2601"/>
    <n v="2140"/>
    <n v="1852"/>
    <n v="1223"/>
    <n v="1271"/>
    <n v="677"/>
    <n v="526"/>
    <n v="196"/>
    <n v="202"/>
    <n v="68"/>
    <n v="9179"/>
    <n v="10017"/>
    <n v="10138"/>
    <n v="9256"/>
    <n v="7418"/>
    <n v="5962"/>
    <n v="5152"/>
    <n v="4931"/>
    <n v="4298"/>
    <n v="3750"/>
    <n v="2744"/>
    <n v="2419"/>
    <n v="1620"/>
    <n v="1255"/>
    <n v="554"/>
    <n v="372"/>
    <n v="136"/>
  </r>
  <r>
    <s v="NGA"/>
    <x v="0"/>
    <m/>
    <x v="2"/>
    <m/>
    <s v="UKANAFUN"/>
    <m/>
    <n v="80158"/>
    <n v="79510"/>
    <n v="159668"/>
    <n v="10058"/>
    <n v="10498"/>
    <n v="10415"/>
    <n v="9618"/>
    <n v="7737"/>
    <n v="5775"/>
    <n v="4659"/>
    <n v="4300"/>
    <n v="3983"/>
    <n v="3510"/>
    <n v="2898"/>
    <n v="1990"/>
    <n v="1988"/>
    <n v="1508"/>
    <n v="658"/>
    <n v="343"/>
    <n v="220"/>
    <n v="9559"/>
    <n v="9760"/>
    <n v="10000"/>
    <n v="8879"/>
    <n v="6706"/>
    <n v="5756"/>
    <n v="5176"/>
    <n v="5112"/>
    <n v="4169"/>
    <n v="3820"/>
    <n v="2619"/>
    <n v="2675"/>
    <n v="2194"/>
    <n v="1582"/>
    <n v="773"/>
    <n v="541"/>
    <n v="189"/>
    <n v="19617"/>
    <n v="20258"/>
    <n v="20415"/>
    <n v="18497"/>
    <n v="14443"/>
    <n v="11531"/>
    <n v="9835"/>
    <n v="9412"/>
    <n v="8152"/>
    <n v="7330"/>
    <n v="5517"/>
    <n v="4665"/>
    <n v="4182"/>
    <n v="3090"/>
    <n v="1431"/>
    <n v="884"/>
    <n v="409"/>
  </r>
  <r>
    <s v="NGA"/>
    <x v="0"/>
    <m/>
    <x v="2"/>
    <m/>
    <s v="URUAN"/>
    <m/>
    <n v="75481"/>
    <n v="74266"/>
    <n v="149747"/>
    <n v="9614"/>
    <n v="9988"/>
    <n v="9859"/>
    <n v="9103"/>
    <n v="7148"/>
    <n v="5407"/>
    <n v="4355"/>
    <n v="4017"/>
    <n v="3725"/>
    <n v="3275"/>
    <n v="2612"/>
    <n v="1972"/>
    <n v="1714"/>
    <n v="1343"/>
    <n v="828"/>
    <n v="330"/>
    <n v="191"/>
    <n v="9094"/>
    <n v="9393"/>
    <n v="9277"/>
    <n v="8238"/>
    <n v="6256"/>
    <n v="5386"/>
    <n v="4854"/>
    <n v="4873"/>
    <n v="3877"/>
    <n v="3557"/>
    <n v="2578"/>
    <n v="2243"/>
    <n v="1680"/>
    <n v="1646"/>
    <n v="703"/>
    <n v="380"/>
    <n v="231"/>
    <n v="18708"/>
    <n v="19381"/>
    <n v="19136"/>
    <n v="17341"/>
    <n v="13404"/>
    <n v="10793"/>
    <n v="9209"/>
    <n v="8890"/>
    <n v="7602"/>
    <n v="6832"/>
    <n v="5190"/>
    <n v="4215"/>
    <n v="3394"/>
    <n v="2989"/>
    <n v="1531"/>
    <n v="710"/>
    <n v="422"/>
  </r>
  <r>
    <s v="NGA"/>
    <x v="0"/>
    <m/>
    <x v="2"/>
    <m/>
    <s v="URUE OFFONG/ORUKO"/>
    <m/>
    <n v="72600"/>
    <n v="69120"/>
    <n v="141720"/>
    <n v="8823"/>
    <n v="9433"/>
    <n v="9192"/>
    <n v="8822"/>
    <n v="7224"/>
    <n v="5449"/>
    <n v="4407"/>
    <n v="3999"/>
    <n v="3794"/>
    <n v="3093"/>
    <n v="2369"/>
    <n v="2050"/>
    <n v="1639"/>
    <n v="1261"/>
    <n v="604"/>
    <n v="276"/>
    <n v="165"/>
    <n v="8307"/>
    <n v="8868"/>
    <n v="8780"/>
    <n v="7965"/>
    <n v="6162"/>
    <n v="5242"/>
    <n v="4622"/>
    <n v="4600"/>
    <n v="3693"/>
    <n v="3023"/>
    <n v="2726"/>
    <n v="1517"/>
    <n v="1579"/>
    <n v="1373"/>
    <n v="502"/>
    <n v="94"/>
    <n v="67"/>
    <n v="17130"/>
    <n v="18301"/>
    <n v="17972"/>
    <n v="16787"/>
    <n v="13386"/>
    <n v="10691"/>
    <n v="9029"/>
    <n v="8599"/>
    <n v="7487"/>
    <n v="6116"/>
    <n v="5095"/>
    <n v="3567"/>
    <n v="3218"/>
    <n v="2634"/>
    <n v="1106"/>
    <n v="370"/>
    <n v="232"/>
  </r>
  <r>
    <s v="NGA"/>
    <x v="0"/>
    <m/>
    <x v="2"/>
    <m/>
    <s v="UYO"/>
    <m/>
    <n v="209255"/>
    <n v="198756"/>
    <n v="408011"/>
    <n v="22190"/>
    <n v="22274"/>
    <n v="24053"/>
    <n v="25562"/>
    <n v="25312"/>
    <n v="19972"/>
    <n v="15334"/>
    <n v="13379"/>
    <n v="11135"/>
    <n v="9645"/>
    <n v="6419"/>
    <n v="5245"/>
    <n v="3463"/>
    <n v="2647"/>
    <n v="1388"/>
    <n v="852"/>
    <n v="385"/>
    <n v="21441"/>
    <n v="21714"/>
    <n v="25318"/>
    <n v="26907"/>
    <n v="22579"/>
    <n v="17269"/>
    <n v="13754"/>
    <n v="12442"/>
    <n v="9749"/>
    <n v="8327"/>
    <n v="5826"/>
    <n v="4746"/>
    <n v="3342"/>
    <n v="2566"/>
    <n v="1401"/>
    <n v="894"/>
    <n v="481"/>
    <n v="43631"/>
    <n v="43988"/>
    <n v="49371"/>
    <n v="52469"/>
    <n v="47891"/>
    <n v="37241"/>
    <n v="29088"/>
    <n v="25821"/>
    <n v="20884"/>
    <n v="17972"/>
    <n v="12245"/>
    <n v="9991"/>
    <n v="6805"/>
    <n v="5213"/>
    <n v="2789"/>
    <n v="1746"/>
    <n v="866"/>
  </r>
  <r>
    <s v="NGA"/>
    <x v="0"/>
    <m/>
    <x v="3"/>
    <m/>
    <s v="AGUATA"/>
    <m/>
    <n v="209696"/>
    <n v="206268"/>
    <n v="415964"/>
    <n v="22953"/>
    <n v="25069"/>
    <n v="26978"/>
    <n v="26203"/>
    <n v="20812"/>
    <n v="15376"/>
    <n v="12693"/>
    <n v="11318"/>
    <n v="10737"/>
    <n v="9480"/>
    <n v="7503"/>
    <n v="6686"/>
    <n v="4834"/>
    <n v="4058"/>
    <n v="2405"/>
    <n v="1738"/>
    <n v="853"/>
    <n v="21616"/>
    <n v="23547"/>
    <n v="26355"/>
    <n v="24712"/>
    <n v="18348"/>
    <n v="15668"/>
    <n v="13770"/>
    <n v="13324"/>
    <n v="10699"/>
    <n v="10118"/>
    <n v="7160"/>
    <n v="6962"/>
    <n v="4190"/>
    <n v="4679"/>
    <n v="2331"/>
    <n v="1870"/>
    <n v="919"/>
    <n v="44569"/>
    <n v="48616"/>
    <n v="53333"/>
    <n v="50915"/>
    <n v="39160"/>
    <n v="31044"/>
    <n v="26463"/>
    <n v="24642"/>
    <n v="21436"/>
    <n v="19598"/>
    <n v="14663"/>
    <n v="13648"/>
    <n v="9024"/>
    <n v="8737"/>
    <n v="4736"/>
    <n v="3608"/>
    <n v="1772"/>
  </r>
  <r>
    <s v="NGA"/>
    <x v="0"/>
    <m/>
    <x v="3"/>
    <m/>
    <s v="ANAMBRA EAST"/>
    <m/>
    <n v="157796"/>
    <n v="152724"/>
    <n v="310520"/>
    <n v="17588"/>
    <n v="19587"/>
    <n v="20203"/>
    <n v="19453"/>
    <n v="16185"/>
    <n v="11893"/>
    <n v="9521"/>
    <n v="8071"/>
    <n v="7995"/>
    <n v="6468"/>
    <n v="5412"/>
    <n v="4556"/>
    <n v="3789"/>
    <n v="3109"/>
    <n v="2148"/>
    <n v="1248"/>
    <n v="570"/>
    <n v="16655"/>
    <n v="18036"/>
    <n v="19197"/>
    <n v="18063"/>
    <n v="14635"/>
    <n v="11466"/>
    <n v="9950"/>
    <n v="9293"/>
    <n v="7893"/>
    <n v="7079"/>
    <n v="5250"/>
    <n v="4975"/>
    <n v="3610"/>
    <n v="2925"/>
    <n v="1679"/>
    <n v="1396"/>
    <n v="622"/>
    <n v="34243"/>
    <n v="37623"/>
    <n v="39400"/>
    <n v="37516"/>
    <n v="30820"/>
    <n v="23359"/>
    <n v="19471"/>
    <n v="17364"/>
    <n v="15888"/>
    <n v="13547"/>
    <n v="10662"/>
    <n v="9531"/>
    <n v="7399"/>
    <n v="6034"/>
    <n v="3827"/>
    <n v="2644"/>
    <n v="1192"/>
  </r>
  <r>
    <s v="NGA"/>
    <x v="0"/>
    <m/>
    <x v="3"/>
    <m/>
    <s v="ANAMBRA WEST"/>
    <m/>
    <n v="78665"/>
    <n v="75181"/>
    <n v="153846"/>
    <n v="9499"/>
    <n v="10630"/>
    <n v="10690"/>
    <n v="9737"/>
    <n v="7271"/>
    <n v="5591"/>
    <n v="4631"/>
    <n v="4067"/>
    <n v="3885"/>
    <n v="3304"/>
    <n v="2655"/>
    <n v="2093"/>
    <n v="1753"/>
    <n v="1220"/>
    <n v="839"/>
    <n v="512"/>
    <n v="288"/>
    <n v="8947"/>
    <n v="9777"/>
    <n v="9765"/>
    <n v="8498"/>
    <n v="6324"/>
    <n v="5402"/>
    <n v="5049"/>
    <n v="4816"/>
    <n v="3971"/>
    <n v="3463"/>
    <n v="2526"/>
    <n v="2142"/>
    <n v="1710"/>
    <n v="1275"/>
    <n v="758"/>
    <n v="515"/>
    <n v="243"/>
    <n v="18446"/>
    <n v="20407"/>
    <n v="20455"/>
    <n v="18235"/>
    <n v="13595"/>
    <n v="10993"/>
    <n v="9680"/>
    <n v="8883"/>
    <n v="7856"/>
    <n v="6767"/>
    <n v="5181"/>
    <n v="4235"/>
    <n v="3463"/>
    <n v="2495"/>
    <n v="1597"/>
    <n v="1027"/>
    <n v="531"/>
  </r>
  <r>
    <s v="NGA"/>
    <x v="0"/>
    <m/>
    <x v="3"/>
    <m/>
    <s v="ANAOCHA"/>
    <m/>
    <n v="176003"/>
    <n v="174998"/>
    <n v="351001"/>
    <n v="19862"/>
    <n v="21684"/>
    <n v="23313"/>
    <n v="22043"/>
    <n v="16611"/>
    <n v="12521"/>
    <n v="10311"/>
    <n v="9516"/>
    <n v="8935"/>
    <n v="7955"/>
    <n v="6362"/>
    <n v="5412"/>
    <n v="3802"/>
    <n v="3553"/>
    <n v="1935"/>
    <n v="1488"/>
    <n v="700"/>
    <n v="18816"/>
    <n v="20316"/>
    <n v="22110"/>
    <n v="21606"/>
    <n v="15377"/>
    <n v="12990"/>
    <n v="11589"/>
    <n v="11447"/>
    <n v="9190"/>
    <n v="8352"/>
    <n v="5994"/>
    <n v="5848"/>
    <n v="3327"/>
    <n v="3368"/>
    <n v="2050"/>
    <n v="1765"/>
    <n v="853"/>
    <n v="38678"/>
    <n v="42000"/>
    <n v="45423"/>
    <n v="43649"/>
    <n v="31988"/>
    <n v="25511"/>
    <n v="21900"/>
    <n v="20963"/>
    <n v="18125"/>
    <n v="16307"/>
    <n v="12356"/>
    <n v="11260"/>
    <n v="7129"/>
    <n v="6921"/>
    <n v="3985"/>
    <n v="3253"/>
    <n v="1553"/>
  </r>
  <r>
    <s v="NGA"/>
    <x v="0"/>
    <m/>
    <x v="3"/>
    <m/>
    <s v="AWKA NORTH"/>
    <m/>
    <n v="91560"/>
    <n v="88975"/>
    <n v="180535"/>
    <n v="10633"/>
    <n v="11666"/>
    <n v="11870"/>
    <n v="11600"/>
    <n v="8906"/>
    <n v="6801"/>
    <n v="5485"/>
    <n v="4921"/>
    <n v="4577"/>
    <n v="3957"/>
    <n v="3167"/>
    <n v="2561"/>
    <n v="1860"/>
    <n v="1622"/>
    <n v="954"/>
    <n v="585"/>
    <n v="395"/>
    <n v="10122"/>
    <n v="10826"/>
    <n v="11197"/>
    <n v="10000"/>
    <n v="7648"/>
    <n v="6585"/>
    <n v="5817"/>
    <n v="5886"/>
    <n v="4729"/>
    <n v="4152"/>
    <n v="2819"/>
    <n v="3164"/>
    <n v="2019"/>
    <n v="1994"/>
    <n v="1087"/>
    <n v="594"/>
    <n v="336"/>
    <n v="20755"/>
    <n v="22492"/>
    <n v="23067"/>
    <n v="21600"/>
    <n v="16554"/>
    <n v="13386"/>
    <n v="11302"/>
    <n v="10807"/>
    <n v="9306"/>
    <n v="8109"/>
    <n v="5986"/>
    <n v="5725"/>
    <n v="3879"/>
    <n v="3616"/>
    <n v="2041"/>
    <n v="1179"/>
    <n v="731"/>
  </r>
  <r>
    <s v="NGA"/>
    <x v="0"/>
    <m/>
    <x v="3"/>
    <m/>
    <s v="AWKA SOUTH"/>
    <m/>
    <n v="122786"/>
    <n v="117155"/>
    <n v="239941"/>
    <n v="12519"/>
    <n v="12471"/>
    <n v="15026"/>
    <n v="15841"/>
    <n v="16236"/>
    <n v="11080"/>
    <n v="7598"/>
    <n v="6180"/>
    <n v="5860"/>
    <n v="5377"/>
    <n v="3963"/>
    <n v="3809"/>
    <n v="2183"/>
    <n v="2088"/>
    <n v="1199"/>
    <n v="969"/>
    <n v="387"/>
    <n v="12016"/>
    <n v="12013"/>
    <n v="14419"/>
    <n v="14771"/>
    <n v="13517"/>
    <n v="9403"/>
    <n v="7457"/>
    <n v="6880"/>
    <n v="5599"/>
    <n v="5192"/>
    <n v="3751"/>
    <n v="4099"/>
    <n v="2427"/>
    <n v="2360"/>
    <n v="1396"/>
    <n v="1281"/>
    <n v="574"/>
    <n v="24535"/>
    <n v="24484"/>
    <n v="29445"/>
    <n v="30612"/>
    <n v="29753"/>
    <n v="20483"/>
    <n v="15055"/>
    <n v="13060"/>
    <n v="11459"/>
    <n v="10569"/>
    <n v="7714"/>
    <n v="7908"/>
    <n v="4610"/>
    <n v="4448"/>
    <n v="2595"/>
    <n v="2250"/>
    <n v="961"/>
  </r>
  <r>
    <s v="NGA"/>
    <x v="0"/>
    <m/>
    <x v="3"/>
    <m/>
    <s v="AYAMELUM"/>
    <m/>
    <n v="165066"/>
    <n v="157706"/>
    <n v="322772"/>
    <n v="19848"/>
    <n v="21587"/>
    <n v="22064"/>
    <n v="20663"/>
    <n v="16014"/>
    <n v="11839"/>
    <n v="9637"/>
    <n v="8731"/>
    <n v="8198"/>
    <n v="6947"/>
    <n v="5819"/>
    <n v="4321"/>
    <n v="3958"/>
    <n v="2277"/>
    <n v="1663"/>
    <n v="845"/>
    <n v="655"/>
    <n v="18547"/>
    <n v="19901"/>
    <n v="20005"/>
    <n v="18051"/>
    <n v="13440"/>
    <n v="11734"/>
    <n v="10424"/>
    <n v="10223"/>
    <n v="8250"/>
    <n v="7427"/>
    <n v="6010"/>
    <n v="3945"/>
    <n v="3264"/>
    <n v="2507"/>
    <n v="1929"/>
    <n v="1326"/>
    <n v="723"/>
    <n v="38395"/>
    <n v="41488"/>
    <n v="42069"/>
    <n v="38714"/>
    <n v="29454"/>
    <n v="23573"/>
    <n v="20061"/>
    <n v="18954"/>
    <n v="16448"/>
    <n v="14374"/>
    <n v="11829"/>
    <n v="8266"/>
    <n v="7222"/>
    <n v="4784"/>
    <n v="3592"/>
    <n v="2171"/>
    <n v="1378"/>
  </r>
  <r>
    <s v="NGA"/>
    <x v="0"/>
    <m/>
    <x v="3"/>
    <m/>
    <s v="DUNUKOFIA"/>
    <m/>
    <n v="82975"/>
    <n v="79740"/>
    <n v="162715"/>
    <n v="10313"/>
    <n v="10142"/>
    <n v="10349"/>
    <n v="9872"/>
    <n v="7742"/>
    <n v="6458"/>
    <n v="5117"/>
    <n v="4442"/>
    <n v="4193"/>
    <n v="3783"/>
    <n v="2931"/>
    <n v="2431"/>
    <n v="1656"/>
    <n v="1529"/>
    <n v="907"/>
    <n v="726"/>
    <n v="384"/>
    <n v="9698"/>
    <n v="9423"/>
    <n v="9829"/>
    <n v="8933"/>
    <n v="7001"/>
    <n v="5959"/>
    <n v="5220"/>
    <n v="5235"/>
    <n v="4003"/>
    <n v="3641"/>
    <n v="2515"/>
    <n v="2880"/>
    <n v="1598"/>
    <n v="1656"/>
    <n v="845"/>
    <n v="939"/>
    <n v="365"/>
    <n v="20011"/>
    <n v="19565"/>
    <n v="20178"/>
    <n v="18805"/>
    <n v="14743"/>
    <n v="12417"/>
    <n v="10337"/>
    <n v="9677"/>
    <n v="8196"/>
    <n v="7424"/>
    <n v="5446"/>
    <n v="5311"/>
    <n v="3254"/>
    <n v="3185"/>
    <n v="1752"/>
    <n v="1665"/>
    <n v="749"/>
  </r>
  <r>
    <s v="NGA"/>
    <x v="0"/>
    <m/>
    <x v="3"/>
    <m/>
    <s v="EKWUSIGO"/>
    <m/>
    <n v="108131"/>
    <n v="106651"/>
    <n v="214782"/>
    <n v="12073"/>
    <n v="12917"/>
    <n v="14663"/>
    <n v="13616"/>
    <n v="10271"/>
    <n v="7624"/>
    <n v="6398"/>
    <n v="6014"/>
    <n v="5668"/>
    <n v="5057"/>
    <n v="3912"/>
    <n v="3280"/>
    <n v="2205"/>
    <n v="2024"/>
    <n v="1169"/>
    <n v="797"/>
    <n v="443"/>
    <n v="11207"/>
    <n v="12264"/>
    <n v="14601"/>
    <n v="12951"/>
    <n v="9210"/>
    <n v="8144"/>
    <n v="7247"/>
    <n v="6948"/>
    <n v="5361"/>
    <n v="4905"/>
    <n v="3264"/>
    <n v="3895"/>
    <n v="2231"/>
    <n v="2029"/>
    <n v="1036"/>
    <n v="885"/>
    <n v="473"/>
    <n v="23280"/>
    <n v="25181"/>
    <n v="29264"/>
    <n v="26567"/>
    <n v="19481"/>
    <n v="15768"/>
    <n v="13645"/>
    <n v="12962"/>
    <n v="11029"/>
    <n v="9962"/>
    <n v="7176"/>
    <n v="7175"/>
    <n v="4436"/>
    <n v="4053"/>
    <n v="2205"/>
    <n v="1682"/>
    <n v="916"/>
  </r>
  <r>
    <s v="NGA"/>
    <x v="0"/>
    <m/>
    <x v="3"/>
    <m/>
    <s v="IDEMILI NORTH"/>
    <m/>
    <n v="288543"/>
    <n v="278302"/>
    <n v="566845"/>
    <n v="32272"/>
    <n v="33691"/>
    <n v="36384"/>
    <n v="34637"/>
    <n v="29205"/>
    <n v="23150"/>
    <n v="19421"/>
    <n v="16904"/>
    <n v="15247"/>
    <n v="13228"/>
    <n v="9832"/>
    <n v="8527"/>
    <n v="5598"/>
    <n v="4974"/>
    <n v="2694"/>
    <n v="1921"/>
    <n v="858"/>
    <n v="31214"/>
    <n v="32464"/>
    <n v="36775"/>
    <n v="33329"/>
    <n v="26371"/>
    <n v="22139"/>
    <n v="18731"/>
    <n v="17816"/>
    <n v="14032"/>
    <n v="12541"/>
    <n v="8412"/>
    <n v="8493"/>
    <n v="4675"/>
    <n v="4928"/>
    <n v="2964"/>
    <n v="2333"/>
    <n v="1085"/>
    <n v="63486"/>
    <n v="66155"/>
    <n v="73159"/>
    <n v="67966"/>
    <n v="55576"/>
    <n v="45289"/>
    <n v="38152"/>
    <n v="34720"/>
    <n v="29279"/>
    <n v="25769"/>
    <n v="18244"/>
    <n v="17020"/>
    <n v="10273"/>
    <n v="9902"/>
    <n v="5658"/>
    <n v="4254"/>
    <n v="1943"/>
  </r>
  <r>
    <s v="NGA"/>
    <x v="0"/>
    <m/>
    <x v="3"/>
    <m/>
    <s v="IDEMILI SOUTH"/>
    <m/>
    <n v="138622"/>
    <n v="133377"/>
    <n v="271999"/>
    <n v="14910"/>
    <n v="16214"/>
    <n v="18067"/>
    <n v="17599"/>
    <n v="13787"/>
    <n v="10436"/>
    <n v="8574"/>
    <n v="7612"/>
    <n v="6871"/>
    <n v="6117"/>
    <n v="4801"/>
    <n v="4524"/>
    <n v="2879"/>
    <n v="2736"/>
    <n v="1603"/>
    <n v="1329"/>
    <n v="563"/>
    <n v="14140"/>
    <n v="15023"/>
    <n v="16773"/>
    <n v="15733"/>
    <n v="11793"/>
    <n v="10262"/>
    <n v="8826"/>
    <n v="8654"/>
    <n v="6781"/>
    <n v="6529"/>
    <n v="4544"/>
    <n v="4935"/>
    <n v="2808"/>
    <n v="3049"/>
    <n v="1464"/>
    <n v="1428"/>
    <n v="635"/>
    <n v="29050"/>
    <n v="31237"/>
    <n v="34840"/>
    <n v="33332"/>
    <n v="25580"/>
    <n v="20698"/>
    <n v="17400"/>
    <n v="16266"/>
    <n v="13652"/>
    <n v="12646"/>
    <n v="9345"/>
    <n v="9459"/>
    <n v="5687"/>
    <n v="5785"/>
    <n v="3067"/>
    <n v="2757"/>
    <n v="1198"/>
  </r>
  <r>
    <s v="NGA"/>
    <x v="0"/>
    <m/>
    <x v="3"/>
    <m/>
    <s v="IHIALA"/>
    <m/>
    <n v="212431"/>
    <n v="210943"/>
    <n v="423374"/>
    <n v="23439"/>
    <n v="24634"/>
    <n v="27793"/>
    <n v="27826"/>
    <n v="21871"/>
    <n v="15505"/>
    <n v="12536"/>
    <n v="11111"/>
    <n v="10532"/>
    <n v="9513"/>
    <n v="7649"/>
    <n v="6412"/>
    <n v="4634"/>
    <n v="3782"/>
    <n v="2391"/>
    <n v="1902"/>
    <n v="901"/>
    <n v="22202"/>
    <n v="23238"/>
    <n v="26151"/>
    <n v="28248"/>
    <n v="20603"/>
    <n v="15497"/>
    <n v="13135"/>
    <n v="12788"/>
    <n v="10292"/>
    <n v="9930"/>
    <n v="7395"/>
    <n v="6990"/>
    <n v="4659"/>
    <n v="4290"/>
    <n v="2549"/>
    <n v="2007"/>
    <n v="969"/>
    <n v="45641"/>
    <n v="47872"/>
    <n v="53944"/>
    <n v="56074"/>
    <n v="42474"/>
    <n v="31002"/>
    <n v="25671"/>
    <n v="23899"/>
    <n v="20824"/>
    <n v="19443"/>
    <n v="15044"/>
    <n v="13402"/>
    <n v="9293"/>
    <n v="8072"/>
    <n v="4940"/>
    <n v="3909"/>
    <n v="1870"/>
  </r>
  <r>
    <s v="NGA"/>
    <x v="0"/>
    <m/>
    <x v="3"/>
    <m/>
    <s v="NJIKOKA"/>
    <m/>
    <n v="123978"/>
    <n v="126193"/>
    <n v="250171"/>
    <n v="14382"/>
    <n v="14925"/>
    <n v="15929"/>
    <n v="14994"/>
    <n v="11887"/>
    <n v="9071"/>
    <n v="7338"/>
    <n v="6665"/>
    <n v="6431"/>
    <n v="5658"/>
    <n v="4239"/>
    <n v="3995"/>
    <n v="2547"/>
    <n v="2571"/>
    <n v="1511"/>
    <n v="1321"/>
    <n v="514"/>
    <n v="13967"/>
    <n v="14365"/>
    <n v="15880"/>
    <n v="14756"/>
    <n v="11056"/>
    <n v="9320"/>
    <n v="8284"/>
    <n v="8041"/>
    <n v="6407"/>
    <n v="5932"/>
    <n v="4208"/>
    <n v="4648"/>
    <n v="2889"/>
    <n v="2753"/>
    <n v="1629"/>
    <n v="1364"/>
    <n v="694"/>
    <n v="28349"/>
    <n v="29290"/>
    <n v="31809"/>
    <n v="29750"/>
    <n v="22943"/>
    <n v="18391"/>
    <n v="15622"/>
    <n v="14706"/>
    <n v="12838"/>
    <n v="11590"/>
    <n v="8447"/>
    <n v="8643"/>
    <n v="5436"/>
    <n v="5324"/>
    <n v="3140"/>
    <n v="2685"/>
    <n v="1208"/>
  </r>
  <r>
    <s v="NGA"/>
    <x v="0"/>
    <m/>
    <x v="3"/>
    <m/>
    <s v="NNEWI NORTH"/>
    <m/>
    <n v="105182"/>
    <n v="105548"/>
    <n v="210730"/>
    <n v="12997"/>
    <n v="11502"/>
    <n v="12648"/>
    <n v="11778"/>
    <n v="10868"/>
    <n v="8794"/>
    <n v="7565"/>
    <n v="6544"/>
    <n v="5506"/>
    <n v="4936"/>
    <n v="3257"/>
    <n v="3003"/>
    <n v="1790"/>
    <n v="1886"/>
    <n v="981"/>
    <n v="776"/>
    <n v="351"/>
    <n v="13115"/>
    <n v="11729"/>
    <n v="13423"/>
    <n v="12010"/>
    <n v="10115"/>
    <n v="8846"/>
    <n v="6965"/>
    <n v="6386"/>
    <n v="4892"/>
    <n v="4185"/>
    <n v="3154"/>
    <n v="3362"/>
    <n v="2008"/>
    <n v="2246"/>
    <n v="1451"/>
    <n v="1144"/>
    <n v="517"/>
    <n v="26112"/>
    <n v="23231"/>
    <n v="26071"/>
    <n v="23788"/>
    <n v="20983"/>
    <n v="17640"/>
    <n v="14530"/>
    <n v="12930"/>
    <n v="10398"/>
    <n v="9121"/>
    <n v="6411"/>
    <n v="6365"/>
    <n v="3798"/>
    <n v="4132"/>
    <n v="2432"/>
    <n v="1920"/>
    <n v="868"/>
  </r>
  <r>
    <s v="NGA"/>
    <x v="0"/>
    <m/>
    <x v="3"/>
    <m/>
    <s v="NNEWI SOUTH"/>
    <m/>
    <n v="162626"/>
    <n v="159267"/>
    <n v="321893"/>
    <n v="16548"/>
    <n v="19132"/>
    <n v="22847"/>
    <n v="22052"/>
    <n v="15531"/>
    <n v="11224"/>
    <n v="9280"/>
    <n v="8439"/>
    <n v="8017"/>
    <n v="7401"/>
    <n v="5907"/>
    <n v="5456"/>
    <n v="3499"/>
    <n v="3639"/>
    <n v="1769"/>
    <n v="1150"/>
    <n v="735"/>
    <n v="15984"/>
    <n v="17821"/>
    <n v="21293"/>
    <n v="20064"/>
    <n v="13851"/>
    <n v="11119"/>
    <n v="10280"/>
    <n v="10232"/>
    <n v="8638"/>
    <n v="7958"/>
    <n v="5528"/>
    <n v="5674"/>
    <n v="3629"/>
    <n v="3225"/>
    <n v="1810"/>
    <n v="1491"/>
    <n v="670"/>
    <n v="32532"/>
    <n v="36953"/>
    <n v="44140"/>
    <n v="42116"/>
    <n v="29382"/>
    <n v="22343"/>
    <n v="19560"/>
    <n v="18671"/>
    <n v="16655"/>
    <n v="15359"/>
    <n v="11435"/>
    <n v="11130"/>
    <n v="7128"/>
    <n v="6864"/>
    <n v="3579"/>
    <n v="2641"/>
    <n v="1405"/>
  </r>
  <r>
    <s v="NGA"/>
    <x v="0"/>
    <m/>
    <x v="3"/>
    <m/>
    <s v="OGBARU"/>
    <m/>
    <n v="118072"/>
    <n v="108723"/>
    <n v="226795"/>
    <n v="11597"/>
    <n v="13119"/>
    <n v="15124"/>
    <n v="14993"/>
    <n v="12535"/>
    <n v="10873"/>
    <n v="8664"/>
    <n v="6909"/>
    <n v="5998"/>
    <n v="5400"/>
    <n v="4023"/>
    <n v="3198"/>
    <n v="2199"/>
    <n v="1721"/>
    <n v="844"/>
    <n v="570"/>
    <n v="305"/>
    <n v="11569"/>
    <n v="12635"/>
    <n v="14599"/>
    <n v="13884"/>
    <n v="11085"/>
    <n v="9628"/>
    <n v="7624"/>
    <n v="6739"/>
    <n v="5325"/>
    <n v="4715"/>
    <n v="2849"/>
    <n v="3093"/>
    <n v="1681"/>
    <n v="1539"/>
    <n v="848"/>
    <n v="573"/>
    <n v="337"/>
    <n v="23166"/>
    <n v="25754"/>
    <n v="29723"/>
    <n v="28877"/>
    <n v="23620"/>
    <n v="20501"/>
    <n v="16288"/>
    <n v="13648"/>
    <n v="11323"/>
    <n v="10115"/>
    <n v="6872"/>
    <n v="6291"/>
    <n v="3880"/>
    <n v="3260"/>
    <n v="1692"/>
    <n v="1143"/>
    <n v="642"/>
  </r>
  <r>
    <s v="NGA"/>
    <x v="0"/>
    <m/>
    <x v="3"/>
    <m/>
    <s v="ONITSHA NORTH"/>
    <m/>
    <n v="104471"/>
    <n v="108788"/>
    <n v="213259"/>
    <n v="12987"/>
    <n v="10455"/>
    <n v="11953"/>
    <n v="11660"/>
    <n v="11000"/>
    <n v="9028"/>
    <n v="7325"/>
    <n v="6408"/>
    <n v="5825"/>
    <n v="5313"/>
    <n v="4027"/>
    <n v="3048"/>
    <n v="1801"/>
    <n v="1855"/>
    <n v="777"/>
    <n v="756"/>
    <n v="253"/>
    <n v="13271"/>
    <n v="10507"/>
    <n v="15145"/>
    <n v="13118"/>
    <n v="10313"/>
    <n v="8924"/>
    <n v="7338"/>
    <n v="6639"/>
    <n v="5544"/>
    <n v="4861"/>
    <n v="3260"/>
    <n v="3253"/>
    <n v="1782"/>
    <n v="2220"/>
    <n v="1155"/>
    <n v="968"/>
    <n v="490"/>
    <n v="26258"/>
    <n v="20962"/>
    <n v="27098"/>
    <n v="24778"/>
    <n v="21313"/>
    <n v="17952"/>
    <n v="14663"/>
    <n v="13047"/>
    <n v="11369"/>
    <n v="10174"/>
    <n v="7287"/>
    <n v="6301"/>
    <n v="3583"/>
    <n v="4075"/>
    <n v="1932"/>
    <n v="1724"/>
    <n v="743"/>
  </r>
  <r>
    <s v="NGA"/>
    <x v="0"/>
    <m/>
    <x v="3"/>
    <m/>
    <s v="ONITSHA SOUTH"/>
    <m/>
    <n v="121828"/>
    <n v="110524"/>
    <n v="232352"/>
    <n v="10253"/>
    <n v="11756"/>
    <n v="13769"/>
    <n v="15680"/>
    <n v="13769"/>
    <n v="12579"/>
    <n v="9930"/>
    <n v="7918"/>
    <n v="6776"/>
    <n v="5902"/>
    <n v="4240"/>
    <n v="3738"/>
    <n v="2392"/>
    <n v="1725"/>
    <n v="768"/>
    <n v="413"/>
    <n v="220"/>
    <n v="10309"/>
    <n v="11791"/>
    <n v="14850"/>
    <n v="14818"/>
    <n v="11472"/>
    <n v="10605"/>
    <n v="8110"/>
    <n v="7576"/>
    <n v="5799"/>
    <n v="5309"/>
    <n v="3174"/>
    <n v="3197"/>
    <n v="1204"/>
    <n v="1118"/>
    <n v="535"/>
    <n v="440"/>
    <n v="217"/>
    <n v="20562"/>
    <n v="23547"/>
    <n v="28619"/>
    <n v="30498"/>
    <n v="25241"/>
    <n v="23184"/>
    <n v="18040"/>
    <n v="15494"/>
    <n v="12575"/>
    <n v="11211"/>
    <n v="7414"/>
    <n v="6935"/>
    <n v="3596"/>
    <n v="2843"/>
    <n v="1303"/>
    <n v="853"/>
    <n v="437"/>
  </r>
  <r>
    <s v="NGA"/>
    <x v="0"/>
    <m/>
    <x v="3"/>
    <m/>
    <s v="ORUMBA NORTH"/>
    <m/>
    <n v="100332"/>
    <n v="103814"/>
    <n v="204146"/>
    <n v="10993"/>
    <n v="11346"/>
    <n v="12425"/>
    <n v="12420"/>
    <n v="12206"/>
    <n v="8173"/>
    <n v="5812"/>
    <n v="5177"/>
    <n v="4808"/>
    <n v="4367"/>
    <n v="3458"/>
    <n v="2861"/>
    <n v="2063"/>
    <n v="1816"/>
    <n v="1184"/>
    <n v="815"/>
    <n v="408"/>
    <n v="10619"/>
    <n v="10743"/>
    <n v="12485"/>
    <n v="12721"/>
    <n v="12386"/>
    <n v="8159"/>
    <n v="6463"/>
    <n v="6248"/>
    <n v="5135"/>
    <n v="4674"/>
    <n v="3305"/>
    <n v="3491"/>
    <n v="2309"/>
    <n v="2228"/>
    <n v="1416"/>
    <n v="954"/>
    <n v="478"/>
    <n v="21612"/>
    <n v="22089"/>
    <n v="24910"/>
    <n v="25141"/>
    <n v="24592"/>
    <n v="16332"/>
    <n v="12275"/>
    <n v="11425"/>
    <n v="9943"/>
    <n v="9041"/>
    <n v="6763"/>
    <n v="6352"/>
    <n v="4372"/>
    <n v="4044"/>
    <n v="2600"/>
    <n v="1769"/>
    <n v="886"/>
  </r>
  <r>
    <s v="NGA"/>
    <x v="0"/>
    <m/>
    <x v="3"/>
    <m/>
    <s v="ORUMBA SOUTH"/>
    <m/>
    <n v="160928"/>
    <n v="158939"/>
    <n v="319867"/>
    <n v="18310"/>
    <n v="20642"/>
    <n v="22114"/>
    <n v="20784"/>
    <n v="15171"/>
    <n v="10881"/>
    <n v="9034"/>
    <n v="8351"/>
    <n v="8444"/>
    <n v="7171"/>
    <n v="6061"/>
    <n v="4495"/>
    <n v="3789"/>
    <n v="2285"/>
    <n v="1795"/>
    <n v="1082"/>
    <n v="519"/>
    <n v="17317"/>
    <n v="19287"/>
    <n v="21241"/>
    <n v="19504"/>
    <n v="13911"/>
    <n v="11527"/>
    <n v="10464"/>
    <n v="10244"/>
    <n v="8185"/>
    <n v="7439"/>
    <n v="5155"/>
    <n v="4806"/>
    <n v="3689"/>
    <n v="2996"/>
    <n v="1776"/>
    <n v="881"/>
    <n v="517"/>
    <n v="35627"/>
    <n v="39929"/>
    <n v="43355"/>
    <n v="40288"/>
    <n v="29082"/>
    <n v="22408"/>
    <n v="19498"/>
    <n v="18595"/>
    <n v="16629"/>
    <n v="14610"/>
    <n v="11216"/>
    <n v="9301"/>
    <n v="7478"/>
    <n v="5281"/>
    <n v="3571"/>
    <n v="1963"/>
    <n v="1036"/>
  </r>
  <r>
    <s v="NGA"/>
    <x v="0"/>
    <m/>
    <x v="3"/>
    <m/>
    <s v="OYI"/>
    <m/>
    <n v="174217"/>
    <n v="169060"/>
    <n v="343277"/>
    <n v="19020"/>
    <n v="19545"/>
    <n v="24467"/>
    <n v="22565"/>
    <n v="16709"/>
    <n v="13227"/>
    <n v="10833"/>
    <n v="9336"/>
    <n v="8685"/>
    <n v="7458"/>
    <n v="6183"/>
    <n v="5076"/>
    <n v="3800"/>
    <n v="3200"/>
    <n v="1903"/>
    <n v="1445"/>
    <n v="765"/>
    <n v="18139"/>
    <n v="18598"/>
    <n v="23640"/>
    <n v="21677"/>
    <n v="15007"/>
    <n v="12473"/>
    <n v="11045"/>
    <n v="10165"/>
    <n v="8410"/>
    <n v="7466"/>
    <n v="5605"/>
    <n v="5753"/>
    <n v="3426"/>
    <n v="3132"/>
    <n v="2251"/>
    <n v="1480"/>
    <n v="793"/>
    <n v="37159"/>
    <n v="38143"/>
    <n v="48107"/>
    <n v="44242"/>
    <n v="31716"/>
    <n v="25700"/>
    <n v="21878"/>
    <n v="19501"/>
    <n v="17095"/>
    <n v="14924"/>
    <n v="11788"/>
    <n v="10829"/>
    <n v="7226"/>
    <n v="6332"/>
    <n v="4154"/>
    <n v="2925"/>
    <n v="1558"/>
  </r>
  <r>
    <s v="NGA"/>
    <x v="0"/>
    <m/>
    <x v="4"/>
    <m/>
    <s v="ALKALERI"/>
    <m/>
    <n v="268244"/>
    <n v="257251"/>
    <n v="525495"/>
    <n v="52925"/>
    <n v="42793"/>
    <n v="34934"/>
    <n v="28340"/>
    <n v="20532"/>
    <n v="17553"/>
    <n v="16210"/>
    <n v="13330"/>
    <n v="11495"/>
    <n v="7959"/>
    <n v="7032"/>
    <n v="4400"/>
    <n v="3866"/>
    <n v="2585"/>
    <n v="2209"/>
    <n v="1239"/>
    <n v="842"/>
    <n v="49194"/>
    <n v="38893"/>
    <n v="32002"/>
    <n v="29757"/>
    <n v="23364"/>
    <n v="18861"/>
    <n v="15624"/>
    <n v="11741"/>
    <n v="10031"/>
    <n v="6885"/>
    <n v="6331"/>
    <n v="4164"/>
    <n v="3759"/>
    <n v="2416"/>
    <n v="2188"/>
    <n v="1195"/>
    <n v="846"/>
    <n v="102119"/>
    <n v="81686"/>
    <n v="66936"/>
    <n v="58097"/>
    <n v="43896"/>
    <n v="36414"/>
    <n v="31834"/>
    <n v="25071"/>
    <n v="21526"/>
    <n v="14844"/>
    <n v="13363"/>
    <n v="8564"/>
    <n v="7625"/>
    <n v="5001"/>
    <n v="4397"/>
    <n v="2434"/>
    <n v="1688"/>
  </r>
  <r>
    <s v="NGA"/>
    <x v="0"/>
    <m/>
    <x v="4"/>
    <m/>
    <s v="BAUCHI"/>
    <m/>
    <n v="306118"/>
    <n v="289239"/>
    <n v="595357"/>
    <n v="56721"/>
    <n v="44881"/>
    <n v="40015"/>
    <n v="33708"/>
    <n v="26704"/>
    <n v="22276"/>
    <n v="17766"/>
    <n v="15843"/>
    <n v="12614"/>
    <n v="10423"/>
    <n v="7243"/>
    <n v="6706"/>
    <n v="3833"/>
    <n v="3234"/>
    <n v="1910"/>
    <n v="1473"/>
    <n v="768"/>
    <n v="54315"/>
    <n v="43597"/>
    <n v="38459"/>
    <n v="32961"/>
    <n v="26045"/>
    <n v="20565"/>
    <n v="16640"/>
    <n v="13777"/>
    <n v="11464"/>
    <n v="8061"/>
    <n v="6577"/>
    <n v="5185"/>
    <n v="3841"/>
    <n v="2758"/>
    <n v="2394"/>
    <n v="1475"/>
    <n v="1125"/>
    <n v="111036"/>
    <n v="88478"/>
    <n v="78474"/>
    <n v="66669"/>
    <n v="52749"/>
    <n v="42841"/>
    <n v="34406"/>
    <n v="29620"/>
    <n v="24078"/>
    <n v="18484"/>
    <n v="13820"/>
    <n v="11891"/>
    <n v="7674"/>
    <n v="5992"/>
    <n v="4304"/>
    <n v="2948"/>
    <n v="1893"/>
  </r>
  <r>
    <s v="NGA"/>
    <x v="0"/>
    <m/>
    <x v="4"/>
    <m/>
    <s v="BOGORO"/>
    <m/>
    <n v="61771"/>
    <n v="62436"/>
    <n v="124207"/>
    <n v="11358"/>
    <n v="9557"/>
    <n v="8177"/>
    <n v="7217"/>
    <n v="4717"/>
    <n v="4156"/>
    <n v="3632"/>
    <n v="3099"/>
    <n v="2437"/>
    <n v="2059"/>
    <n v="1413"/>
    <n v="1260"/>
    <n v="727"/>
    <n v="697"/>
    <n v="543"/>
    <n v="378"/>
    <n v="344"/>
    <n v="10776"/>
    <n v="9231"/>
    <n v="7820"/>
    <n v="6776"/>
    <n v="5039"/>
    <n v="4479"/>
    <n v="3747"/>
    <n v="3064"/>
    <n v="2634"/>
    <n v="2053"/>
    <n v="1742"/>
    <n v="1378"/>
    <n v="1198"/>
    <n v="961"/>
    <n v="808"/>
    <n v="426"/>
    <n v="304"/>
    <n v="22134"/>
    <n v="18788"/>
    <n v="15997"/>
    <n v="13993"/>
    <n v="9756"/>
    <n v="8635"/>
    <n v="7379"/>
    <n v="6163"/>
    <n v="5071"/>
    <n v="4112"/>
    <n v="3155"/>
    <n v="2638"/>
    <n v="1925"/>
    <n v="1658"/>
    <n v="1351"/>
    <n v="804"/>
    <n v="648"/>
  </r>
  <r>
    <s v="NGA"/>
    <x v="0"/>
    <m/>
    <x v="4"/>
    <m/>
    <s v="DAMBAM"/>
    <m/>
    <n v="124627"/>
    <n v="121071"/>
    <n v="245698"/>
    <n v="25608"/>
    <n v="20131"/>
    <n v="15945"/>
    <n v="13057"/>
    <n v="9556"/>
    <n v="8071"/>
    <n v="7365"/>
    <n v="6155"/>
    <n v="5128"/>
    <n v="3661"/>
    <n v="3394"/>
    <n v="1715"/>
    <n v="1726"/>
    <n v="886"/>
    <n v="1133"/>
    <n v="624"/>
    <n v="472"/>
    <n v="24355"/>
    <n v="18949"/>
    <n v="14578"/>
    <n v="12609"/>
    <n v="10251"/>
    <n v="8665"/>
    <n v="7352"/>
    <n v="5789"/>
    <n v="4960"/>
    <n v="3519"/>
    <n v="3246"/>
    <n v="1651"/>
    <n v="2092"/>
    <n v="1040"/>
    <n v="927"/>
    <n v="559"/>
    <n v="529"/>
    <n v="49963"/>
    <n v="39080"/>
    <n v="30523"/>
    <n v="25666"/>
    <n v="19807"/>
    <n v="16736"/>
    <n v="14717"/>
    <n v="11944"/>
    <n v="10088"/>
    <n v="7180"/>
    <n v="6640"/>
    <n v="3366"/>
    <n v="3818"/>
    <n v="1926"/>
    <n v="2060"/>
    <n v="1183"/>
    <n v="1001"/>
  </r>
  <r>
    <s v="NGA"/>
    <x v="0"/>
    <m/>
    <x v="4"/>
    <m/>
    <s v="DARAZO"/>
    <m/>
    <n v="169059"/>
    <n v="163271"/>
    <n v="332330"/>
    <n v="34554"/>
    <n v="28382"/>
    <n v="21794"/>
    <n v="17097"/>
    <n v="12005"/>
    <n v="10627"/>
    <n v="10028"/>
    <n v="8299"/>
    <n v="7116"/>
    <n v="4816"/>
    <n v="4482"/>
    <n v="2793"/>
    <n v="2665"/>
    <n v="1537"/>
    <n v="1531"/>
    <n v="788"/>
    <n v="545"/>
    <n v="32325"/>
    <n v="27071"/>
    <n v="20543"/>
    <n v="16693"/>
    <n v="14064"/>
    <n v="11521"/>
    <n v="9772"/>
    <n v="7243"/>
    <n v="6491"/>
    <n v="4287"/>
    <n v="4149"/>
    <n v="2373"/>
    <n v="2414"/>
    <n v="1403"/>
    <n v="1562"/>
    <n v="752"/>
    <n v="608"/>
    <n v="66879"/>
    <n v="55453"/>
    <n v="42337"/>
    <n v="33790"/>
    <n v="26069"/>
    <n v="22148"/>
    <n v="19800"/>
    <n v="15542"/>
    <n v="13607"/>
    <n v="9103"/>
    <n v="8631"/>
    <n v="5166"/>
    <n v="5079"/>
    <n v="2940"/>
    <n v="3093"/>
    <n v="1540"/>
    <n v="1153"/>
  </r>
  <r>
    <s v="NGA"/>
    <x v="0"/>
    <m/>
    <x v="4"/>
    <m/>
    <s v="DASS"/>
    <m/>
    <n v="73333"/>
    <n v="67353"/>
    <n v="140686"/>
    <n v="14471"/>
    <n v="10789"/>
    <n v="9239"/>
    <n v="9032"/>
    <n v="6171"/>
    <n v="4877"/>
    <n v="4298"/>
    <n v="3389"/>
    <n v="2960"/>
    <n v="2058"/>
    <n v="1738"/>
    <n v="1365"/>
    <n v="912"/>
    <n v="938"/>
    <n v="449"/>
    <n v="402"/>
    <n v="245"/>
    <n v="13768"/>
    <n v="10103"/>
    <n v="7994"/>
    <n v="6911"/>
    <n v="5799"/>
    <n v="4911"/>
    <n v="4136"/>
    <n v="3311"/>
    <n v="2811"/>
    <n v="1868"/>
    <n v="1863"/>
    <n v="1095"/>
    <n v="890"/>
    <n v="699"/>
    <n v="447"/>
    <n v="426"/>
    <n v="321"/>
    <n v="28239"/>
    <n v="20892"/>
    <n v="17233"/>
    <n v="15943"/>
    <n v="11970"/>
    <n v="9788"/>
    <n v="8434"/>
    <n v="6700"/>
    <n v="5771"/>
    <n v="3926"/>
    <n v="3601"/>
    <n v="2460"/>
    <n v="1802"/>
    <n v="1637"/>
    <n v="896"/>
    <n v="828"/>
    <n v="566"/>
  </r>
  <r>
    <s v="NGA"/>
    <x v="0"/>
    <m/>
    <x v="4"/>
    <m/>
    <s v="GAMAWA"/>
    <m/>
    <n v="199745"/>
    <n v="189232"/>
    <n v="388977"/>
    <n v="39226"/>
    <n v="32975"/>
    <n v="25125"/>
    <n v="20840"/>
    <n v="15058"/>
    <n v="13083"/>
    <n v="12219"/>
    <n v="9759"/>
    <n v="8596"/>
    <n v="5997"/>
    <n v="5438"/>
    <n v="3238"/>
    <n v="3263"/>
    <n v="1605"/>
    <n v="1868"/>
    <n v="834"/>
    <n v="621"/>
    <n v="36172"/>
    <n v="29713"/>
    <n v="22751"/>
    <n v="20628"/>
    <n v="16842"/>
    <n v="13974"/>
    <n v="11960"/>
    <n v="9025"/>
    <n v="7783"/>
    <n v="5226"/>
    <n v="4988"/>
    <n v="2671"/>
    <n v="2978"/>
    <n v="1698"/>
    <n v="1474"/>
    <n v="765"/>
    <n v="584"/>
    <n v="75398"/>
    <n v="62688"/>
    <n v="47876"/>
    <n v="41468"/>
    <n v="31900"/>
    <n v="27057"/>
    <n v="24179"/>
    <n v="18784"/>
    <n v="16379"/>
    <n v="11223"/>
    <n v="10426"/>
    <n v="5909"/>
    <n v="6241"/>
    <n v="3303"/>
    <n v="3342"/>
    <n v="1599"/>
    <n v="1205"/>
  </r>
  <r>
    <s v="NGA"/>
    <x v="0"/>
    <m/>
    <x v="4"/>
    <m/>
    <s v="GANJUWA"/>
    <m/>
    <n v="236122"/>
    <n v="230396"/>
    <n v="466518"/>
    <n v="48395"/>
    <n v="38813"/>
    <n v="30260"/>
    <n v="23579"/>
    <n v="17182"/>
    <n v="15191"/>
    <n v="13932"/>
    <n v="11536"/>
    <n v="9989"/>
    <n v="7059"/>
    <n v="6403"/>
    <n v="3975"/>
    <n v="3696"/>
    <n v="2080"/>
    <n v="2196"/>
    <n v="1116"/>
    <n v="720"/>
    <n v="46497"/>
    <n v="36725"/>
    <n v="28487"/>
    <n v="25181"/>
    <n v="19656"/>
    <n v="16190"/>
    <n v="13637"/>
    <n v="10380"/>
    <n v="9300"/>
    <n v="5953"/>
    <n v="6091"/>
    <n v="2994"/>
    <n v="3678"/>
    <n v="1777"/>
    <n v="1998"/>
    <n v="1008"/>
    <n v="844"/>
    <n v="94892"/>
    <n v="75538"/>
    <n v="58747"/>
    <n v="48760"/>
    <n v="36838"/>
    <n v="31381"/>
    <n v="27569"/>
    <n v="21916"/>
    <n v="19289"/>
    <n v="13012"/>
    <n v="12494"/>
    <n v="6969"/>
    <n v="7374"/>
    <n v="3857"/>
    <n v="4194"/>
    <n v="2124"/>
    <n v="1564"/>
  </r>
  <r>
    <s v="NGA"/>
    <x v="0"/>
    <m/>
    <x v="4"/>
    <m/>
    <s v="GIADE"/>
    <m/>
    <n v="106874"/>
    <n v="101849"/>
    <n v="208723"/>
    <n v="21615"/>
    <n v="17381"/>
    <n v="13774"/>
    <n v="10970"/>
    <n v="7938"/>
    <n v="6945"/>
    <n v="6457"/>
    <n v="5416"/>
    <n v="4488"/>
    <n v="3186"/>
    <n v="2698"/>
    <n v="1800"/>
    <n v="1437"/>
    <n v="967"/>
    <n v="928"/>
    <n v="499"/>
    <n v="375"/>
    <n v="20108"/>
    <n v="15739"/>
    <n v="12469"/>
    <n v="10688"/>
    <n v="8854"/>
    <n v="7470"/>
    <n v="6180"/>
    <n v="4948"/>
    <n v="4153"/>
    <n v="2856"/>
    <n v="2543"/>
    <n v="1499"/>
    <n v="1658"/>
    <n v="1044"/>
    <n v="713"/>
    <n v="550"/>
    <n v="377"/>
    <n v="41723"/>
    <n v="33120"/>
    <n v="26243"/>
    <n v="21658"/>
    <n v="16792"/>
    <n v="14415"/>
    <n v="12637"/>
    <n v="10364"/>
    <n v="8641"/>
    <n v="6042"/>
    <n v="5241"/>
    <n v="3299"/>
    <n v="3095"/>
    <n v="2011"/>
    <n v="1641"/>
    <n v="1049"/>
    <n v="752"/>
  </r>
  <r>
    <s v="NGA"/>
    <x v="0"/>
    <m/>
    <x v="4"/>
    <m/>
    <s v="ITAS/GADAU"/>
    <m/>
    <n v="168597"/>
    <n v="166692"/>
    <n v="335289"/>
    <n v="34562"/>
    <n v="27726"/>
    <n v="21303"/>
    <n v="17160"/>
    <n v="12052"/>
    <n v="9845"/>
    <n v="10351"/>
    <n v="8324"/>
    <n v="7421"/>
    <n v="5093"/>
    <n v="5024"/>
    <n v="2420"/>
    <n v="2797"/>
    <n v="1184"/>
    <n v="1869"/>
    <n v="683"/>
    <n v="783"/>
    <n v="32952"/>
    <n v="25893"/>
    <n v="19642"/>
    <n v="16985"/>
    <n v="14334"/>
    <n v="12053"/>
    <n v="10594"/>
    <n v="7976"/>
    <n v="7123"/>
    <n v="4540"/>
    <n v="4564"/>
    <n v="2588"/>
    <n v="2832"/>
    <n v="1476"/>
    <n v="1649"/>
    <n v="765"/>
    <n v="726"/>
    <n v="67514"/>
    <n v="53619"/>
    <n v="40945"/>
    <n v="34145"/>
    <n v="26386"/>
    <n v="21898"/>
    <n v="20945"/>
    <n v="16300"/>
    <n v="14544"/>
    <n v="9633"/>
    <n v="9588"/>
    <n v="5008"/>
    <n v="5629"/>
    <n v="2660"/>
    <n v="3518"/>
    <n v="1448"/>
    <n v="1509"/>
  </r>
  <r>
    <s v="NGA"/>
    <x v="0"/>
    <m/>
    <x v="4"/>
    <m/>
    <s v="JAMA’ARE"/>
    <m/>
    <n v="88805"/>
    <n v="81922"/>
    <n v="170727"/>
    <n v="17459"/>
    <n v="14290"/>
    <n v="11632"/>
    <n v="9449"/>
    <n v="6663"/>
    <n v="5693"/>
    <n v="5385"/>
    <n v="4323"/>
    <n v="3925"/>
    <n v="2592"/>
    <n v="2430"/>
    <n v="1339"/>
    <n v="1397"/>
    <n v="754"/>
    <n v="791"/>
    <n v="422"/>
    <n v="261"/>
    <n v="15954"/>
    <n v="12746"/>
    <n v="9839"/>
    <n v="8594"/>
    <n v="7265"/>
    <n v="5992"/>
    <n v="5149"/>
    <n v="3895"/>
    <n v="3331"/>
    <n v="2321"/>
    <n v="2003"/>
    <n v="1348"/>
    <n v="1300"/>
    <n v="852"/>
    <n v="711"/>
    <n v="397"/>
    <n v="225"/>
    <n v="33413"/>
    <n v="27036"/>
    <n v="21471"/>
    <n v="18043"/>
    <n v="13928"/>
    <n v="11685"/>
    <n v="10534"/>
    <n v="8218"/>
    <n v="7256"/>
    <n v="4913"/>
    <n v="4433"/>
    <n v="2687"/>
    <n v="2697"/>
    <n v="1606"/>
    <n v="1502"/>
    <n v="819"/>
    <n v="486"/>
  </r>
  <r>
    <s v="NGA"/>
    <x v="0"/>
    <m/>
    <x v="4"/>
    <m/>
    <s v="KATAGUM"/>
    <m/>
    <n v="200664"/>
    <n v="182963"/>
    <n v="383627"/>
    <n v="37886"/>
    <n v="30849"/>
    <n v="27482"/>
    <n v="23007"/>
    <n v="16567"/>
    <n v="13262"/>
    <n v="11545"/>
    <n v="9515"/>
    <n v="8211"/>
    <n v="6051"/>
    <n v="5140"/>
    <n v="3349"/>
    <n v="2847"/>
    <n v="1725"/>
    <n v="1789"/>
    <n v="833"/>
    <n v="606"/>
    <n v="35289"/>
    <n v="28279"/>
    <n v="23140"/>
    <n v="19324"/>
    <n v="15853"/>
    <n v="13296"/>
    <n v="11361"/>
    <n v="8814"/>
    <n v="7655"/>
    <n v="5104"/>
    <n v="4608"/>
    <n v="2712"/>
    <n v="3116"/>
    <n v="1493"/>
    <n v="1633"/>
    <n v="609"/>
    <n v="677"/>
    <n v="73175"/>
    <n v="59128"/>
    <n v="50622"/>
    <n v="42331"/>
    <n v="32420"/>
    <n v="26558"/>
    <n v="22906"/>
    <n v="18329"/>
    <n v="15866"/>
    <n v="11155"/>
    <n v="9748"/>
    <n v="6061"/>
    <n v="5963"/>
    <n v="3218"/>
    <n v="3422"/>
    <n v="1442"/>
    <n v="1283"/>
  </r>
  <r>
    <s v="NGA"/>
    <x v="0"/>
    <m/>
    <x v="4"/>
    <m/>
    <s v="KIRFI"/>
    <m/>
    <n v="121141"/>
    <n v="111989"/>
    <n v="233130"/>
    <n v="24740"/>
    <n v="19692"/>
    <n v="16706"/>
    <n v="12811"/>
    <n v="9048"/>
    <n v="7585"/>
    <n v="6966"/>
    <n v="5656"/>
    <n v="4825"/>
    <n v="3484"/>
    <n v="2964"/>
    <n v="1959"/>
    <n v="1648"/>
    <n v="1015"/>
    <n v="1063"/>
    <n v="641"/>
    <n v="338"/>
    <n v="22563"/>
    <n v="18039"/>
    <n v="13710"/>
    <n v="11993"/>
    <n v="9674"/>
    <n v="8079"/>
    <n v="6731"/>
    <n v="5091"/>
    <n v="4359"/>
    <n v="2880"/>
    <n v="2890"/>
    <n v="1567"/>
    <n v="1655"/>
    <n v="985"/>
    <n v="959"/>
    <n v="467"/>
    <n v="347"/>
    <n v="47303"/>
    <n v="37731"/>
    <n v="30416"/>
    <n v="24804"/>
    <n v="18722"/>
    <n v="15664"/>
    <n v="13697"/>
    <n v="10747"/>
    <n v="9184"/>
    <n v="6364"/>
    <n v="5854"/>
    <n v="3526"/>
    <n v="3303"/>
    <n v="2000"/>
    <n v="2022"/>
    <n v="1108"/>
    <n v="685"/>
  </r>
  <r>
    <s v="NGA"/>
    <x v="0"/>
    <m/>
    <x v="4"/>
    <m/>
    <s v="MISAU"/>
    <m/>
    <n v="222807"/>
    <n v="204760"/>
    <n v="427567"/>
    <n v="43351"/>
    <n v="35170"/>
    <n v="29630"/>
    <n v="25805"/>
    <n v="17490"/>
    <n v="14264"/>
    <n v="12866"/>
    <n v="10763"/>
    <n v="9087"/>
    <n v="6568"/>
    <n v="5431"/>
    <n v="3702"/>
    <n v="3321"/>
    <n v="1968"/>
    <n v="1777"/>
    <n v="1022"/>
    <n v="592"/>
    <n v="40212"/>
    <n v="31696"/>
    <n v="25253"/>
    <n v="21447"/>
    <n v="17617"/>
    <n v="14792"/>
    <n v="12505"/>
    <n v="9642"/>
    <n v="8451"/>
    <n v="5768"/>
    <n v="5100"/>
    <n v="3441"/>
    <n v="3606"/>
    <n v="2117"/>
    <n v="1426"/>
    <n v="1008"/>
    <n v="679"/>
    <n v="83563"/>
    <n v="66866"/>
    <n v="54883"/>
    <n v="47252"/>
    <n v="35107"/>
    <n v="29056"/>
    <n v="25371"/>
    <n v="20405"/>
    <n v="17538"/>
    <n v="12336"/>
    <n v="10531"/>
    <n v="7143"/>
    <n v="6927"/>
    <n v="4085"/>
    <n v="3203"/>
    <n v="2030"/>
    <n v="1271"/>
  </r>
  <r>
    <s v="NGA"/>
    <x v="0"/>
    <m/>
    <x v="4"/>
    <m/>
    <s v="NINGI"/>
    <m/>
    <n v="307314"/>
    <n v="294295"/>
    <n v="601609"/>
    <n v="62799"/>
    <n v="49343"/>
    <n v="39494"/>
    <n v="32535"/>
    <n v="22946"/>
    <n v="19463"/>
    <n v="18198"/>
    <n v="15023"/>
    <n v="13156"/>
    <n v="9237"/>
    <n v="8386"/>
    <n v="4441"/>
    <n v="4960"/>
    <n v="2388"/>
    <n v="2708"/>
    <n v="1165"/>
    <n v="1072"/>
    <n v="59148"/>
    <n v="46168"/>
    <n v="35321"/>
    <n v="31044"/>
    <n v="25345"/>
    <n v="21308"/>
    <n v="18115"/>
    <n v="13832"/>
    <n v="11970"/>
    <n v="8180"/>
    <n v="7699"/>
    <n v="4205"/>
    <n v="4589"/>
    <n v="2325"/>
    <n v="2590"/>
    <n v="1336"/>
    <n v="1120"/>
    <n v="121947"/>
    <n v="95511"/>
    <n v="74815"/>
    <n v="63579"/>
    <n v="48291"/>
    <n v="40771"/>
    <n v="36313"/>
    <n v="28855"/>
    <n v="25126"/>
    <n v="17417"/>
    <n v="16085"/>
    <n v="8646"/>
    <n v="9549"/>
    <n v="4713"/>
    <n v="5298"/>
    <n v="2501"/>
    <n v="2192"/>
  </r>
  <r>
    <s v="NGA"/>
    <x v="0"/>
    <m/>
    <x v="4"/>
    <m/>
    <s v="SHIRA"/>
    <m/>
    <n v="159509"/>
    <n v="153531"/>
    <n v="313040"/>
    <n v="32232"/>
    <n v="26288"/>
    <n v="19856"/>
    <n v="15698"/>
    <n v="11189"/>
    <n v="10298"/>
    <n v="10025"/>
    <n v="7898"/>
    <n v="7164"/>
    <n v="4722"/>
    <n v="4499"/>
    <n v="2690"/>
    <n v="2704"/>
    <n v="1459"/>
    <n v="1575"/>
    <n v="626"/>
    <n v="586"/>
    <n v="29737"/>
    <n v="24090"/>
    <n v="18302"/>
    <n v="16779"/>
    <n v="13743"/>
    <n v="11053"/>
    <n v="9659"/>
    <n v="6950"/>
    <n v="6471"/>
    <n v="4083"/>
    <n v="3953"/>
    <n v="2328"/>
    <n v="2357"/>
    <n v="1403"/>
    <n v="1508"/>
    <n v="533"/>
    <n v="582"/>
    <n v="61969"/>
    <n v="50378"/>
    <n v="38158"/>
    <n v="32477"/>
    <n v="24932"/>
    <n v="21351"/>
    <n v="19684"/>
    <n v="14848"/>
    <n v="13635"/>
    <n v="8805"/>
    <n v="8452"/>
    <n v="5018"/>
    <n v="5061"/>
    <n v="2862"/>
    <n v="3083"/>
    <n v="1159"/>
    <n v="1168"/>
  </r>
  <r>
    <s v="NGA"/>
    <x v="0"/>
    <m/>
    <x v="4"/>
    <m/>
    <s v="TAFAWA BALEWA"/>
    <m/>
    <n v="163873"/>
    <n v="164108"/>
    <n v="327981"/>
    <n v="32632"/>
    <n v="26090"/>
    <n v="21087"/>
    <n v="17522"/>
    <n v="12500"/>
    <n v="10505"/>
    <n v="9260"/>
    <n v="8182"/>
    <n v="6573"/>
    <n v="5252"/>
    <n v="4019"/>
    <n v="3280"/>
    <n v="2166"/>
    <n v="1812"/>
    <n v="1410"/>
    <n v="975"/>
    <n v="608"/>
    <n v="30971"/>
    <n v="24947"/>
    <n v="20142"/>
    <n v="17603"/>
    <n v="13671"/>
    <n v="11616"/>
    <n v="9803"/>
    <n v="8107"/>
    <n v="6899"/>
    <n v="4994"/>
    <n v="4322"/>
    <n v="3186"/>
    <n v="2746"/>
    <n v="1793"/>
    <n v="1736"/>
    <n v="863"/>
    <n v="709"/>
    <n v="63603"/>
    <n v="51037"/>
    <n v="41229"/>
    <n v="35125"/>
    <n v="26171"/>
    <n v="22121"/>
    <n v="19063"/>
    <n v="16289"/>
    <n v="13472"/>
    <n v="10246"/>
    <n v="8341"/>
    <n v="6466"/>
    <n v="4912"/>
    <n v="3605"/>
    <n v="3146"/>
    <n v="1838"/>
    <n v="1317"/>
  </r>
  <r>
    <s v="NGA"/>
    <x v="0"/>
    <m/>
    <x v="4"/>
    <m/>
    <s v="TORO"/>
    <m/>
    <n v="250092"/>
    <n v="248397"/>
    <n v="498489"/>
    <n v="50885"/>
    <n v="40573"/>
    <n v="31007"/>
    <n v="25327"/>
    <n v="18370"/>
    <n v="16917"/>
    <n v="14970"/>
    <n v="12564"/>
    <n v="10257"/>
    <n v="7495"/>
    <n v="6342"/>
    <n v="4628"/>
    <n v="3677"/>
    <n v="2594"/>
    <n v="2251"/>
    <n v="1340"/>
    <n v="895"/>
    <n v="48974"/>
    <n v="39513"/>
    <n v="29935"/>
    <n v="27083"/>
    <n v="22194"/>
    <n v="17724"/>
    <n v="14533"/>
    <n v="11224"/>
    <n v="9846"/>
    <n v="6483"/>
    <n v="6021"/>
    <n v="4053"/>
    <n v="3825"/>
    <n v="2333"/>
    <n v="2337"/>
    <n v="1195"/>
    <n v="1124"/>
    <n v="99859"/>
    <n v="80086"/>
    <n v="60942"/>
    <n v="52410"/>
    <n v="40564"/>
    <n v="34641"/>
    <n v="29503"/>
    <n v="23788"/>
    <n v="20103"/>
    <n v="13978"/>
    <n v="12363"/>
    <n v="8681"/>
    <n v="7502"/>
    <n v="4927"/>
    <n v="4588"/>
    <n v="2535"/>
    <n v="2019"/>
  </r>
  <r>
    <s v="NGA"/>
    <x v="0"/>
    <m/>
    <x v="4"/>
    <m/>
    <s v="WARJI"/>
    <m/>
    <n v="90756"/>
    <n v="88460"/>
    <n v="179216"/>
    <n v="18557"/>
    <n v="14340"/>
    <n v="11846"/>
    <n v="9412"/>
    <n v="6553"/>
    <n v="6216"/>
    <n v="5474"/>
    <n v="4693"/>
    <n v="3825"/>
    <n v="2612"/>
    <n v="2423"/>
    <n v="1493"/>
    <n v="1156"/>
    <n v="701"/>
    <n v="712"/>
    <n v="408"/>
    <n v="335"/>
    <n v="17867"/>
    <n v="13356"/>
    <n v="10708"/>
    <n v="9027"/>
    <n v="7297"/>
    <n v="6525"/>
    <n v="5383"/>
    <n v="4294"/>
    <n v="3638"/>
    <n v="2564"/>
    <n v="2380"/>
    <n v="1492"/>
    <n v="1536"/>
    <n v="714"/>
    <n v="878"/>
    <n v="405"/>
    <n v="396"/>
    <n v="36424"/>
    <n v="27696"/>
    <n v="22554"/>
    <n v="18439"/>
    <n v="13850"/>
    <n v="12741"/>
    <n v="10857"/>
    <n v="8987"/>
    <n v="7463"/>
    <n v="5176"/>
    <n v="4803"/>
    <n v="2985"/>
    <n v="2692"/>
    <n v="1415"/>
    <n v="1590"/>
    <n v="813"/>
    <n v="731"/>
  </r>
  <r>
    <s v="NGA"/>
    <x v="0"/>
    <m/>
    <x v="4"/>
    <m/>
    <s v="ZAKI"/>
    <m/>
    <n v="98167"/>
    <n v="93301"/>
    <n v="191468"/>
    <n v="19524"/>
    <n v="15596"/>
    <n v="12708"/>
    <n v="10185"/>
    <n v="7523"/>
    <n v="6394"/>
    <n v="6088"/>
    <n v="4862"/>
    <n v="4305"/>
    <n v="2946"/>
    <n v="2843"/>
    <n v="1298"/>
    <n v="1547"/>
    <n v="708"/>
    <n v="854"/>
    <n v="382"/>
    <n v="404"/>
    <n v="18122"/>
    <n v="14263"/>
    <n v="11164"/>
    <n v="10171"/>
    <n v="8333"/>
    <n v="6784"/>
    <n v="5895"/>
    <n v="4392"/>
    <n v="3881"/>
    <n v="2653"/>
    <n v="2461"/>
    <n v="1410"/>
    <n v="1415"/>
    <n v="828"/>
    <n v="772"/>
    <n v="436"/>
    <n v="321"/>
    <n v="37646"/>
    <n v="29859"/>
    <n v="23872"/>
    <n v="20356"/>
    <n v="15856"/>
    <n v="13178"/>
    <n v="11983"/>
    <n v="9254"/>
    <n v="8186"/>
    <n v="5599"/>
    <n v="5304"/>
    <n v="2708"/>
    <n v="2962"/>
    <n v="1536"/>
    <n v="1626"/>
    <n v="818"/>
    <n v="725"/>
  </r>
  <r>
    <s v="NGA"/>
    <x v="0"/>
    <m/>
    <x v="5"/>
    <m/>
    <s v="BRASS"/>
    <m/>
    <n v="92726"/>
    <n v="88539"/>
    <n v="181265"/>
    <n v="10615"/>
    <n v="11767"/>
    <n v="12274"/>
    <n v="11822"/>
    <n v="9230"/>
    <n v="6852"/>
    <n v="5651"/>
    <n v="5211"/>
    <n v="4698"/>
    <n v="3959"/>
    <n v="3100"/>
    <n v="2442"/>
    <n v="1895"/>
    <n v="1427"/>
    <n v="939"/>
    <n v="575"/>
    <n v="269"/>
    <n v="10156"/>
    <n v="11057"/>
    <n v="11418"/>
    <n v="10467"/>
    <n v="7581"/>
    <n v="6517"/>
    <n v="5979"/>
    <n v="5815"/>
    <n v="4737"/>
    <n v="4168"/>
    <n v="2873"/>
    <n v="2702"/>
    <n v="1930"/>
    <n v="1497"/>
    <n v="796"/>
    <n v="570"/>
    <n v="276"/>
    <n v="20771"/>
    <n v="22824"/>
    <n v="23692"/>
    <n v="22289"/>
    <n v="16811"/>
    <n v="13369"/>
    <n v="11630"/>
    <n v="11026"/>
    <n v="9435"/>
    <n v="8127"/>
    <n v="5973"/>
    <n v="5144"/>
    <n v="3825"/>
    <n v="2924"/>
    <n v="1735"/>
    <n v="1145"/>
    <n v="545"/>
  </r>
  <r>
    <s v="NGA"/>
    <x v="0"/>
    <m/>
    <x v="5"/>
    <m/>
    <s v="EKEREMOR"/>
    <m/>
    <n v="259306"/>
    <n v="249732"/>
    <n v="509038"/>
    <n v="33890"/>
    <n v="35717"/>
    <n v="34452"/>
    <n v="31528"/>
    <n v="24053"/>
    <n v="18149"/>
    <n v="15341"/>
    <n v="13796"/>
    <n v="13020"/>
    <n v="10344"/>
    <n v="9469"/>
    <n v="5527"/>
    <n v="5531"/>
    <n v="3579"/>
    <n v="2871"/>
    <n v="1221"/>
    <n v="818"/>
    <n v="32054"/>
    <n v="32737"/>
    <n v="32036"/>
    <n v="28056"/>
    <n v="20898"/>
    <n v="18011"/>
    <n v="16879"/>
    <n v="16501"/>
    <n v="12762"/>
    <n v="11665"/>
    <n v="8040"/>
    <n v="6808"/>
    <n v="5254"/>
    <n v="3627"/>
    <n v="2186"/>
    <n v="1550"/>
    <n v="668"/>
    <n v="65944"/>
    <n v="68454"/>
    <n v="66488"/>
    <n v="59584"/>
    <n v="44951"/>
    <n v="36160"/>
    <n v="32220"/>
    <n v="30297"/>
    <n v="25782"/>
    <n v="22009"/>
    <n v="17509"/>
    <n v="12335"/>
    <n v="10785"/>
    <n v="7206"/>
    <n v="5057"/>
    <n v="2771"/>
    <n v="1486"/>
  </r>
  <r>
    <s v="NGA"/>
    <x v="0"/>
    <m/>
    <x v="5"/>
    <m/>
    <s v="KOLOKUMA/OPOKUMA"/>
    <m/>
    <n v="87949"/>
    <n v="86959"/>
    <n v="174908"/>
    <n v="10434"/>
    <n v="11111"/>
    <n v="12369"/>
    <n v="11632"/>
    <n v="8248"/>
    <n v="6213"/>
    <n v="5075"/>
    <n v="4631"/>
    <n v="4369"/>
    <n v="3725"/>
    <n v="3045"/>
    <n v="2143"/>
    <n v="1924"/>
    <n v="1283"/>
    <n v="799"/>
    <n v="691"/>
    <n v="257"/>
    <n v="10348"/>
    <n v="10722"/>
    <n v="11719"/>
    <n v="10593"/>
    <n v="7410"/>
    <n v="6132"/>
    <n v="5533"/>
    <n v="5647"/>
    <n v="4382"/>
    <n v="3963"/>
    <n v="2715"/>
    <n v="2664"/>
    <n v="1748"/>
    <n v="1461"/>
    <n v="887"/>
    <n v="657"/>
    <n v="378"/>
    <n v="20782"/>
    <n v="21833"/>
    <n v="24088"/>
    <n v="22225"/>
    <n v="15658"/>
    <n v="12345"/>
    <n v="10608"/>
    <n v="10278"/>
    <n v="8751"/>
    <n v="7688"/>
    <n v="5760"/>
    <n v="4807"/>
    <n v="3672"/>
    <n v="2744"/>
    <n v="1686"/>
    <n v="1348"/>
    <n v="635"/>
  </r>
  <r>
    <s v="NGA"/>
    <x v="0"/>
    <m/>
    <x v="5"/>
    <m/>
    <s v="NEMBE"/>
    <m/>
    <n v="65648"/>
    <n v="63286"/>
    <n v="128934"/>
    <n v="8033"/>
    <n v="8502"/>
    <n v="8645"/>
    <n v="8363"/>
    <n v="6150"/>
    <n v="4733"/>
    <n v="4051"/>
    <n v="3589"/>
    <n v="3385"/>
    <n v="2733"/>
    <n v="2165"/>
    <n v="1693"/>
    <n v="1305"/>
    <n v="1058"/>
    <n v="579"/>
    <n v="447"/>
    <n v="217"/>
    <n v="7735"/>
    <n v="8109"/>
    <n v="8032"/>
    <n v="7414"/>
    <n v="5303"/>
    <n v="4667"/>
    <n v="4264"/>
    <n v="4159"/>
    <n v="3269"/>
    <n v="2892"/>
    <n v="2081"/>
    <n v="1710"/>
    <n v="1324"/>
    <n v="1020"/>
    <n v="593"/>
    <n v="505"/>
    <n v="209"/>
    <n v="15768"/>
    <n v="16611"/>
    <n v="16677"/>
    <n v="15777"/>
    <n v="11453"/>
    <n v="9400"/>
    <n v="8315"/>
    <n v="7748"/>
    <n v="6654"/>
    <n v="5625"/>
    <n v="4246"/>
    <n v="3403"/>
    <n v="2629"/>
    <n v="2078"/>
    <n v="1172"/>
    <n v="952"/>
    <n v="426"/>
  </r>
  <r>
    <s v="NGA"/>
    <x v="0"/>
    <m/>
    <x v="5"/>
    <m/>
    <s v="OGBIA"/>
    <m/>
    <n v="89472"/>
    <n v="85329"/>
    <n v="174801"/>
    <n v="10834"/>
    <n v="11705"/>
    <n v="11572"/>
    <n v="11311"/>
    <n v="8785"/>
    <n v="6499"/>
    <n v="5477"/>
    <n v="4826"/>
    <n v="4549"/>
    <n v="3890"/>
    <n v="3040"/>
    <n v="2211"/>
    <n v="1807"/>
    <n v="1228"/>
    <n v="905"/>
    <n v="520"/>
    <n v="313"/>
    <n v="10400"/>
    <n v="10991"/>
    <n v="11115"/>
    <n v="10419"/>
    <n v="7485"/>
    <n v="6261"/>
    <n v="5608"/>
    <n v="5443"/>
    <n v="4357"/>
    <n v="3829"/>
    <n v="2679"/>
    <n v="2338"/>
    <n v="1822"/>
    <n v="1128"/>
    <n v="542"/>
    <n v="598"/>
    <n v="314"/>
    <n v="21234"/>
    <n v="22696"/>
    <n v="22687"/>
    <n v="21730"/>
    <n v="16270"/>
    <n v="12760"/>
    <n v="11085"/>
    <n v="10269"/>
    <n v="8906"/>
    <n v="7719"/>
    <n v="5719"/>
    <n v="4549"/>
    <n v="3629"/>
    <n v="2356"/>
    <n v="1447"/>
    <n v="1118"/>
    <n v="627"/>
  </r>
  <r>
    <s v="NGA"/>
    <x v="0"/>
    <m/>
    <x v="5"/>
    <m/>
    <s v="SAGBAMA"/>
    <m/>
    <n v="129575"/>
    <n v="124531"/>
    <n v="254106"/>
    <n v="16192"/>
    <n v="16995"/>
    <n v="16702"/>
    <n v="16089"/>
    <n v="12550"/>
    <n v="9575"/>
    <n v="8031"/>
    <n v="6933"/>
    <n v="6372"/>
    <n v="5441"/>
    <n v="4299"/>
    <n v="3381"/>
    <n v="2575"/>
    <n v="1653"/>
    <n v="1340"/>
    <n v="895"/>
    <n v="552"/>
    <n v="15206"/>
    <n v="15748"/>
    <n v="15493"/>
    <n v="14214"/>
    <n v="10573"/>
    <n v="8984"/>
    <n v="8272"/>
    <n v="8000"/>
    <n v="6537"/>
    <n v="5827"/>
    <n v="4318"/>
    <n v="3627"/>
    <n v="2464"/>
    <n v="2477"/>
    <n v="1258"/>
    <n v="971"/>
    <n v="562"/>
    <n v="31398"/>
    <n v="32743"/>
    <n v="32195"/>
    <n v="30303"/>
    <n v="23123"/>
    <n v="18559"/>
    <n v="16303"/>
    <n v="14933"/>
    <n v="12909"/>
    <n v="11268"/>
    <n v="8617"/>
    <n v="7008"/>
    <n v="5039"/>
    <n v="4130"/>
    <n v="2598"/>
    <n v="1866"/>
    <n v="1114"/>
  </r>
  <r>
    <s v="NGA"/>
    <x v="0"/>
    <m/>
    <x v="5"/>
    <m/>
    <s v="SOUTHERN IJAW"/>
    <m/>
    <n v="173353"/>
    <n v="164390"/>
    <n v="337743"/>
    <n v="20529"/>
    <n v="23030"/>
    <n v="22336"/>
    <n v="21286"/>
    <n v="17882"/>
    <n v="13168"/>
    <n v="10681"/>
    <n v="9362"/>
    <n v="8752"/>
    <n v="7185"/>
    <n v="5666"/>
    <n v="4350"/>
    <n v="3248"/>
    <n v="2355"/>
    <n v="1942"/>
    <n v="908"/>
    <n v="673"/>
    <n v="19568"/>
    <n v="21426"/>
    <n v="20896"/>
    <n v="19280"/>
    <n v="14618"/>
    <n v="12134"/>
    <n v="11179"/>
    <n v="10509"/>
    <n v="8431"/>
    <n v="7432"/>
    <n v="5204"/>
    <n v="4708"/>
    <n v="3460"/>
    <n v="2322"/>
    <n v="1757"/>
    <n v="750"/>
    <n v="716"/>
    <n v="40097"/>
    <n v="44456"/>
    <n v="43232"/>
    <n v="40566"/>
    <n v="32500"/>
    <n v="25302"/>
    <n v="21860"/>
    <n v="19871"/>
    <n v="17183"/>
    <n v="14617"/>
    <n v="10870"/>
    <n v="9058"/>
    <n v="6708"/>
    <n v="4677"/>
    <n v="3699"/>
    <n v="1658"/>
    <n v="1389"/>
  </r>
  <r>
    <s v="NGA"/>
    <x v="0"/>
    <m/>
    <x v="5"/>
    <m/>
    <s v="YENAGOA"/>
    <m/>
    <n v="402784"/>
    <n v="374195"/>
    <n v="776979"/>
    <n v="47508"/>
    <n v="50578"/>
    <n v="49029"/>
    <n v="48549"/>
    <n v="41186"/>
    <n v="33551"/>
    <n v="28178"/>
    <n v="24425"/>
    <n v="20819"/>
    <n v="17110"/>
    <n v="12957"/>
    <n v="9740"/>
    <n v="7496"/>
    <n v="5003"/>
    <n v="3415"/>
    <n v="2031"/>
    <n v="1209"/>
    <n v="44987"/>
    <n v="47010"/>
    <n v="46393"/>
    <n v="44302"/>
    <n v="35428"/>
    <n v="30667"/>
    <n v="26523"/>
    <n v="24529"/>
    <n v="18505"/>
    <n v="15895"/>
    <n v="10889"/>
    <n v="10118"/>
    <n v="6904"/>
    <n v="5863"/>
    <n v="2816"/>
    <n v="2172"/>
    <n v="1194"/>
    <n v="92495"/>
    <n v="97588"/>
    <n v="95422"/>
    <n v="92851"/>
    <n v="76614"/>
    <n v="64218"/>
    <n v="54701"/>
    <n v="48954"/>
    <n v="39324"/>
    <n v="33005"/>
    <n v="23846"/>
    <n v="19858"/>
    <n v="14400"/>
    <n v="10866"/>
    <n v="6231"/>
    <n v="4203"/>
    <n v="2403"/>
  </r>
  <r>
    <s v="NGA"/>
    <x v="0"/>
    <m/>
    <x v="6"/>
    <m/>
    <s v="ADO"/>
    <m/>
    <n v="142723"/>
    <n v="141688"/>
    <n v="284411"/>
    <n v="28117"/>
    <n v="22276"/>
    <n v="18347"/>
    <n v="15162"/>
    <n v="11113"/>
    <n v="9197"/>
    <n v="8297"/>
    <n v="6968"/>
    <n v="6042"/>
    <n v="4710"/>
    <n v="3904"/>
    <n v="2428"/>
    <n v="2508"/>
    <n v="1640"/>
    <n v="1094"/>
    <n v="574"/>
    <n v="346"/>
    <n v="27255"/>
    <n v="21023"/>
    <n v="17360"/>
    <n v="14935"/>
    <n v="11616"/>
    <n v="10169"/>
    <n v="8729"/>
    <n v="7108"/>
    <n v="6155"/>
    <n v="4484"/>
    <n v="3736"/>
    <n v="2535"/>
    <n v="2862"/>
    <n v="1755"/>
    <n v="1046"/>
    <n v="589"/>
    <n v="331"/>
    <n v="55372"/>
    <n v="43299"/>
    <n v="35707"/>
    <n v="30097"/>
    <n v="22729"/>
    <n v="19366"/>
    <n v="17026"/>
    <n v="14076"/>
    <n v="12197"/>
    <n v="9194"/>
    <n v="7640"/>
    <n v="4963"/>
    <n v="5370"/>
    <n v="3395"/>
    <n v="2140"/>
    <n v="1163"/>
    <n v="677"/>
  </r>
  <r>
    <s v="NGA"/>
    <x v="0"/>
    <m/>
    <x v="6"/>
    <m/>
    <s v="AGATU"/>
    <m/>
    <n v="101788"/>
    <n v="98916"/>
    <n v="200704"/>
    <n v="20752"/>
    <n v="15848"/>
    <n v="12777"/>
    <n v="10516"/>
    <n v="7870"/>
    <n v="6649"/>
    <n v="6045"/>
    <n v="5282"/>
    <n v="4343"/>
    <n v="3351"/>
    <n v="2768"/>
    <n v="1522"/>
    <n v="1649"/>
    <n v="834"/>
    <n v="659"/>
    <n v="593"/>
    <n v="330"/>
    <n v="19746"/>
    <n v="14809"/>
    <n v="11883"/>
    <n v="10103"/>
    <n v="8251"/>
    <n v="7282"/>
    <n v="6038"/>
    <n v="4934"/>
    <n v="4103"/>
    <n v="3006"/>
    <n v="2741"/>
    <n v="1405"/>
    <n v="1968"/>
    <n v="1021"/>
    <n v="693"/>
    <n v="607"/>
    <n v="326"/>
    <n v="40498"/>
    <n v="30657"/>
    <n v="24660"/>
    <n v="20619"/>
    <n v="16121"/>
    <n v="13931"/>
    <n v="12083"/>
    <n v="10216"/>
    <n v="8446"/>
    <n v="6357"/>
    <n v="5509"/>
    <n v="2927"/>
    <n v="3617"/>
    <n v="1855"/>
    <n v="1352"/>
    <n v="1200"/>
    <n v="656"/>
  </r>
  <r>
    <s v="NGA"/>
    <x v="0"/>
    <m/>
    <x v="6"/>
    <m/>
    <s v="APA"/>
    <m/>
    <n v="84640"/>
    <n v="83391"/>
    <n v="168031"/>
    <n v="17121"/>
    <n v="12948"/>
    <n v="10617"/>
    <n v="8935"/>
    <n v="6789"/>
    <n v="5710"/>
    <n v="4981"/>
    <n v="4317"/>
    <n v="3517"/>
    <n v="2759"/>
    <n v="2211"/>
    <n v="1417"/>
    <n v="1376"/>
    <n v="693"/>
    <n v="588"/>
    <n v="360"/>
    <n v="301"/>
    <n v="16434"/>
    <n v="12365"/>
    <n v="10117"/>
    <n v="8662"/>
    <n v="7050"/>
    <n v="6110"/>
    <n v="5053"/>
    <n v="4063"/>
    <n v="3403"/>
    <n v="2545"/>
    <n v="2223"/>
    <n v="1512"/>
    <n v="1550"/>
    <n v="843"/>
    <n v="795"/>
    <n v="371"/>
    <n v="295"/>
    <n v="33555"/>
    <n v="25313"/>
    <n v="20734"/>
    <n v="17597"/>
    <n v="13839"/>
    <n v="11820"/>
    <n v="10034"/>
    <n v="8380"/>
    <n v="6920"/>
    <n v="5304"/>
    <n v="4434"/>
    <n v="2929"/>
    <n v="2926"/>
    <n v="1536"/>
    <n v="1383"/>
    <n v="731"/>
    <n v="596"/>
  </r>
  <r>
    <s v="NGA"/>
    <x v="0"/>
    <m/>
    <x v="6"/>
    <m/>
    <s v="BURUKU"/>
    <m/>
    <n v="142862"/>
    <n v="141213"/>
    <n v="284075"/>
    <n v="27533"/>
    <n v="22517"/>
    <n v="18823"/>
    <n v="15505"/>
    <n v="11439"/>
    <n v="9487"/>
    <n v="8328"/>
    <n v="7024"/>
    <n v="5541"/>
    <n v="4471"/>
    <n v="3400"/>
    <n v="2739"/>
    <n v="1834"/>
    <n v="1431"/>
    <n v="1220"/>
    <n v="904"/>
    <n v="666"/>
    <n v="26202"/>
    <n v="21763"/>
    <n v="18136"/>
    <n v="15009"/>
    <n v="11888"/>
    <n v="9758"/>
    <n v="8146"/>
    <n v="6531"/>
    <n v="5668"/>
    <n v="4120"/>
    <n v="3718"/>
    <n v="2581"/>
    <n v="2657"/>
    <n v="1786"/>
    <n v="1622"/>
    <n v="871"/>
    <n v="757"/>
    <n v="53735"/>
    <n v="44280"/>
    <n v="36959"/>
    <n v="30514"/>
    <n v="23327"/>
    <n v="19245"/>
    <n v="16474"/>
    <n v="13555"/>
    <n v="11209"/>
    <n v="8591"/>
    <n v="7118"/>
    <n v="5320"/>
    <n v="4491"/>
    <n v="3217"/>
    <n v="2842"/>
    <n v="1775"/>
    <n v="1423"/>
  </r>
  <r>
    <s v="NGA"/>
    <x v="0"/>
    <m/>
    <x v="6"/>
    <m/>
    <s v="GBOKO"/>
    <m/>
    <n v="225062"/>
    <n v="224876"/>
    <n v="449938"/>
    <n v="35209"/>
    <n v="32709"/>
    <n v="30580"/>
    <n v="27040"/>
    <n v="21093"/>
    <n v="16631"/>
    <n v="13573"/>
    <n v="11645"/>
    <n v="9194"/>
    <n v="7964"/>
    <n v="5546"/>
    <n v="4608"/>
    <n v="3287"/>
    <n v="2312"/>
    <n v="1734"/>
    <n v="1219"/>
    <n v="718"/>
    <n v="34473"/>
    <n v="33198"/>
    <n v="32114"/>
    <n v="27070"/>
    <n v="20272"/>
    <n v="14678"/>
    <n v="12425"/>
    <n v="10158"/>
    <n v="9401"/>
    <n v="6744"/>
    <n v="5849"/>
    <n v="4920"/>
    <n v="4695"/>
    <n v="3408"/>
    <n v="2624"/>
    <n v="1653"/>
    <n v="1194"/>
    <n v="69682"/>
    <n v="65907"/>
    <n v="62694"/>
    <n v="54110"/>
    <n v="41365"/>
    <n v="31309"/>
    <n v="25998"/>
    <n v="21803"/>
    <n v="18595"/>
    <n v="14708"/>
    <n v="11395"/>
    <n v="9528"/>
    <n v="7982"/>
    <n v="5720"/>
    <n v="4358"/>
    <n v="2872"/>
    <n v="1912"/>
  </r>
  <r>
    <s v="NGA"/>
    <x v="0"/>
    <m/>
    <x v="6"/>
    <m/>
    <s v="GUMA"/>
    <m/>
    <n v="141705"/>
    <n v="140645"/>
    <n v="282350"/>
    <n v="28807"/>
    <n v="22355"/>
    <n v="17806"/>
    <n v="15004"/>
    <n v="11142"/>
    <n v="9514"/>
    <n v="8322"/>
    <n v="7048"/>
    <n v="5704"/>
    <n v="4412"/>
    <n v="3595"/>
    <n v="2380"/>
    <n v="2035"/>
    <n v="1306"/>
    <n v="1082"/>
    <n v="650"/>
    <n v="543"/>
    <n v="27701"/>
    <n v="21387"/>
    <n v="17069"/>
    <n v="14734"/>
    <n v="11835"/>
    <n v="10215"/>
    <n v="8324"/>
    <n v="6655"/>
    <n v="5734"/>
    <n v="4148"/>
    <n v="3365"/>
    <n v="2964"/>
    <n v="2518"/>
    <n v="1575"/>
    <n v="1074"/>
    <n v="735"/>
    <n v="612"/>
    <n v="56508"/>
    <n v="43742"/>
    <n v="34875"/>
    <n v="29738"/>
    <n v="22977"/>
    <n v="19729"/>
    <n v="16646"/>
    <n v="13703"/>
    <n v="11438"/>
    <n v="8560"/>
    <n v="6960"/>
    <n v="5344"/>
    <n v="4553"/>
    <n v="2881"/>
    <n v="2156"/>
    <n v="1385"/>
    <n v="1155"/>
  </r>
  <r>
    <s v="NGA"/>
    <x v="0"/>
    <m/>
    <x v="6"/>
    <m/>
    <s v="GWER EAST"/>
    <m/>
    <n v="106743"/>
    <n v="104052"/>
    <n v="210795"/>
    <n v="20378"/>
    <n v="16200"/>
    <n v="13747"/>
    <n v="11813"/>
    <n v="8988"/>
    <n v="7333"/>
    <n v="6277"/>
    <n v="5248"/>
    <n v="4304"/>
    <n v="3422"/>
    <n v="2620"/>
    <n v="1922"/>
    <n v="1634"/>
    <n v="1006"/>
    <n v="871"/>
    <n v="547"/>
    <n v="433"/>
    <n v="19187"/>
    <n v="15603"/>
    <n v="12989"/>
    <n v="11810"/>
    <n v="9444"/>
    <n v="6833"/>
    <n v="5879"/>
    <n v="4573"/>
    <n v="4413"/>
    <n v="2923"/>
    <n v="2865"/>
    <n v="1747"/>
    <n v="2237"/>
    <n v="1151"/>
    <n v="1189"/>
    <n v="667"/>
    <n v="542"/>
    <n v="39565"/>
    <n v="31803"/>
    <n v="26736"/>
    <n v="23623"/>
    <n v="18432"/>
    <n v="14166"/>
    <n v="12156"/>
    <n v="9821"/>
    <n v="8717"/>
    <n v="6345"/>
    <n v="5485"/>
    <n v="3669"/>
    <n v="3871"/>
    <n v="2157"/>
    <n v="2060"/>
    <n v="1214"/>
    <n v="975"/>
  </r>
  <r>
    <s v="NGA"/>
    <x v="0"/>
    <m/>
    <x v="6"/>
    <m/>
    <s v="GWER WEST"/>
    <m/>
    <n v="88383"/>
    <n v="86385"/>
    <n v="174768"/>
    <n v="18132"/>
    <n v="13645"/>
    <n v="11163"/>
    <n v="9201"/>
    <n v="6909"/>
    <n v="5882"/>
    <n v="5202"/>
    <n v="4548"/>
    <n v="3694"/>
    <n v="2822"/>
    <n v="2372"/>
    <n v="1396"/>
    <n v="1408"/>
    <n v="670"/>
    <n v="670"/>
    <n v="359"/>
    <n v="310"/>
    <n v="17249"/>
    <n v="12971"/>
    <n v="10433"/>
    <n v="8849"/>
    <n v="7180"/>
    <n v="6338"/>
    <n v="5248"/>
    <n v="4186"/>
    <n v="3566"/>
    <n v="2597"/>
    <n v="2209"/>
    <n v="1556"/>
    <n v="1641"/>
    <n v="862"/>
    <n v="795"/>
    <n v="414"/>
    <n v="291"/>
    <n v="35381"/>
    <n v="26616"/>
    <n v="21596"/>
    <n v="18050"/>
    <n v="14089"/>
    <n v="12220"/>
    <n v="10450"/>
    <n v="8734"/>
    <n v="7260"/>
    <n v="5419"/>
    <n v="4581"/>
    <n v="2952"/>
    <n v="3049"/>
    <n v="1532"/>
    <n v="1465"/>
    <n v="773"/>
    <n v="601"/>
  </r>
  <r>
    <s v="NGA"/>
    <x v="0"/>
    <m/>
    <x v="6"/>
    <m/>
    <s v="KATSINA-ALA"/>
    <m/>
    <n v="168289"/>
    <n v="164261"/>
    <n v="332550"/>
    <n v="31323"/>
    <n v="26179"/>
    <n v="21335"/>
    <n v="19006"/>
    <n v="14929"/>
    <n v="11675"/>
    <n v="9867"/>
    <n v="7876"/>
    <n v="6405"/>
    <n v="5234"/>
    <n v="4112"/>
    <n v="3042"/>
    <n v="2268"/>
    <n v="1636"/>
    <n v="1445"/>
    <n v="1118"/>
    <n v="839"/>
    <n v="29005"/>
    <n v="25580"/>
    <n v="21251"/>
    <n v="18090"/>
    <n v="14700"/>
    <n v="10844"/>
    <n v="9297"/>
    <n v="7119"/>
    <n v="6698"/>
    <n v="4539"/>
    <n v="4229"/>
    <n v="2937"/>
    <n v="3363"/>
    <n v="2190"/>
    <n v="1992"/>
    <n v="1345"/>
    <n v="1082"/>
    <n v="60328"/>
    <n v="51759"/>
    <n v="42586"/>
    <n v="37096"/>
    <n v="29629"/>
    <n v="22519"/>
    <n v="19164"/>
    <n v="14995"/>
    <n v="13103"/>
    <n v="9773"/>
    <n v="8341"/>
    <n v="5979"/>
    <n v="5631"/>
    <n v="3826"/>
    <n v="3437"/>
    <n v="2463"/>
    <n v="1921"/>
  </r>
  <r>
    <s v="NGA"/>
    <x v="0"/>
    <m/>
    <x v="6"/>
    <m/>
    <s v="KONSHISHA"/>
    <m/>
    <n v="154317"/>
    <n v="152691"/>
    <n v="307008"/>
    <n v="28062"/>
    <n v="24502"/>
    <n v="20556"/>
    <n v="17024"/>
    <n v="12249"/>
    <n v="9967"/>
    <n v="8872"/>
    <n v="7538"/>
    <n v="6101"/>
    <n v="4817"/>
    <n v="3765"/>
    <n v="3006"/>
    <n v="2443"/>
    <n v="1819"/>
    <n v="1632"/>
    <n v="1201"/>
    <n v="763"/>
    <n v="27203"/>
    <n v="23860"/>
    <n v="19908"/>
    <n v="16299"/>
    <n v="12864"/>
    <n v="9531"/>
    <n v="8481"/>
    <n v="6145"/>
    <n v="6229"/>
    <n v="4295"/>
    <n v="4082"/>
    <n v="3233"/>
    <n v="3620"/>
    <n v="2479"/>
    <n v="2133"/>
    <n v="1390"/>
    <n v="939"/>
    <n v="55265"/>
    <n v="48362"/>
    <n v="40464"/>
    <n v="33323"/>
    <n v="25113"/>
    <n v="19498"/>
    <n v="17353"/>
    <n v="13683"/>
    <n v="12330"/>
    <n v="9112"/>
    <n v="7847"/>
    <n v="6239"/>
    <n v="6063"/>
    <n v="4298"/>
    <n v="3765"/>
    <n v="2591"/>
    <n v="1702"/>
  </r>
  <r>
    <s v="NGA"/>
    <x v="0"/>
    <m/>
    <x v="6"/>
    <m/>
    <s v="KWANDE"/>
    <m/>
    <n v="150692"/>
    <n v="148174"/>
    <n v="298866"/>
    <n v="27231"/>
    <n v="23275"/>
    <n v="19714"/>
    <n v="16826"/>
    <n v="12351"/>
    <n v="10232"/>
    <n v="9146"/>
    <n v="7472"/>
    <n v="6166"/>
    <n v="4886"/>
    <n v="3722"/>
    <n v="2746"/>
    <n v="2321"/>
    <n v="1688"/>
    <n v="1326"/>
    <n v="900"/>
    <n v="690"/>
    <n v="26102"/>
    <n v="23001"/>
    <n v="19571"/>
    <n v="16003"/>
    <n v="12391"/>
    <n v="9910"/>
    <n v="8408"/>
    <n v="6495"/>
    <n v="6122"/>
    <n v="4287"/>
    <n v="3992"/>
    <n v="2754"/>
    <n v="3359"/>
    <n v="2156"/>
    <n v="1757"/>
    <n v="998"/>
    <n v="868"/>
    <n v="53333"/>
    <n v="46276"/>
    <n v="39285"/>
    <n v="32829"/>
    <n v="24742"/>
    <n v="20142"/>
    <n v="17554"/>
    <n v="13967"/>
    <n v="12288"/>
    <n v="9173"/>
    <n v="7714"/>
    <n v="5500"/>
    <n v="5680"/>
    <n v="3844"/>
    <n v="3083"/>
    <n v="1898"/>
    <n v="1558"/>
  </r>
  <r>
    <s v="NGA"/>
    <x v="0"/>
    <m/>
    <x v="6"/>
    <m/>
    <s v="LOGO"/>
    <m/>
    <n v="127167"/>
    <n v="122938"/>
    <n v="250105"/>
    <n v="24216"/>
    <n v="19863"/>
    <n v="16403"/>
    <n v="13846"/>
    <n v="10327"/>
    <n v="8676"/>
    <n v="7749"/>
    <n v="6533"/>
    <n v="5255"/>
    <n v="3937"/>
    <n v="3277"/>
    <n v="2024"/>
    <n v="1724"/>
    <n v="1044"/>
    <n v="1163"/>
    <n v="646"/>
    <n v="484"/>
    <n v="23027"/>
    <n v="18855"/>
    <n v="15559"/>
    <n v="13141"/>
    <n v="10562"/>
    <n v="8831"/>
    <n v="7411"/>
    <n v="5820"/>
    <n v="5011"/>
    <n v="3511"/>
    <n v="3097"/>
    <n v="2119"/>
    <n v="2148"/>
    <n v="1363"/>
    <n v="1198"/>
    <n v="748"/>
    <n v="537"/>
    <n v="47243"/>
    <n v="38718"/>
    <n v="31962"/>
    <n v="26987"/>
    <n v="20889"/>
    <n v="17507"/>
    <n v="15160"/>
    <n v="12353"/>
    <n v="10266"/>
    <n v="7448"/>
    <n v="6374"/>
    <n v="4143"/>
    <n v="3872"/>
    <n v="2407"/>
    <n v="2361"/>
    <n v="1394"/>
    <n v="1021"/>
  </r>
  <r>
    <s v="NGA"/>
    <x v="0"/>
    <m/>
    <x v="6"/>
    <m/>
    <s v="MAKURDI"/>
    <m/>
    <n v="169652"/>
    <n v="158294"/>
    <n v="327946"/>
    <n v="24751"/>
    <n v="21456"/>
    <n v="21242"/>
    <n v="20123"/>
    <n v="18914"/>
    <n v="14947"/>
    <n v="10909"/>
    <n v="9654"/>
    <n v="7347"/>
    <n v="6890"/>
    <n v="4496"/>
    <n v="3892"/>
    <n v="1952"/>
    <n v="1435"/>
    <n v="774"/>
    <n v="515"/>
    <n v="355"/>
    <n v="23584"/>
    <n v="21763"/>
    <n v="22979"/>
    <n v="20427"/>
    <n v="16524"/>
    <n v="11759"/>
    <n v="9445"/>
    <n v="8290"/>
    <n v="6661"/>
    <n v="4920"/>
    <n v="3502"/>
    <n v="2557"/>
    <n v="2101"/>
    <n v="1438"/>
    <n v="1119"/>
    <n v="678"/>
    <n v="547"/>
    <n v="48335"/>
    <n v="43219"/>
    <n v="44221"/>
    <n v="40550"/>
    <n v="35438"/>
    <n v="26706"/>
    <n v="20354"/>
    <n v="17944"/>
    <n v="14008"/>
    <n v="11810"/>
    <n v="7998"/>
    <n v="6449"/>
    <n v="4053"/>
    <n v="2873"/>
    <n v="1893"/>
    <n v="1193"/>
    <n v="902"/>
  </r>
  <r>
    <s v="NGA"/>
    <x v="0"/>
    <m/>
    <x v="6"/>
    <m/>
    <s v="OBI"/>
    <m/>
    <n v="66856"/>
    <n v="67144"/>
    <n v="134000"/>
    <n v="12975"/>
    <n v="11061"/>
    <n v="8581"/>
    <n v="7281"/>
    <n v="5060"/>
    <n v="4268"/>
    <n v="3811"/>
    <n v="3454"/>
    <n v="2727"/>
    <n v="2051"/>
    <n v="1724"/>
    <n v="1059"/>
    <n v="1057"/>
    <n v="718"/>
    <n v="522"/>
    <n v="314"/>
    <n v="193"/>
    <n v="12371"/>
    <n v="10464"/>
    <n v="7804"/>
    <n v="7015"/>
    <n v="5445"/>
    <n v="4865"/>
    <n v="4471"/>
    <n v="3617"/>
    <n v="3173"/>
    <n v="2023"/>
    <n v="1749"/>
    <n v="1160"/>
    <n v="1339"/>
    <n v="751"/>
    <n v="496"/>
    <n v="253"/>
    <n v="148"/>
    <n v="25346"/>
    <n v="21525"/>
    <n v="16385"/>
    <n v="14296"/>
    <n v="10505"/>
    <n v="9133"/>
    <n v="8282"/>
    <n v="7071"/>
    <n v="5900"/>
    <n v="4074"/>
    <n v="3473"/>
    <n v="2219"/>
    <n v="2396"/>
    <n v="1469"/>
    <n v="1018"/>
    <n v="567"/>
    <n v="341"/>
  </r>
  <r>
    <s v="NGA"/>
    <x v="0"/>
    <m/>
    <x v="6"/>
    <m/>
    <s v="OGBADIBO"/>
    <m/>
    <n v="82678"/>
    <n v="84425"/>
    <n v="167103"/>
    <n v="15635"/>
    <n v="12589"/>
    <n v="10818"/>
    <n v="9071"/>
    <n v="6808"/>
    <n v="5308"/>
    <n v="4634"/>
    <n v="4006"/>
    <n v="3305"/>
    <n v="2724"/>
    <n v="2077"/>
    <n v="1729"/>
    <n v="1433"/>
    <n v="1120"/>
    <n v="730"/>
    <n v="476"/>
    <n v="215"/>
    <n v="15107"/>
    <n v="11946"/>
    <n v="10317"/>
    <n v="9178"/>
    <n v="6954"/>
    <n v="5882"/>
    <n v="4972"/>
    <n v="4216"/>
    <n v="3859"/>
    <n v="3091"/>
    <n v="2376"/>
    <n v="1985"/>
    <n v="1816"/>
    <n v="1354"/>
    <n v="774"/>
    <n v="367"/>
    <n v="231"/>
    <n v="30742"/>
    <n v="24535"/>
    <n v="21135"/>
    <n v="18249"/>
    <n v="13762"/>
    <n v="11190"/>
    <n v="9606"/>
    <n v="8222"/>
    <n v="7164"/>
    <n v="5815"/>
    <n v="4453"/>
    <n v="3714"/>
    <n v="3249"/>
    <n v="2474"/>
    <n v="1504"/>
    <n v="843"/>
    <n v="446"/>
  </r>
  <r>
    <s v="NGA"/>
    <x v="0"/>
    <m/>
    <x v="6"/>
    <m/>
    <s v="OHIMINI"/>
    <m/>
    <n v="55047"/>
    <n v="52923"/>
    <n v="107970"/>
    <n v="10579"/>
    <n v="8371"/>
    <n v="6935"/>
    <n v="5859"/>
    <n v="4498"/>
    <n v="3722"/>
    <n v="3329"/>
    <n v="2691"/>
    <n v="2331"/>
    <n v="1845"/>
    <n v="1378"/>
    <n v="1088"/>
    <n v="837"/>
    <n v="713"/>
    <n v="344"/>
    <n v="343"/>
    <n v="184"/>
    <n v="10130"/>
    <n v="7720"/>
    <n v="6472"/>
    <n v="5599"/>
    <n v="4517"/>
    <n v="3928"/>
    <n v="3284"/>
    <n v="2678"/>
    <n v="2221"/>
    <n v="1640"/>
    <n v="1448"/>
    <n v="910"/>
    <n v="952"/>
    <n v="596"/>
    <n v="370"/>
    <n v="220"/>
    <n v="238"/>
    <n v="20709"/>
    <n v="16091"/>
    <n v="13407"/>
    <n v="11458"/>
    <n v="9015"/>
    <n v="7650"/>
    <n v="6613"/>
    <n v="5369"/>
    <n v="4552"/>
    <n v="3485"/>
    <n v="2826"/>
    <n v="1998"/>
    <n v="1789"/>
    <n v="1309"/>
    <n v="714"/>
    <n v="563"/>
    <n v="422"/>
  </r>
  <r>
    <s v="NGA"/>
    <x v="0"/>
    <m/>
    <x v="6"/>
    <m/>
    <s v="OJU"/>
    <m/>
    <n v="114255"/>
    <n v="114481"/>
    <n v="228736"/>
    <n v="20359"/>
    <n v="17656"/>
    <n v="14872"/>
    <n v="12551"/>
    <n v="8865"/>
    <n v="7393"/>
    <n v="6559"/>
    <n v="5906"/>
    <n v="5049"/>
    <n v="4093"/>
    <n v="3235"/>
    <n v="2177"/>
    <n v="2071"/>
    <n v="1378"/>
    <n v="992"/>
    <n v="700"/>
    <n v="399"/>
    <n v="19264"/>
    <n v="16673"/>
    <n v="14295"/>
    <n v="12324"/>
    <n v="8919"/>
    <n v="8046"/>
    <n v="7412"/>
    <n v="6285"/>
    <n v="5832"/>
    <n v="3753"/>
    <n v="3420"/>
    <n v="2249"/>
    <n v="2548"/>
    <n v="1509"/>
    <n v="1042"/>
    <n v="564"/>
    <n v="346"/>
    <n v="39623"/>
    <n v="34329"/>
    <n v="29167"/>
    <n v="24875"/>
    <n v="17784"/>
    <n v="15439"/>
    <n v="13971"/>
    <n v="12191"/>
    <n v="10881"/>
    <n v="7846"/>
    <n v="6655"/>
    <n v="4426"/>
    <n v="4619"/>
    <n v="2887"/>
    <n v="2034"/>
    <n v="1264"/>
    <n v="745"/>
  </r>
  <r>
    <s v="NGA"/>
    <x v="0"/>
    <m/>
    <x v="6"/>
    <m/>
    <s v="OKPOKWU"/>
    <m/>
    <n v="151539"/>
    <n v="146018"/>
    <n v="297557"/>
    <n v="28502"/>
    <n v="22708"/>
    <n v="19508"/>
    <n v="17083"/>
    <n v="12709"/>
    <n v="10206"/>
    <n v="8853"/>
    <n v="7503"/>
    <n v="6174"/>
    <n v="5036"/>
    <n v="3979"/>
    <n v="2863"/>
    <n v="2646"/>
    <n v="1656"/>
    <n v="1084"/>
    <n v="600"/>
    <n v="429"/>
    <n v="26856"/>
    <n v="21579"/>
    <n v="18072"/>
    <n v="15586"/>
    <n v="12576"/>
    <n v="10656"/>
    <n v="8896"/>
    <n v="7192"/>
    <n v="6265"/>
    <n v="4722"/>
    <n v="3906"/>
    <n v="2767"/>
    <n v="2720"/>
    <n v="1778"/>
    <n v="1285"/>
    <n v="673"/>
    <n v="489"/>
    <n v="55358"/>
    <n v="44287"/>
    <n v="37580"/>
    <n v="32669"/>
    <n v="25285"/>
    <n v="20862"/>
    <n v="17749"/>
    <n v="14695"/>
    <n v="12439"/>
    <n v="9758"/>
    <n v="7885"/>
    <n v="5630"/>
    <n v="5366"/>
    <n v="3434"/>
    <n v="2369"/>
    <n v="1273"/>
    <n v="918"/>
  </r>
  <r>
    <s v="NGA"/>
    <x v="0"/>
    <m/>
    <x v="6"/>
    <m/>
    <s v="OTUKPO"/>
    <m/>
    <n v="209520"/>
    <n v="197409"/>
    <n v="406929"/>
    <n v="36310"/>
    <n v="28501"/>
    <n v="28077"/>
    <n v="28210"/>
    <n v="18927"/>
    <n v="14726"/>
    <n v="12101"/>
    <n v="10230"/>
    <n v="8227"/>
    <n v="6813"/>
    <n v="5088"/>
    <n v="4011"/>
    <n v="2946"/>
    <n v="2329"/>
    <n v="1395"/>
    <n v="1022"/>
    <n v="607"/>
    <n v="33872"/>
    <n v="27082"/>
    <n v="25974"/>
    <n v="23965"/>
    <n v="17774"/>
    <n v="14305"/>
    <n v="11730"/>
    <n v="9758"/>
    <n v="8368"/>
    <n v="6412"/>
    <n v="4984"/>
    <n v="3981"/>
    <n v="3493"/>
    <n v="2162"/>
    <n v="1634"/>
    <n v="1085"/>
    <n v="830"/>
    <n v="70182"/>
    <n v="55583"/>
    <n v="54051"/>
    <n v="52175"/>
    <n v="36701"/>
    <n v="29031"/>
    <n v="23831"/>
    <n v="19988"/>
    <n v="16595"/>
    <n v="13225"/>
    <n v="10072"/>
    <n v="7992"/>
    <n v="6439"/>
    <n v="4491"/>
    <n v="3029"/>
    <n v="2107"/>
    <n v="1437"/>
  </r>
  <r>
    <s v="NGA"/>
    <x v="0"/>
    <m/>
    <x v="6"/>
    <m/>
    <s v="TARKA"/>
    <m/>
    <n v="49643"/>
    <n v="49078"/>
    <n v="98721"/>
    <n v="10263"/>
    <n v="7688"/>
    <n v="6216"/>
    <n v="5103"/>
    <n v="3856"/>
    <n v="3323"/>
    <n v="2984"/>
    <n v="2538"/>
    <n v="1979"/>
    <n v="1568"/>
    <n v="1164"/>
    <n v="922"/>
    <n v="570"/>
    <n v="569"/>
    <n v="404"/>
    <n v="305"/>
    <n v="191"/>
    <n v="9632"/>
    <n v="7503"/>
    <n v="6013"/>
    <n v="5094"/>
    <n v="4245"/>
    <n v="3547"/>
    <n v="2853"/>
    <n v="2348"/>
    <n v="1895"/>
    <n v="1418"/>
    <n v="1184"/>
    <n v="1003"/>
    <n v="750"/>
    <n v="609"/>
    <n v="446"/>
    <n v="318"/>
    <n v="220"/>
    <n v="19895"/>
    <n v="15191"/>
    <n v="12229"/>
    <n v="10197"/>
    <n v="8101"/>
    <n v="6870"/>
    <n v="5837"/>
    <n v="4886"/>
    <n v="3874"/>
    <n v="2986"/>
    <n v="2348"/>
    <n v="1925"/>
    <n v="1320"/>
    <n v="1178"/>
    <n v="850"/>
    <n v="623"/>
    <n v="411"/>
  </r>
  <r>
    <s v="NGA"/>
    <x v="0"/>
    <m/>
    <x v="6"/>
    <m/>
    <s v="UKUM"/>
    <m/>
    <n v="123239"/>
    <n v="122174"/>
    <n v="245413"/>
    <n v="23271"/>
    <n v="19540"/>
    <n v="15746"/>
    <n v="13815"/>
    <n v="10475"/>
    <n v="8672"/>
    <n v="7474"/>
    <n v="6074"/>
    <n v="4915"/>
    <n v="3630"/>
    <n v="2940"/>
    <n v="1812"/>
    <n v="1685"/>
    <n v="1034"/>
    <n v="951"/>
    <n v="694"/>
    <n v="511"/>
    <n v="22368"/>
    <n v="19266"/>
    <n v="15354"/>
    <n v="13539"/>
    <n v="10840"/>
    <n v="8572"/>
    <n v="7161"/>
    <n v="5376"/>
    <n v="4843"/>
    <n v="3315"/>
    <n v="3186"/>
    <n v="1914"/>
    <n v="2326"/>
    <n v="1458"/>
    <n v="1304"/>
    <n v="699"/>
    <n v="653"/>
    <n v="45639"/>
    <n v="38806"/>
    <n v="31100"/>
    <n v="27354"/>
    <n v="21315"/>
    <n v="17244"/>
    <n v="14635"/>
    <n v="11450"/>
    <n v="9758"/>
    <n v="6945"/>
    <n v="6126"/>
    <n v="3726"/>
    <n v="4011"/>
    <n v="2492"/>
    <n v="2255"/>
    <n v="1393"/>
    <n v="1164"/>
  </r>
  <r>
    <s v="NGA"/>
    <x v="0"/>
    <m/>
    <x v="6"/>
    <m/>
    <s v="USHONGO"/>
    <m/>
    <n v="130249"/>
    <n v="130407"/>
    <n v="260656"/>
    <n v="24144"/>
    <n v="20731"/>
    <n v="17462"/>
    <n v="14715"/>
    <n v="10650"/>
    <n v="8338"/>
    <n v="7444"/>
    <n v="6122"/>
    <n v="5109"/>
    <n v="4008"/>
    <n v="3214"/>
    <n v="2387"/>
    <n v="1939"/>
    <n v="1406"/>
    <n v="1178"/>
    <n v="827"/>
    <n v="575"/>
    <n v="22896"/>
    <n v="20239"/>
    <n v="17407"/>
    <n v="14077"/>
    <n v="10991"/>
    <n v="8422"/>
    <n v="7190"/>
    <n v="5551"/>
    <n v="5267"/>
    <n v="3831"/>
    <n v="3572"/>
    <n v="2594"/>
    <n v="2905"/>
    <n v="1972"/>
    <n v="1675"/>
    <n v="1012"/>
    <n v="806"/>
    <n v="47040"/>
    <n v="40970"/>
    <n v="34869"/>
    <n v="28792"/>
    <n v="21641"/>
    <n v="16760"/>
    <n v="14634"/>
    <n v="11673"/>
    <n v="10376"/>
    <n v="7839"/>
    <n v="6786"/>
    <n v="4981"/>
    <n v="4844"/>
    <n v="3378"/>
    <n v="2853"/>
    <n v="1839"/>
    <n v="1381"/>
  </r>
  <r>
    <s v="NGA"/>
    <x v="0"/>
    <m/>
    <x v="6"/>
    <m/>
    <s v="VANDEIKYA"/>
    <m/>
    <n v="147537"/>
    <n v="148759"/>
    <n v="296296"/>
    <n v="25630"/>
    <n v="23354"/>
    <n v="20906"/>
    <n v="17185"/>
    <n v="11938"/>
    <n v="9342"/>
    <n v="8499"/>
    <n v="7023"/>
    <n v="5572"/>
    <n v="4456"/>
    <n v="3390"/>
    <n v="2734"/>
    <n v="2181"/>
    <n v="1776"/>
    <n v="1578"/>
    <n v="1136"/>
    <n v="837"/>
    <n v="24922"/>
    <n v="22938"/>
    <n v="20332"/>
    <n v="16541"/>
    <n v="12154"/>
    <n v="9129"/>
    <n v="7829"/>
    <n v="5940"/>
    <n v="5598"/>
    <n v="4220"/>
    <n v="4166"/>
    <n v="3204"/>
    <n v="3842"/>
    <n v="3041"/>
    <n v="2333"/>
    <n v="1513"/>
    <n v="1057"/>
    <n v="50552"/>
    <n v="46292"/>
    <n v="41238"/>
    <n v="33726"/>
    <n v="24092"/>
    <n v="18471"/>
    <n v="16328"/>
    <n v="12963"/>
    <n v="11170"/>
    <n v="8676"/>
    <n v="7556"/>
    <n v="5938"/>
    <n v="6023"/>
    <n v="4817"/>
    <n v="3911"/>
    <n v="2649"/>
    <n v="1894"/>
  </r>
  <r>
    <s v="NGA"/>
    <x v="0"/>
    <m/>
    <x v="7"/>
    <m/>
    <s v="ABADAM"/>
    <m/>
    <n v="91473"/>
    <n v="77867"/>
    <n v="169340"/>
    <n v="16246"/>
    <n v="13936"/>
    <n v="9531"/>
    <n v="8384"/>
    <n v="7277"/>
    <n v="6850"/>
    <n v="6577"/>
    <n v="5362"/>
    <n v="4992"/>
    <n v="3083"/>
    <n v="3013"/>
    <n v="2002"/>
    <n v="1914"/>
    <n v="913"/>
    <n v="859"/>
    <n v="293"/>
    <n v="241"/>
    <n v="14794"/>
    <n v="13217"/>
    <n v="9023"/>
    <n v="7533"/>
    <n v="7039"/>
    <n v="5474"/>
    <n v="5337"/>
    <n v="3303"/>
    <n v="3720"/>
    <n v="1697"/>
    <n v="2308"/>
    <n v="1043"/>
    <n v="1585"/>
    <n v="540"/>
    <n v="793"/>
    <n v="216"/>
    <n v="245"/>
    <n v="31040"/>
    <n v="27153"/>
    <n v="18554"/>
    <n v="15917"/>
    <n v="14316"/>
    <n v="12324"/>
    <n v="11914"/>
    <n v="8665"/>
    <n v="8712"/>
    <n v="4780"/>
    <n v="5321"/>
    <n v="3045"/>
    <n v="3499"/>
    <n v="1453"/>
    <n v="1652"/>
    <n v="509"/>
    <n v="486"/>
  </r>
  <r>
    <s v="NGA"/>
    <x v="0"/>
    <m/>
    <x v="7"/>
    <m/>
    <s v="ASKIRA/UBA"/>
    <m/>
    <n v="73691"/>
    <n v="71540"/>
    <n v="145231"/>
    <n v="13696"/>
    <n v="11006"/>
    <n v="9504"/>
    <n v="8314"/>
    <n v="6034"/>
    <n v="5030"/>
    <n v="4438"/>
    <n v="3841"/>
    <n v="3059"/>
    <n v="2393"/>
    <n v="1881"/>
    <n v="1370"/>
    <n v="1011"/>
    <n v="786"/>
    <n v="662"/>
    <n v="404"/>
    <n v="262"/>
    <n v="12905"/>
    <n v="10327"/>
    <n v="9008"/>
    <n v="7762"/>
    <n v="6014"/>
    <n v="5201"/>
    <n v="4317"/>
    <n v="3487"/>
    <n v="3015"/>
    <n v="2283"/>
    <n v="1985"/>
    <n v="1475"/>
    <n v="1281"/>
    <n v="1040"/>
    <n v="703"/>
    <n v="460"/>
    <n v="277"/>
    <n v="26601"/>
    <n v="21333"/>
    <n v="18512"/>
    <n v="16076"/>
    <n v="12048"/>
    <n v="10231"/>
    <n v="8755"/>
    <n v="7328"/>
    <n v="6074"/>
    <n v="4676"/>
    <n v="3866"/>
    <n v="2845"/>
    <n v="2292"/>
    <n v="1826"/>
    <n v="1365"/>
    <n v="864"/>
    <n v="539"/>
  </r>
  <r>
    <s v="NGA"/>
    <x v="0"/>
    <m/>
    <x v="7"/>
    <m/>
    <s v="BAMA"/>
    <m/>
    <n v="164890"/>
    <n v="160662"/>
    <n v="325552"/>
    <n v="31775"/>
    <n v="25902"/>
    <n v="18182"/>
    <n v="14354"/>
    <n v="11897"/>
    <n v="11743"/>
    <n v="11901"/>
    <n v="8494"/>
    <n v="8781"/>
    <n v="5117"/>
    <n v="5443"/>
    <n v="2801"/>
    <n v="3739"/>
    <n v="1557"/>
    <n v="1763"/>
    <n v="798"/>
    <n v="643"/>
    <n v="30400"/>
    <n v="25212"/>
    <n v="16813"/>
    <n v="15795"/>
    <n v="14950"/>
    <n v="11506"/>
    <n v="10709"/>
    <n v="6884"/>
    <n v="8001"/>
    <n v="3940"/>
    <n v="5040"/>
    <n v="2580"/>
    <n v="3621"/>
    <n v="1631"/>
    <n v="2076"/>
    <n v="731"/>
    <n v="773"/>
    <n v="62175"/>
    <n v="51114"/>
    <n v="34995"/>
    <n v="30149"/>
    <n v="26847"/>
    <n v="23249"/>
    <n v="22610"/>
    <n v="15378"/>
    <n v="16782"/>
    <n v="9057"/>
    <n v="10483"/>
    <n v="5381"/>
    <n v="7360"/>
    <n v="3188"/>
    <n v="3839"/>
    <n v="1529"/>
    <n v="1416"/>
  </r>
  <r>
    <s v="NGA"/>
    <x v="0"/>
    <m/>
    <x v="7"/>
    <m/>
    <s v="BAYO"/>
    <m/>
    <n v="55997"/>
    <n v="56606"/>
    <n v="112603"/>
    <n v="11063"/>
    <n v="9283"/>
    <n v="6827"/>
    <n v="5339"/>
    <n v="4150"/>
    <n v="3817"/>
    <n v="3585"/>
    <n v="2744"/>
    <n v="2275"/>
    <n v="1652"/>
    <n v="1589"/>
    <n v="940"/>
    <n v="968"/>
    <n v="618"/>
    <n v="594"/>
    <n v="319"/>
    <n v="234"/>
    <n v="10882"/>
    <n v="8999"/>
    <n v="6914"/>
    <n v="6192"/>
    <n v="5224"/>
    <n v="3941"/>
    <n v="3234"/>
    <n v="2248"/>
    <n v="2273"/>
    <n v="1422"/>
    <n v="1529"/>
    <n v="1004"/>
    <n v="966"/>
    <n v="522"/>
    <n v="720"/>
    <n v="307"/>
    <n v="229"/>
    <n v="21945"/>
    <n v="18282"/>
    <n v="13741"/>
    <n v="11531"/>
    <n v="9374"/>
    <n v="7758"/>
    <n v="6819"/>
    <n v="4992"/>
    <n v="4548"/>
    <n v="3074"/>
    <n v="3118"/>
    <n v="1944"/>
    <n v="1934"/>
    <n v="1140"/>
    <n v="1314"/>
    <n v="626"/>
    <n v="463"/>
  </r>
  <r>
    <s v="NGA"/>
    <x v="0"/>
    <m/>
    <x v="7"/>
    <m/>
    <s v="BIU"/>
    <m/>
    <n v="127522"/>
    <n v="118864"/>
    <n v="246386"/>
    <n v="23580"/>
    <n v="19806"/>
    <n v="16056"/>
    <n v="13173"/>
    <n v="10003"/>
    <n v="9330"/>
    <n v="8619"/>
    <n v="6922"/>
    <n v="5234"/>
    <n v="3888"/>
    <n v="2982"/>
    <n v="2439"/>
    <n v="1845"/>
    <n v="1337"/>
    <n v="1175"/>
    <n v="656"/>
    <n v="477"/>
    <n v="22491"/>
    <n v="18733"/>
    <n v="14156"/>
    <n v="12625"/>
    <n v="10833"/>
    <n v="8966"/>
    <n v="6864"/>
    <n v="5211"/>
    <n v="4887"/>
    <n v="3259"/>
    <n v="3044"/>
    <n v="2028"/>
    <n v="1985"/>
    <n v="1226"/>
    <n v="1311"/>
    <n v="733"/>
    <n v="512"/>
    <n v="46071"/>
    <n v="38539"/>
    <n v="30212"/>
    <n v="25798"/>
    <n v="20836"/>
    <n v="18296"/>
    <n v="15483"/>
    <n v="12133"/>
    <n v="10121"/>
    <n v="7147"/>
    <n v="6026"/>
    <n v="4467"/>
    <n v="3830"/>
    <n v="2563"/>
    <n v="2486"/>
    <n v="1389"/>
    <n v="989"/>
  </r>
  <r>
    <s v="NGA"/>
    <x v="0"/>
    <m/>
    <x v="7"/>
    <m/>
    <s v="CHIBOK"/>
    <m/>
    <n v="64366"/>
    <n v="61137"/>
    <n v="125503"/>
    <n v="12948"/>
    <n v="10516"/>
    <n v="8027"/>
    <n v="6364"/>
    <n v="4646"/>
    <n v="4421"/>
    <n v="4223"/>
    <n v="3598"/>
    <n v="2800"/>
    <n v="1892"/>
    <n v="1366"/>
    <n v="1218"/>
    <n v="714"/>
    <n v="521"/>
    <n v="526"/>
    <n v="340"/>
    <n v="246"/>
    <n v="11745"/>
    <n v="9606"/>
    <n v="7373"/>
    <n v="5911"/>
    <n v="5303"/>
    <n v="4885"/>
    <n v="3738"/>
    <n v="3008"/>
    <n v="2234"/>
    <n v="1735"/>
    <n v="1462"/>
    <n v="1117"/>
    <n v="831"/>
    <n v="883"/>
    <n v="680"/>
    <n v="436"/>
    <n v="190"/>
    <n v="24693"/>
    <n v="20122"/>
    <n v="15400"/>
    <n v="12275"/>
    <n v="9949"/>
    <n v="9306"/>
    <n v="7961"/>
    <n v="6606"/>
    <n v="5034"/>
    <n v="3627"/>
    <n v="2828"/>
    <n v="2335"/>
    <n v="1545"/>
    <n v="1404"/>
    <n v="1206"/>
    <n v="776"/>
    <n v="436"/>
  </r>
  <r>
    <s v="NGA"/>
    <x v="0"/>
    <m/>
    <x v="7"/>
    <m/>
    <s v="DAMBOA"/>
    <m/>
    <n v="239073"/>
    <n v="202090"/>
    <n v="441163"/>
    <n v="43086"/>
    <n v="39717"/>
    <n v="32362"/>
    <n v="27228"/>
    <n v="20040"/>
    <n v="15700"/>
    <n v="14635"/>
    <n v="11296"/>
    <n v="9754"/>
    <n v="6746"/>
    <n v="6375"/>
    <n v="3031"/>
    <n v="3705"/>
    <n v="1793"/>
    <n v="1946"/>
    <n v="920"/>
    <n v="739"/>
    <n v="38961"/>
    <n v="31094"/>
    <n v="23587"/>
    <n v="21122"/>
    <n v="17928"/>
    <n v="15027"/>
    <n v="12687"/>
    <n v="9756"/>
    <n v="8823"/>
    <n v="5655"/>
    <n v="5592"/>
    <n v="3030"/>
    <n v="3484"/>
    <n v="1592"/>
    <n v="2074"/>
    <n v="903"/>
    <n v="775"/>
    <n v="82047"/>
    <n v="70811"/>
    <n v="55949"/>
    <n v="48350"/>
    <n v="37968"/>
    <n v="30727"/>
    <n v="27322"/>
    <n v="21052"/>
    <n v="18577"/>
    <n v="12401"/>
    <n v="11967"/>
    <n v="6061"/>
    <n v="7189"/>
    <n v="3385"/>
    <n v="4020"/>
    <n v="1823"/>
    <n v="1514"/>
  </r>
  <r>
    <s v="NGA"/>
    <x v="0"/>
    <m/>
    <x v="7"/>
    <m/>
    <s v="DIKWA"/>
    <m/>
    <n v="66899"/>
    <n v="60067"/>
    <n v="126966"/>
    <n v="12993"/>
    <n v="11653"/>
    <n v="8470"/>
    <n v="7457"/>
    <n v="4725"/>
    <n v="4247"/>
    <n v="4005"/>
    <n v="3174"/>
    <n v="2802"/>
    <n v="1949"/>
    <n v="1836"/>
    <n v="975"/>
    <n v="1127"/>
    <n v="486"/>
    <n v="530"/>
    <n v="267"/>
    <n v="203"/>
    <n v="11691"/>
    <n v="9442"/>
    <n v="7094"/>
    <n v="6133"/>
    <n v="5265"/>
    <n v="4483"/>
    <n v="3807"/>
    <n v="2781"/>
    <n v="2517"/>
    <n v="1738"/>
    <n v="1609"/>
    <n v="850"/>
    <n v="1124"/>
    <n v="561"/>
    <n v="521"/>
    <n v="234"/>
    <n v="217"/>
    <n v="24684"/>
    <n v="21095"/>
    <n v="15564"/>
    <n v="13590"/>
    <n v="9990"/>
    <n v="8730"/>
    <n v="7812"/>
    <n v="5955"/>
    <n v="5319"/>
    <n v="3687"/>
    <n v="3445"/>
    <n v="1825"/>
    <n v="2251"/>
    <n v="1047"/>
    <n v="1051"/>
    <n v="501"/>
    <n v="420"/>
  </r>
  <r>
    <s v="NGA"/>
    <x v="0"/>
    <m/>
    <x v="7"/>
    <m/>
    <s v="GUBIO"/>
    <m/>
    <n v="239316"/>
    <n v="216882"/>
    <n v="456198"/>
    <n v="46232"/>
    <n v="40950"/>
    <n v="30100"/>
    <n v="24308"/>
    <n v="17316"/>
    <n v="13084"/>
    <n v="15354"/>
    <n v="12261"/>
    <n v="12023"/>
    <n v="7512"/>
    <n v="7265"/>
    <n v="2955"/>
    <n v="4318"/>
    <n v="1922"/>
    <n v="1946"/>
    <n v="1053"/>
    <n v="717"/>
    <n v="40077"/>
    <n v="33822"/>
    <n v="25070"/>
    <n v="22880"/>
    <n v="21081"/>
    <n v="17087"/>
    <n v="15197"/>
    <n v="10675"/>
    <n v="9356"/>
    <n v="5519"/>
    <n v="5164"/>
    <n v="3200"/>
    <n v="3298"/>
    <n v="1519"/>
    <n v="1450"/>
    <n v="705"/>
    <n v="782"/>
    <n v="86309"/>
    <n v="74772"/>
    <n v="55170"/>
    <n v="47188"/>
    <n v="38397"/>
    <n v="30171"/>
    <n v="30551"/>
    <n v="22936"/>
    <n v="21379"/>
    <n v="13031"/>
    <n v="12429"/>
    <n v="6155"/>
    <n v="7616"/>
    <n v="3441"/>
    <n v="3396"/>
    <n v="1758"/>
    <n v="1499"/>
  </r>
  <r>
    <s v="NGA"/>
    <x v="0"/>
    <m/>
    <x v="7"/>
    <m/>
    <s v="GUZAMALA"/>
    <m/>
    <n v="99880"/>
    <n v="90468"/>
    <n v="190348"/>
    <n v="17558"/>
    <n v="14554"/>
    <n v="11995"/>
    <n v="10949"/>
    <n v="8600"/>
    <n v="6713"/>
    <n v="6635"/>
    <n v="5161"/>
    <n v="4958"/>
    <n v="3194"/>
    <n v="2903"/>
    <n v="1887"/>
    <n v="1955"/>
    <n v="795"/>
    <n v="1114"/>
    <n v="519"/>
    <n v="390"/>
    <n v="16151"/>
    <n v="12722"/>
    <n v="10430"/>
    <n v="10356"/>
    <n v="8611"/>
    <n v="6602"/>
    <n v="5840"/>
    <n v="4598"/>
    <n v="4272"/>
    <n v="2697"/>
    <n v="2357"/>
    <n v="1616"/>
    <n v="1471"/>
    <n v="1077"/>
    <n v="834"/>
    <n v="465"/>
    <n v="369"/>
    <n v="33709"/>
    <n v="27276"/>
    <n v="22425"/>
    <n v="21305"/>
    <n v="17211"/>
    <n v="13315"/>
    <n v="12475"/>
    <n v="9759"/>
    <n v="9230"/>
    <n v="5891"/>
    <n v="5260"/>
    <n v="3503"/>
    <n v="3426"/>
    <n v="1872"/>
    <n v="1948"/>
    <n v="984"/>
    <n v="759"/>
  </r>
  <r>
    <s v="NGA"/>
    <x v="0"/>
    <m/>
    <x v="7"/>
    <m/>
    <s v="GWOZA"/>
    <m/>
    <n v="237452"/>
    <n v="219235"/>
    <n v="456687"/>
    <n v="44466"/>
    <n v="35618"/>
    <n v="30872"/>
    <n v="29057"/>
    <n v="19161"/>
    <n v="15709"/>
    <n v="14185"/>
    <n v="11627"/>
    <n v="9834"/>
    <n v="7122"/>
    <n v="5999"/>
    <n v="3959"/>
    <n v="3475"/>
    <n v="2187"/>
    <n v="2292"/>
    <n v="1048"/>
    <n v="841"/>
    <n v="41188"/>
    <n v="32780"/>
    <n v="26635"/>
    <n v="22888"/>
    <n v="19163"/>
    <n v="16144"/>
    <n v="13418"/>
    <n v="10584"/>
    <n v="9254"/>
    <n v="6573"/>
    <n v="5944"/>
    <n v="4041"/>
    <n v="3904"/>
    <n v="2423"/>
    <n v="2370"/>
    <n v="999"/>
    <n v="927"/>
    <n v="85654"/>
    <n v="68398"/>
    <n v="57507"/>
    <n v="51945"/>
    <n v="38324"/>
    <n v="31853"/>
    <n v="27603"/>
    <n v="22211"/>
    <n v="19088"/>
    <n v="13695"/>
    <n v="11943"/>
    <n v="8000"/>
    <n v="7379"/>
    <n v="4610"/>
    <n v="4662"/>
    <n v="2047"/>
    <n v="1768"/>
  </r>
  <r>
    <s v="NGA"/>
    <x v="0"/>
    <m/>
    <x v="7"/>
    <m/>
    <s v="HAWUL"/>
    <m/>
    <n v="71771"/>
    <n v="74348"/>
    <n v="146119"/>
    <n v="14942"/>
    <n v="11339"/>
    <n v="8199"/>
    <n v="6940"/>
    <n v="5358"/>
    <n v="4939"/>
    <n v="4383"/>
    <n v="3738"/>
    <n v="2865"/>
    <n v="2045"/>
    <n v="1759"/>
    <n v="1306"/>
    <n v="1155"/>
    <n v="913"/>
    <n v="899"/>
    <n v="492"/>
    <n v="499"/>
    <n v="13825"/>
    <n v="11150"/>
    <n v="8035"/>
    <n v="7475"/>
    <n v="6278"/>
    <n v="5302"/>
    <n v="4090"/>
    <n v="3118"/>
    <n v="3080"/>
    <n v="2257"/>
    <n v="2404"/>
    <n v="1744"/>
    <n v="1911"/>
    <n v="1219"/>
    <n v="1328"/>
    <n v="600"/>
    <n v="532"/>
    <n v="28767"/>
    <n v="22489"/>
    <n v="16234"/>
    <n v="14415"/>
    <n v="11636"/>
    <n v="10241"/>
    <n v="8473"/>
    <n v="6856"/>
    <n v="5945"/>
    <n v="4302"/>
    <n v="4163"/>
    <n v="3050"/>
    <n v="3066"/>
    <n v="2132"/>
    <n v="2227"/>
    <n v="1092"/>
    <n v="1031"/>
  </r>
  <r>
    <s v="NGA"/>
    <x v="0"/>
    <m/>
    <x v="7"/>
    <m/>
    <s v="JERE"/>
    <m/>
    <n v="108489"/>
    <n v="100594"/>
    <n v="209083"/>
    <n v="19494"/>
    <n v="15757"/>
    <n v="12730"/>
    <n v="10200"/>
    <n v="10602"/>
    <n v="9187"/>
    <n v="6898"/>
    <n v="5697"/>
    <n v="5052"/>
    <n v="3585"/>
    <n v="2867"/>
    <n v="2296"/>
    <n v="1669"/>
    <n v="991"/>
    <n v="815"/>
    <n v="376"/>
    <n v="273"/>
    <n v="18782"/>
    <n v="15426"/>
    <n v="12007"/>
    <n v="10379"/>
    <n v="10395"/>
    <n v="7451"/>
    <n v="6148"/>
    <n v="4492"/>
    <n v="4559"/>
    <n v="2556"/>
    <n v="2640"/>
    <n v="1498"/>
    <n v="1693"/>
    <n v="867"/>
    <n v="1011"/>
    <n v="339"/>
    <n v="351"/>
    <n v="38276"/>
    <n v="31183"/>
    <n v="24737"/>
    <n v="20579"/>
    <n v="20997"/>
    <n v="16638"/>
    <n v="13046"/>
    <n v="10189"/>
    <n v="9611"/>
    <n v="6141"/>
    <n v="5507"/>
    <n v="3794"/>
    <n v="3362"/>
    <n v="1858"/>
    <n v="1826"/>
    <n v="715"/>
    <n v="624"/>
  </r>
  <r>
    <s v="NGA"/>
    <x v="0"/>
    <m/>
    <x v="7"/>
    <m/>
    <s v="KAGA"/>
    <m/>
    <n v="71494"/>
    <n v="64277"/>
    <n v="135771"/>
    <n v="12976"/>
    <n v="11920"/>
    <n v="8497"/>
    <n v="6935"/>
    <n v="5417"/>
    <n v="4885"/>
    <n v="4974"/>
    <n v="3458"/>
    <n v="3909"/>
    <n v="2091"/>
    <n v="2236"/>
    <n v="1043"/>
    <n v="1529"/>
    <n v="652"/>
    <n v="641"/>
    <n v="149"/>
    <n v="182"/>
    <n v="12070"/>
    <n v="10324"/>
    <n v="6615"/>
    <n v="6729"/>
    <n v="6010"/>
    <n v="4811"/>
    <n v="4707"/>
    <n v="2871"/>
    <n v="2997"/>
    <n v="1586"/>
    <n v="1864"/>
    <n v="898"/>
    <n v="1250"/>
    <n v="517"/>
    <n v="644"/>
    <n v="203"/>
    <n v="181"/>
    <n v="25046"/>
    <n v="22244"/>
    <n v="15112"/>
    <n v="13664"/>
    <n v="11427"/>
    <n v="9696"/>
    <n v="9681"/>
    <n v="6329"/>
    <n v="6906"/>
    <n v="3677"/>
    <n v="4100"/>
    <n v="1941"/>
    <n v="2779"/>
    <n v="1169"/>
    <n v="1285"/>
    <n v="352"/>
    <n v="363"/>
  </r>
  <r>
    <s v="NGA"/>
    <x v="0"/>
    <m/>
    <x v="7"/>
    <m/>
    <s v="KALA/BALGE"/>
    <m/>
    <n v="61945"/>
    <n v="58269"/>
    <n v="120214"/>
    <n v="12013"/>
    <n v="10323"/>
    <n v="7818"/>
    <n v="6131"/>
    <n v="4598"/>
    <n v="3990"/>
    <n v="3727"/>
    <n v="3071"/>
    <n v="2752"/>
    <n v="2068"/>
    <n v="1761"/>
    <n v="1027"/>
    <n v="951"/>
    <n v="590"/>
    <n v="645"/>
    <n v="281"/>
    <n v="199"/>
    <n v="10990"/>
    <n v="9480"/>
    <n v="7168"/>
    <n v="6069"/>
    <n v="4886"/>
    <n v="4204"/>
    <n v="3587"/>
    <n v="2820"/>
    <n v="2379"/>
    <n v="1586"/>
    <n v="1572"/>
    <n v="975"/>
    <n v="914"/>
    <n v="541"/>
    <n v="630"/>
    <n v="218"/>
    <n v="250"/>
    <n v="23003"/>
    <n v="19803"/>
    <n v="14986"/>
    <n v="12200"/>
    <n v="9484"/>
    <n v="8194"/>
    <n v="7314"/>
    <n v="5891"/>
    <n v="5131"/>
    <n v="3654"/>
    <n v="3333"/>
    <n v="2002"/>
    <n v="1865"/>
    <n v="1131"/>
    <n v="1275"/>
    <n v="499"/>
    <n v="449"/>
  </r>
  <r>
    <s v="NGA"/>
    <x v="0"/>
    <m/>
    <x v="7"/>
    <m/>
    <s v="KONDUGA"/>
    <m/>
    <n v="83493"/>
    <n v="80453"/>
    <n v="163946"/>
    <n v="15088"/>
    <n v="12872"/>
    <n v="9098"/>
    <n v="7466"/>
    <n v="6248"/>
    <n v="5550"/>
    <n v="5944"/>
    <n v="4231"/>
    <n v="4784"/>
    <n v="2714"/>
    <n v="3221"/>
    <n v="1582"/>
    <n v="2154"/>
    <n v="815"/>
    <n v="1033"/>
    <n v="342"/>
    <n v="351"/>
    <n v="14452"/>
    <n v="12650"/>
    <n v="8449"/>
    <n v="7984"/>
    <n v="7451"/>
    <n v="5664"/>
    <n v="5753"/>
    <n v="3507"/>
    <n v="4374"/>
    <n v="2135"/>
    <n v="2605"/>
    <n v="1213"/>
    <n v="1913"/>
    <n v="674"/>
    <n v="999"/>
    <n v="316"/>
    <n v="314"/>
    <n v="29540"/>
    <n v="25522"/>
    <n v="17547"/>
    <n v="15450"/>
    <n v="13699"/>
    <n v="11214"/>
    <n v="11697"/>
    <n v="7738"/>
    <n v="9158"/>
    <n v="4849"/>
    <n v="5826"/>
    <n v="2795"/>
    <n v="4067"/>
    <n v="1489"/>
    <n v="2032"/>
    <n v="658"/>
    <n v="665"/>
  </r>
  <r>
    <s v="NGA"/>
    <x v="0"/>
    <m/>
    <x v="7"/>
    <m/>
    <s v="KUKAWA"/>
    <m/>
    <n v="218146"/>
    <n v="185028"/>
    <n v="403174"/>
    <n v="40197"/>
    <n v="32381"/>
    <n v="23698"/>
    <n v="19952"/>
    <n v="17715"/>
    <n v="16358"/>
    <n v="15908"/>
    <n v="12510"/>
    <n v="11506"/>
    <n v="7454"/>
    <n v="6676"/>
    <n v="4376"/>
    <n v="4122"/>
    <n v="1931"/>
    <n v="2015"/>
    <n v="727"/>
    <n v="620"/>
    <n v="36358"/>
    <n v="30106"/>
    <n v="21200"/>
    <n v="19116"/>
    <n v="17320"/>
    <n v="13879"/>
    <n v="12397"/>
    <n v="8506"/>
    <n v="8378"/>
    <n v="4170"/>
    <n v="4571"/>
    <n v="2586"/>
    <n v="2624"/>
    <n v="1242"/>
    <n v="1424"/>
    <n v="574"/>
    <n v="577"/>
    <n v="76555"/>
    <n v="62487"/>
    <n v="44898"/>
    <n v="39068"/>
    <n v="35035"/>
    <n v="30237"/>
    <n v="28305"/>
    <n v="21016"/>
    <n v="19884"/>
    <n v="11624"/>
    <n v="11247"/>
    <n v="6962"/>
    <n v="6746"/>
    <n v="3173"/>
    <n v="3439"/>
    <n v="1301"/>
    <n v="1197"/>
  </r>
  <r>
    <s v="NGA"/>
    <x v="0"/>
    <m/>
    <x v="7"/>
    <m/>
    <s v="KWAYA KUSAR"/>
    <m/>
    <n v="41323"/>
    <n v="39423"/>
    <n v="80746"/>
    <n v="7553"/>
    <n v="6527"/>
    <n v="5634"/>
    <n v="4524"/>
    <n v="3115"/>
    <n v="2958"/>
    <n v="2618"/>
    <n v="1987"/>
    <n v="1510"/>
    <n v="1080"/>
    <n v="1050"/>
    <n v="717"/>
    <n v="689"/>
    <n v="434"/>
    <n v="475"/>
    <n v="237"/>
    <n v="215"/>
    <n v="7316"/>
    <n v="6040"/>
    <n v="4524"/>
    <n v="4392"/>
    <n v="3583"/>
    <n v="2706"/>
    <n v="2259"/>
    <n v="1602"/>
    <n v="1711"/>
    <n v="996"/>
    <n v="1198"/>
    <n v="733"/>
    <n v="850"/>
    <n v="493"/>
    <n v="551"/>
    <n v="223"/>
    <n v="246"/>
    <n v="14869"/>
    <n v="12567"/>
    <n v="10158"/>
    <n v="8916"/>
    <n v="6698"/>
    <n v="5664"/>
    <n v="4877"/>
    <n v="3589"/>
    <n v="3221"/>
    <n v="2076"/>
    <n v="2248"/>
    <n v="1450"/>
    <n v="1539"/>
    <n v="927"/>
    <n v="1026"/>
    <n v="460"/>
    <n v="461"/>
  </r>
  <r>
    <s v="NGA"/>
    <x v="0"/>
    <m/>
    <x v="7"/>
    <m/>
    <s v="MAFA"/>
    <m/>
    <n v="106130"/>
    <n v="99480"/>
    <n v="205610"/>
    <n v="19498"/>
    <n v="17283"/>
    <n v="12586"/>
    <n v="9446"/>
    <n v="7522"/>
    <n v="6866"/>
    <n v="7355"/>
    <n v="5378"/>
    <n v="5787"/>
    <n v="3307"/>
    <n v="3675"/>
    <n v="1992"/>
    <n v="2316"/>
    <n v="1033"/>
    <n v="1262"/>
    <n v="441"/>
    <n v="383"/>
    <n v="17791"/>
    <n v="16306"/>
    <n v="11733"/>
    <n v="9756"/>
    <n v="9117"/>
    <n v="7014"/>
    <n v="6807"/>
    <n v="4634"/>
    <n v="4761"/>
    <n v="2351"/>
    <n v="2939"/>
    <n v="1473"/>
    <n v="1983"/>
    <n v="967"/>
    <n v="1073"/>
    <n v="375"/>
    <n v="400"/>
    <n v="37289"/>
    <n v="33589"/>
    <n v="24319"/>
    <n v="19202"/>
    <n v="16639"/>
    <n v="13880"/>
    <n v="14162"/>
    <n v="10012"/>
    <n v="10548"/>
    <n v="5658"/>
    <n v="6614"/>
    <n v="3465"/>
    <n v="4299"/>
    <n v="2000"/>
    <n v="2335"/>
    <n v="816"/>
    <n v="783"/>
  </r>
  <r>
    <s v="NGA"/>
    <x v="0"/>
    <m/>
    <x v="7"/>
    <m/>
    <s v="MAGUMERI"/>
    <m/>
    <n v="167354"/>
    <n v="155109"/>
    <n v="322463"/>
    <n v="31717"/>
    <n v="28313"/>
    <n v="18853"/>
    <n v="15125"/>
    <n v="12331"/>
    <n v="11002"/>
    <n v="11874"/>
    <n v="8439"/>
    <n v="8945"/>
    <n v="4969"/>
    <n v="5383"/>
    <n v="2581"/>
    <n v="3500"/>
    <n v="1458"/>
    <n v="1711"/>
    <n v="628"/>
    <n v="525"/>
    <n v="28371"/>
    <n v="24802"/>
    <n v="16281"/>
    <n v="17259"/>
    <n v="15530"/>
    <n v="11127"/>
    <n v="10733"/>
    <n v="6953"/>
    <n v="7055"/>
    <n v="3869"/>
    <n v="4342"/>
    <n v="2225"/>
    <n v="2806"/>
    <n v="1320"/>
    <n v="1337"/>
    <n v="607"/>
    <n v="492"/>
    <n v="60088"/>
    <n v="53115"/>
    <n v="35134"/>
    <n v="32384"/>
    <n v="27861"/>
    <n v="22129"/>
    <n v="22607"/>
    <n v="15392"/>
    <n v="16000"/>
    <n v="8838"/>
    <n v="9725"/>
    <n v="4806"/>
    <n v="6306"/>
    <n v="2778"/>
    <n v="3048"/>
    <n v="1235"/>
    <n v="1017"/>
  </r>
  <r>
    <s v="NGA"/>
    <x v="0"/>
    <m/>
    <x v="7"/>
    <m/>
    <s v="MAIDUGURI"/>
    <m/>
    <n v="283893"/>
    <n v="255924"/>
    <n v="539817"/>
    <n v="49468"/>
    <n v="41662"/>
    <n v="36859"/>
    <n v="29077"/>
    <n v="25350"/>
    <n v="21506"/>
    <n v="17083"/>
    <n v="15064"/>
    <n v="12865"/>
    <n v="10340"/>
    <n v="7569"/>
    <n v="6861"/>
    <n v="3910"/>
    <n v="2665"/>
    <n v="1774"/>
    <n v="1112"/>
    <n v="728"/>
    <n v="47484"/>
    <n v="39907"/>
    <n v="33428"/>
    <n v="25997"/>
    <n v="22836"/>
    <n v="18027"/>
    <n v="15085"/>
    <n v="12159"/>
    <n v="10914"/>
    <n v="7033"/>
    <n v="6797"/>
    <n v="4527"/>
    <n v="4189"/>
    <n v="2495"/>
    <n v="2458"/>
    <n v="1342"/>
    <n v="1246"/>
    <n v="96952"/>
    <n v="81569"/>
    <n v="70287"/>
    <n v="55074"/>
    <n v="48186"/>
    <n v="39533"/>
    <n v="32168"/>
    <n v="27223"/>
    <n v="23779"/>
    <n v="17373"/>
    <n v="14366"/>
    <n v="11388"/>
    <n v="8099"/>
    <n v="5160"/>
    <n v="4232"/>
    <n v="2454"/>
    <n v="1974"/>
  </r>
  <r>
    <s v="NGA"/>
    <x v="0"/>
    <m/>
    <x v="7"/>
    <m/>
    <s v="MARTE"/>
    <m/>
    <n v="127952"/>
    <n v="115407"/>
    <n v="243359"/>
    <n v="23570"/>
    <n v="20863"/>
    <n v="15180"/>
    <n v="12526"/>
    <n v="9900"/>
    <n v="8684"/>
    <n v="7960"/>
    <n v="6562"/>
    <n v="6110"/>
    <n v="4206"/>
    <n v="4110"/>
    <n v="2255"/>
    <n v="2686"/>
    <n v="1158"/>
    <n v="1295"/>
    <n v="493"/>
    <n v="394"/>
    <n v="22004"/>
    <n v="18700"/>
    <n v="13540"/>
    <n v="11585"/>
    <n v="9926"/>
    <n v="8369"/>
    <n v="7485"/>
    <n v="5487"/>
    <n v="5178"/>
    <n v="2984"/>
    <n v="3431"/>
    <n v="1490"/>
    <n v="2205"/>
    <n v="905"/>
    <n v="1198"/>
    <n v="454"/>
    <n v="466"/>
    <n v="45574"/>
    <n v="39563"/>
    <n v="28720"/>
    <n v="24111"/>
    <n v="19826"/>
    <n v="17053"/>
    <n v="15445"/>
    <n v="12049"/>
    <n v="11288"/>
    <n v="7190"/>
    <n v="7541"/>
    <n v="3745"/>
    <n v="4891"/>
    <n v="2063"/>
    <n v="2493"/>
    <n v="947"/>
    <n v="860"/>
  </r>
  <r>
    <s v="NGA"/>
    <x v="0"/>
    <m/>
    <x v="7"/>
    <m/>
    <s v="MOBBAR"/>
    <m/>
    <n v="104482"/>
    <n v="92896"/>
    <n v="197378"/>
    <n v="18612"/>
    <n v="16940"/>
    <n v="13241"/>
    <n v="10646"/>
    <n v="7967"/>
    <n v="6989"/>
    <n v="7017"/>
    <n v="5229"/>
    <n v="5178"/>
    <n v="3128"/>
    <n v="3159"/>
    <n v="1792"/>
    <n v="2047"/>
    <n v="871"/>
    <n v="987"/>
    <n v="385"/>
    <n v="294"/>
    <n v="16922"/>
    <n v="15187"/>
    <n v="10727"/>
    <n v="9579"/>
    <n v="8686"/>
    <n v="6762"/>
    <n v="6432"/>
    <n v="4192"/>
    <n v="4080"/>
    <n v="2377"/>
    <n v="2730"/>
    <n v="1191"/>
    <n v="1710"/>
    <n v="789"/>
    <n v="871"/>
    <n v="343"/>
    <n v="318"/>
    <n v="35534"/>
    <n v="32127"/>
    <n v="23968"/>
    <n v="20225"/>
    <n v="16653"/>
    <n v="13751"/>
    <n v="13449"/>
    <n v="9421"/>
    <n v="9258"/>
    <n v="5505"/>
    <n v="5889"/>
    <n v="2983"/>
    <n v="3757"/>
    <n v="1660"/>
    <n v="1858"/>
    <n v="728"/>
    <n v="612"/>
  </r>
  <r>
    <s v="NGA"/>
    <x v="0"/>
    <m/>
    <x v="7"/>
    <m/>
    <s v="MONGUNO"/>
    <m/>
    <n v="80016"/>
    <n v="73422"/>
    <n v="153438"/>
    <n v="14200"/>
    <n v="12680"/>
    <n v="10059"/>
    <n v="8410"/>
    <n v="6023"/>
    <n v="5236"/>
    <n v="5086"/>
    <n v="4128"/>
    <n v="4088"/>
    <n v="2546"/>
    <n v="2578"/>
    <n v="1345"/>
    <n v="1658"/>
    <n v="658"/>
    <n v="773"/>
    <n v="290"/>
    <n v="258"/>
    <n v="13173"/>
    <n v="10961"/>
    <n v="8930"/>
    <n v="8602"/>
    <n v="6216"/>
    <n v="5091"/>
    <n v="4854"/>
    <n v="3390"/>
    <n v="3432"/>
    <n v="1945"/>
    <n v="2263"/>
    <n v="987"/>
    <n v="1578"/>
    <n v="616"/>
    <n v="853"/>
    <n v="247"/>
    <n v="284"/>
    <n v="27373"/>
    <n v="23641"/>
    <n v="18989"/>
    <n v="17012"/>
    <n v="12239"/>
    <n v="10327"/>
    <n v="9940"/>
    <n v="7518"/>
    <n v="7520"/>
    <n v="4491"/>
    <n v="4841"/>
    <n v="2332"/>
    <n v="3236"/>
    <n v="1274"/>
    <n v="1626"/>
    <n v="537"/>
    <n v="542"/>
  </r>
  <r>
    <s v="NGA"/>
    <x v="0"/>
    <m/>
    <x v="7"/>
    <m/>
    <s v="NGALA"/>
    <m/>
    <n v="242344"/>
    <n v="224924"/>
    <n v="467268"/>
    <n v="49570"/>
    <n v="39602"/>
    <n v="30290"/>
    <n v="24617"/>
    <n v="18501"/>
    <n v="15565"/>
    <n v="13797"/>
    <n v="11980"/>
    <n v="10085"/>
    <n v="7841"/>
    <n v="6208"/>
    <n v="4404"/>
    <n v="4002"/>
    <n v="2446"/>
    <n v="2004"/>
    <n v="791"/>
    <n v="641"/>
    <n v="46300"/>
    <n v="35444"/>
    <n v="26790"/>
    <n v="22197"/>
    <n v="18537"/>
    <n v="16113"/>
    <n v="13895"/>
    <n v="10779"/>
    <n v="9274"/>
    <n v="6471"/>
    <n v="6206"/>
    <n v="3056"/>
    <n v="4340"/>
    <n v="1609"/>
    <n v="2106"/>
    <n v="1049"/>
    <n v="758"/>
    <n v="95870"/>
    <n v="75046"/>
    <n v="57080"/>
    <n v="46814"/>
    <n v="37038"/>
    <n v="31678"/>
    <n v="27692"/>
    <n v="22759"/>
    <n v="19359"/>
    <n v="14312"/>
    <n v="12414"/>
    <n v="7460"/>
    <n v="8342"/>
    <n v="4055"/>
    <n v="4110"/>
    <n v="1840"/>
    <n v="1399"/>
  </r>
  <r>
    <s v="NGA"/>
    <x v="0"/>
    <m/>
    <x v="7"/>
    <m/>
    <s v="NGANZAI"/>
    <m/>
    <n v="142525"/>
    <n v="133967"/>
    <n v="276492"/>
    <n v="28484"/>
    <n v="22555"/>
    <n v="18413"/>
    <n v="15020"/>
    <n v="11040"/>
    <n v="9012"/>
    <n v="8343"/>
    <n v="7169"/>
    <n v="6104"/>
    <n v="4560"/>
    <n v="4072"/>
    <n v="1831"/>
    <n v="2643"/>
    <n v="1339"/>
    <n v="1192"/>
    <n v="410"/>
    <n v="338"/>
    <n v="26406"/>
    <n v="20535"/>
    <n v="16039"/>
    <n v="13781"/>
    <n v="11616"/>
    <n v="9916"/>
    <n v="8374"/>
    <n v="6504"/>
    <n v="5612"/>
    <n v="4064"/>
    <n v="3830"/>
    <n v="1746"/>
    <n v="2230"/>
    <n v="838"/>
    <n v="1220"/>
    <n v="749"/>
    <n v="507"/>
    <n v="54890"/>
    <n v="43090"/>
    <n v="34452"/>
    <n v="28801"/>
    <n v="22656"/>
    <n v="18928"/>
    <n v="16717"/>
    <n v="13673"/>
    <n v="11716"/>
    <n v="8624"/>
    <n v="7902"/>
    <n v="3577"/>
    <n v="4873"/>
    <n v="2177"/>
    <n v="2412"/>
    <n v="1159"/>
    <n v="845"/>
  </r>
  <r>
    <s v="NGA"/>
    <x v="0"/>
    <m/>
    <x v="7"/>
    <m/>
    <s v="SHANI"/>
    <m/>
    <n v="68352"/>
    <n v="65785"/>
    <n v="134137"/>
    <n v="13920"/>
    <n v="10981"/>
    <n v="8792"/>
    <n v="6955"/>
    <n v="5254"/>
    <n v="4610"/>
    <n v="3868"/>
    <n v="3403"/>
    <n v="2798"/>
    <n v="2096"/>
    <n v="1760"/>
    <n v="1118"/>
    <n v="981"/>
    <n v="584"/>
    <n v="701"/>
    <n v="285"/>
    <n v="246"/>
    <n v="13338"/>
    <n v="10005"/>
    <n v="7678"/>
    <n v="6831"/>
    <n v="5662"/>
    <n v="4781"/>
    <n v="3862"/>
    <n v="3015"/>
    <n v="2750"/>
    <n v="1899"/>
    <n v="1840"/>
    <n v="965"/>
    <n v="1167"/>
    <n v="845"/>
    <n v="574"/>
    <n v="323"/>
    <n v="250"/>
    <n v="27258"/>
    <n v="20986"/>
    <n v="16470"/>
    <n v="13786"/>
    <n v="10916"/>
    <n v="9391"/>
    <n v="7730"/>
    <n v="6418"/>
    <n v="5548"/>
    <n v="3995"/>
    <n v="3600"/>
    <n v="2083"/>
    <n v="2148"/>
    <n v="1429"/>
    <n v="1275"/>
    <n v="608"/>
    <n v="496"/>
  </r>
  <r>
    <s v="NGA"/>
    <x v="0"/>
    <m/>
    <x v="8"/>
    <m/>
    <s v="ABI"/>
    <m/>
    <n v="116505"/>
    <n v="114733"/>
    <n v="231238"/>
    <n v="14433"/>
    <n v="15308"/>
    <n v="15279"/>
    <n v="14289"/>
    <n v="11563"/>
    <n v="8561"/>
    <n v="6791"/>
    <n v="6211"/>
    <n v="5744"/>
    <n v="5077"/>
    <n v="4050"/>
    <n v="3128"/>
    <n v="2905"/>
    <n v="1603"/>
    <n v="786"/>
    <n v="418"/>
    <n v="359"/>
    <n v="13609"/>
    <n v="14141"/>
    <n v="14248"/>
    <n v="12809"/>
    <n v="9709"/>
    <n v="8322"/>
    <n v="7491"/>
    <n v="7514"/>
    <n v="6025"/>
    <n v="5506"/>
    <n v="3931"/>
    <n v="3698"/>
    <n v="3378"/>
    <n v="2571"/>
    <n v="846"/>
    <n v="602"/>
    <n v="333"/>
    <n v="28042"/>
    <n v="29449"/>
    <n v="29527"/>
    <n v="27098"/>
    <n v="21272"/>
    <n v="16883"/>
    <n v="14282"/>
    <n v="13725"/>
    <n v="11769"/>
    <n v="10583"/>
    <n v="7981"/>
    <n v="6826"/>
    <n v="6283"/>
    <n v="4174"/>
    <n v="1632"/>
    <n v="1020"/>
    <n v="692"/>
  </r>
  <r>
    <s v="NGA"/>
    <x v="0"/>
    <m/>
    <x v="8"/>
    <m/>
    <s v="AKAMKPA"/>
    <m/>
    <n v="85004"/>
    <n v="79944"/>
    <n v="164948"/>
    <n v="11000"/>
    <n v="11228"/>
    <n v="10897"/>
    <n v="10064"/>
    <n v="7932"/>
    <n v="6410"/>
    <n v="5480"/>
    <n v="4889"/>
    <n v="4465"/>
    <n v="3832"/>
    <n v="2836"/>
    <n v="1922"/>
    <n v="1600"/>
    <n v="1082"/>
    <n v="724"/>
    <n v="448"/>
    <n v="195"/>
    <n v="10287"/>
    <n v="10708"/>
    <n v="10158"/>
    <n v="9398"/>
    <n v="7304"/>
    <n v="6102"/>
    <n v="5464"/>
    <n v="5098"/>
    <n v="4194"/>
    <n v="3453"/>
    <n v="2500"/>
    <n v="1753"/>
    <n v="1436"/>
    <n v="949"/>
    <n v="584"/>
    <n v="354"/>
    <n v="202"/>
    <n v="21287"/>
    <n v="21936"/>
    <n v="21055"/>
    <n v="19462"/>
    <n v="15236"/>
    <n v="12512"/>
    <n v="10944"/>
    <n v="9987"/>
    <n v="8659"/>
    <n v="7285"/>
    <n v="5336"/>
    <n v="3675"/>
    <n v="3036"/>
    <n v="2031"/>
    <n v="1308"/>
    <n v="802"/>
    <n v="397"/>
  </r>
  <r>
    <s v="NGA"/>
    <x v="0"/>
    <m/>
    <x v="8"/>
    <m/>
    <s v="AKPABUYO"/>
    <m/>
    <n v="322807"/>
    <n v="297367"/>
    <n v="620174"/>
    <n v="41852"/>
    <n v="43557"/>
    <n v="41725"/>
    <n v="38642"/>
    <n v="29771"/>
    <n v="24619"/>
    <n v="21045"/>
    <n v="17946"/>
    <n v="16292"/>
    <n v="13025"/>
    <n v="10796"/>
    <n v="7015"/>
    <n v="6395"/>
    <n v="4739"/>
    <n v="2772"/>
    <n v="1728"/>
    <n v="888"/>
    <n v="39610"/>
    <n v="39109"/>
    <n v="37225"/>
    <n v="35426"/>
    <n v="26535"/>
    <n v="21917"/>
    <n v="19895"/>
    <n v="18132"/>
    <n v="15383"/>
    <n v="11812"/>
    <n v="9392"/>
    <n v="7059"/>
    <n v="5777"/>
    <n v="4675"/>
    <n v="2771"/>
    <n v="1677"/>
    <n v="972"/>
    <n v="81462"/>
    <n v="82666"/>
    <n v="78950"/>
    <n v="74068"/>
    <n v="56306"/>
    <n v="46536"/>
    <n v="40940"/>
    <n v="36078"/>
    <n v="31675"/>
    <n v="24837"/>
    <n v="20188"/>
    <n v="14074"/>
    <n v="12172"/>
    <n v="9414"/>
    <n v="5543"/>
    <n v="3405"/>
    <n v="1860"/>
  </r>
  <r>
    <s v="NGA"/>
    <x v="0"/>
    <m/>
    <x v="8"/>
    <m/>
    <s v="BEKWARRA"/>
    <m/>
    <n v="75328"/>
    <n v="75818"/>
    <n v="151146"/>
    <n v="9744"/>
    <n v="10310"/>
    <n v="9837"/>
    <n v="9237"/>
    <n v="7161"/>
    <n v="5386"/>
    <n v="4376"/>
    <n v="4029"/>
    <n v="3648"/>
    <n v="3127"/>
    <n v="2465"/>
    <n v="1941"/>
    <n v="1377"/>
    <n v="1153"/>
    <n v="647"/>
    <n v="543"/>
    <n v="347"/>
    <n v="9238"/>
    <n v="9685"/>
    <n v="9414"/>
    <n v="8630"/>
    <n v="6320"/>
    <n v="5421"/>
    <n v="4838"/>
    <n v="4768"/>
    <n v="3869"/>
    <n v="3544"/>
    <n v="2736"/>
    <n v="2073"/>
    <n v="1824"/>
    <n v="1810"/>
    <n v="912"/>
    <n v="525"/>
    <n v="211"/>
    <n v="18982"/>
    <n v="19995"/>
    <n v="19251"/>
    <n v="17867"/>
    <n v="13481"/>
    <n v="10807"/>
    <n v="9214"/>
    <n v="8797"/>
    <n v="7517"/>
    <n v="6671"/>
    <n v="5201"/>
    <n v="4014"/>
    <n v="3201"/>
    <n v="2963"/>
    <n v="1559"/>
    <n v="1068"/>
    <n v="558"/>
  </r>
  <r>
    <s v="NGA"/>
    <x v="0"/>
    <m/>
    <x v="8"/>
    <m/>
    <s v="BIASE"/>
    <m/>
    <n v="123845"/>
    <n v="119671"/>
    <n v="243516"/>
    <n v="15422"/>
    <n v="16633"/>
    <n v="16488"/>
    <n v="15229"/>
    <n v="11936"/>
    <n v="8835"/>
    <n v="7287"/>
    <n v="6639"/>
    <n v="6224"/>
    <n v="5372"/>
    <n v="4253"/>
    <n v="2924"/>
    <n v="2759"/>
    <n v="1736"/>
    <n v="1099"/>
    <n v="651"/>
    <n v="358"/>
    <n v="14848"/>
    <n v="15382"/>
    <n v="15329"/>
    <n v="13822"/>
    <n v="10160"/>
    <n v="8672"/>
    <n v="7941"/>
    <n v="7835"/>
    <n v="6243"/>
    <n v="5593"/>
    <n v="4305"/>
    <n v="3052"/>
    <n v="2513"/>
    <n v="1869"/>
    <n v="976"/>
    <n v="760"/>
    <n v="371"/>
    <n v="30270"/>
    <n v="32015"/>
    <n v="31817"/>
    <n v="29051"/>
    <n v="22096"/>
    <n v="17507"/>
    <n v="15228"/>
    <n v="14474"/>
    <n v="12467"/>
    <n v="10965"/>
    <n v="8558"/>
    <n v="5976"/>
    <n v="5272"/>
    <n v="3605"/>
    <n v="2075"/>
    <n v="1411"/>
    <n v="729"/>
  </r>
  <r>
    <s v="NGA"/>
    <x v="0"/>
    <m/>
    <x v="8"/>
    <m/>
    <s v="BOKI"/>
    <m/>
    <n v="106645"/>
    <n v="102742"/>
    <n v="209387"/>
    <n v="13314"/>
    <n v="14136"/>
    <n v="14083"/>
    <n v="13156"/>
    <n v="10334"/>
    <n v="7790"/>
    <n v="6538"/>
    <n v="5917"/>
    <n v="5283"/>
    <n v="4480"/>
    <n v="3537"/>
    <n v="2487"/>
    <n v="2053"/>
    <n v="1571"/>
    <n v="952"/>
    <n v="572"/>
    <n v="442"/>
    <n v="12635"/>
    <n v="13131"/>
    <n v="13066"/>
    <n v="11760"/>
    <n v="8884"/>
    <n v="7566"/>
    <n v="6829"/>
    <n v="6560"/>
    <n v="5328"/>
    <n v="4718"/>
    <n v="3584"/>
    <n v="2568"/>
    <n v="2205"/>
    <n v="1494"/>
    <n v="1157"/>
    <n v="756"/>
    <n v="501"/>
    <n v="25949"/>
    <n v="27267"/>
    <n v="27149"/>
    <n v="24916"/>
    <n v="19218"/>
    <n v="15356"/>
    <n v="13367"/>
    <n v="12477"/>
    <n v="10611"/>
    <n v="9198"/>
    <n v="7121"/>
    <n v="5055"/>
    <n v="4258"/>
    <n v="3065"/>
    <n v="2109"/>
    <n v="1328"/>
    <n v="943"/>
  </r>
  <r>
    <s v="NGA"/>
    <x v="0"/>
    <m/>
    <x v="8"/>
    <m/>
    <s v="CALABAR MUNICIPALITY"/>
    <m/>
    <n v="93863"/>
    <n v="88893"/>
    <n v="182756"/>
    <n v="10276"/>
    <n v="9493"/>
    <n v="10248"/>
    <n v="9790"/>
    <n v="12865"/>
    <n v="10812"/>
    <n v="6922"/>
    <n v="6314"/>
    <n v="5027"/>
    <n v="4662"/>
    <n v="2564"/>
    <n v="2467"/>
    <n v="967"/>
    <n v="760"/>
    <n v="326"/>
    <n v="249"/>
    <n v="121"/>
    <n v="10103"/>
    <n v="9546"/>
    <n v="12159"/>
    <n v="12234"/>
    <n v="11907"/>
    <n v="8089"/>
    <n v="5927"/>
    <n v="5110"/>
    <n v="3832"/>
    <n v="3081"/>
    <n v="1996"/>
    <n v="1647"/>
    <n v="1147"/>
    <n v="916"/>
    <n v="613"/>
    <n v="394"/>
    <n v="192"/>
    <n v="20379"/>
    <n v="19039"/>
    <n v="22407"/>
    <n v="22024"/>
    <n v="24772"/>
    <n v="18901"/>
    <n v="12849"/>
    <n v="11424"/>
    <n v="8859"/>
    <n v="7743"/>
    <n v="4560"/>
    <n v="4114"/>
    <n v="2114"/>
    <n v="1676"/>
    <n v="939"/>
    <n v="643"/>
    <n v="313"/>
  </r>
  <r>
    <s v="NGA"/>
    <x v="0"/>
    <m/>
    <x v="8"/>
    <m/>
    <s v="CALABAR SOUTH"/>
    <m/>
    <n v="95291"/>
    <n v="95260"/>
    <n v="190551"/>
    <n v="10508"/>
    <n v="9740"/>
    <n v="10775"/>
    <n v="10203"/>
    <n v="12543"/>
    <n v="10392"/>
    <n v="6962"/>
    <n v="6340"/>
    <n v="4994"/>
    <n v="4708"/>
    <n v="2730"/>
    <n v="2371"/>
    <n v="1051"/>
    <n v="984"/>
    <n v="470"/>
    <n v="381"/>
    <n v="139"/>
    <n v="10673"/>
    <n v="10205"/>
    <n v="12357"/>
    <n v="12747"/>
    <n v="12696"/>
    <n v="8434"/>
    <n v="6263"/>
    <n v="5757"/>
    <n v="4292"/>
    <n v="3274"/>
    <n v="2591"/>
    <n v="1957"/>
    <n v="1347"/>
    <n v="1086"/>
    <n v="811"/>
    <n v="488"/>
    <n v="282"/>
    <n v="21181"/>
    <n v="19945"/>
    <n v="23132"/>
    <n v="22950"/>
    <n v="25239"/>
    <n v="18826"/>
    <n v="13225"/>
    <n v="12097"/>
    <n v="9286"/>
    <n v="7982"/>
    <n v="5321"/>
    <n v="4328"/>
    <n v="2398"/>
    <n v="2070"/>
    <n v="1281"/>
    <n v="869"/>
    <n v="421"/>
  </r>
  <r>
    <s v="NGA"/>
    <x v="0"/>
    <m/>
    <x v="8"/>
    <m/>
    <s v="ETUNG"/>
    <m/>
    <n v="47135"/>
    <n v="44535"/>
    <n v="91670"/>
    <n v="5869"/>
    <n v="6159"/>
    <n v="6028"/>
    <n v="5800"/>
    <n v="4544"/>
    <n v="3655"/>
    <n v="3111"/>
    <n v="2668"/>
    <n v="2442"/>
    <n v="1955"/>
    <n v="1496"/>
    <n v="1078"/>
    <n v="837"/>
    <n v="715"/>
    <n v="373"/>
    <n v="274"/>
    <n v="131"/>
    <n v="5609"/>
    <n v="5916"/>
    <n v="5805"/>
    <n v="5280"/>
    <n v="3960"/>
    <n v="3333"/>
    <n v="2979"/>
    <n v="2754"/>
    <n v="2199"/>
    <n v="1874"/>
    <n v="1422"/>
    <n v="1051"/>
    <n v="914"/>
    <n v="602"/>
    <n v="424"/>
    <n v="271"/>
    <n v="142"/>
    <n v="11478"/>
    <n v="12075"/>
    <n v="11833"/>
    <n v="11080"/>
    <n v="8504"/>
    <n v="6988"/>
    <n v="6090"/>
    <n v="5422"/>
    <n v="4641"/>
    <n v="3829"/>
    <n v="2918"/>
    <n v="2129"/>
    <n v="1751"/>
    <n v="1317"/>
    <n v="797"/>
    <n v="545"/>
    <n v="273"/>
  </r>
  <r>
    <s v="NGA"/>
    <x v="0"/>
    <m/>
    <x v="8"/>
    <m/>
    <s v="IKOM"/>
    <m/>
    <n v="95006"/>
    <n v="92475"/>
    <n v="187481"/>
    <n v="12640"/>
    <n v="12894"/>
    <n v="12308"/>
    <n v="11605"/>
    <n v="9110"/>
    <n v="7891"/>
    <n v="6471"/>
    <n v="5439"/>
    <n v="4396"/>
    <n v="3624"/>
    <n v="2586"/>
    <n v="2039"/>
    <n v="1458"/>
    <n v="1098"/>
    <n v="707"/>
    <n v="486"/>
    <n v="254"/>
    <n v="12048"/>
    <n v="12618"/>
    <n v="12360"/>
    <n v="11283"/>
    <n v="8906"/>
    <n v="7088"/>
    <n v="5910"/>
    <n v="5117"/>
    <n v="4239"/>
    <n v="3445"/>
    <n v="2589"/>
    <n v="1909"/>
    <n v="1873"/>
    <n v="1313"/>
    <n v="921"/>
    <n v="490"/>
    <n v="366"/>
    <n v="24688"/>
    <n v="25512"/>
    <n v="24668"/>
    <n v="22888"/>
    <n v="18016"/>
    <n v="14979"/>
    <n v="12381"/>
    <n v="10556"/>
    <n v="8635"/>
    <n v="7069"/>
    <n v="5175"/>
    <n v="3948"/>
    <n v="3331"/>
    <n v="2411"/>
    <n v="1628"/>
    <n v="976"/>
    <n v="620"/>
  </r>
  <r>
    <s v="NGA"/>
    <x v="0"/>
    <m/>
    <x v="8"/>
    <m/>
    <s v="OBANLIKU"/>
    <m/>
    <n v="109628"/>
    <n v="105594"/>
    <n v="215222"/>
    <n v="13637"/>
    <n v="14248"/>
    <n v="14347"/>
    <n v="13165"/>
    <n v="10764"/>
    <n v="8192"/>
    <n v="6503"/>
    <n v="5884"/>
    <n v="5376"/>
    <n v="4757"/>
    <n v="3819"/>
    <n v="2708"/>
    <n v="1903"/>
    <n v="2012"/>
    <n v="1113"/>
    <n v="808"/>
    <n v="392"/>
    <n v="12800"/>
    <n v="13204"/>
    <n v="13327"/>
    <n v="11898"/>
    <n v="8720"/>
    <n v="7795"/>
    <n v="6965"/>
    <n v="6828"/>
    <n v="5593"/>
    <n v="5086"/>
    <n v="3725"/>
    <n v="3148"/>
    <n v="2345"/>
    <n v="1893"/>
    <n v="1070"/>
    <n v="772"/>
    <n v="425"/>
    <n v="26437"/>
    <n v="27452"/>
    <n v="27674"/>
    <n v="25063"/>
    <n v="19484"/>
    <n v="15987"/>
    <n v="13468"/>
    <n v="12712"/>
    <n v="10969"/>
    <n v="9843"/>
    <n v="7544"/>
    <n v="5856"/>
    <n v="4248"/>
    <n v="3905"/>
    <n v="2183"/>
    <n v="1580"/>
    <n v="817"/>
  </r>
  <r>
    <s v="NGA"/>
    <x v="0"/>
    <m/>
    <x v="8"/>
    <m/>
    <s v="OBUBRA"/>
    <m/>
    <n v="97569"/>
    <n v="95817"/>
    <n v="193386"/>
    <n v="12815"/>
    <n v="13250"/>
    <n v="12784"/>
    <n v="11948"/>
    <n v="9338"/>
    <n v="7089"/>
    <n v="5836"/>
    <n v="5169"/>
    <n v="4848"/>
    <n v="3937"/>
    <n v="3107"/>
    <n v="2368"/>
    <n v="1873"/>
    <n v="1309"/>
    <n v="977"/>
    <n v="614"/>
    <n v="307"/>
    <n v="12170"/>
    <n v="12364"/>
    <n v="12139"/>
    <n v="10941"/>
    <n v="8246"/>
    <n v="7021"/>
    <n v="6431"/>
    <n v="6083"/>
    <n v="4964"/>
    <n v="4170"/>
    <n v="3284"/>
    <n v="2297"/>
    <n v="1983"/>
    <n v="1755"/>
    <n v="933"/>
    <n v="677"/>
    <n v="359"/>
    <n v="24985"/>
    <n v="25614"/>
    <n v="24923"/>
    <n v="22889"/>
    <n v="17584"/>
    <n v="14110"/>
    <n v="12267"/>
    <n v="11252"/>
    <n v="9812"/>
    <n v="8107"/>
    <n v="6391"/>
    <n v="4665"/>
    <n v="3856"/>
    <n v="3064"/>
    <n v="1910"/>
    <n v="1291"/>
    <n v="666"/>
  </r>
  <r>
    <s v="NGA"/>
    <x v="0"/>
    <m/>
    <x v="8"/>
    <m/>
    <s v="OBUDU"/>
    <m/>
    <n v="134900"/>
    <n v="132835"/>
    <n v="267735"/>
    <n v="17305"/>
    <n v="17936"/>
    <n v="18006"/>
    <n v="16841"/>
    <n v="13061"/>
    <n v="10002"/>
    <n v="8064"/>
    <n v="7272"/>
    <n v="6365"/>
    <n v="5526"/>
    <n v="4376"/>
    <n v="3223"/>
    <n v="2495"/>
    <n v="1917"/>
    <n v="1336"/>
    <n v="690"/>
    <n v="485"/>
    <n v="16400"/>
    <n v="16860"/>
    <n v="16818"/>
    <n v="15356"/>
    <n v="11775"/>
    <n v="9905"/>
    <n v="8450"/>
    <n v="8333"/>
    <n v="6621"/>
    <n v="6013"/>
    <n v="4653"/>
    <n v="3402"/>
    <n v="2844"/>
    <n v="2594"/>
    <n v="1392"/>
    <n v="932"/>
    <n v="487"/>
    <n v="33705"/>
    <n v="34796"/>
    <n v="34824"/>
    <n v="32197"/>
    <n v="24836"/>
    <n v="19907"/>
    <n v="16514"/>
    <n v="15605"/>
    <n v="12986"/>
    <n v="11539"/>
    <n v="9029"/>
    <n v="6625"/>
    <n v="5339"/>
    <n v="4511"/>
    <n v="2728"/>
    <n v="1622"/>
    <n v="972"/>
  </r>
  <r>
    <s v="NGA"/>
    <x v="0"/>
    <m/>
    <x v="8"/>
    <m/>
    <s v="ODUKPANI"/>
    <m/>
    <n v="138239"/>
    <n v="126743"/>
    <n v="264982"/>
    <n v="17168"/>
    <n v="18616"/>
    <n v="17857"/>
    <n v="16311"/>
    <n v="13061"/>
    <n v="10586"/>
    <n v="8876"/>
    <n v="7925"/>
    <n v="7150"/>
    <n v="5770"/>
    <n v="4674"/>
    <n v="3233"/>
    <n v="2721"/>
    <n v="1848"/>
    <n v="1285"/>
    <n v="768"/>
    <n v="390"/>
    <n v="15760"/>
    <n v="16729"/>
    <n v="15980"/>
    <n v="14481"/>
    <n v="10904"/>
    <n v="9322"/>
    <n v="8656"/>
    <n v="8192"/>
    <n v="6545"/>
    <n v="5637"/>
    <n v="4064"/>
    <n v="3336"/>
    <n v="2761"/>
    <n v="1962"/>
    <n v="1151"/>
    <n v="825"/>
    <n v="438"/>
    <n v="32928"/>
    <n v="35345"/>
    <n v="33837"/>
    <n v="30792"/>
    <n v="23965"/>
    <n v="19908"/>
    <n v="17532"/>
    <n v="16117"/>
    <n v="13695"/>
    <n v="11407"/>
    <n v="8738"/>
    <n v="6569"/>
    <n v="5482"/>
    <n v="3810"/>
    <n v="2436"/>
    <n v="1593"/>
    <n v="828"/>
  </r>
  <r>
    <s v="NGA"/>
    <x v="0"/>
    <m/>
    <x v="8"/>
    <m/>
    <s v="OGOJA"/>
    <m/>
    <n v="124353"/>
    <n v="121466"/>
    <n v="245819"/>
    <n v="15960"/>
    <n v="16489"/>
    <n v="16312"/>
    <n v="15629"/>
    <n v="12311"/>
    <n v="9145"/>
    <n v="7363"/>
    <n v="6483"/>
    <n v="5840"/>
    <n v="5274"/>
    <n v="4035"/>
    <n v="3066"/>
    <n v="2242"/>
    <n v="1998"/>
    <n v="1066"/>
    <n v="774"/>
    <n v="366"/>
    <n v="15176"/>
    <n v="15447"/>
    <n v="15651"/>
    <n v="14323"/>
    <n v="10800"/>
    <n v="8870"/>
    <n v="7795"/>
    <n v="7537"/>
    <n v="6131"/>
    <n v="5459"/>
    <n v="4068"/>
    <n v="3108"/>
    <n v="2669"/>
    <n v="1966"/>
    <n v="1167"/>
    <n v="831"/>
    <n v="468"/>
    <n v="31136"/>
    <n v="31936"/>
    <n v="31963"/>
    <n v="29952"/>
    <n v="23111"/>
    <n v="18015"/>
    <n v="15158"/>
    <n v="14020"/>
    <n v="11971"/>
    <n v="10733"/>
    <n v="8103"/>
    <n v="6174"/>
    <n v="4911"/>
    <n v="3964"/>
    <n v="2233"/>
    <n v="1605"/>
    <n v="834"/>
  </r>
  <r>
    <s v="NGA"/>
    <x v="0"/>
    <m/>
    <x v="8"/>
    <m/>
    <s v="YAKURR"/>
    <m/>
    <n v="125914"/>
    <n v="123225"/>
    <n v="249139"/>
    <n v="15652"/>
    <n v="16413"/>
    <n v="16573"/>
    <n v="15347"/>
    <n v="12467"/>
    <n v="9365"/>
    <n v="7328"/>
    <n v="6710"/>
    <n v="6122"/>
    <n v="5365"/>
    <n v="4276"/>
    <n v="3221"/>
    <n v="2597"/>
    <n v="1952"/>
    <n v="1290"/>
    <n v="835"/>
    <n v="401"/>
    <n v="14725"/>
    <n v="15304"/>
    <n v="15439"/>
    <n v="13874"/>
    <n v="10555"/>
    <n v="8955"/>
    <n v="7974"/>
    <n v="7982"/>
    <n v="6406"/>
    <n v="5881"/>
    <n v="4566"/>
    <n v="3345"/>
    <n v="3183"/>
    <n v="1977"/>
    <n v="1563"/>
    <n v="1077"/>
    <n v="419"/>
    <n v="30377"/>
    <n v="31717"/>
    <n v="32012"/>
    <n v="29221"/>
    <n v="23022"/>
    <n v="18320"/>
    <n v="15302"/>
    <n v="14692"/>
    <n v="12528"/>
    <n v="11246"/>
    <n v="8842"/>
    <n v="6566"/>
    <n v="5780"/>
    <n v="3929"/>
    <n v="2853"/>
    <n v="1912"/>
    <n v="820"/>
  </r>
  <r>
    <s v="NGA"/>
    <x v="0"/>
    <m/>
    <x v="8"/>
    <m/>
    <s v="YALA"/>
    <m/>
    <n v="123655"/>
    <n v="125460"/>
    <n v="249115"/>
    <n v="17875"/>
    <n v="17391"/>
    <n v="16788"/>
    <n v="15064"/>
    <n v="11037"/>
    <n v="8492"/>
    <n v="6991"/>
    <n v="6130"/>
    <n v="5628"/>
    <n v="4786"/>
    <n v="3984"/>
    <n v="2809"/>
    <n v="2578"/>
    <n v="1713"/>
    <n v="1230"/>
    <n v="716"/>
    <n v="443"/>
    <n v="17411"/>
    <n v="16677"/>
    <n v="15592"/>
    <n v="14201"/>
    <n v="10257"/>
    <n v="8746"/>
    <n v="7938"/>
    <n v="7277"/>
    <n v="6269"/>
    <n v="5312"/>
    <n v="4220"/>
    <n v="3348"/>
    <n v="2940"/>
    <n v="2208"/>
    <n v="1398"/>
    <n v="1128"/>
    <n v="538"/>
    <n v="35286"/>
    <n v="34068"/>
    <n v="32380"/>
    <n v="29265"/>
    <n v="21294"/>
    <n v="17238"/>
    <n v="14929"/>
    <n v="13407"/>
    <n v="11897"/>
    <n v="10098"/>
    <n v="8204"/>
    <n v="6157"/>
    <n v="5518"/>
    <n v="3921"/>
    <n v="2628"/>
    <n v="1844"/>
    <n v="981"/>
  </r>
  <r>
    <s v="NGA"/>
    <x v="0"/>
    <m/>
    <x v="9"/>
    <m/>
    <s v="ANIOCHA NORTH"/>
    <m/>
    <n v="77346"/>
    <n v="77321"/>
    <n v="154667"/>
    <n v="8328"/>
    <n v="8583"/>
    <n v="9768"/>
    <n v="9946"/>
    <n v="8198"/>
    <n v="5964"/>
    <n v="4747"/>
    <n v="4054"/>
    <n v="3450"/>
    <n v="3246"/>
    <n v="2567"/>
    <n v="2711"/>
    <n v="1746"/>
    <n v="1721"/>
    <n v="1056"/>
    <n v="933"/>
    <n v="328"/>
    <n v="8053"/>
    <n v="8290"/>
    <n v="10014"/>
    <n v="9375"/>
    <n v="6720"/>
    <n v="5372"/>
    <n v="4577"/>
    <n v="4493"/>
    <n v="3913"/>
    <n v="3673"/>
    <n v="2981"/>
    <n v="3206"/>
    <n v="1924"/>
    <n v="2031"/>
    <n v="1220"/>
    <n v="1021"/>
    <n v="458"/>
    <n v="16381"/>
    <n v="16873"/>
    <n v="19782"/>
    <n v="19321"/>
    <n v="14918"/>
    <n v="11336"/>
    <n v="9324"/>
    <n v="8547"/>
    <n v="7363"/>
    <n v="6919"/>
    <n v="5548"/>
    <n v="5917"/>
    <n v="3670"/>
    <n v="3752"/>
    <n v="2276"/>
    <n v="1954"/>
    <n v="786"/>
  </r>
  <r>
    <s v="NGA"/>
    <x v="0"/>
    <m/>
    <x v="9"/>
    <m/>
    <s v="ANIOCHA SOUTH"/>
    <m/>
    <n v="78912"/>
    <n v="85443"/>
    <n v="164355"/>
    <n v="10974"/>
    <n v="9328"/>
    <n v="10035"/>
    <n v="9099"/>
    <n v="7174"/>
    <n v="5263"/>
    <n v="4351"/>
    <n v="3879"/>
    <n v="3231"/>
    <n v="3265"/>
    <n v="2610"/>
    <n v="2934"/>
    <n v="1948"/>
    <n v="2090"/>
    <n v="1282"/>
    <n v="1034"/>
    <n v="415"/>
    <n v="10916"/>
    <n v="9070"/>
    <n v="9823"/>
    <n v="9057"/>
    <n v="7037"/>
    <n v="4974"/>
    <n v="4629"/>
    <n v="4404"/>
    <n v="4198"/>
    <n v="4074"/>
    <n v="3562"/>
    <n v="4108"/>
    <n v="2836"/>
    <n v="2769"/>
    <n v="1771"/>
    <n v="1501"/>
    <n v="714"/>
    <n v="21890"/>
    <n v="18398"/>
    <n v="19858"/>
    <n v="18156"/>
    <n v="14211"/>
    <n v="10237"/>
    <n v="8980"/>
    <n v="8283"/>
    <n v="7429"/>
    <n v="7339"/>
    <n v="6172"/>
    <n v="7042"/>
    <n v="4784"/>
    <n v="4859"/>
    <n v="3053"/>
    <n v="2535"/>
    <n v="1129"/>
  </r>
  <r>
    <s v="NGA"/>
    <x v="0"/>
    <m/>
    <x v="9"/>
    <m/>
    <s v="BOMADI"/>
    <m/>
    <n v="53430"/>
    <n v="52589"/>
    <n v="106019"/>
    <n v="6875"/>
    <n v="7171"/>
    <n v="7007"/>
    <n v="6352"/>
    <n v="5231"/>
    <n v="3904"/>
    <n v="3201"/>
    <n v="2890"/>
    <n v="2486"/>
    <n v="2184"/>
    <n v="1716"/>
    <n v="1636"/>
    <n v="783"/>
    <n v="977"/>
    <n v="430"/>
    <n v="384"/>
    <n v="203"/>
    <n v="6460"/>
    <n v="6641"/>
    <n v="6544"/>
    <n v="5843"/>
    <n v="4444"/>
    <n v="3823"/>
    <n v="3361"/>
    <n v="3444"/>
    <n v="2688"/>
    <n v="2557"/>
    <n v="1950"/>
    <n v="1460"/>
    <n v="1243"/>
    <n v="1095"/>
    <n v="564"/>
    <n v="270"/>
    <n v="202"/>
    <n v="13335"/>
    <n v="13812"/>
    <n v="13551"/>
    <n v="12195"/>
    <n v="9675"/>
    <n v="7727"/>
    <n v="6562"/>
    <n v="6334"/>
    <n v="5174"/>
    <n v="4741"/>
    <n v="3666"/>
    <n v="3096"/>
    <n v="2026"/>
    <n v="2072"/>
    <n v="994"/>
    <n v="654"/>
    <n v="405"/>
  </r>
  <r>
    <s v="NGA"/>
    <x v="0"/>
    <m/>
    <x v="9"/>
    <m/>
    <s v="BURUTU"/>
    <m/>
    <n v="114430"/>
    <n v="110545"/>
    <n v="224975"/>
    <n v="14503"/>
    <n v="15191"/>
    <n v="14902"/>
    <n v="13818"/>
    <n v="10888"/>
    <n v="8229"/>
    <n v="6914"/>
    <n v="6316"/>
    <n v="5731"/>
    <n v="4883"/>
    <n v="4049"/>
    <n v="2665"/>
    <n v="2238"/>
    <n v="1566"/>
    <n v="1326"/>
    <n v="788"/>
    <n v="423"/>
    <n v="13554"/>
    <n v="14128"/>
    <n v="13895"/>
    <n v="12377"/>
    <n v="9269"/>
    <n v="8004"/>
    <n v="7192"/>
    <n v="7155"/>
    <n v="5677"/>
    <n v="5193"/>
    <n v="3730"/>
    <n v="3352"/>
    <n v="2756"/>
    <n v="1765"/>
    <n v="1339"/>
    <n v="669"/>
    <n v="490"/>
    <n v="28057"/>
    <n v="29319"/>
    <n v="28797"/>
    <n v="26195"/>
    <n v="20157"/>
    <n v="16233"/>
    <n v="14106"/>
    <n v="13471"/>
    <n v="11408"/>
    <n v="10076"/>
    <n v="7779"/>
    <n v="6017"/>
    <n v="4994"/>
    <n v="3331"/>
    <n v="2665"/>
    <n v="1457"/>
    <n v="913"/>
  </r>
  <r>
    <s v="NGA"/>
    <x v="0"/>
    <m/>
    <x v="9"/>
    <m/>
    <s v="ETHIOPE EAST"/>
    <m/>
    <n v="155789"/>
    <n v="152952"/>
    <n v="308741"/>
    <n v="19561"/>
    <n v="19774"/>
    <n v="19838"/>
    <n v="18956"/>
    <n v="17552"/>
    <n v="12472"/>
    <n v="8925"/>
    <n v="8017"/>
    <n v="7266"/>
    <n v="6333"/>
    <n v="5069"/>
    <n v="3771"/>
    <n v="2681"/>
    <n v="2296"/>
    <n v="1431"/>
    <n v="1202"/>
    <n v="645"/>
    <n v="18275"/>
    <n v="18471"/>
    <n v="18933"/>
    <n v="17287"/>
    <n v="14729"/>
    <n v="11359"/>
    <n v="9740"/>
    <n v="9467"/>
    <n v="7548"/>
    <n v="6970"/>
    <n v="4935"/>
    <n v="5061"/>
    <n v="2796"/>
    <n v="2711"/>
    <n v="2138"/>
    <n v="1549"/>
    <n v="983"/>
    <n v="37836"/>
    <n v="38245"/>
    <n v="38771"/>
    <n v="36243"/>
    <n v="32281"/>
    <n v="23831"/>
    <n v="18665"/>
    <n v="17484"/>
    <n v="14814"/>
    <n v="13303"/>
    <n v="10004"/>
    <n v="8832"/>
    <n v="5477"/>
    <n v="5007"/>
    <n v="3569"/>
    <n v="2751"/>
    <n v="1628"/>
  </r>
  <r>
    <s v="NGA"/>
    <x v="0"/>
    <m/>
    <x v="9"/>
    <m/>
    <s v="ETHIOPE WEST"/>
    <m/>
    <n v="170890"/>
    <n v="167162"/>
    <n v="338052"/>
    <n v="22274"/>
    <n v="22305"/>
    <n v="22125"/>
    <n v="21153"/>
    <n v="17330"/>
    <n v="12977"/>
    <n v="10152"/>
    <n v="9148"/>
    <n v="8055"/>
    <n v="7089"/>
    <n v="5542"/>
    <n v="4107"/>
    <n v="3114"/>
    <n v="2290"/>
    <n v="1511"/>
    <n v="975"/>
    <n v="743"/>
    <n v="21121"/>
    <n v="21048"/>
    <n v="21343"/>
    <n v="19318"/>
    <n v="14620"/>
    <n v="12216"/>
    <n v="10817"/>
    <n v="10381"/>
    <n v="8319"/>
    <n v="7382"/>
    <n v="5311"/>
    <n v="5274"/>
    <n v="3402"/>
    <n v="2675"/>
    <n v="1624"/>
    <n v="1400"/>
    <n v="911"/>
    <n v="43395"/>
    <n v="43353"/>
    <n v="43468"/>
    <n v="40471"/>
    <n v="31950"/>
    <n v="25193"/>
    <n v="20969"/>
    <n v="19529"/>
    <n v="16374"/>
    <n v="14471"/>
    <n v="10853"/>
    <n v="9381"/>
    <n v="6516"/>
    <n v="4965"/>
    <n v="3135"/>
    <n v="2375"/>
    <n v="1654"/>
  </r>
  <r>
    <s v="NGA"/>
    <x v="0"/>
    <m/>
    <x v="9"/>
    <m/>
    <s v="IKA NORTH EAST"/>
    <m/>
    <n v="114757"/>
    <n v="115435"/>
    <n v="230192"/>
    <n v="13315"/>
    <n v="13359"/>
    <n v="14798"/>
    <n v="14544"/>
    <n v="12690"/>
    <n v="9191"/>
    <n v="6787"/>
    <n v="6036"/>
    <n v="5319"/>
    <n v="4897"/>
    <n v="3465"/>
    <n v="3710"/>
    <n v="2049"/>
    <n v="2171"/>
    <n v="1179"/>
    <n v="796"/>
    <n v="451"/>
    <n v="12854"/>
    <n v="12882"/>
    <n v="14501"/>
    <n v="13859"/>
    <n v="10870"/>
    <n v="8499"/>
    <n v="7207"/>
    <n v="6934"/>
    <n v="5902"/>
    <n v="5408"/>
    <n v="3921"/>
    <n v="4366"/>
    <n v="2589"/>
    <n v="2342"/>
    <n v="1596"/>
    <n v="1115"/>
    <n v="590"/>
    <n v="26169"/>
    <n v="26241"/>
    <n v="29299"/>
    <n v="28403"/>
    <n v="23560"/>
    <n v="17690"/>
    <n v="13994"/>
    <n v="12970"/>
    <n v="11221"/>
    <n v="10305"/>
    <n v="7386"/>
    <n v="8076"/>
    <n v="4638"/>
    <n v="4513"/>
    <n v="2775"/>
    <n v="1911"/>
    <n v="1041"/>
  </r>
  <r>
    <s v="NGA"/>
    <x v="0"/>
    <m/>
    <x v="9"/>
    <m/>
    <s v="IKA SOUTH"/>
    <m/>
    <n v="109617"/>
    <n v="113113"/>
    <n v="222730"/>
    <n v="13503"/>
    <n v="12612"/>
    <n v="13672"/>
    <n v="14070"/>
    <n v="12389"/>
    <n v="9159"/>
    <n v="6933"/>
    <n v="5971"/>
    <n v="4732"/>
    <n v="4339"/>
    <n v="3298"/>
    <n v="3189"/>
    <n v="1926"/>
    <n v="1725"/>
    <n v="997"/>
    <n v="721"/>
    <n v="381"/>
    <n v="12945"/>
    <n v="12338"/>
    <n v="13982"/>
    <n v="13513"/>
    <n v="12292"/>
    <n v="8539"/>
    <n v="7079"/>
    <n v="6616"/>
    <n v="5347"/>
    <n v="5186"/>
    <n v="3536"/>
    <n v="3991"/>
    <n v="2431"/>
    <n v="2196"/>
    <n v="1387"/>
    <n v="1064"/>
    <n v="671"/>
    <n v="26448"/>
    <n v="24950"/>
    <n v="27654"/>
    <n v="27583"/>
    <n v="24681"/>
    <n v="17698"/>
    <n v="14012"/>
    <n v="12587"/>
    <n v="10079"/>
    <n v="9525"/>
    <n v="6834"/>
    <n v="7180"/>
    <n v="4357"/>
    <n v="3921"/>
    <n v="2384"/>
    <n v="1785"/>
    <n v="1052"/>
  </r>
  <r>
    <s v="NGA"/>
    <x v="0"/>
    <m/>
    <x v="9"/>
    <m/>
    <s v="ISOKO NORTH"/>
    <m/>
    <n v="80202"/>
    <n v="80355"/>
    <n v="160557"/>
    <n v="9876"/>
    <n v="10201"/>
    <n v="10620"/>
    <n v="10363"/>
    <n v="8458"/>
    <n v="6037"/>
    <n v="4676"/>
    <n v="4156"/>
    <n v="3721"/>
    <n v="3262"/>
    <n v="2446"/>
    <n v="2212"/>
    <n v="1187"/>
    <n v="1234"/>
    <n v="793"/>
    <n v="644"/>
    <n v="316"/>
    <n v="9389"/>
    <n v="9638"/>
    <n v="10176"/>
    <n v="9272"/>
    <n v="7245"/>
    <n v="5677"/>
    <n v="5019"/>
    <n v="4910"/>
    <n v="3929"/>
    <n v="3686"/>
    <n v="2684"/>
    <n v="2589"/>
    <n v="1794"/>
    <n v="1794"/>
    <n v="1148"/>
    <n v="871"/>
    <n v="534"/>
    <n v="19265"/>
    <n v="19839"/>
    <n v="20796"/>
    <n v="19635"/>
    <n v="15703"/>
    <n v="11714"/>
    <n v="9695"/>
    <n v="9066"/>
    <n v="7650"/>
    <n v="6948"/>
    <n v="5130"/>
    <n v="4801"/>
    <n v="2981"/>
    <n v="3028"/>
    <n v="1941"/>
    <n v="1515"/>
    <n v="850"/>
  </r>
  <r>
    <s v="NGA"/>
    <x v="0"/>
    <m/>
    <x v="9"/>
    <m/>
    <s v="ISOKO SOUTH"/>
    <m/>
    <n v="161297"/>
    <n v="158164"/>
    <n v="319461"/>
    <n v="19528"/>
    <n v="20361"/>
    <n v="21134"/>
    <n v="20654"/>
    <n v="16373"/>
    <n v="12019"/>
    <n v="9383"/>
    <n v="8369"/>
    <n v="7647"/>
    <n v="6875"/>
    <n v="5352"/>
    <n v="4319"/>
    <n v="3048"/>
    <n v="2570"/>
    <n v="1658"/>
    <n v="1335"/>
    <n v="672"/>
    <n v="18448"/>
    <n v="19281"/>
    <n v="19913"/>
    <n v="18751"/>
    <n v="13783"/>
    <n v="11451"/>
    <n v="9982"/>
    <n v="9816"/>
    <n v="8063"/>
    <n v="7386"/>
    <n v="5457"/>
    <n v="5056"/>
    <n v="3672"/>
    <n v="2983"/>
    <n v="1934"/>
    <n v="1372"/>
    <n v="816"/>
    <n v="37976"/>
    <n v="39642"/>
    <n v="41047"/>
    <n v="39405"/>
    <n v="30156"/>
    <n v="23470"/>
    <n v="19365"/>
    <n v="18185"/>
    <n v="15710"/>
    <n v="14261"/>
    <n v="10809"/>
    <n v="9375"/>
    <n v="6720"/>
    <n v="5553"/>
    <n v="3592"/>
    <n v="2707"/>
    <n v="1488"/>
  </r>
  <r>
    <s v="NGA"/>
    <x v="0"/>
    <m/>
    <x v="9"/>
    <m/>
    <s v="NDOKWA EAST"/>
    <m/>
    <n v="61803"/>
    <n v="61103"/>
    <n v="122906"/>
    <n v="7900"/>
    <n v="7970"/>
    <n v="7722"/>
    <n v="7407"/>
    <n v="5862"/>
    <n v="4583"/>
    <n v="3769"/>
    <n v="3318"/>
    <n v="2875"/>
    <n v="2509"/>
    <n v="1948"/>
    <n v="1688"/>
    <n v="1265"/>
    <n v="1259"/>
    <n v="792"/>
    <n v="635"/>
    <n v="301"/>
    <n v="7762"/>
    <n v="7650"/>
    <n v="7481"/>
    <n v="6486"/>
    <n v="5029"/>
    <n v="4162"/>
    <n v="3722"/>
    <n v="3320"/>
    <n v="2814"/>
    <n v="2775"/>
    <n v="2179"/>
    <n v="2289"/>
    <n v="1668"/>
    <n v="1586"/>
    <n v="951"/>
    <n v="767"/>
    <n v="462"/>
    <n v="15662"/>
    <n v="15620"/>
    <n v="15203"/>
    <n v="13893"/>
    <n v="10891"/>
    <n v="8745"/>
    <n v="7491"/>
    <n v="6638"/>
    <n v="5689"/>
    <n v="5284"/>
    <n v="4127"/>
    <n v="3977"/>
    <n v="2933"/>
    <n v="2845"/>
    <n v="1743"/>
    <n v="1402"/>
    <n v="763"/>
  </r>
  <r>
    <s v="NGA"/>
    <x v="0"/>
    <m/>
    <x v="9"/>
    <m/>
    <s v="NDOKWA WEST"/>
    <m/>
    <n v="93811"/>
    <n v="98625"/>
    <n v="192436"/>
    <n v="11607"/>
    <n v="11494"/>
    <n v="12565"/>
    <n v="12137"/>
    <n v="9718"/>
    <n v="7046"/>
    <n v="5663"/>
    <n v="4575"/>
    <n v="4001"/>
    <n v="3496"/>
    <n v="2675"/>
    <n v="2773"/>
    <n v="1741"/>
    <n v="1695"/>
    <n v="1141"/>
    <n v="1010"/>
    <n v="474"/>
    <n v="11639"/>
    <n v="11308"/>
    <n v="12401"/>
    <n v="11416"/>
    <n v="8856"/>
    <n v="6240"/>
    <n v="5547"/>
    <n v="5255"/>
    <n v="4469"/>
    <n v="4241"/>
    <n v="3520"/>
    <n v="3882"/>
    <n v="2739"/>
    <n v="2955"/>
    <n v="1802"/>
    <n v="1524"/>
    <n v="831"/>
    <n v="23246"/>
    <n v="22802"/>
    <n v="24966"/>
    <n v="23553"/>
    <n v="18574"/>
    <n v="13286"/>
    <n v="11210"/>
    <n v="9830"/>
    <n v="8470"/>
    <n v="7737"/>
    <n v="6195"/>
    <n v="6655"/>
    <n v="4480"/>
    <n v="4650"/>
    <n v="2943"/>
    <n v="2534"/>
    <n v="1305"/>
  </r>
  <r>
    <s v="NGA"/>
    <x v="0"/>
    <m/>
    <x v="9"/>
    <m/>
    <s v="OKPE"/>
    <m/>
    <n v="97294"/>
    <n v="94197"/>
    <n v="191491"/>
    <n v="11942"/>
    <n v="12772"/>
    <n v="12882"/>
    <n v="12355"/>
    <n v="9813"/>
    <n v="7375"/>
    <n v="5881"/>
    <n v="5268"/>
    <n v="4726"/>
    <n v="4012"/>
    <n v="3074"/>
    <n v="2356"/>
    <n v="1554"/>
    <n v="1454"/>
    <n v="841"/>
    <n v="589"/>
    <n v="400"/>
    <n v="11417"/>
    <n v="12026"/>
    <n v="11987"/>
    <n v="10989"/>
    <n v="8419"/>
    <n v="7031"/>
    <n v="6151"/>
    <n v="5941"/>
    <n v="4618"/>
    <n v="4252"/>
    <n v="3019"/>
    <n v="2675"/>
    <n v="1770"/>
    <n v="1491"/>
    <n v="1143"/>
    <n v="731"/>
    <n v="537"/>
    <n v="23359"/>
    <n v="24798"/>
    <n v="24869"/>
    <n v="23344"/>
    <n v="18232"/>
    <n v="14406"/>
    <n v="12032"/>
    <n v="11209"/>
    <n v="9344"/>
    <n v="8264"/>
    <n v="6093"/>
    <n v="5031"/>
    <n v="3324"/>
    <n v="2945"/>
    <n v="1984"/>
    <n v="1320"/>
    <n v="937"/>
  </r>
  <r>
    <s v="NGA"/>
    <x v="0"/>
    <m/>
    <x v="9"/>
    <m/>
    <s v="OSHIMILI NORTH"/>
    <m/>
    <n v="107224"/>
    <n v="112682"/>
    <n v="219906"/>
    <n v="13735"/>
    <n v="12493"/>
    <n v="13890"/>
    <n v="12688"/>
    <n v="10461"/>
    <n v="7767"/>
    <n v="6346"/>
    <n v="5928"/>
    <n v="5118"/>
    <n v="4622"/>
    <n v="3523"/>
    <n v="3365"/>
    <n v="2206"/>
    <n v="2246"/>
    <n v="1295"/>
    <n v="1144"/>
    <n v="397"/>
    <n v="13825"/>
    <n v="12651"/>
    <n v="14966"/>
    <n v="14541"/>
    <n v="9814"/>
    <n v="7534"/>
    <n v="6688"/>
    <n v="6097"/>
    <n v="5074"/>
    <n v="4920"/>
    <n v="3778"/>
    <n v="3854"/>
    <n v="2642"/>
    <n v="2612"/>
    <n v="1683"/>
    <n v="1362"/>
    <n v="641"/>
    <n v="27560"/>
    <n v="25144"/>
    <n v="28856"/>
    <n v="27229"/>
    <n v="20275"/>
    <n v="15301"/>
    <n v="13034"/>
    <n v="12025"/>
    <n v="10192"/>
    <n v="9542"/>
    <n v="7301"/>
    <n v="7219"/>
    <n v="4848"/>
    <n v="4858"/>
    <n v="2978"/>
    <n v="2506"/>
    <n v="1038"/>
  </r>
  <r>
    <s v="NGA"/>
    <x v="0"/>
    <m/>
    <x v="9"/>
    <m/>
    <s v="OSHIMILI SOUTH"/>
    <m/>
    <n v="142408"/>
    <n v="135909"/>
    <n v="278317"/>
    <n v="18041"/>
    <n v="14982"/>
    <n v="15515"/>
    <n v="14343"/>
    <n v="15655"/>
    <n v="13996"/>
    <n v="11657"/>
    <n v="9918"/>
    <n v="7444"/>
    <n v="6342"/>
    <n v="4195"/>
    <n v="4068"/>
    <n v="2188"/>
    <n v="2024"/>
    <n v="962"/>
    <n v="789"/>
    <n v="289"/>
    <n v="17367"/>
    <n v="14827"/>
    <n v="16532"/>
    <n v="15035"/>
    <n v="15145"/>
    <n v="12918"/>
    <n v="9889"/>
    <n v="8503"/>
    <n v="6008"/>
    <n v="5452"/>
    <n v="3910"/>
    <n v="3496"/>
    <n v="2039"/>
    <n v="2154"/>
    <n v="1090"/>
    <n v="1052"/>
    <n v="492"/>
    <n v="35408"/>
    <n v="29809"/>
    <n v="32047"/>
    <n v="29378"/>
    <n v="30800"/>
    <n v="26914"/>
    <n v="21546"/>
    <n v="18421"/>
    <n v="13452"/>
    <n v="11794"/>
    <n v="8105"/>
    <n v="7564"/>
    <n v="4227"/>
    <n v="4178"/>
    <n v="2052"/>
    <n v="1841"/>
    <n v="781"/>
  </r>
  <r>
    <s v="NGA"/>
    <x v="0"/>
    <m/>
    <x v="9"/>
    <m/>
    <s v="PATANI"/>
    <m/>
    <n v="42221"/>
    <n v="40845"/>
    <n v="83066"/>
    <n v="5252"/>
    <n v="5738"/>
    <n v="5457"/>
    <n v="5332"/>
    <n v="4032"/>
    <n v="3063"/>
    <n v="2480"/>
    <n v="2305"/>
    <n v="2104"/>
    <n v="1754"/>
    <n v="1333"/>
    <n v="1054"/>
    <n v="812"/>
    <n v="664"/>
    <n v="421"/>
    <n v="283"/>
    <n v="137"/>
    <n v="5010"/>
    <n v="5313"/>
    <n v="5324"/>
    <n v="4746"/>
    <n v="3487"/>
    <n v="2966"/>
    <n v="2660"/>
    <n v="2585"/>
    <n v="2016"/>
    <n v="1796"/>
    <n v="1286"/>
    <n v="1283"/>
    <n v="692"/>
    <n v="714"/>
    <n v="466"/>
    <n v="293"/>
    <n v="208"/>
    <n v="10262"/>
    <n v="11051"/>
    <n v="10781"/>
    <n v="10078"/>
    <n v="7519"/>
    <n v="6029"/>
    <n v="5140"/>
    <n v="4890"/>
    <n v="4120"/>
    <n v="3550"/>
    <n v="2619"/>
    <n v="2337"/>
    <n v="1504"/>
    <n v="1378"/>
    <n v="887"/>
    <n v="576"/>
    <n v="345"/>
  </r>
  <r>
    <s v="NGA"/>
    <x v="0"/>
    <m/>
    <x v="9"/>
    <m/>
    <s v="SAPELE"/>
    <m/>
    <n v="91767"/>
    <n v="93886"/>
    <n v="185653"/>
    <n v="12590"/>
    <n v="11347"/>
    <n v="12042"/>
    <n v="10419"/>
    <n v="9397"/>
    <n v="7058"/>
    <n v="5743"/>
    <n v="4904"/>
    <n v="3994"/>
    <n v="3694"/>
    <n v="2748"/>
    <n v="2892"/>
    <n v="1531"/>
    <n v="1593"/>
    <n v="722"/>
    <n v="827"/>
    <n v="266"/>
    <n v="12262"/>
    <n v="11292"/>
    <n v="11856"/>
    <n v="10482"/>
    <n v="8746"/>
    <n v="6765"/>
    <n v="5741"/>
    <n v="5321"/>
    <n v="4477"/>
    <n v="4347"/>
    <n v="3005"/>
    <n v="3364"/>
    <n v="1782"/>
    <n v="1831"/>
    <n v="1159"/>
    <n v="863"/>
    <n v="593"/>
    <n v="24852"/>
    <n v="22639"/>
    <n v="23898"/>
    <n v="20901"/>
    <n v="18143"/>
    <n v="13823"/>
    <n v="11484"/>
    <n v="10225"/>
    <n v="8471"/>
    <n v="8041"/>
    <n v="5753"/>
    <n v="6256"/>
    <n v="3313"/>
    <n v="3424"/>
    <n v="1881"/>
    <n v="1690"/>
    <n v="859"/>
  </r>
  <r>
    <s v="NGA"/>
    <x v="0"/>
    <m/>
    <x v="9"/>
    <m/>
    <s v="UDU"/>
    <m/>
    <n v="107183"/>
    <n v="105306"/>
    <n v="212489"/>
    <n v="13996"/>
    <n v="13707"/>
    <n v="13969"/>
    <n v="12858"/>
    <n v="10354"/>
    <n v="7856"/>
    <n v="6642"/>
    <n v="6020"/>
    <n v="5177"/>
    <n v="4777"/>
    <n v="3431"/>
    <n v="3322"/>
    <n v="1855"/>
    <n v="1498"/>
    <n v="800"/>
    <n v="614"/>
    <n v="307"/>
    <n v="13385"/>
    <n v="13164"/>
    <n v="13458"/>
    <n v="11669"/>
    <n v="9145"/>
    <n v="7731"/>
    <n v="7035"/>
    <n v="6947"/>
    <n v="5524"/>
    <n v="4981"/>
    <n v="3476"/>
    <n v="2847"/>
    <n v="1656"/>
    <n v="1735"/>
    <n v="1087"/>
    <n v="971"/>
    <n v="495"/>
    <n v="27381"/>
    <n v="26871"/>
    <n v="27427"/>
    <n v="24527"/>
    <n v="19499"/>
    <n v="15587"/>
    <n v="13677"/>
    <n v="12967"/>
    <n v="10701"/>
    <n v="9758"/>
    <n v="6907"/>
    <n v="6169"/>
    <n v="3511"/>
    <n v="3233"/>
    <n v="1887"/>
    <n v="1585"/>
    <n v="802"/>
  </r>
  <r>
    <s v="NGA"/>
    <x v="0"/>
    <m/>
    <x v="9"/>
    <m/>
    <s v="UGHELLI NORTH"/>
    <m/>
    <n v="269598"/>
    <n v="269809"/>
    <n v="539407"/>
    <n v="34469"/>
    <n v="35261"/>
    <n v="35426"/>
    <n v="32885"/>
    <n v="26313"/>
    <n v="19878"/>
    <n v="15991"/>
    <n v="14666"/>
    <n v="13048"/>
    <n v="11441"/>
    <n v="8716"/>
    <n v="7041"/>
    <n v="4690"/>
    <n v="4190"/>
    <n v="2559"/>
    <n v="2085"/>
    <n v="939"/>
    <n v="33394"/>
    <n v="33706"/>
    <n v="34672"/>
    <n v="31694"/>
    <n v="23266"/>
    <n v="19528"/>
    <n v="17256"/>
    <n v="16893"/>
    <n v="13452"/>
    <n v="12318"/>
    <n v="8262"/>
    <n v="9071"/>
    <n v="4962"/>
    <n v="4513"/>
    <n v="3122"/>
    <n v="2102"/>
    <n v="1598"/>
    <n v="67863"/>
    <n v="68967"/>
    <n v="70098"/>
    <n v="64579"/>
    <n v="49579"/>
    <n v="39406"/>
    <n v="33247"/>
    <n v="31559"/>
    <n v="26500"/>
    <n v="23759"/>
    <n v="16978"/>
    <n v="16112"/>
    <n v="9652"/>
    <n v="8703"/>
    <n v="5681"/>
    <n v="4187"/>
    <n v="2537"/>
  </r>
  <r>
    <s v="NGA"/>
    <x v="0"/>
    <m/>
    <x v="9"/>
    <m/>
    <s v="UGHELLI SOUTH"/>
    <m/>
    <n v="142394"/>
    <n v="139588"/>
    <n v="281982"/>
    <n v="18543"/>
    <n v="19760"/>
    <n v="18714"/>
    <n v="17402"/>
    <n v="13243"/>
    <n v="9809"/>
    <n v="8136"/>
    <n v="7470"/>
    <n v="6808"/>
    <n v="5958"/>
    <n v="4581"/>
    <n v="3710"/>
    <n v="2639"/>
    <n v="2538"/>
    <n v="1374"/>
    <n v="1186"/>
    <n v="523"/>
    <n v="17418"/>
    <n v="18187"/>
    <n v="17780"/>
    <n v="15619"/>
    <n v="11534"/>
    <n v="9857"/>
    <n v="9070"/>
    <n v="8730"/>
    <n v="7089"/>
    <n v="6336"/>
    <n v="4444"/>
    <n v="4445"/>
    <n v="2799"/>
    <n v="2773"/>
    <n v="1554"/>
    <n v="1212"/>
    <n v="741"/>
    <n v="35961"/>
    <n v="37947"/>
    <n v="36494"/>
    <n v="33021"/>
    <n v="24777"/>
    <n v="19666"/>
    <n v="17206"/>
    <n v="16200"/>
    <n v="13897"/>
    <n v="12294"/>
    <n v="9025"/>
    <n v="8155"/>
    <n v="5438"/>
    <n v="5311"/>
    <n v="2928"/>
    <n v="2398"/>
    <n v="1264"/>
  </r>
  <r>
    <s v="NGA"/>
    <x v="0"/>
    <m/>
    <x v="9"/>
    <m/>
    <s v="UKWUANI"/>
    <m/>
    <n v="74995"/>
    <n v="77689"/>
    <n v="152684"/>
    <n v="9292"/>
    <n v="9219"/>
    <n v="10135"/>
    <n v="9663"/>
    <n v="7830"/>
    <n v="5476"/>
    <n v="4457"/>
    <n v="3966"/>
    <n v="3268"/>
    <n v="2888"/>
    <n v="2159"/>
    <n v="2217"/>
    <n v="1295"/>
    <n v="1360"/>
    <n v="742"/>
    <n v="709"/>
    <n v="319"/>
    <n v="8882"/>
    <n v="8828"/>
    <n v="10077"/>
    <n v="9012"/>
    <n v="6906"/>
    <n v="5210"/>
    <n v="4703"/>
    <n v="4258"/>
    <n v="3592"/>
    <n v="3633"/>
    <n v="2531"/>
    <n v="3142"/>
    <n v="1840"/>
    <n v="2167"/>
    <n v="1255"/>
    <n v="1054"/>
    <n v="599"/>
    <n v="18174"/>
    <n v="18047"/>
    <n v="20212"/>
    <n v="18675"/>
    <n v="14736"/>
    <n v="10686"/>
    <n v="9160"/>
    <n v="8224"/>
    <n v="6860"/>
    <n v="6521"/>
    <n v="4690"/>
    <n v="5359"/>
    <n v="3135"/>
    <n v="3527"/>
    <n v="1997"/>
    <n v="1763"/>
    <n v="918"/>
  </r>
  <r>
    <s v="NGA"/>
    <x v="0"/>
    <m/>
    <x v="9"/>
    <m/>
    <s v="UVWIE"/>
    <m/>
    <n v="141356"/>
    <n v="140111"/>
    <n v="281467"/>
    <n v="19018"/>
    <n v="16174"/>
    <n v="15750"/>
    <n v="14574"/>
    <n v="14680"/>
    <n v="13362"/>
    <n v="11144"/>
    <n v="9578"/>
    <n v="7132"/>
    <n v="6300"/>
    <n v="3951"/>
    <n v="4292"/>
    <n v="2013"/>
    <n v="1895"/>
    <n v="683"/>
    <n v="579"/>
    <n v="231"/>
    <n v="18536"/>
    <n v="16331"/>
    <n v="16641"/>
    <n v="14766"/>
    <n v="14436"/>
    <n v="12461"/>
    <n v="10307"/>
    <n v="9147"/>
    <n v="6715"/>
    <n v="6142"/>
    <n v="3949"/>
    <n v="4028"/>
    <n v="1964"/>
    <n v="1919"/>
    <n v="1189"/>
    <n v="1025"/>
    <n v="555"/>
    <n v="37554"/>
    <n v="32505"/>
    <n v="32391"/>
    <n v="29340"/>
    <n v="29116"/>
    <n v="25823"/>
    <n v="21451"/>
    <n v="18725"/>
    <n v="13847"/>
    <n v="12442"/>
    <n v="7900"/>
    <n v="8320"/>
    <n v="3977"/>
    <n v="3814"/>
    <n v="1872"/>
    <n v="1604"/>
    <n v="786"/>
  </r>
  <r>
    <s v="NGA"/>
    <x v="0"/>
    <m/>
    <x v="9"/>
    <m/>
    <s v="WARRI NORTH"/>
    <m/>
    <n v="91741"/>
    <n v="86003"/>
    <n v="177744"/>
    <n v="10878"/>
    <n v="11975"/>
    <n v="12556"/>
    <n v="11755"/>
    <n v="8723"/>
    <n v="6577"/>
    <n v="5434"/>
    <n v="4918"/>
    <n v="4601"/>
    <n v="4027"/>
    <n v="3070"/>
    <n v="2300"/>
    <n v="1776"/>
    <n v="1273"/>
    <n v="890"/>
    <n v="629"/>
    <n v="359"/>
    <n v="10103"/>
    <n v="10801"/>
    <n v="11103"/>
    <n v="10020"/>
    <n v="7269"/>
    <n v="6310"/>
    <n v="5752"/>
    <n v="5991"/>
    <n v="4510"/>
    <n v="4102"/>
    <n v="2818"/>
    <n v="2600"/>
    <n v="1605"/>
    <n v="1178"/>
    <n v="841"/>
    <n v="670"/>
    <n v="330"/>
    <n v="20981"/>
    <n v="22776"/>
    <n v="23659"/>
    <n v="21775"/>
    <n v="15992"/>
    <n v="12887"/>
    <n v="11186"/>
    <n v="10909"/>
    <n v="9111"/>
    <n v="8129"/>
    <n v="5888"/>
    <n v="4900"/>
    <n v="3381"/>
    <n v="2451"/>
    <n v="1731"/>
    <n v="1299"/>
    <n v="689"/>
  </r>
  <r>
    <s v="NGA"/>
    <x v="0"/>
    <m/>
    <x v="9"/>
    <m/>
    <s v="WARRI SOUTH"/>
    <m/>
    <n v="251440"/>
    <n v="242477"/>
    <n v="493917"/>
    <n v="29631"/>
    <n v="29525"/>
    <n v="30550"/>
    <n v="29914"/>
    <n v="26317"/>
    <n v="21527"/>
    <n v="17171"/>
    <n v="15703"/>
    <n v="12431"/>
    <n v="10900"/>
    <n v="7584"/>
    <n v="7652"/>
    <n v="4472"/>
    <n v="3948"/>
    <n v="2014"/>
    <n v="1478"/>
    <n v="623"/>
    <n v="28322"/>
    <n v="28048"/>
    <n v="30578"/>
    <n v="27934"/>
    <n v="23521"/>
    <n v="19670"/>
    <n v="16788"/>
    <n v="15676"/>
    <n v="12003"/>
    <n v="11085"/>
    <n v="7714"/>
    <n v="7817"/>
    <n v="4117"/>
    <n v="4080"/>
    <n v="2275"/>
    <n v="1886"/>
    <n v="963"/>
    <n v="57953"/>
    <n v="57573"/>
    <n v="61128"/>
    <n v="57848"/>
    <n v="49838"/>
    <n v="41197"/>
    <n v="33959"/>
    <n v="31379"/>
    <n v="24434"/>
    <n v="21985"/>
    <n v="15298"/>
    <n v="15469"/>
    <n v="8589"/>
    <n v="8028"/>
    <n v="4289"/>
    <n v="3364"/>
    <n v="1586"/>
  </r>
  <r>
    <s v="NGA"/>
    <x v="0"/>
    <m/>
    <x v="9"/>
    <m/>
    <s v="WARRI SOUTH WEST"/>
    <m/>
    <n v="96060"/>
    <n v="88452"/>
    <n v="184512"/>
    <n v="11471"/>
    <n v="12123"/>
    <n v="12122"/>
    <n v="11253"/>
    <n v="8922"/>
    <n v="7354"/>
    <n v="6287"/>
    <n v="6027"/>
    <n v="5368"/>
    <n v="4536"/>
    <n v="3394"/>
    <n v="2671"/>
    <n v="1568"/>
    <n v="1125"/>
    <n v="796"/>
    <n v="517"/>
    <n v="526"/>
    <n v="10722"/>
    <n v="11220"/>
    <n v="11350"/>
    <n v="9962"/>
    <n v="7174"/>
    <n v="6419"/>
    <n v="5802"/>
    <n v="5933"/>
    <n v="4625"/>
    <n v="4262"/>
    <n v="3047"/>
    <n v="2806"/>
    <n v="1555"/>
    <n v="1761"/>
    <n v="750"/>
    <n v="696"/>
    <n v="368"/>
    <n v="22193"/>
    <n v="23343"/>
    <n v="23472"/>
    <n v="21215"/>
    <n v="16096"/>
    <n v="13773"/>
    <n v="12089"/>
    <n v="11960"/>
    <n v="9993"/>
    <n v="8798"/>
    <n v="6441"/>
    <n v="5477"/>
    <n v="3123"/>
    <n v="2886"/>
    <n v="1546"/>
    <n v="1213"/>
    <n v="894"/>
  </r>
  <r>
    <s v="NGA"/>
    <x v="0"/>
    <m/>
    <x v="10"/>
    <m/>
    <s v="ABAKALIKI"/>
    <m/>
    <n v="80065"/>
    <n v="84652"/>
    <n v="164717"/>
    <n v="12729"/>
    <n v="11525"/>
    <n v="10547"/>
    <n v="9028"/>
    <n v="7154"/>
    <n v="5642"/>
    <n v="4719"/>
    <n v="4497"/>
    <n v="3557"/>
    <n v="3299"/>
    <n v="2265"/>
    <n v="1733"/>
    <n v="1227"/>
    <n v="997"/>
    <n v="496"/>
    <n v="443"/>
    <n v="207"/>
    <n v="12804"/>
    <n v="11597"/>
    <n v="11660"/>
    <n v="10929"/>
    <n v="7773"/>
    <n v="6438"/>
    <n v="5114"/>
    <n v="4565"/>
    <n v="3542"/>
    <n v="2927"/>
    <n v="2039"/>
    <n v="1846"/>
    <n v="1282"/>
    <n v="1097"/>
    <n v="516"/>
    <n v="321"/>
    <n v="202"/>
    <n v="25533"/>
    <n v="23122"/>
    <n v="22207"/>
    <n v="19957"/>
    <n v="14927"/>
    <n v="12080"/>
    <n v="9833"/>
    <n v="9062"/>
    <n v="7099"/>
    <n v="6226"/>
    <n v="4304"/>
    <n v="3579"/>
    <n v="2509"/>
    <n v="2094"/>
    <n v="1012"/>
    <n v="764"/>
    <n v="409"/>
  </r>
  <r>
    <s v="NGA"/>
    <x v="0"/>
    <m/>
    <x v="10"/>
    <m/>
    <s v="AFIKPO NORTH"/>
    <m/>
    <n v="101893"/>
    <n v="96826"/>
    <n v="198719"/>
    <n v="11318"/>
    <n v="11471"/>
    <n v="13578"/>
    <n v="15910"/>
    <n v="12540"/>
    <n v="7433"/>
    <n v="5182"/>
    <n v="4617"/>
    <n v="4196"/>
    <n v="3935"/>
    <n v="2859"/>
    <n v="2971"/>
    <n v="1596"/>
    <n v="1818"/>
    <n v="1075"/>
    <n v="956"/>
    <n v="438"/>
    <n v="10338"/>
    <n v="10699"/>
    <n v="11974"/>
    <n v="11998"/>
    <n v="9378"/>
    <n v="6954"/>
    <n v="5803"/>
    <n v="5741"/>
    <n v="4740"/>
    <n v="4495"/>
    <n v="3259"/>
    <n v="3607"/>
    <n v="2431"/>
    <n v="2361"/>
    <n v="1428"/>
    <n v="1048"/>
    <n v="572"/>
    <n v="21656"/>
    <n v="22170"/>
    <n v="25552"/>
    <n v="27908"/>
    <n v="21918"/>
    <n v="14387"/>
    <n v="10985"/>
    <n v="10358"/>
    <n v="8936"/>
    <n v="8430"/>
    <n v="6118"/>
    <n v="6578"/>
    <n v="4027"/>
    <n v="4179"/>
    <n v="2503"/>
    <n v="2004"/>
    <n v="1010"/>
  </r>
  <r>
    <s v="NGA"/>
    <x v="0"/>
    <m/>
    <x v="10"/>
    <m/>
    <s v="AFIKPO SOUTH"/>
    <m/>
    <n v="154514"/>
    <n v="155315"/>
    <n v="309829"/>
    <n v="19778"/>
    <n v="19820"/>
    <n v="20488"/>
    <n v="18456"/>
    <n v="14995"/>
    <n v="10610"/>
    <n v="8483"/>
    <n v="8115"/>
    <n v="7521"/>
    <n v="6477"/>
    <n v="5296"/>
    <n v="4643"/>
    <n v="3317"/>
    <n v="2324"/>
    <n v="1737"/>
    <n v="1896"/>
    <n v="558"/>
    <n v="19656"/>
    <n v="18273"/>
    <n v="19755"/>
    <n v="16967"/>
    <n v="12427"/>
    <n v="10524"/>
    <n v="9675"/>
    <n v="10196"/>
    <n v="8260"/>
    <n v="7270"/>
    <n v="5567"/>
    <n v="4850"/>
    <n v="4590"/>
    <n v="3828"/>
    <n v="2167"/>
    <n v="761"/>
    <n v="549"/>
    <n v="39434"/>
    <n v="38093"/>
    <n v="40243"/>
    <n v="35423"/>
    <n v="27422"/>
    <n v="21134"/>
    <n v="18158"/>
    <n v="18311"/>
    <n v="15781"/>
    <n v="13747"/>
    <n v="10863"/>
    <n v="9493"/>
    <n v="7907"/>
    <n v="6152"/>
    <n v="3904"/>
    <n v="2657"/>
    <n v="1107"/>
  </r>
  <r>
    <s v="NGA"/>
    <x v="0"/>
    <m/>
    <x v="10"/>
    <m/>
    <s v="EBONYI"/>
    <m/>
    <n v="66577"/>
    <n v="73426"/>
    <n v="140003"/>
    <n v="12562"/>
    <n v="10336"/>
    <n v="8206"/>
    <n v="6641"/>
    <n v="5853"/>
    <n v="4267"/>
    <n v="3666"/>
    <n v="3305"/>
    <n v="2967"/>
    <n v="2629"/>
    <n v="2042"/>
    <n v="1279"/>
    <n v="1098"/>
    <n v="816"/>
    <n v="418"/>
    <n v="315"/>
    <n v="177"/>
    <n v="12334"/>
    <n v="10639"/>
    <n v="9028"/>
    <n v="8250"/>
    <n v="6549"/>
    <n v="5482"/>
    <n v="4606"/>
    <n v="3959"/>
    <n v="3311"/>
    <n v="2655"/>
    <n v="1799"/>
    <n v="1647"/>
    <n v="1150"/>
    <n v="900"/>
    <n v="483"/>
    <n v="407"/>
    <n v="227"/>
    <n v="24896"/>
    <n v="20975"/>
    <n v="17234"/>
    <n v="14891"/>
    <n v="12402"/>
    <n v="9749"/>
    <n v="8272"/>
    <n v="7264"/>
    <n v="6278"/>
    <n v="5284"/>
    <n v="3841"/>
    <n v="2926"/>
    <n v="2248"/>
    <n v="1716"/>
    <n v="901"/>
    <n v="722"/>
    <n v="404"/>
  </r>
  <r>
    <s v="NGA"/>
    <x v="0"/>
    <m/>
    <x v="10"/>
    <m/>
    <s v="EZZA NORTH"/>
    <m/>
    <n v="87163"/>
    <n v="94857"/>
    <n v="182020"/>
    <n v="13226"/>
    <n v="13214"/>
    <n v="12445"/>
    <n v="10246"/>
    <n v="7234"/>
    <n v="5196"/>
    <n v="4372"/>
    <n v="4191"/>
    <n v="4033"/>
    <n v="3417"/>
    <n v="2735"/>
    <n v="2013"/>
    <n v="1760"/>
    <n v="1476"/>
    <n v="735"/>
    <n v="536"/>
    <n v="334"/>
    <n v="13114"/>
    <n v="12946"/>
    <n v="12370"/>
    <n v="11025"/>
    <n v="7292"/>
    <n v="6273"/>
    <n v="5944"/>
    <n v="5629"/>
    <n v="4787"/>
    <n v="4067"/>
    <n v="3024"/>
    <n v="2607"/>
    <n v="2085"/>
    <n v="1672"/>
    <n v="1002"/>
    <n v="643"/>
    <n v="377"/>
    <n v="26340"/>
    <n v="26160"/>
    <n v="24815"/>
    <n v="21271"/>
    <n v="14526"/>
    <n v="11469"/>
    <n v="10316"/>
    <n v="9820"/>
    <n v="8820"/>
    <n v="7484"/>
    <n v="5759"/>
    <n v="4620"/>
    <n v="3845"/>
    <n v="3148"/>
    <n v="1737"/>
    <n v="1179"/>
    <n v="711"/>
  </r>
  <r>
    <s v="NGA"/>
    <x v="0"/>
    <m/>
    <x v="10"/>
    <m/>
    <s v="EZZA SOUTH"/>
    <m/>
    <n v="82275"/>
    <n v="84151"/>
    <n v="166426"/>
    <n v="10894"/>
    <n v="11066"/>
    <n v="11577"/>
    <n v="10389"/>
    <n v="7648"/>
    <n v="5526"/>
    <n v="4449"/>
    <n v="4072"/>
    <n v="3817"/>
    <n v="3405"/>
    <n v="2862"/>
    <n v="1876"/>
    <n v="1770"/>
    <n v="1438"/>
    <n v="754"/>
    <n v="445"/>
    <n v="287"/>
    <n v="10297"/>
    <n v="10601"/>
    <n v="11174"/>
    <n v="10229"/>
    <n v="7064"/>
    <n v="5810"/>
    <n v="5064"/>
    <n v="5114"/>
    <n v="4202"/>
    <n v="3927"/>
    <n v="2800"/>
    <n v="2512"/>
    <n v="1795"/>
    <n v="1589"/>
    <n v="946"/>
    <n v="663"/>
    <n v="364"/>
    <n v="21191"/>
    <n v="21667"/>
    <n v="22751"/>
    <n v="20618"/>
    <n v="14712"/>
    <n v="11336"/>
    <n v="9513"/>
    <n v="9186"/>
    <n v="8019"/>
    <n v="7332"/>
    <n v="5662"/>
    <n v="4388"/>
    <n v="3565"/>
    <n v="3027"/>
    <n v="1700"/>
    <n v="1108"/>
    <n v="651"/>
  </r>
  <r>
    <s v="NGA"/>
    <x v="0"/>
    <m/>
    <x v="10"/>
    <m/>
    <s v="IKWO"/>
    <m/>
    <n v="120940"/>
    <n v="139973"/>
    <n v="260913"/>
    <n v="22326"/>
    <n v="20634"/>
    <n v="16623"/>
    <n v="12812"/>
    <n v="8653"/>
    <n v="6800"/>
    <n v="6237"/>
    <n v="5589"/>
    <n v="5363"/>
    <n v="4216"/>
    <n v="3446"/>
    <n v="2280"/>
    <n v="2291"/>
    <n v="1547"/>
    <n v="1007"/>
    <n v="683"/>
    <n v="433"/>
    <n v="22773"/>
    <n v="21235"/>
    <n v="17435"/>
    <n v="16465"/>
    <n v="10689"/>
    <n v="9288"/>
    <n v="8765"/>
    <n v="7485"/>
    <n v="7128"/>
    <n v="5415"/>
    <n v="3867"/>
    <n v="2686"/>
    <n v="2766"/>
    <n v="1707"/>
    <n v="1105"/>
    <n v="684"/>
    <n v="480"/>
    <n v="45099"/>
    <n v="41869"/>
    <n v="34058"/>
    <n v="29277"/>
    <n v="19342"/>
    <n v="16088"/>
    <n v="15002"/>
    <n v="13074"/>
    <n v="12491"/>
    <n v="9631"/>
    <n v="7313"/>
    <n v="4966"/>
    <n v="5057"/>
    <n v="3254"/>
    <n v="2112"/>
    <n v="1367"/>
    <n v="913"/>
  </r>
  <r>
    <s v="NGA"/>
    <x v="0"/>
    <m/>
    <x v="10"/>
    <m/>
    <s v="ISHIELU"/>
    <m/>
    <n v="74359"/>
    <n v="83369"/>
    <n v="157728"/>
    <n v="12540"/>
    <n v="8960"/>
    <n v="10185"/>
    <n v="9042"/>
    <n v="5858"/>
    <n v="4392"/>
    <n v="4373"/>
    <n v="3354"/>
    <n v="3416"/>
    <n v="3069"/>
    <n v="2353"/>
    <n v="2100"/>
    <n v="1663"/>
    <n v="1166"/>
    <n v="1045"/>
    <n v="521"/>
    <n v="322"/>
    <n v="12198"/>
    <n v="10117"/>
    <n v="9712"/>
    <n v="9449"/>
    <n v="6164"/>
    <n v="4892"/>
    <n v="4376"/>
    <n v="4709"/>
    <n v="4575"/>
    <n v="5467"/>
    <n v="2990"/>
    <n v="2582"/>
    <n v="2213"/>
    <n v="1584"/>
    <n v="1063"/>
    <n v="787"/>
    <n v="491"/>
    <n v="24738"/>
    <n v="19077"/>
    <n v="19897"/>
    <n v="18491"/>
    <n v="12022"/>
    <n v="9284"/>
    <n v="8749"/>
    <n v="8063"/>
    <n v="7991"/>
    <n v="8536"/>
    <n v="5343"/>
    <n v="4682"/>
    <n v="3876"/>
    <n v="2750"/>
    <n v="2108"/>
    <n v="1308"/>
    <n v="813"/>
  </r>
  <r>
    <s v="NGA"/>
    <x v="0"/>
    <m/>
    <x v="10"/>
    <m/>
    <s v="IVO"/>
    <m/>
    <n v="107477"/>
    <n v="103251"/>
    <n v="210728"/>
    <n v="12141"/>
    <n v="13193"/>
    <n v="14160"/>
    <n v="13719"/>
    <n v="10852"/>
    <n v="7926"/>
    <n v="6535"/>
    <n v="5729"/>
    <n v="5475"/>
    <n v="4773"/>
    <n v="3524"/>
    <n v="3038"/>
    <n v="2468"/>
    <n v="1719"/>
    <n v="1090"/>
    <n v="721"/>
    <n v="414"/>
    <n v="11457"/>
    <n v="12356"/>
    <n v="13364"/>
    <n v="12618"/>
    <n v="9254"/>
    <n v="7603"/>
    <n v="6882"/>
    <n v="6620"/>
    <n v="5311"/>
    <n v="4833"/>
    <n v="3417"/>
    <n v="3095"/>
    <n v="2229"/>
    <n v="1954"/>
    <n v="1043"/>
    <n v="773"/>
    <n v="442"/>
    <n v="23598"/>
    <n v="25549"/>
    <n v="27524"/>
    <n v="26337"/>
    <n v="20106"/>
    <n v="15529"/>
    <n v="13417"/>
    <n v="12349"/>
    <n v="10786"/>
    <n v="9606"/>
    <n v="6941"/>
    <n v="6133"/>
    <n v="4697"/>
    <n v="3673"/>
    <n v="2133"/>
    <n v="1494"/>
    <n v="856"/>
  </r>
  <r>
    <s v="NGA"/>
    <x v="0"/>
    <m/>
    <x v="10"/>
    <m/>
    <s v="IZZI"/>
    <m/>
    <n v="144226"/>
    <n v="158380"/>
    <n v="302606"/>
    <n v="28026"/>
    <n v="24322"/>
    <n v="18943"/>
    <n v="14891"/>
    <n v="10423"/>
    <n v="8352"/>
    <n v="7720"/>
    <n v="6944"/>
    <n v="6262"/>
    <n v="5051"/>
    <n v="4158"/>
    <n v="2726"/>
    <n v="2520"/>
    <n v="1807"/>
    <n v="1009"/>
    <n v="649"/>
    <n v="423"/>
    <n v="27522"/>
    <n v="24914"/>
    <n v="20140"/>
    <n v="17603"/>
    <n v="11804"/>
    <n v="11083"/>
    <n v="9907"/>
    <n v="8551"/>
    <n v="7029"/>
    <n v="5756"/>
    <n v="4261"/>
    <n v="3101"/>
    <n v="2681"/>
    <n v="1937"/>
    <n v="1060"/>
    <n v="581"/>
    <n v="450"/>
    <n v="55548"/>
    <n v="49236"/>
    <n v="39083"/>
    <n v="32494"/>
    <n v="22227"/>
    <n v="19435"/>
    <n v="17627"/>
    <n v="15495"/>
    <n v="13291"/>
    <n v="10807"/>
    <n v="8419"/>
    <n v="5827"/>
    <n v="5201"/>
    <n v="3744"/>
    <n v="2069"/>
    <n v="1230"/>
    <n v="873"/>
  </r>
  <r>
    <s v="NGA"/>
    <x v="0"/>
    <m/>
    <x v="10"/>
    <m/>
    <s v="OHAOZARA"/>
    <m/>
    <n v="129842"/>
    <n v="127688"/>
    <n v="257530"/>
    <n v="16092"/>
    <n v="16567"/>
    <n v="17534"/>
    <n v="16744"/>
    <n v="12387"/>
    <n v="9041"/>
    <n v="7321"/>
    <n v="6614"/>
    <n v="6329"/>
    <n v="5547"/>
    <n v="4366"/>
    <n v="3544"/>
    <n v="2592"/>
    <n v="2241"/>
    <n v="1532"/>
    <n v="929"/>
    <n v="462"/>
    <n v="14914"/>
    <n v="15409"/>
    <n v="16391"/>
    <n v="15049"/>
    <n v="10674"/>
    <n v="8998"/>
    <n v="8205"/>
    <n v="8095"/>
    <n v="6695"/>
    <n v="6184"/>
    <n v="4658"/>
    <n v="3659"/>
    <n v="3035"/>
    <n v="2564"/>
    <n v="1446"/>
    <n v="1172"/>
    <n v="540"/>
    <n v="31006"/>
    <n v="31976"/>
    <n v="33925"/>
    <n v="31793"/>
    <n v="23061"/>
    <n v="18039"/>
    <n v="15526"/>
    <n v="14709"/>
    <n v="13024"/>
    <n v="11731"/>
    <n v="9024"/>
    <n v="7203"/>
    <n v="5627"/>
    <n v="4805"/>
    <n v="2978"/>
    <n v="2101"/>
    <n v="1002"/>
  </r>
  <r>
    <s v="NGA"/>
    <x v="0"/>
    <m/>
    <x v="10"/>
    <m/>
    <s v="OHAUKWU"/>
    <m/>
    <n v="94563"/>
    <n v="102056"/>
    <n v="196619"/>
    <n v="14527"/>
    <n v="13552"/>
    <n v="13464"/>
    <n v="11860"/>
    <n v="8190"/>
    <n v="5748"/>
    <n v="4807"/>
    <n v="4479"/>
    <n v="4150"/>
    <n v="3650"/>
    <n v="3021"/>
    <n v="2148"/>
    <n v="1823"/>
    <n v="1370"/>
    <n v="850"/>
    <n v="559"/>
    <n v="365"/>
    <n v="14169"/>
    <n v="13652"/>
    <n v="13587"/>
    <n v="12939"/>
    <n v="8249"/>
    <n v="6627"/>
    <n v="6068"/>
    <n v="5643"/>
    <n v="4957"/>
    <n v="4160"/>
    <n v="3048"/>
    <n v="2807"/>
    <n v="2379"/>
    <n v="1724"/>
    <n v="993"/>
    <n v="614"/>
    <n v="440"/>
    <n v="28696"/>
    <n v="27204"/>
    <n v="27051"/>
    <n v="24799"/>
    <n v="16439"/>
    <n v="12375"/>
    <n v="10875"/>
    <n v="10122"/>
    <n v="9107"/>
    <n v="7810"/>
    <n v="6069"/>
    <n v="4955"/>
    <n v="4202"/>
    <n v="3094"/>
    <n v="1843"/>
    <n v="1173"/>
    <n v="805"/>
  </r>
  <r>
    <s v="NGA"/>
    <x v="0"/>
    <m/>
    <x v="10"/>
    <m/>
    <s v="ONICHA"/>
    <m/>
    <n v="215340"/>
    <n v="219955"/>
    <n v="435295"/>
    <n v="27674"/>
    <n v="29094"/>
    <n v="29284"/>
    <n v="26933"/>
    <n v="20296"/>
    <n v="14552"/>
    <n v="11720"/>
    <n v="10832"/>
    <n v="10102"/>
    <n v="8979"/>
    <n v="7182"/>
    <n v="5884"/>
    <n v="4416"/>
    <n v="3757"/>
    <n v="2107"/>
    <n v="1585"/>
    <n v="943"/>
    <n v="26314"/>
    <n v="27272"/>
    <n v="27964"/>
    <n v="25479"/>
    <n v="18202"/>
    <n v="14943"/>
    <n v="13626"/>
    <n v="13879"/>
    <n v="11615"/>
    <n v="10520"/>
    <n v="7433"/>
    <n v="7489"/>
    <n v="5318"/>
    <n v="4669"/>
    <n v="2699"/>
    <n v="1522"/>
    <n v="1011"/>
    <n v="53988"/>
    <n v="56366"/>
    <n v="57248"/>
    <n v="52412"/>
    <n v="38498"/>
    <n v="29495"/>
    <n v="25346"/>
    <n v="24711"/>
    <n v="21717"/>
    <n v="19499"/>
    <n v="14615"/>
    <n v="13373"/>
    <n v="9734"/>
    <n v="8426"/>
    <n v="4806"/>
    <n v="3107"/>
    <n v="1954"/>
  </r>
  <r>
    <s v="NGA"/>
    <x v="0"/>
    <m/>
    <x v="11"/>
    <m/>
    <s v="AKOKO-EDO"/>
    <m/>
    <n v="242059"/>
    <n v="239487"/>
    <n v="481546"/>
    <n v="30744"/>
    <n v="32022"/>
    <n v="32230"/>
    <n v="29579"/>
    <n v="22903"/>
    <n v="17160"/>
    <n v="13956"/>
    <n v="12915"/>
    <n v="11907"/>
    <n v="10466"/>
    <n v="8397"/>
    <n v="6154"/>
    <n v="4674"/>
    <n v="3931"/>
    <n v="2527"/>
    <n v="1619"/>
    <n v="875"/>
    <n v="28986"/>
    <n v="29848"/>
    <n v="30034"/>
    <n v="26536"/>
    <n v="19850"/>
    <n v="17147"/>
    <n v="15565"/>
    <n v="15584"/>
    <n v="12420"/>
    <n v="11454"/>
    <n v="8017"/>
    <n v="7902"/>
    <n v="5252"/>
    <n v="5076"/>
    <n v="2768"/>
    <n v="2061"/>
    <n v="987"/>
    <n v="59730"/>
    <n v="61870"/>
    <n v="62264"/>
    <n v="56115"/>
    <n v="42753"/>
    <n v="34307"/>
    <n v="29521"/>
    <n v="28499"/>
    <n v="24327"/>
    <n v="21920"/>
    <n v="16414"/>
    <n v="14056"/>
    <n v="9926"/>
    <n v="9007"/>
    <n v="5295"/>
    <n v="3680"/>
    <n v="1862"/>
  </r>
  <r>
    <s v="NGA"/>
    <x v="0"/>
    <m/>
    <x v="11"/>
    <m/>
    <s v="EGOR"/>
    <m/>
    <n v="200725"/>
    <n v="201492"/>
    <n v="402217"/>
    <n v="25150"/>
    <n v="21735"/>
    <n v="22603"/>
    <n v="21910"/>
    <n v="26041"/>
    <n v="21645"/>
    <n v="14151"/>
    <n v="11956"/>
    <n v="7532"/>
    <n v="7915"/>
    <n v="5146"/>
    <n v="6521"/>
    <n v="2830"/>
    <n v="2995"/>
    <n v="1264"/>
    <n v="926"/>
    <n v="405"/>
    <n v="23709"/>
    <n v="21979"/>
    <n v="25017"/>
    <n v="22946"/>
    <n v="22259"/>
    <n v="17001"/>
    <n v="12678"/>
    <n v="11770"/>
    <n v="8970"/>
    <n v="8751"/>
    <n v="6415"/>
    <n v="7454"/>
    <n v="3648"/>
    <n v="3765"/>
    <n v="2108"/>
    <n v="1732"/>
    <n v="1290"/>
    <n v="48859"/>
    <n v="43714"/>
    <n v="47620"/>
    <n v="44856"/>
    <n v="48300"/>
    <n v="38646"/>
    <n v="26829"/>
    <n v="23726"/>
    <n v="16502"/>
    <n v="16666"/>
    <n v="11561"/>
    <n v="13975"/>
    <n v="6478"/>
    <n v="6760"/>
    <n v="3372"/>
    <n v="2658"/>
    <n v="1695"/>
  </r>
  <r>
    <s v="NGA"/>
    <x v="0"/>
    <m/>
    <x v="11"/>
    <m/>
    <s v="ESAN CENTRAL"/>
    <m/>
    <n v="73093"/>
    <n v="73020"/>
    <n v="146113"/>
    <n v="8956"/>
    <n v="9351"/>
    <n v="9557"/>
    <n v="9451"/>
    <n v="7284"/>
    <n v="5369"/>
    <n v="4198"/>
    <n v="3703"/>
    <n v="3276"/>
    <n v="3080"/>
    <n v="2189"/>
    <n v="2228"/>
    <n v="1204"/>
    <n v="1460"/>
    <n v="797"/>
    <n v="636"/>
    <n v="354"/>
    <n v="8526"/>
    <n v="8701"/>
    <n v="9133"/>
    <n v="8566"/>
    <n v="6240"/>
    <n v="4988"/>
    <n v="4361"/>
    <n v="4312"/>
    <n v="3584"/>
    <n v="3413"/>
    <n v="2539"/>
    <n v="2825"/>
    <n v="1591"/>
    <n v="1783"/>
    <n v="1076"/>
    <n v="907"/>
    <n v="475"/>
    <n v="17482"/>
    <n v="18052"/>
    <n v="18690"/>
    <n v="18017"/>
    <n v="13524"/>
    <n v="10357"/>
    <n v="8559"/>
    <n v="8015"/>
    <n v="6860"/>
    <n v="6493"/>
    <n v="4728"/>
    <n v="5053"/>
    <n v="2795"/>
    <n v="3243"/>
    <n v="1873"/>
    <n v="1543"/>
    <n v="829"/>
  </r>
  <r>
    <s v="NGA"/>
    <x v="0"/>
    <m/>
    <x v="11"/>
    <m/>
    <s v="ESAN NORTH EAST"/>
    <m/>
    <n v="73446"/>
    <n v="72833"/>
    <n v="146279"/>
    <n v="8863"/>
    <n v="8433"/>
    <n v="9883"/>
    <n v="10011"/>
    <n v="8454"/>
    <n v="6063"/>
    <n v="4171"/>
    <n v="3457"/>
    <n v="2801"/>
    <n v="2771"/>
    <n v="2133"/>
    <n v="2093"/>
    <n v="1392"/>
    <n v="1176"/>
    <n v="804"/>
    <n v="626"/>
    <n v="315"/>
    <n v="8454"/>
    <n v="8145"/>
    <n v="9244"/>
    <n v="9005"/>
    <n v="6935"/>
    <n v="4933"/>
    <n v="4011"/>
    <n v="3806"/>
    <n v="3385"/>
    <n v="3358"/>
    <n v="2579"/>
    <n v="2681"/>
    <n v="1882"/>
    <n v="1781"/>
    <n v="1141"/>
    <n v="1013"/>
    <n v="480"/>
    <n v="17317"/>
    <n v="16578"/>
    <n v="19127"/>
    <n v="19016"/>
    <n v="15389"/>
    <n v="10996"/>
    <n v="8182"/>
    <n v="7263"/>
    <n v="6186"/>
    <n v="6129"/>
    <n v="4712"/>
    <n v="4774"/>
    <n v="3274"/>
    <n v="2957"/>
    <n v="1945"/>
    <n v="1639"/>
    <n v="795"/>
  </r>
  <r>
    <s v="NGA"/>
    <x v="0"/>
    <m/>
    <x v="11"/>
    <m/>
    <s v="ESAN SOUTH EAST"/>
    <m/>
    <n v="145746"/>
    <n v="142200"/>
    <n v="287946"/>
    <n v="18158"/>
    <n v="19171"/>
    <n v="19129"/>
    <n v="17963"/>
    <n v="14350"/>
    <n v="10494"/>
    <n v="8456"/>
    <n v="7425"/>
    <n v="7031"/>
    <n v="6240"/>
    <n v="4866"/>
    <n v="4076"/>
    <n v="2748"/>
    <n v="2404"/>
    <n v="1620"/>
    <n v="1019"/>
    <n v="596"/>
    <n v="17011"/>
    <n v="17787"/>
    <n v="17955"/>
    <n v="16062"/>
    <n v="12030"/>
    <n v="10042"/>
    <n v="9064"/>
    <n v="8912"/>
    <n v="7310"/>
    <n v="6787"/>
    <n v="4876"/>
    <n v="4599"/>
    <n v="2994"/>
    <n v="2954"/>
    <n v="1847"/>
    <n v="1254"/>
    <n v="716"/>
    <n v="35169"/>
    <n v="36958"/>
    <n v="37084"/>
    <n v="34025"/>
    <n v="26380"/>
    <n v="20536"/>
    <n v="17520"/>
    <n v="16337"/>
    <n v="14341"/>
    <n v="13027"/>
    <n v="9742"/>
    <n v="8675"/>
    <n v="5742"/>
    <n v="5358"/>
    <n v="3467"/>
    <n v="2273"/>
    <n v="1312"/>
  </r>
  <r>
    <s v="NGA"/>
    <x v="0"/>
    <m/>
    <x v="11"/>
    <m/>
    <s v="ESAN WEST"/>
    <m/>
    <n v="81060"/>
    <n v="77582"/>
    <n v="158642"/>
    <n v="8827"/>
    <n v="8739"/>
    <n v="9027"/>
    <n v="9731"/>
    <n v="11947"/>
    <n v="8870"/>
    <n v="4891"/>
    <n v="3912"/>
    <n v="3162"/>
    <n v="2982"/>
    <n v="2266"/>
    <n v="2216"/>
    <n v="1290"/>
    <n v="1452"/>
    <n v="767"/>
    <n v="650"/>
    <n v="331"/>
    <n v="8450"/>
    <n v="8063"/>
    <n v="8698"/>
    <n v="8977"/>
    <n v="9628"/>
    <n v="6286"/>
    <n v="4388"/>
    <n v="4319"/>
    <n v="3561"/>
    <n v="3474"/>
    <n v="2508"/>
    <n v="2920"/>
    <n v="1905"/>
    <n v="2013"/>
    <n v="1000"/>
    <n v="919"/>
    <n v="473"/>
    <n v="17277"/>
    <n v="16802"/>
    <n v="17725"/>
    <n v="18708"/>
    <n v="21575"/>
    <n v="15156"/>
    <n v="9279"/>
    <n v="8231"/>
    <n v="6723"/>
    <n v="6456"/>
    <n v="4774"/>
    <n v="5136"/>
    <n v="3195"/>
    <n v="3465"/>
    <n v="1767"/>
    <n v="1569"/>
    <n v="804"/>
  </r>
  <r>
    <s v="NGA"/>
    <x v="0"/>
    <m/>
    <x v="11"/>
    <m/>
    <s v="ETSAKO CENTRAL"/>
    <m/>
    <n v="96327"/>
    <n v="94348"/>
    <n v="190675"/>
    <n v="12227"/>
    <n v="12624"/>
    <n v="12878"/>
    <n v="11771"/>
    <n v="9184"/>
    <n v="7012"/>
    <n v="5521"/>
    <n v="5114"/>
    <n v="4668"/>
    <n v="4064"/>
    <n v="3094"/>
    <n v="2663"/>
    <n v="1527"/>
    <n v="1801"/>
    <n v="887"/>
    <n v="917"/>
    <n v="375"/>
    <n v="11522"/>
    <n v="11782"/>
    <n v="11604"/>
    <n v="10520"/>
    <n v="8033"/>
    <n v="6843"/>
    <n v="6069"/>
    <n v="6113"/>
    <n v="4868"/>
    <n v="4501"/>
    <n v="3407"/>
    <n v="2711"/>
    <n v="1985"/>
    <n v="1787"/>
    <n v="1145"/>
    <n v="985"/>
    <n v="473"/>
    <n v="23749"/>
    <n v="24406"/>
    <n v="24482"/>
    <n v="22291"/>
    <n v="17217"/>
    <n v="13855"/>
    <n v="11590"/>
    <n v="11227"/>
    <n v="9536"/>
    <n v="8565"/>
    <n v="6501"/>
    <n v="5374"/>
    <n v="3512"/>
    <n v="3588"/>
    <n v="2032"/>
    <n v="1902"/>
    <n v="848"/>
  </r>
  <r>
    <s v="NGA"/>
    <x v="0"/>
    <m/>
    <x v="11"/>
    <m/>
    <s v="ETSAKO EAST"/>
    <m/>
    <n v="66830"/>
    <n v="69987"/>
    <n v="136817"/>
    <n v="9200"/>
    <n v="9547"/>
    <n v="9299"/>
    <n v="8777"/>
    <n v="6328"/>
    <n v="4287"/>
    <n v="3450"/>
    <n v="3055"/>
    <n v="2742"/>
    <n v="2517"/>
    <n v="1895"/>
    <n v="1779"/>
    <n v="1207"/>
    <n v="1167"/>
    <n v="742"/>
    <n v="528"/>
    <n v="310"/>
    <n v="8772"/>
    <n v="9044"/>
    <n v="8856"/>
    <n v="7921"/>
    <n v="5500"/>
    <n v="4429"/>
    <n v="4276"/>
    <n v="3894"/>
    <n v="3615"/>
    <n v="3133"/>
    <n v="2620"/>
    <n v="2132"/>
    <n v="1868"/>
    <n v="1598"/>
    <n v="1059"/>
    <n v="790"/>
    <n v="480"/>
    <n v="17972"/>
    <n v="18591"/>
    <n v="18155"/>
    <n v="16698"/>
    <n v="11828"/>
    <n v="8716"/>
    <n v="7726"/>
    <n v="6949"/>
    <n v="6357"/>
    <n v="5650"/>
    <n v="4515"/>
    <n v="3911"/>
    <n v="3075"/>
    <n v="2765"/>
    <n v="1801"/>
    <n v="1318"/>
    <n v="790"/>
  </r>
  <r>
    <s v="NGA"/>
    <x v="0"/>
    <m/>
    <x v="11"/>
    <m/>
    <s v="ETSAKO WEST"/>
    <m/>
    <n v="204093"/>
    <n v="198491"/>
    <n v="402584"/>
    <n v="24703"/>
    <n v="25014"/>
    <n v="25469"/>
    <n v="25269"/>
    <n v="23637"/>
    <n v="17345"/>
    <n v="12029"/>
    <n v="10521"/>
    <n v="9123"/>
    <n v="8181"/>
    <n v="5908"/>
    <n v="6046"/>
    <n v="3505"/>
    <n v="3233"/>
    <n v="1884"/>
    <n v="1417"/>
    <n v="809"/>
    <n v="23234"/>
    <n v="23391"/>
    <n v="24379"/>
    <n v="23148"/>
    <n v="20128"/>
    <n v="14857"/>
    <n v="12226"/>
    <n v="11726"/>
    <n v="9707"/>
    <n v="9083"/>
    <n v="6473"/>
    <n v="6680"/>
    <n v="4040"/>
    <n v="4085"/>
    <n v="2405"/>
    <n v="1779"/>
    <n v="1150"/>
    <n v="47937"/>
    <n v="48405"/>
    <n v="49848"/>
    <n v="48417"/>
    <n v="43765"/>
    <n v="32202"/>
    <n v="24255"/>
    <n v="22247"/>
    <n v="18830"/>
    <n v="17264"/>
    <n v="12381"/>
    <n v="12726"/>
    <n v="7545"/>
    <n v="7318"/>
    <n v="4289"/>
    <n v="3196"/>
    <n v="1959"/>
  </r>
  <r>
    <s v="NGA"/>
    <x v="0"/>
    <m/>
    <x v="11"/>
    <m/>
    <s v="IGUEBEN"/>
    <m/>
    <n v="48330"/>
    <n v="49238"/>
    <n v="97568"/>
    <n v="5839"/>
    <n v="6048"/>
    <n v="6486"/>
    <n v="6183"/>
    <n v="5001"/>
    <n v="3496"/>
    <n v="2720"/>
    <n v="2445"/>
    <n v="2232"/>
    <n v="1975"/>
    <n v="1449"/>
    <n v="1456"/>
    <n v="809"/>
    <n v="822"/>
    <n v="585"/>
    <n v="554"/>
    <n v="230"/>
    <n v="5584"/>
    <n v="5736"/>
    <n v="6160"/>
    <n v="5693"/>
    <n v="4034"/>
    <n v="3312"/>
    <n v="2956"/>
    <n v="2862"/>
    <n v="2404"/>
    <n v="2398"/>
    <n v="1727"/>
    <n v="1975"/>
    <n v="1299"/>
    <n v="1292"/>
    <n v="824"/>
    <n v="644"/>
    <n v="338"/>
    <n v="11423"/>
    <n v="11784"/>
    <n v="12646"/>
    <n v="11876"/>
    <n v="9035"/>
    <n v="6808"/>
    <n v="5676"/>
    <n v="5307"/>
    <n v="4636"/>
    <n v="4373"/>
    <n v="3176"/>
    <n v="3431"/>
    <n v="2108"/>
    <n v="2114"/>
    <n v="1409"/>
    <n v="1198"/>
    <n v="568"/>
  </r>
  <r>
    <s v="NGA"/>
    <x v="0"/>
    <m/>
    <x v="11"/>
    <m/>
    <s v="IKPOBA-OKHA"/>
    <m/>
    <n v="219202"/>
    <n v="220592"/>
    <n v="439794"/>
    <n v="28965"/>
    <n v="25728"/>
    <n v="26830"/>
    <n v="25099"/>
    <n v="24637"/>
    <n v="20211"/>
    <n v="14168"/>
    <n v="12427"/>
    <n v="8971"/>
    <n v="8944"/>
    <n v="6314"/>
    <n v="7372"/>
    <n v="3489"/>
    <n v="3134"/>
    <n v="1390"/>
    <n v="1011"/>
    <n v="512"/>
    <n v="27532"/>
    <n v="25532"/>
    <n v="28278"/>
    <n v="25391"/>
    <n v="22137"/>
    <n v="17589"/>
    <n v="13987"/>
    <n v="13184"/>
    <n v="10006"/>
    <n v="10001"/>
    <n v="6644"/>
    <n v="7416"/>
    <n v="3651"/>
    <n v="3825"/>
    <n v="2203"/>
    <n v="1809"/>
    <n v="1407"/>
    <n v="56497"/>
    <n v="51260"/>
    <n v="55108"/>
    <n v="50490"/>
    <n v="46774"/>
    <n v="37800"/>
    <n v="28155"/>
    <n v="25611"/>
    <n v="18977"/>
    <n v="18945"/>
    <n v="12958"/>
    <n v="14788"/>
    <n v="7140"/>
    <n v="6959"/>
    <n v="3593"/>
    <n v="2820"/>
    <n v="1919"/>
  </r>
  <r>
    <s v="NGA"/>
    <x v="0"/>
    <m/>
    <x v="11"/>
    <m/>
    <s v="OREDO"/>
    <m/>
    <n v="224286"/>
    <n v="218384"/>
    <n v="442670"/>
    <n v="26365"/>
    <n v="22152"/>
    <n v="23180"/>
    <n v="23273"/>
    <n v="27332"/>
    <n v="25004"/>
    <n v="18537"/>
    <n v="14922"/>
    <n v="10192"/>
    <n v="9759"/>
    <n v="6212"/>
    <n v="6992"/>
    <n v="3176"/>
    <n v="3408"/>
    <n v="1710"/>
    <n v="1470"/>
    <n v="602"/>
    <n v="24984"/>
    <n v="22536"/>
    <n v="25651"/>
    <n v="23865"/>
    <n v="23990"/>
    <n v="19515"/>
    <n v="15076"/>
    <n v="13610"/>
    <n v="10091"/>
    <n v="9502"/>
    <n v="6630"/>
    <n v="7979"/>
    <n v="4095"/>
    <n v="4530"/>
    <n v="2713"/>
    <n v="2239"/>
    <n v="1378"/>
    <n v="51349"/>
    <n v="44688"/>
    <n v="48831"/>
    <n v="47138"/>
    <n v="51322"/>
    <n v="44519"/>
    <n v="33613"/>
    <n v="28532"/>
    <n v="20283"/>
    <n v="19261"/>
    <n v="12842"/>
    <n v="14971"/>
    <n v="7271"/>
    <n v="7938"/>
    <n v="4423"/>
    <n v="3709"/>
    <n v="1980"/>
  </r>
  <r>
    <s v="NGA"/>
    <x v="0"/>
    <m/>
    <x v="11"/>
    <m/>
    <s v="ORHIONMWON"/>
    <m/>
    <n v="99556"/>
    <n v="100523"/>
    <n v="200079"/>
    <n v="11970"/>
    <n v="12380"/>
    <n v="13109"/>
    <n v="12440"/>
    <n v="9925"/>
    <n v="7314"/>
    <n v="5760"/>
    <n v="5181"/>
    <n v="4508"/>
    <n v="4124"/>
    <n v="3039"/>
    <n v="3206"/>
    <n v="1875"/>
    <n v="1969"/>
    <n v="1208"/>
    <n v="992"/>
    <n v="556"/>
    <n v="11788"/>
    <n v="11780"/>
    <n v="12405"/>
    <n v="11152"/>
    <n v="8072"/>
    <n v="6506"/>
    <n v="6225"/>
    <n v="5969"/>
    <n v="5101"/>
    <n v="4774"/>
    <n v="3632"/>
    <n v="4187"/>
    <n v="2713"/>
    <n v="2542"/>
    <n v="1721"/>
    <n v="1204"/>
    <n v="752"/>
    <n v="23758"/>
    <n v="24160"/>
    <n v="25514"/>
    <n v="23592"/>
    <n v="17997"/>
    <n v="13820"/>
    <n v="11985"/>
    <n v="11150"/>
    <n v="9609"/>
    <n v="8898"/>
    <n v="6671"/>
    <n v="7393"/>
    <n v="4588"/>
    <n v="4511"/>
    <n v="2929"/>
    <n v="2196"/>
    <n v="1308"/>
  </r>
  <r>
    <s v="NGA"/>
    <x v="0"/>
    <m/>
    <x v="11"/>
    <m/>
    <s v="OVIA NORTH EAST"/>
    <m/>
    <n v="89762"/>
    <n v="83032"/>
    <n v="172794"/>
    <n v="10780"/>
    <n v="9724"/>
    <n v="9588"/>
    <n v="9774"/>
    <n v="11994"/>
    <n v="9377"/>
    <n v="6138"/>
    <n v="5177"/>
    <n v="4039"/>
    <n v="3672"/>
    <n v="2432"/>
    <n v="2616"/>
    <n v="1445"/>
    <n v="1481"/>
    <n v="648"/>
    <n v="519"/>
    <n v="358"/>
    <n v="10241"/>
    <n v="9633"/>
    <n v="9320"/>
    <n v="9741"/>
    <n v="9907"/>
    <n v="6449"/>
    <n v="5088"/>
    <n v="4733"/>
    <n v="3800"/>
    <n v="3562"/>
    <n v="2592"/>
    <n v="2650"/>
    <n v="1522"/>
    <n v="1580"/>
    <n v="955"/>
    <n v="746"/>
    <n v="513"/>
    <n v="21021"/>
    <n v="19357"/>
    <n v="18908"/>
    <n v="19515"/>
    <n v="21901"/>
    <n v="15826"/>
    <n v="11226"/>
    <n v="9910"/>
    <n v="7839"/>
    <n v="7234"/>
    <n v="5024"/>
    <n v="5266"/>
    <n v="2967"/>
    <n v="3061"/>
    <n v="1603"/>
    <n v="1265"/>
    <n v="871"/>
  </r>
  <r>
    <s v="NGA"/>
    <x v="0"/>
    <m/>
    <x v="11"/>
    <m/>
    <s v="OVIA SOUTH WEST"/>
    <m/>
    <n v="107681"/>
    <n v="98149"/>
    <n v="205830"/>
    <n v="14634"/>
    <n v="13655"/>
    <n v="12749"/>
    <n v="11784"/>
    <n v="11008"/>
    <n v="8796"/>
    <n v="7446"/>
    <n v="6724"/>
    <n v="5485"/>
    <n v="4506"/>
    <n v="3194"/>
    <n v="2629"/>
    <n v="1878"/>
    <n v="1311"/>
    <n v="902"/>
    <n v="632"/>
    <n v="348"/>
    <n v="13894"/>
    <n v="13016"/>
    <n v="11979"/>
    <n v="9917"/>
    <n v="8384"/>
    <n v="7823"/>
    <n v="6739"/>
    <n v="6244"/>
    <n v="4778"/>
    <n v="4044"/>
    <n v="2974"/>
    <n v="2730"/>
    <n v="1908"/>
    <n v="1489"/>
    <n v="1060"/>
    <n v="684"/>
    <n v="486"/>
    <n v="28528"/>
    <n v="26671"/>
    <n v="24728"/>
    <n v="21701"/>
    <n v="19392"/>
    <n v="16619"/>
    <n v="14185"/>
    <n v="12968"/>
    <n v="10263"/>
    <n v="8550"/>
    <n v="6168"/>
    <n v="5359"/>
    <n v="3786"/>
    <n v="2800"/>
    <n v="1962"/>
    <n v="1316"/>
    <n v="834"/>
  </r>
  <r>
    <s v="NGA"/>
    <x v="0"/>
    <m/>
    <x v="11"/>
    <m/>
    <s v="OWAN EAST"/>
    <m/>
    <n v="116593"/>
    <n v="112509"/>
    <n v="229102"/>
    <n v="14935"/>
    <n v="15821"/>
    <n v="15613"/>
    <n v="14600"/>
    <n v="11310"/>
    <n v="8487"/>
    <n v="6650"/>
    <n v="6014"/>
    <n v="5353"/>
    <n v="4634"/>
    <n v="3578"/>
    <n v="3069"/>
    <n v="2053"/>
    <n v="2012"/>
    <n v="1140"/>
    <n v="875"/>
    <n v="449"/>
    <n v="13822"/>
    <n v="14287"/>
    <n v="14346"/>
    <n v="12859"/>
    <n v="9594"/>
    <n v="8028"/>
    <n v="7173"/>
    <n v="6921"/>
    <n v="5594"/>
    <n v="5150"/>
    <n v="3858"/>
    <n v="3506"/>
    <n v="2381"/>
    <n v="1865"/>
    <n v="1485"/>
    <n v="1022"/>
    <n v="618"/>
    <n v="28757"/>
    <n v="30108"/>
    <n v="29959"/>
    <n v="27459"/>
    <n v="20904"/>
    <n v="16515"/>
    <n v="13823"/>
    <n v="12935"/>
    <n v="10947"/>
    <n v="9784"/>
    <n v="7436"/>
    <n v="6575"/>
    <n v="4434"/>
    <n v="3877"/>
    <n v="2625"/>
    <n v="1897"/>
    <n v="1067"/>
  </r>
  <r>
    <s v="NGA"/>
    <x v="0"/>
    <m/>
    <x v="11"/>
    <m/>
    <s v="OWAN WEST"/>
    <m/>
    <n v="61983"/>
    <n v="59559"/>
    <n v="121542"/>
    <n v="7620"/>
    <n v="7801"/>
    <n v="7697"/>
    <n v="7701"/>
    <n v="6567"/>
    <n v="5056"/>
    <n v="3935"/>
    <n v="3255"/>
    <n v="2760"/>
    <n v="2515"/>
    <n v="1780"/>
    <n v="1669"/>
    <n v="1087"/>
    <n v="1060"/>
    <n v="653"/>
    <n v="583"/>
    <n v="244"/>
    <n v="7062"/>
    <n v="7252"/>
    <n v="7150"/>
    <n v="6698"/>
    <n v="5340"/>
    <n v="4296"/>
    <n v="3695"/>
    <n v="3422"/>
    <n v="2868"/>
    <n v="2680"/>
    <n v="1972"/>
    <n v="2113"/>
    <n v="1420"/>
    <n v="1512"/>
    <n v="925"/>
    <n v="762"/>
    <n v="392"/>
    <n v="14682"/>
    <n v="15053"/>
    <n v="14847"/>
    <n v="14399"/>
    <n v="11907"/>
    <n v="9352"/>
    <n v="7630"/>
    <n v="6677"/>
    <n v="5628"/>
    <n v="5195"/>
    <n v="3752"/>
    <n v="3782"/>
    <n v="2507"/>
    <n v="2572"/>
    <n v="1578"/>
    <n v="1345"/>
    <n v="636"/>
  </r>
  <r>
    <s v="NGA"/>
    <x v="0"/>
    <m/>
    <x v="11"/>
    <m/>
    <s v="UHUNMWONDE"/>
    <m/>
    <n v="67952"/>
    <n v="62920"/>
    <n v="130872"/>
    <n v="8493"/>
    <n v="7946"/>
    <n v="7892"/>
    <n v="7463"/>
    <n v="6788"/>
    <n v="5751"/>
    <n v="4699"/>
    <n v="3960"/>
    <n v="3171"/>
    <n v="3027"/>
    <n v="2098"/>
    <n v="2312"/>
    <n v="1202"/>
    <n v="1427"/>
    <n v="738"/>
    <n v="616"/>
    <n v="369"/>
    <n v="8185"/>
    <n v="7413"/>
    <n v="7586"/>
    <n v="6307"/>
    <n v="4896"/>
    <n v="4086"/>
    <n v="3865"/>
    <n v="3871"/>
    <n v="3214"/>
    <n v="2988"/>
    <n v="2245"/>
    <n v="2496"/>
    <n v="1752"/>
    <n v="1687"/>
    <n v="1101"/>
    <n v="731"/>
    <n v="497"/>
    <n v="16678"/>
    <n v="15359"/>
    <n v="15478"/>
    <n v="13770"/>
    <n v="11684"/>
    <n v="9837"/>
    <n v="8564"/>
    <n v="7831"/>
    <n v="6385"/>
    <n v="6015"/>
    <n v="4343"/>
    <n v="4808"/>
    <n v="2954"/>
    <n v="3114"/>
    <n v="1839"/>
    <n v="1347"/>
    <n v="866"/>
  </r>
  <r>
    <s v="NGA"/>
    <x v="0"/>
    <m/>
    <x v="12"/>
    <m/>
    <s v="ADO-EKITI"/>
    <m/>
    <n v="286156"/>
    <n v="262638"/>
    <n v="548794"/>
    <n v="27362"/>
    <n v="29291"/>
    <n v="34308"/>
    <n v="37645"/>
    <n v="46363"/>
    <n v="29368"/>
    <n v="16917"/>
    <n v="14084"/>
    <n v="12328"/>
    <n v="10674"/>
    <n v="8031"/>
    <n v="6988"/>
    <n v="4668"/>
    <n v="3990"/>
    <n v="2255"/>
    <n v="1161"/>
    <n v="723"/>
    <n v="25721"/>
    <n v="27692"/>
    <n v="33659"/>
    <n v="34384"/>
    <n v="35473"/>
    <n v="21576"/>
    <n v="15449"/>
    <n v="15038"/>
    <n v="11930"/>
    <n v="11187"/>
    <n v="7896"/>
    <n v="7789"/>
    <n v="4846"/>
    <n v="4552"/>
    <n v="2480"/>
    <n v="1712"/>
    <n v="1254"/>
    <n v="53083"/>
    <n v="56983"/>
    <n v="67967"/>
    <n v="72029"/>
    <n v="81836"/>
    <n v="50944"/>
    <n v="32366"/>
    <n v="29122"/>
    <n v="24258"/>
    <n v="21861"/>
    <n v="15927"/>
    <n v="14777"/>
    <n v="9514"/>
    <n v="8542"/>
    <n v="4735"/>
    <n v="2873"/>
    <n v="1977"/>
  </r>
  <r>
    <s v="NGA"/>
    <x v="0"/>
    <m/>
    <x v="12"/>
    <m/>
    <s v="EFON"/>
    <m/>
    <n v="45653"/>
    <n v="46809"/>
    <n v="92462"/>
    <n v="5405"/>
    <n v="6073"/>
    <n v="6490"/>
    <n v="5643"/>
    <n v="4283"/>
    <n v="3282"/>
    <n v="2630"/>
    <n v="2439"/>
    <n v="2241"/>
    <n v="1951"/>
    <n v="1545"/>
    <n v="1209"/>
    <n v="829"/>
    <n v="716"/>
    <n v="381"/>
    <n v="316"/>
    <n v="220"/>
    <n v="5283"/>
    <n v="5734"/>
    <n v="6862"/>
    <n v="5515"/>
    <n v="3697"/>
    <n v="3212"/>
    <n v="2814"/>
    <n v="2905"/>
    <n v="2095"/>
    <n v="2082"/>
    <n v="1324"/>
    <n v="1880"/>
    <n v="1134"/>
    <n v="1311"/>
    <n v="352"/>
    <n v="494"/>
    <n v="115"/>
    <n v="10688"/>
    <n v="11807"/>
    <n v="13352"/>
    <n v="11158"/>
    <n v="7980"/>
    <n v="6494"/>
    <n v="5444"/>
    <n v="5344"/>
    <n v="4336"/>
    <n v="4033"/>
    <n v="2869"/>
    <n v="3089"/>
    <n v="1963"/>
    <n v="2027"/>
    <n v="733"/>
    <n v="810"/>
    <n v="335"/>
  </r>
  <r>
    <s v="NGA"/>
    <x v="0"/>
    <m/>
    <x v="12"/>
    <m/>
    <s v="EKITI EAST"/>
    <m/>
    <n v="131292"/>
    <n v="128326"/>
    <n v="259618"/>
    <n v="15802"/>
    <n v="16607"/>
    <n v="17460"/>
    <n v="16596"/>
    <n v="12630"/>
    <n v="9351"/>
    <n v="7609"/>
    <n v="6967"/>
    <n v="6422"/>
    <n v="5668"/>
    <n v="4332"/>
    <n v="3947"/>
    <n v="2934"/>
    <n v="2522"/>
    <n v="1386"/>
    <n v="595"/>
    <n v="464"/>
    <n v="14907"/>
    <n v="15694"/>
    <n v="16498"/>
    <n v="14690"/>
    <n v="10870"/>
    <n v="9249"/>
    <n v="8309"/>
    <n v="8217"/>
    <n v="6705"/>
    <n v="6433"/>
    <n v="4802"/>
    <n v="3927"/>
    <n v="3539"/>
    <n v="1571"/>
    <n v="1611"/>
    <n v="628"/>
    <n v="676"/>
    <n v="30709"/>
    <n v="32301"/>
    <n v="33958"/>
    <n v="31286"/>
    <n v="23500"/>
    <n v="18600"/>
    <n v="15918"/>
    <n v="15184"/>
    <n v="13127"/>
    <n v="12101"/>
    <n v="9134"/>
    <n v="7874"/>
    <n v="6473"/>
    <n v="4093"/>
    <n v="2997"/>
    <n v="1223"/>
    <n v="1140"/>
  </r>
  <r>
    <s v="NGA"/>
    <x v="0"/>
    <m/>
    <x v="12"/>
    <m/>
    <s v="EKITI SOUTH WEST"/>
    <m/>
    <n v="85089"/>
    <n v="84455"/>
    <n v="169544"/>
    <n v="9661"/>
    <n v="11046"/>
    <n v="11780"/>
    <n v="10666"/>
    <n v="8303"/>
    <n v="6174"/>
    <n v="4977"/>
    <n v="4458"/>
    <n v="4255"/>
    <n v="3705"/>
    <n v="2932"/>
    <n v="2302"/>
    <n v="1764"/>
    <n v="1227"/>
    <n v="988"/>
    <n v="514"/>
    <n v="337"/>
    <n v="9275"/>
    <n v="10392"/>
    <n v="11137"/>
    <n v="9710"/>
    <n v="7061"/>
    <n v="5992"/>
    <n v="5286"/>
    <n v="5536"/>
    <n v="4391"/>
    <n v="4140"/>
    <n v="2875"/>
    <n v="3102"/>
    <n v="2187"/>
    <n v="1772"/>
    <n v="698"/>
    <n v="545"/>
    <n v="356"/>
    <n v="18936"/>
    <n v="21438"/>
    <n v="22917"/>
    <n v="20376"/>
    <n v="15364"/>
    <n v="12166"/>
    <n v="10263"/>
    <n v="9994"/>
    <n v="8646"/>
    <n v="7845"/>
    <n v="5807"/>
    <n v="5404"/>
    <n v="3951"/>
    <n v="2999"/>
    <n v="1686"/>
    <n v="1059"/>
    <n v="693"/>
  </r>
  <r>
    <s v="NGA"/>
    <x v="0"/>
    <m/>
    <x v="12"/>
    <m/>
    <s v="EKITI WEST"/>
    <m/>
    <n v="96290"/>
    <n v="94166"/>
    <n v="190456"/>
    <n v="11364"/>
    <n v="12324"/>
    <n v="12950"/>
    <n v="12101"/>
    <n v="9238"/>
    <n v="6937"/>
    <n v="5594"/>
    <n v="5107"/>
    <n v="4799"/>
    <n v="4176"/>
    <n v="3472"/>
    <n v="2566"/>
    <n v="2261"/>
    <n v="1689"/>
    <n v="1007"/>
    <n v="416"/>
    <n v="289"/>
    <n v="10580"/>
    <n v="11711"/>
    <n v="12110"/>
    <n v="10729"/>
    <n v="7793"/>
    <n v="6742"/>
    <n v="6020"/>
    <n v="6348"/>
    <n v="4781"/>
    <n v="4614"/>
    <n v="3289"/>
    <n v="3197"/>
    <n v="2450"/>
    <n v="1696"/>
    <n v="1030"/>
    <n v="738"/>
    <n v="338"/>
    <n v="21944"/>
    <n v="24035"/>
    <n v="25060"/>
    <n v="22830"/>
    <n v="17031"/>
    <n v="13679"/>
    <n v="11614"/>
    <n v="11455"/>
    <n v="9580"/>
    <n v="8790"/>
    <n v="6761"/>
    <n v="5763"/>
    <n v="4711"/>
    <n v="3385"/>
    <n v="2037"/>
    <n v="1154"/>
    <n v="627"/>
  </r>
  <r>
    <s v="NGA"/>
    <x v="0"/>
    <m/>
    <x v="12"/>
    <m/>
    <s v="EMURE"/>
    <m/>
    <n v="61173"/>
    <n v="60648"/>
    <n v="121821"/>
    <n v="5647"/>
    <n v="7096"/>
    <n v="8593"/>
    <n v="8503"/>
    <n v="6474"/>
    <n v="4692"/>
    <n v="3575"/>
    <n v="3017"/>
    <n v="3068"/>
    <n v="2530"/>
    <n v="2293"/>
    <n v="1687"/>
    <n v="1492"/>
    <n v="1061"/>
    <n v="748"/>
    <n v="474"/>
    <n v="223"/>
    <n v="5584"/>
    <n v="7052"/>
    <n v="8154"/>
    <n v="7951"/>
    <n v="5344"/>
    <n v="4151"/>
    <n v="3531"/>
    <n v="3956"/>
    <n v="3022"/>
    <n v="3403"/>
    <n v="2113"/>
    <n v="2245"/>
    <n v="1266"/>
    <n v="1868"/>
    <n v="414"/>
    <n v="376"/>
    <n v="218"/>
    <n v="11231"/>
    <n v="14148"/>
    <n v="16747"/>
    <n v="16454"/>
    <n v="11818"/>
    <n v="8843"/>
    <n v="7106"/>
    <n v="6973"/>
    <n v="6090"/>
    <n v="5933"/>
    <n v="4406"/>
    <n v="3932"/>
    <n v="2758"/>
    <n v="2929"/>
    <n v="1162"/>
    <n v="850"/>
    <n v="441"/>
  </r>
  <r>
    <s v="NGA"/>
    <x v="0"/>
    <m/>
    <x v="12"/>
    <m/>
    <s v="GBONYIN"/>
    <m/>
    <n v="140677"/>
    <n v="137062"/>
    <n v="277739"/>
    <n v="17082"/>
    <n v="18742"/>
    <n v="20009"/>
    <n v="17559"/>
    <n v="12824"/>
    <n v="8952"/>
    <n v="8691"/>
    <n v="6904"/>
    <n v="7102"/>
    <n v="6129"/>
    <n v="5062"/>
    <n v="2988"/>
    <n v="2808"/>
    <n v="2710"/>
    <n v="2005"/>
    <n v="661"/>
    <n v="449"/>
    <n v="16159"/>
    <n v="18028"/>
    <n v="18319"/>
    <n v="15985"/>
    <n v="11165"/>
    <n v="10117"/>
    <n v="8831"/>
    <n v="8343"/>
    <n v="6372"/>
    <n v="5912"/>
    <n v="4604"/>
    <n v="5254"/>
    <n v="3138"/>
    <n v="1769"/>
    <n v="1082"/>
    <n v="1525"/>
    <n v="459"/>
    <n v="33241"/>
    <n v="36770"/>
    <n v="38328"/>
    <n v="33544"/>
    <n v="23989"/>
    <n v="19069"/>
    <n v="17522"/>
    <n v="15247"/>
    <n v="13474"/>
    <n v="12041"/>
    <n v="9666"/>
    <n v="8242"/>
    <n v="5946"/>
    <n v="4479"/>
    <n v="3087"/>
    <n v="2186"/>
    <n v="908"/>
  </r>
  <r>
    <s v="NGA"/>
    <x v="0"/>
    <m/>
    <x v="12"/>
    <m/>
    <s v="IDO-OSI"/>
    <m/>
    <n v="114596"/>
    <n v="111681"/>
    <n v="226277"/>
    <n v="13417"/>
    <n v="13960"/>
    <n v="17793"/>
    <n v="16719"/>
    <n v="10622"/>
    <n v="7818"/>
    <n v="6216"/>
    <n v="5686"/>
    <n v="5231"/>
    <n v="4628"/>
    <n v="3819"/>
    <n v="2652"/>
    <n v="2024"/>
    <n v="1531"/>
    <n v="1145"/>
    <n v="887"/>
    <n v="448"/>
    <n v="12576"/>
    <n v="13146"/>
    <n v="17431"/>
    <n v="14051"/>
    <n v="9050"/>
    <n v="7606"/>
    <n v="6763"/>
    <n v="6702"/>
    <n v="5497"/>
    <n v="5163"/>
    <n v="3434"/>
    <n v="3221"/>
    <n v="2410"/>
    <n v="2134"/>
    <n v="1081"/>
    <n v="919"/>
    <n v="497"/>
    <n v="25993"/>
    <n v="27106"/>
    <n v="35224"/>
    <n v="30770"/>
    <n v="19672"/>
    <n v="15424"/>
    <n v="12979"/>
    <n v="12388"/>
    <n v="10728"/>
    <n v="9791"/>
    <n v="7253"/>
    <n v="5873"/>
    <n v="4434"/>
    <n v="3665"/>
    <n v="2226"/>
    <n v="1806"/>
    <n v="945"/>
  </r>
  <r>
    <s v="NGA"/>
    <x v="0"/>
    <m/>
    <x v="12"/>
    <m/>
    <s v="IJERO"/>
    <m/>
    <n v="225433"/>
    <n v="223783"/>
    <n v="449216"/>
    <n v="27213"/>
    <n v="29125"/>
    <n v="29575"/>
    <n v="27249"/>
    <n v="22234"/>
    <n v="16498"/>
    <n v="13118"/>
    <n v="12071"/>
    <n v="11263"/>
    <n v="9356"/>
    <n v="8110"/>
    <n v="6091"/>
    <n v="5231"/>
    <n v="3562"/>
    <n v="2780"/>
    <n v="1254"/>
    <n v="703"/>
    <n v="25888"/>
    <n v="27407"/>
    <n v="27880"/>
    <n v="24786"/>
    <n v="18829"/>
    <n v="16072"/>
    <n v="14324"/>
    <n v="14280"/>
    <n v="11708"/>
    <n v="10743"/>
    <n v="6473"/>
    <n v="8635"/>
    <n v="4954"/>
    <n v="7703"/>
    <n v="2614"/>
    <n v="822"/>
    <n v="665"/>
    <n v="53101"/>
    <n v="56532"/>
    <n v="57455"/>
    <n v="52035"/>
    <n v="41063"/>
    <n v="32570"/>
    <n v="27442"/>
    <n v="26351"/>
    <n v="22971"/>
    <n v="20099"/>
    <n v="14583"/>
    <n v="14726"/>
    <n v="10185"/>
    <n v="11265"/>
    <n v="5394"/>
    <n v="2076"/>
    <n v="1368"/>
  </r>
  <r>
    <s v="NGA"/>
    <x v="0"/>
    <m/>
    <x v="12"/>
    <m/>
    <s v="IKERE"/>
    <m/>
    <n v="154070"/>
    <n v="173525"/>
    <n v="327595"/>
    <n v="16261"/>
    <n v="18632"/>
    <n v="22720"/>
    <n v="21841"/>
    <n v="21357"/>
    <n v="12125"/>
    <n v="8060"/>
    <n v="6944"/>
    <n v="6367"/>
    <n v="5421"/>
    <n v="4476"/>
    <n v="3056"/>
    <n v="2595"/>
    <n v="1690"/>
    <n v="1217"/>
    <n v="796"/>
    <n v="512"/>
    <n v="15893"/>
    <n v="17505"/>
    <n v="22130"/>
    <n v="29400"/>
    <n v="30841"/>
    <n v="12016"/>
    <n v="8616"/>
    <n v="8225"/>
    <n v="6618"/>
    <n v="6004"/>
    <n v="4294"/>
    <n v="4098"/>
    <n v="2559"/>
    <n v="2185"/>
    <n v="1305"/>
    <n v="1096"/>
    <n v="740"/>
    <n v="32154"/>
    <n v="36137"/>
    <n v="44850"/>
    <n v="51241"/>
    <n v="52198"/>
    <n v="24141"/>
    <n v="16676"/>
    <n v="15169"/>
    <n v="12985"/>
    <n v="11425"/>
    <n v="8770"/>
    <n v="7154"/>
    <n v="5154"/>
    <n v="3875"/>
    <n v="2522"/>
    <n v="1892"/>
    <n v="1252"/>
  </r>
  <r>
    <s v="NGA"/>
    <x v="0"/>
    <m/>
    <x v="12"/>
    <m/>
    <s v="IKOLE"/>
    <m/>
    <n v="107271"/>
    <n v="104043"/>
    <n v="211314"/>
    <n v="12099"/>
    <n v="14322"/>
    <n v="15218"/>
    <n v="13743"/>
    <n v="10273"/>
    <n v="7617"/>
    <n v="6060"/>
    <n v="5399"/>
    <n v="5271"/>
    <n v="4535"/>
    <n v="3772"/>
    <n v="2697"/>
    <n v="2080"/>
    <n v="2031"/>
    <n v="1057"/>
    <n v="706"/>
    <n v="391"/>
    <n v="11452"/>
    <n v="13631"/>
    <n v="14058"/>
    <n v="12012"/>
    <n v="8629"/>
    <n v="7275"/>
    <n v="6445"/>
    <n v="6624"/>
    <n v="5281"/>
    <n v="5034"/>
    <n v="3511"/>
    <n v="3495"/>
    <n v="2692"/>
    <n v="1870"/>
    <n v="860"/>
    <n v="682"/>
    <n v="492"/>
    <n v="23551"/>
    <n v="27953"/>
    <n v="29276"/>
    <n v="25755"/>
    <n v="18902"/>
    <n v="14892"/>
    <n v="12505"/>
    <n v="12023"/>
    <n v="10552"/>
    <n v="9569"/>
    <n v="7283"/>
    <n v="6192"/>
    <n v="4772"/>
    <n v="3901"/>
    <n v="1917"/>
    <n v="1388"/>
    <n v="883"/>
  </r>
  <r>
    <s v="NGA"/>
    <x v="0"/>
    <m/>
    <x v="12"/>
    <m/>
    <s v="ILEJEMEJE"/>
    <m/>
    <n v="24044"/>
    <n v="23992"/>
    <n v="48036"/>
    <n v="2996"/>
    <n v="3282"/>
    <n v="3298"/>
    <n v="2879"/>
    <n v="2157"/>
    <n v="1728"/>
    <n v="1445"/>
    <n v="1302"/>
    <n v="1096"/>
    <n v="982"/>
    <n v="886"/>
    <n v="601"/>
    <n v="536"/>
    <n v="308"/>
    <n v="268"/>
    <n v="189"/>
    <n v="91"/>
    <n v="2788"/>
    <n v="3003"/>
    <n v="3161"/>
    <n v="2610"/>
    <n v="1873"/>
    <n v="1723"/>
    <n v="1490"/>
    <n v="1534"/>
    <n v="1193"/>
    <n v="1189"/>
    <n v="724"/>
    <n v="959"/>
    <n v="431"/>
    <n v="683"/>
    <n v="213"/>
    <n v="337"/>
    <n v="81"/>
    <n v="5784"/>
    <n v="6285"/>
    <n v="6459"/>
    <n v="5489"/>
    <n v="4030"/>
    <n v="3451"/>
    <n v="2935"/>
    <n v="2836"/>
    <n v="2289"/>
    <n v="2171"/>
    <n v="1610"/>
    <n v="1560"/>
    <n v="967"/>
    <n v="991"/>
    <n v="481"/>
    <n v="526"/>
    <n v="172"/>
  </r>
  <r>
    <s v="NGA"/>
    <x v="0"/>
    <m/>
    <x v="12"/>
    <m/>
    <s v="IREPODUN/IFELODUN"/>
    <m/>
    <n v="68684"/>
    <n v="67733"/>
    <n v="136417"/>
    <n v="7885"/>
    <n v="8846"/>
    <n v="9461"/>
    <n v="8945"/>
    <n v="7116"/>
    <n v="5056"/>
    <n v="3859"/>
    <n v="3480"/>
    <n v="3243"/>
    <n v="2888"/>
    <n v="2253"/>
    <n v="1794"/>
    <n v="1325"/>
    <n v="1110"/>
    <n v="737"/>
    <n v="477"/>
    <n v="209"/>
    <n v="7494"/>
    <n v="8341"/>
    <n v="9378"/>
    <n v="8335"/>
    <n v="5943"/>
    <n v="4763"/>
    <n v="4150"/>
    <n v="4192"/>
    <n v="3380"/>
    <n v="3146"/>
    <n v="2237"/>
    <n v="2231"/>
    <n v="1287"/>
    <n v="1276"/>
    <n v="743"/>
    <n v="465"/>
    <n v="372"/>
    <n v="15379"/>
    <n v="17187"/>
    <n v="18839"/>
    <n v="17280"/>
    <n v="13059"/>
    <n v="9819"/>
    <n v="8009"/>
    <n v="7672"/>
    <n v="6623"/>
    <n v="6034"/>
    <n v="4490"/>
    <n v="4025"/>
    <n v="2612"/>
    <n v="2386"/>
    <n v="1480"/>
    <n v="942"/>
    <n v="581"/>
  </r>
  <r>
    <s v="NGA"/>
    <x v="0"/>
    <m/>
    <x v="12"/>
    <m/>
    <s v="ISE/ORUN"/>
    <m/>
    <n v="74270"/>
    <n v="72997"/>
    <n v="147267"/>
    <n v="9027"/>
    <n v="9949"/>
    <n v="10040"/>
    <n v="9342"/>
    <n v="7334"/>
    <n v="5355"/>
    <n v="4294"/>
    <n v="3867"/>
    <n v="3626"/>
    <n v="3166"/>
    <n v="2627"/>
    <n v="1639"/>
    <n v="1776"/>
    <n v="860"/>
    <n v="787"/>
    <n v="345"/>
    <n v="236"/>
    <n v="8538"/>
    <n v="9287"/>
    <n v="9502"/>
    <n v="8434"/>
    <n v="6157"/>
    <n v="5219"/>
    <n v="4644"/>
    <n v="4681"/>
    <n v="3711"/>
    <n v="3441"/>
    <n v="2396"/>
    <n v="2420"/>
    <n v="1771"/>
    <n v="1141"/>
    <n v="944"/>
    <n v="403"/>
    <n v="308"/>
    <n v="17565"/>
    <n v="19236"/>
    <n v="19542"/>
    <n v="17776"/>
    <n v="13491"/>
    <n v="10574"/>
    <n v="8938"/>
    <n v="8548"/>
    <n v="7337"/>
    <n v="6607"/>
    <n v="5023"/>
    <n v="4059"/>
    <n v="3547"/>
    <n v="2001"/>
    <n v="1731"/>
    <n v="748"/>
    <n v="544"/>
  </r>
  <r>
    <s v="NGA"/>
    <x v="0"/>
    <m/>
    <x v="12"/>
    <m/>
    <s v="MOBA"/>
    <m/>
    <n v="83476"/>
    <n v="77236"/>
    <n v="160712"/>
    <n v="9140"/>
    <n v="10312"/>
    <n v="12122"/>
    <n v="12670"/>
    <n v="10378"/>
    <n v="4834"/>
    <n v="4230"/>
    <n v="3701"/>
    <n v="3552"/>
    <n v="3162"/>
    <n v="2242"/>
    <n v="2072"/>
    <n v="2306"/>
    <n v="1583"/>
    <n v="786"/>
    <n v="243"/>
    <n v="143"/>
    <n v="8501"/>
    <n v="9624"/>
    <n v="10948"/>
    <n v="10128"/>
    <n v="6704"/>
    <n v="5049"/>
    <n v="4471"/>
    <n v="4715"/>
    <n v="4311"/>
    <n v="3662"/>
    <n v="2414"/>
    <n v="2882"/>
    <n v="1687"/>
    <n v="1343"/>
    <n v="391"/>
    <n v="255"/>
    <n v="151"/>
    <n v="17641"/>
    <n v="19936"/>
    <n v="23070"/>
    <n v="22798"/>
    <n v="17082"/>
    <n v="9883"/>
    <n v="8701"/>
    <n v="8416"/>
    <n v="7863"/>
    <n v="6824"/>
    <n v="4656"/>
    <n v="4954"/>
    <n v="3993"/>
    <n v="2926"/>
    <n v="1177"/>
    <n v="498"/>
    <n v="294"/>
  </r>
  <r>
    <s v="NGA"/>
    <x v="0"/>
    <m/>
    <x v="12"/>
    <m/>
    <s v="OYE"/>
    <m/>
    <n v="72416"/>
    <n v="71268"/>
    <n v="143684"/>
    <n v="8670"/>
    <n v="9350"/>
    <n v="9857"/>
    <n v="9376"/>
    <n v="6885"/>
    <n v="5151"/>
    <n v="4120"/>
    <n v="3775"/>
    <n v="3524"/>
    <n v="3062"/>
    <n v="2470"/>
    <n v="1989"/>
    <n v="1397"/>
    <n v="1123"/>
    <n v="779"/>
    <n v="622"/>
    <n v="266"/>
    <n v="8236"/>
    <n v="8757"/>
    <n v="9293"/>
    <n v="8338"/>
    <n v="5897"/>
    <n v="5021"/>
    <n v="4540"/>
    <n v="4528"/>
    <n v="3566"/>
    <n v="3463"/>
    <n v="2553"/>
    <n v="2307"/>
    <n v="1714"/>
    <n v="1291"/>
    <n v="793"/>
    <n v="698"/>
    <n v="273"/>
    <n v="16906"/>
    <n v="18107"/>
    <n v="19150"/>
    <n v="17714"/>
    <n v="12782"/>
    <n v="10172"/>
    <n v="8660"/>
    <n v="8303"/>
    <n v="7090"/>
    <n v="6525"/>
    <n v="5023"/>
    <n v="4296"/>
    <n v="3111"/>
    <n v="2414"/>
    <n v="1572"/>
    <n v="1320"/>
    <n v="539"/>
  </r>
  <r>
    <s v="NGA"/>
    <x v="0"/>
    <m/>
    <x v="13"/>
    <m/>
    <s v="ANINRI"/>
    <m/>
    <n v="81963"/>
    <n v="88551"/>
    <n v="170514"/>
    <n v="10148"/>
    <n v="10780"/>
    <n v="11305"/>
    <n v="10515"/>
    <n v="7711"/>
    <n v="5252"/>
    <n v="4040"/>
    <n v="3673"/>
    <n v="3598"/>
    <n v="3393"/>
    <n v="2823"/>
    <n v="2559"/>
    <n v="2058"/>
    <n v="1874"/>
    <n v="1115"/>
    <n v="731"/>
    <n v="388"/>
    <n v="9877"/>
    <n v="10195"/>
    <n v="11160"/>
    <n v="10925"/>
    <n v="7081"/>
    <n v="5544"/>
    <n v="5115"/>
    <n v="5251"/>
    <n v="4676"/>
    <n v="4546"/>
    <n v="3387"/>
    <n v="3445"/>
    <n v="2535"/>
    <n v="2118"/>
    <n v="1321"/>
    <n v="909"/>
    <n v="466"/>
    <n v="20025"/>
    <n v="20975"/>
    <n v="22465"/>
    <n v="21440"/>
    <n v="14792"/>
    <n v="10796"/>
    <n v="9155"/>
    <n v="8924"/>
    <n v="8274"/>
    <n v="7939"/>
    <n v="6210"/>
    <n v="6004"/>
    <n v="4593"/>
    <n v="3992"/>
    <n v="2436"/>
    <n v="1640"/>
    <n v="854"/>
  </r>
  <r>
    <s v="NGA"/>
    <x v="0"/>
    <m/>
    <x v="13"/>
    <m/>
    <s v="AWGU"/>
    <m/>
    <n v="118602"/>
    <n v="128356"/>
    <n v="246958"/>
    <n v="13612"/>
    <n v="12971"/>
    <n v="15897"/>
    <n v="14695"/>
    <n v="12260"/>
    <n v="7893"/>
    <n v="6282"/>
    <n v="5825"/>
    <n v="5588"/>
    <n v="6121"/>
    <n v="4259"/>
    <n v="3943"/>
    <n v="2726"/>
    <n v="3000"/>
    <n v="2044"/>
    <n v="942"/>
    <n v="544"/>
    <n v="13988"/>
    <n v="12749"/>
    <n v="14513"/>
    <n v="13595"/>
    <n v="10419"/>
    <n v="7948"/>
    <n v="7904"/>
    <n v="8332"/>
    <n v="7087"/>
    <n v="7755"/>
    <n v="5641"/>
    <n v="5638"/>
    <n v="4082"/>
    <n v="4421"/>
    <n v="1625"/>
    <n v="1884"/>
    <n v="775"/>
    <n v="27600"/>
    <n v="25720"/>
    <n v="30410"/>
    <n v="28290"/>
    <n v="22679"/>
    <n v="15841"/>
    <n v="14186"/>
    <n v="14157"/>
    <n v="12675"/>
    <n v="13876"/>
    <n v="9900"/>
    <n v="9581"/>
    <n v="6808"/>
    <n v="7421"/>
    <n v="3669"/>
    <n v="2826"/>
    <n v="1319"/>
  </r>
  <r>
    <s v="NGA"/>
    <x v="0"/>
    <m/>
    <x v="13"/>
    <m/>
    <s v="ENUGU EAST"/>
    <m/>
    <n v="182014"/>
    <n v="200908"/>
    <n v="382922"/>
    <n v="23176"/>
    <n v="20854"/>
    <n v="22803"/>
    <n v="20701"/>
    <n v="19063"/>
    <n v="13896"/>
    <n v="10359"/>
    <n v="10205"/>
    <n v="8936"/>
    <n v="9600"/>
    <n v="6087"/>
    <n v="6352"/>
    <n v="3420"/>
    <n v="3703"/>
    <n v="1470"/>
    <n v="1014"/>
    <n v="375"/>
    <n v="24750"/>
    <n v="21281"/>
    <n v="26875"/>
    <n v="25816"/>
    <n v="21370"/>
    <n v="15057"/>
    <n v="12982"/>
    <n v="11987"/>
    <n v="9315"/>
    <n v="8454"/>
    <n v="6112"/>
    <n v="6341"/>
    <n v="3805"/>
    <n v="3087"/>
    <n v="1774"/>
    <n v="1254"/>
    <n v="648"/>
    <n v="47926"/>
    <n v="42135"/>
    <n v="49678"/>
    <n v="46517"/>
    <n v="40433"/>
    <n v="28953"/>
    <n v="23341"/>
    <n v="22192"/>
    <n v="18251"/>
    <n v="18054"/>
    <n v="12199"/>
    <n v="12693"/>
    <n v="7225"/>
    <n v="6790"/>
    <n v="3244"/>
    <n v="2268"/>
    <n v="1023"/>
  </r>
  <r>
    <s v="NGA"/>
    <x v="0"/>
    <m/>
    <x v="13"/>
    <m/>
    <s v="ENUGU NORTH"/>
    <m/>
    <n v="166102"/>
    <n v="168490"/>
    <n v="334592"/>
    <n v="17772"/>
    <n v="14842"/>
    <n v="17395"/>
    <n v="17399"/>
    <n v="24169"/>
    <n v="18150"/>
    <n v="10641"/>
    <n v="9206"/>
    <n v="7909"/>
    <n v="8315"/>
    <n v="5915"/>
    <n v="6293"/>
    <n v="2827"/>
    <n v="2801"/>
    <n v="1268"/>
    <n v="880"/>
    <n v="320"/>
    <n v="16575"/>
    <n v="15282"/>
    <n v="21396"/>
    <n v="21509"/>
    <n v="25271"/>
    <n v="15711"/>
    <n v="10242"/>
    <n v="9683"/>
    <n v="7694"/>
    <n v="7058"/>
    <n v="5081"/>
    <n v="4856"/>
    <n v="2706"/>
    <n v="2685"/>
    <n v="1352"/>
    <n v="924"/>
    <n v="465"/>
    <n v="34347"/>
    <n v="30124"/>
    <n v="38791"/>
    <n v="38908"/>
    <n v="49440"/>
    <n v="33861"/>
    <n v="20883"/>
    <n v="18889"/>
    <n v="15603"/>
    <n v="15373"/>
    <n v="10996"/>
    <n v="11149"/>
    <n v="5533"/>
    <n v="5486"/>
    <n v="2620"/>
    <n v="1804"/>
    <n v="785"/>
  </r>
  <r>
    <s v="NGA"/>
    <x v="0"/>
    <m/>
    <x v="13"/>
    <m/>
    <s v="ENUGU SOUTH"/>
    <m/>
    <n v="118552"/>
    <n v="130872"/>
    <n v="249424"/>
    <n v="14432"/>
    <n v="12766"/>
    <n v="14047"/>
    <n v="12729"/>
    <n v="13935"/>
    <n v="10122"/>
    <n v="7181"/>
    <n v="6497"/>
    <n v="6258"/>
    <n v="6330"/>
    <n v="4143"/>
    <n v="4166"/>
    <n v="1957"/>
    <n v="2126"/>
    <n v="967"/>
    <n v="638"/>
    <n v="258"/>
    <n v="15023"/>
    <n v="13540"/>
    <n v="17705"/>
    <n v="16692"/>
    <n v="14570"/>
    <n v="10448"/>
    <n v="7996"/>
    <n v="7791"/>
    <n v="6204"/>
    <n v="5814"/>
    <n v="3827"/>
    <n v="3997"/>
    <n v="2283"/>
    <n v="2231"/>
    <n v="1237"/>
    <n v="1028"/>
    <n v="486"/>
    <n v="29455"/>
    <n v="26306"/>
    <n v="31752"/>
    <n v="29421"/>
    <n v="28505"/>
    <n v="20570"/>
    <n v="15177"/>
    <n v="14288"/>
    <n v="12462"/>
    <n v="12144"/>
    <n v="7970"/>
    <n v="8163"/>
    <n v="4240"/>
    <n v="4357"/>
    <n v="2204"/>
    <n v="1666"/>
    <n v="744"/>
  </r>
  <r>
    <s v="NGA"/>
    <x v="0"/>
    <m/>
    <x v="13"/>
    <m/>
    <s v="EZEAGU"/>
    <m/>
    <n v="110065"/>
    <n v="114905"/>
    <n v="224970"/>
    <n v="11886"/>
    <n v="12625"/>
    <n v="14307"/>
    <n v="13836"/>
    <n v="10257"/>
    <n v="7817"/>
    <n v="6031"/>
    <n v="5533"/>
    <n v="5427"/>
    <n v="4915"/>
    <n v="4156"/>
    <n v="4001"/>
    <n v="3089"/>
    <n v="2601"/>
    <n v="1794"/>
    <n v="1166"/>
    <n v="624"/>
    <n v="11882"/>
    <n v="11941"/>
    <n v="13682"/>
    <n v="13584"/>
    <n v="9663"/>
    <n v="7817"/>
    <n v="7167"/>
    <n v="6898"/>
    <n v="6216"/>
    <n v="5864"/>
    <n v="4707"/>
    <n v="4875"/>
    <n v="3490"/>
    <n v="3225"/>
    <n v="1960"/>
    <n v="1245"/>
    <n v="689"/>
    <n v="23768"/>
    <n v="24566"/>
    <n v="27989"/>
    <n v="27420"/>
    <n v="19920"/>
    <n v="15634"/>
    <n v="13198"/>
    <n v="12431"/>
    <n v="11643"/>
    <n v="10779"/>
    <n v="8863"/>
    <n v="8876"/>
    <n v="6579"/>
    <n v="5826"/>
    <n v="3754"/>
    <n v="2411"/>
    <n v="1313"/>
  </r>
  <r>
    <s v="NGA"/>
    <x v="0"/>
    <m/>
    <x v="13"/>
    <m/>
    <s v="IGBO ETITI"/>
    <m/>
    <n v="137557"/>
    <n v="135759"/>
    <n v="273316"/>
    <n v="16508"/>
    <n v="17632"/>
    <n v="18376"/>
    <n v="17500"/>
    <n v="13241"/>
    <n v="9637"/>
    <n v="7739"/>
    <n v="7123"/>
    <n v="6708"/>
    <n v="6035"/>
    <n v="4935"/>
    <n v="3657"/>
    <n v="3082"/>
    <n v="2529"/>
    <n v="1570"/>
    <n v="828"/>
    <n v="457"/>
    <n v="15669"/>
    <n v="16548"/>
    <n v="17463"/>
    <n v="15784"/>
    <n v="11571"/>
    <n v="9706"/>
    <n v="8854"/>
    <n v="8772"/>
    <n v="7096"/>
    <n v="6445"/>
    <n v="4808"/>
    <n v="4066"/>
    <n v="3332"/>
    <n v="2618"/>
    <n v="1499"/>
    <n v="1031"/>
    <n v="497"/>
    <n v="32177"/>
    <n v="34180"/>
    <n v="35839"/>
    <n v="33284"/>
    <n v="24812"/>
    <n v="19343"/>
    <n v="16593"/>
    <n v="15895"/>
    <n v="13804"/>
    <n v="12480"/>
    <n v="9743"/>
    <n v="7723"/>
    <n v="6414"/>
    <n v="5147"/>
    <n v="3069"/>
    <n v="1859"/>
    <n v="954"/>
  </r>
  <r>
    <s v="NGA"/>
    <x v="0"/>
    <m/>
    <x v="13"/>
    <m/>
    <s v="IGBO EZE NORTH"/>
    <m/>
    <n v="202910"/>
    <n v="215992"/>
    <n v="418902"/>
    <n v="26859"/>
    <n v="27960"/>
    <n v="28583"/>
    <n v="25058"/>
    <n v="18258"/>
    <n v="13007"/>
    <n v="10549"/>
    <n v="9785"/>
    <n v="9295"/>
    <n v="8499"/>
    <n v="6822"/>
    <n v="5766"/>
    <n v="4468"/>
    <n v="3543"/>
    <n v="2176"/>
    <n v="1535"/>
    <n v="747"/>
    <n v="25900"/>
    <n v="26468"/>
    <n v="27867"/>
    <n v="25774"/>
    <n v="18155"/>
    <n v="14461"/>
    <n v="13321"/>
    <n v="13167"/>
    <n v="11527"/>
    <n v="10534"/>
    <n v="7516"/>
    <n v="6741"/>
    <n v="5437"/>
    <n v="3998"/>
    <n v="2635"/>
    <n v="1579"/>
    <n v="912"/>
    <n v="52759"/>
    <n v="54428"/>
    <n v="56450"/>
    <n v="50832"/>
    <n v="36413"/>
    <n v="27468"/>
    <n v="23870"/>
    <n v="22952"/>
    <n v="20822"/>
    <n v="19033"/>
    <n v="14338"/>
    <n v="12507"/>
    <n v="9905"/>
    <n v="7541"/>
    <n v="4811"/>
    <n v="3114"/>
    <n v="1659"/>
  </r>
  <r>
    <s v="NGA"/>
    <x v="0"/>
    <m/>
    <x v="13"/>
    <m/>
    <s v="IGBO EZE SOUTH"/>
    <m/>
    <n v="122404"/>
    <n v="127614"/>
    <n v="250018"/>
    <n v="15176"/>
    <n v="15894"/>
    <n v="16401"/>
    <n v="15167"/>
    <n v="11756"/>
    <n v="8523"/>
    <n v="6699"/>
    <n v="6187"/>
    <n v="5941"/>
    <n v="5223"/>
    <n v="4287"/>
    <n v="3505"/>
    <n v="2846"/>
    <n v="2118"/>
    <n v="1429"/>
    <n v="755"/>
    <n v="497"/>
    <n v="14682"/>
    <n v="15124"/>
    <n v="16078"/>
    <n v="14885"/>
    <n v="11120"/>
    <n v="8882"/>
    <n v="8125"/>
    <n v="7815"/>
    <n v="6856"/>
    <n v="6231"/>
    <n v="4572"/>
    <n v="4052"/>
    <n v="3340"/>
    <n v="2812"/>
    <n v="1696"/>
    <n v="859"/>
    <n v="485"/>
    <n v="29858"/>
    <n v="31018"/>
    <n v="32479"/>
    <n v="30052"/>
    <n v="22876"/>
    <n v="17405"/>
    <n v="14824"/>
    <n v="14002"/>
    <n v="12797"/>
    <n v="11454"/>
    <n v="8859"/>
    <n v="7557"/>
    <n v="6186"/>
    <n v="4930"/>
    <n v="3125"/>
    <n v="1614"/>
    <n v="982"/>
  </r>
  <r>
    <s v="NGA"/>
    <x v="0"/>
    <m/>
    <x v="13"/>
    <m/>
    <s v="ISI UZO"/>
    <m/>
    <n v="104093"/>
    <n v="110575"/>
    <n v="214668"/>
    <n v="12999"/>
    <n v="13143"/>
    <n v="13761"/>
    <n v="13284"/>
    <n v="9910"/>
    <n v="6755"/>
    <n v="5379"/>
    <n v="5003"/>
    <n v="4723"/>
    <n v="4530"/>
    <n v="3802"/>
    <n v="3215"/>
    <n v="2633"/>
    <n v="2402"/>
    <n v="1412"/>
    <n v="768"/>
    <n v="374"/>
    <n v="11972"/>
    <n v="12739"/>
    <n v="13148"/>
    <n v="13322"/>
    <n v="10746"/>
    <n v="7665"/>
    <n v="6608"/>
    <n v="6743"/>
    <n v="5907"/>
    <n v="5545"/>
    <n v="4075"/>
    <n v="3986"/>
    <n v="2793"/>
    <n v="2604"/>
    <n v="1459"/>
    <n v="847"/>
    <n v="416"/>
    <n v="24971"/>
    <n v="25882"/>
    <n v="26909"/>
    <n v="26606"/>
    <n v="20656"/>
    <n v="14420"/>
    <n v="11987"/>
    <n v="11746"/>
    <n v="10630"/>
    <n v="10075"/>
    <n v="7877"/>
    <n v="7201"/>
    <n v="5426"/>
    <n v="5006"/>
    <n v="2871"/>
    <n v="1615"/>
    <n v="790"/>
  </r>
  <r>
    <s v="NGA"/>
    <x v="0"/>
    <m/>
    <x v="13"/>
    <m/>
    <s v="NKANU EAST"/>
    <m/>
    <n v="92793"/>
    <n v="99593"/>
    <n v="192386"/>
    <n v="11037"/>
    <n v="11568"/>
    <n v="12103"/>
    <n v="11178"/>
    <n v="8240"/>
    <n v="5878"/>
    <n v="4696"/>
    <n v="4357"/>
    <n v="4486"/>
    <n v="4165"/>
    <n v="3445"/>
    <n v="3367"/>
    <n v="2731"/>
    <n v="2588"/>
    <n v="1567"/>
    <n v="949"/>
    <n v="438"/>
    <n v="10859"/>
    <n v="11070"/>
    <n v="12038"/>
    <n v="11438"/>
    <n v="7704"/>
    <n v="6280"/>
    <n v="5916"/>
    <n v="5960"/>
    <n v="5567"/>
    <n v="5312"/>
    <n v="4264"/>
    <n v="4041"/>
    <n v="3130"/>
    <n v="2823"/>
    <n v="1620"/>
    <n v="1006"/>
    <n v="565"/>
    <n v="21896"/>
    <n v="22638"/>
    <n v="24141"/>
    <n v="22616"/>
    <n v="15944"/>
    <n v="12158"/>
    <n v="10612"/>
    <n v="10317"/>
    <n v="10053"/>
    <n v="9477"/>
    <n v="7709"/>
    <n v="7408"/>
    <n v="5861"/>
    <n v="5411"/>
    <n v="3187"/>
    <n v="1955"/>
    <n v="1003"/>
  </r>
  <r>
    <s v="NGA"/>
    <x v="0"/>
    <m/>
    <x v="13"/>
    <m/>
    <s v="NKANU WEST"/>
    <m/>
    <n v="90150"/>
    <n v="94463"/>
    <n v="184613"/>
    <n v="9161"/>
    <n v="9792"/>
    <n v="11803"/>
    <n v="11351"/>
    <n v="9123"/>
    <n v="6620"/>
    <n v="4844"/>
    <n v="4390"/>
    <n v="4268"/>
    <n v="4177"/>
    <n v="3308"/>
    <n v="3309"/>
    <n v="2402"/>
    <n v="2566"/>
    <n v="1517"/>
    <n v="1057"/>
    <n v="462"/>
    <n v="8921"/>
    <n v="9552"/>
    <n v="11816"/>
    <n v="11763"/>
    <n v="8333"/>
    <n v="6554"/>
    <n v="5614"/>
    <n v="5618"/>
    <n v="4999"/>
    <n v="5032"/>
    <n v="3761"/>
    <n v="3819"/>
    <n v="2804"/>
    <n v="2817"/>
    <n v="1500"/>
    <n v="1014"/>
    <n v="546"/>
    <n v="18082"/>
    <n v="19344"/>
    <n v="23619"/>
    <n v="23114"/>
    <n v="17456"/>
    <n v="13174"/>
    <n v="10458"/>
    <n v="10008"/>
    <n v="9267"/>
    <n v="9209"/>
    <n v="7069"/>
    <n v="7128"/>
    <n v="5206"/>
    <n v="5383"/>
    <n v="3017"/>
    <n v="2071"/>
    <n v="1008"/>
  </r>
  <r>
    <s v="NGA"/>
    <x v="0"/>
    <m/>
    <x v="13"/>
    <m/>
    <s v="NSUKKA"/>
    <m/>
    <n v="182223"/>
    <n v="196493"/>
    <n v="378716"/>
    <n v="20585"/>
    <n v="21578"/>
    <n v="24010"/>
    <n v="23657"/>
    <n v="21394"/>
    <n v="13867"/>
    <n v="9192"/>
    <n v="8194"/>
    <n v="8060"/>
    <n v="7502"/>
    <n v="6236"/>
    <n v="5593"/>
    <n v="4314"/>
    <n v="3559"/>
    <n v="2441"/>
    <n v="1319"/>
    <n v="722"/>
    <n v="20530"/>
    <n v="21127"/>
    <n v="25057"/>
    <n v="26403"/>
    <n v="21417"/>
    <n v="13847"/>
    <n v="11510"/>
    <n v="10697"/>
    <n v="9705"/>
    <n v="8843"/>
    <n v="7071"/>
    <n v="6350"/>
    <n v="4972"/>
    <n v="4038"/>
    <n v="2619"/>
    <n v="1510"/>
    <n v="797"/>
    <n v="41115"/>
    <n v="42705"/>
    <n v="49067"/>
    <n v="50060"/>
    <n v="42811"/>
    <n v="27714"/>
    <n v="20702"/>
    <n v="18891"/>
    <n v="17765"/>
    <n v="16345"/>
    <n v="13307"/>
    <n v="11943"/>
    <n v="9286"/>
    <n v="7597"/>
    <n v="5060"/>
    <n v="2829"/>
    <n v="1519"/>
  </r>
  <r>
    <s v="NGA"/>
    <x v="0"/>
    <m/>
    <x v="13"/>
    <m/>
    <s v="OJI RIVER"/>
    <m/>
    <n v="78982"/>
    <n v="88289"/>
    <n v="167271"/>
    <n v="8568"/>
    <n v="8842"/>
    <n v="9650"/>
    <n v="9127"/>
    <n v="7251"/>
    <n v="5526"/>
    <n v="4470"/>
    <n v="4308"/>
    <n v="4081"/>
    <n v="3810"/>
    <n v="3194"/>
    <n v="2984"/>
    <n v="2122"/>
    <n v="2307"/>
    <n v="1298"/>
    <n v="971"/>
    <n v="473"/>
    <n v="8971"/>
    <n v="8573"/>
    <n v="9542"/>
    <n v="9864"/>
    <n v="7428"/>
    <n v="5802"/>
    <n v="5662"/>
    <n v="5202"/>
    <n v="4703"/>
    <n v="4629"/>
    <n v="3959"/>
    <n v="3869"/>
    <n v="3043"/>
    <n v="3299"/>
    <n v="1935"/>
    <n v="1192"/>
    <n v="616"/>
    <n v="17539"/>
    <n v="17415"/>
    <n v="19192"/>
    <n v="18991"/>
    <n v="14679"/>
    <n v="11328"/>
    <n v="10132"/>
    <n v="9510"/>
    <n v="8784"/>
    <n v="8439"/>
    <n v="7153"/>
    <n v="6853"/>
    <n v="5165"/>
    <n v="5606"/>
    <n v="3233"/>
    <n v="2163"/>
    <n v="1089"/>
  </r>
  <r>
    <s v="NGA"/>
    <x v="0"/>
    <m/>
    <x v="13"/>
    <m/>
    <s v="UDENU"/>
    <m/>
    <n v="126903"/>
    <n v="131233"/>
    <n v="258136"/>
    <n v="15431"/>
    <n v="16053"/>
    <n v="16987"/>
    <n v="15918"/>
    <n v="12412"/>
    <n v="8832"/>
    <n v="7164"/>
    <n v="6383"/>
    <n v="6059"/>
    <n v="5458"/>
    <n v="4386"/>
    <n v="3635"/>
    <n v="2898"/>
    <n v="2296"/>
    <n v="1669"/>
    <n v="868"/>
    <n v="454"/>
    <n v="14917"/>
    <n v="15224"/>
    <n v="16799"/>
    <n v="15757"/>
    <n v="11528"/>
    <n v="9217"/>
    <n v="8169"/>
    <n v="7818"/>
    <n v="6796"/>
    <n v="6262"/>
    <n v="4741"/>
    <n v="4474"/>
    <n v="3279"/>
    <n v="2798"/>
    <n v="1729"/>
    <n v="1179"/>
    <n v="546"/>
    <n v="30348"/>
    <n v="31277"/>
    <n v="33786"/>
    <n v="31675"/>
    <n v="23940"/>
    <n v="18049"/>
    <n v="15333"/>
    <n v="14201"/>
    <n v="12855"/>
    <n v="11720"/>
    <n v="9127"/>
    <n v="8109"/>
    <n v="6177"/>
    <n v="5094"/>
    <n v="3398"/>
    <n v="2047"/>
    <n v="1000"/>
  </r>
  <r>
    <s v="NGA"/>
    <x v="0"/>
    <m/>
    <x v="13"/>
    <m/>
    <s v="UDI"/>
    <m/>
    <n v="151274"/>
    <n v="157113"/>
    <n v="308387"/>
    <n v="16360"/>
    <n v="17338"/>
    <n v="19339"/>
    <n v="18586"/>
    <n v="14895"/>
    <n v="11214"/>
    <n v="8686"/>
    <n v="7754"/>
    <n v="7387"/>
    <n v="6913"/>
    <n v="5670"/>
    <n v="5298"/>
    <n v="3736"/>
    <n v="3624"/>
    <n v="2263"/>
    <n v="1498"/>
    <n v="713"/>
    <n v="16360"/>
    <n v="16681"/>
    <n v="18590"/>
    <n v="17962"/>
    <n v="13949"/>
    <n v="11242"/>
    <n v="9721"/>
    <n v="9485"/>
    <n v="8123"/>
    <n v="7848"/>
    <n v="6203"/>
    <n v="6542"/>
    <n v="4266"/>
    <n v="4323"/>
    <n v="2862"/>
    <n v="1922"/>
    <n v="1034"/>
    <n v="32720"/>
    <n v="34019"/>
    <n v="37929"/>
    <n v="36548"/>
    <n v="28844"/>
    <n v="22456"/>
    <n v="18407"/>
    <n v="17239"/>
    <n v="15510"/>
    <n v="14761"/>
    <n v="11873"/>
    <n v="11840"/>
    <n v="8002"/>
    <n v="7947"/>
    <n v="5125"/>
    <n v="3420"/>
    <n v="1747"/>
  </r>
  <r>
    <s v="NGA"/>
    <x v="0"/>
    <m/>
    <x v="13"/>
    <m/>
    <s v="UZO UWANI"/>
    <m/>
    <n v="79764"/>
    <n v="80170"/>
    <n v="159934"/>
    <n v="9391"/>
    <n v="10017"/>
    <n v="10666"/>
    <n v="10338"/>
    <n v="7762"/>
    <n v="5405"/>
    <n v="4393"/>
    <n v="3829"/>
    <n v="3898"/>
    <n v="3339"/>
    <n v="2923"/>
    <n v="2266"/>
    <n v="1997"/>
    <n v="1556"/>
    <n v="1101"/>
    <n v="553"/>
    <n v="330"/>
    <n v="9148"/>
    <n v="9618"/>
    <n v="10193"/>
    <n v="9711"/>
    <n v="6880"/>
    <n v="5440"/>
    <n v="5220"/>
    <n v="4762"/>
    <n v="4654"/>
    <n v="3883"/>
    <n v="2911"/>
    <n v="2372"/>
    <n v="1928"/>
    <n v="1654"/>
    <n v="871"/>
    <n v="593"/>
    <n v="332"/>
    <n v="18539"/>
    <n v="19635"/>
    <n v="20859"/>
    <n v="20049"/>
    <n v="14642"/>
    <n v="10845"/>
    <n v="9613"/>
    <n v="8591"/>
    <n v="8552"/>
    <n v="7222"/>
    <n v="5834"/>
    <n v="4638"/>
    <n v="3925"/>
    <n v="3210"/>
    <n v="1972"/>
    <n v="1146"/>
    <n v="662"/>
  </r>
  <r>
    <s v="NGA"/>
    <x v="0"/>
    <m/>
    <x v="14"/>
    <m/>
    <s v="ABAJI"/>
    <m/>
    <n v="70297"/>
    <n v="71603"/>
    <n v="141900"/>
    <n v="12581"/>
    <n v="10355"/>
    <n v="8729"/>
    <n v="7352"/>
    <n v="5396"/>
    <n v="5171"/>
    <n v="4900"/>
    <n v="4704"/>
    <n v="3292"/>
    <n v="2439"/>
    <n v="1685"/>
    <n v="1178"/>
    <n v="842"/>
    <n v="693"/>
    <n v="451"/>
    <n v="349"/>
    <n v="180"/>
    <n v="12960"/>
    <n v="10835"/>
    <n v="9974"/>
    <n v="8593"/>
    <n v="6153"/>
    <n v="5575"/>
    <n v="4447"/>
    <n v="3607"/>
    <n v="2480"/>
    <n v="1793"/>
    <n v="1341"/>
    <n v="1181"/>
    <n v="825"/>
    <n v="825"/>
    <n v="501"/>
    <n v="246"/>
    <n v="267"/>
    <n v="25541"/>
    <n v="21190"/>
    <n v="18703"/>
    <n v="15945"/>
    <n v="11549"/>
    <n v="10746"/>
    <n v="9347"/>
    <n v="8311"/>
    <n v="5772"/>
    <n v="4232"/>
    <n v="3026"/>
    <n v="2359"/>
    <n v="1667"/>
    <n v="1518"/>
    <n v="952"/>
    <n v="595"/>
    <n v="447"/>
  </r>
  <r>
    <s v="NGA"/>
    <x v="0"/>
    <m/>
    <x v="14"/>
    <m/>
    <s v="ABUJA MUNICIPAL"/>
    <m/>
    <n v="1621481"/>
    <n v="1347926"/>
    <n v="2969407"/>
    <n v="210578"/>
    <n v="157768"/>
    <n v="128930"/>
    <n v="115425"/>
    <n v="166438"/>
    <n v="220682"/>
    <n v="184390"/>
    <n v="153862"/>
    <n v="97593"/>
    <n v="81493"/>
    <n v="40885"/>
    <n v="35840"/>
    <n v="11432"/>
    <n v="9051"/>
    <n v="3215"/>
    <n v="2392"/>
    <n v="1507"/>
    <n v="210332"/>
    <n v="166258"/>
    <n v="156402"/>
    <n v="132046"/>
    <n v="152654"/>
    <n v="153027"/>
    <n v="117544"/>
    <n v="90746"/>
    <n v="57563"/>
    <n v="41789"/>
    <n v="22792"/>
    <n v="19323"/>
    <n v="9214"/>
    <n v="8298"/>
    <n v="4626"/>
    <n v="3203"/>
    <n v="2109"/>
    <n v="420910"/>
    <n v="324026"/>
    <n v="285332"/>
    <n v="247471"/>
    <n v="319092"/>
    <n v="373709"/>
    <n v="301934"/>
    <n v="244608"/>
    <n v="155156"/>
    <n v="123282"/>
    <n v="63677"/>
    <n v="55163"/>
    <n v="20646"/>
    <n v="17349"/>
    <n v="7841"/>
    <n v="5595"/>
    <n v="3616"/>
  </r>
  <r>
    <s v="NGA"/>
    <x v="0"/>
    <m/>
    <x v="14"/>
    <m/>
    <s v="BWARI"/>
    <m/>
    <n v="450374"/>
    <n v="430569"/>
    <n v="880943"/>
    <n v="72287"/>
    <n v="53233"/>
    <n v="42984"/>
    <n v="34763"/>
    <n v="39225"/>
    <n v="48133"/>
    <n v="43947"/>
    <n v="40944"/>
    <n v="27341"/>
    <n v="21150"/>
    <n v="9786"/>
    <n v="7830"/>
    <n v="3073"/>
    <n v="2728"/>
    <n v="1275"/>
    <n v="866"/>
    <n v="809"/>
    <n v="72312"/>
    <n v="56958"/>
    <n v="56108"/>
    <n v="43224"/>
    <n v="42073"/>
    <n v="45752"/>
    <n v="36036"/>
    <n v="27221"/>
    <n v="16202"/>
    <n v="10866"/>
    <n v="6656"/>
    <n v="5670"/>
    <n v="3488"/>
    <n v="3137"/>
    <n v="2352"/>
    <n v="1419"/>
    <n v="1095"/>
    <n v="144599"/>
    <n v="110191"/>
    <n v="99092"/>
    <n v="77987"/>
    <n v="81298"/>
    <n v="93885"/>
    <n v="79983"/>
    <n v="68165"/>
    <n v="43543"/>
    <n v="32016"/>
    <n v="16442"/>
    <n v="13500"/>
    <n v="6561"/>
    <n v="5865"/>
    <n v="3627"/>
    <n v="2285"/>
    <n v="1904"/>
  </r>
  <r>
    <s v="NGA"/>
    <x v="0"/>
    <m/>
    <x v="14"/>
    <m/>
    <s v="GWAGWALADA"/>
    <m/>
    <n v="218088"/>
    <n v="207510"/>
    <n v="425598"/>
    <n v="35797"/>
    <n v="29100"/>
    <n v="24879"/>
    <n v="20344"/>
    <n v="21468"/>
    <n v="20724"/>
    <n v="16034"/>
    <n v="15664"/>
    <n v="10625"/>
    <n v="8579"/>
    <n v="4943"/>
    <n v="4093"/>
    <n v="2106"/>
    <n v="1909"/>
    <n v="800"/>
    <n v="604"/>
    <n v="419"/>
    <n v="36646"/>
    <n v="30542"/>
    <n v="25154"/>
    <n v="20786"/>
    <n v="22552"/>
    <n v="18715"/>
    <n v="14795"/>
    <n v="11781"/>
    <n v="8258"/>
    <n v="5712"/>
    <n v="3327"/>
    <n v="3073"/>
    <n v="1983"/>
    <n v="1749"/>
    <n v="1183"/>
    <n v="675"/>
    <n v="579"/>
    <n v="72443"/>
    <n v="59642"/>
    <n v="50033"/>
    <n v="41130"/>
    <n v="44020"/>
    <n v="39439"/>
    <n v="30829"/>
    <n v="27445"/>
    <n v="18883"/>
    <n v="14291"/>
    <n v="8270"/>
    <n v="7166"/>
    <n v="4089"/>
    <n v="3658"/>
    <n v="1983"/>
    <n v="1279"/>
    <n v="998"/>
  </r>
  <r>
    <s v="NGA"/>
    <x v="0"/>
    <m/>
    <x v="14"/>
    <m/>
    <s v="KUJE"/>
    <m/>
    <n v="94750"/>
    <n v="90873"/>
    <n v="185623"/>
    <n v="15475"/>
    <n v="13144"/>
    <n v="12185"/>
    <n v="10794"/>
    <n v="7447"/>
    <n v="7663"/>
    <n v="6737"/>
    <n v="6205"/>
    <n v="4244"/>
    <n v="3352"/>
    <n v="2179"/>
    <n v="1767"/>
    <n v="984"/>
    <n v="1072"/>
    <n v="638"/>
    <n v="534"/>
    <n v="330"/>
    <n v="16024"/>
    <n v="13488"/>
    <n v="11791"/>
    <n v="10063"/>
    <n v="7394"/>
    <n v="6870"/>
    <n v="6006"/>
    <n v="4856"/>
    <n v="3578"/>
    <n v="2724"/>
    <n v="1921"/>
    <n v="1791"/>
    <n v="1219"/>
    <n v="1298"/>
    <n v="777"/>
    <n v="635"/>
    <n v="438"/>
    <n v="31499"/>
    <n v="26632"/>
    <n v="23976"/>
    <n v="20857"/>
    <n v="14841"/>
    <n v="14533"/>
    <n v="12743"/>
    <n v="11061"/>
    <n v="7822"/>
    <n v="6076"/>
    <n v="4100"/>
    <n v="3558"/>
    <n v="2203"/>
    <n v="2370"/>
    <n v="1415"/>
    <n v="1169"/>
    <n v="768"/>
  </r>
  <r>
    <s v="NGA"/>
    <x v="0"/>
    <m/>
    <x v="14"/>
    <m/>
    <s v="KWALI"/>
    <m/>
    <n v="117226"/>
    <n v="114050"/>
    <n v="231276"/>
    <n v="20016"/>
    <n v="17457"/>
    <n v="15206"/>
    <n v="13474"/>
    <n v="8408"/>
    <n v="8190"/>
    <n v="7218"/>
    <n v="7378"/>
    <n v="5372"/>
    <n v="4249"/>
    <n v="3067"/>
    <n v="2368"/>
    <n v="1698"/>
    <n v="1349"/>
    <n v="808"/>
    <n v="562"/>
    <n v="406"/>
    <n v="19788"/>
    <n v="17723"/>
    <n v="14740"/>
    <n v="11382"/>
    <n v="9744"/>
    <n v="9123"/>
    <n v="7863"/>
    <n v="6306"/>
    <n v="4745"/>
    <n v="3346"/>
    <n v="2629"/>
    <n v="2043"/>
    <n v="1370"/>
    <n v="1216"/>
    <n v="938"/>
    <n v="596"/>
    <n v="498"/>
    <n v="39804"/>
    <n v="35180"/>
    <n v="29946"/>
    <n v="24856"/>
    <n v="18152"/>
    <n v="17313"/>
    <n v="15081"/>
    <n v="13684"/>
    <n v="10117"/>
    <n v="7595"/>
    <n v="5696"/>
    <n v="4411"/>
    <n v="3068"/>
    <n v="2565"/>
    <n v="1746"/>
    <n v="1158"/>
    <n v="904"/>
  </r>
  <r>
    <s v="NGA"/>
    <x v="0"/>
    <m/>
    <x v="15"/>
    <m/>
    <s v="AKKO"/>
    <m/>
    <n v="222632"/>
    <n v="198641"/>
    <n v="421273"/>
    <n v="42142"/>
    <n v="35258"/>
    <n v="30083"/>
    <n v="25965"/>
    <n v="17995"/>
    <n v="14215"/>
    <n v="12836"/>
    <n v="10865"/>
    <n v="8790"/>
    <n v="6524"/>
    <n v="5145"/>
    <n v="4054"/>
    <n v="3087"/>
    <n v="2256"/>
    <n v="1659"/>
    <n v="1251"/>
    <n v="507"/>
    <n v="38757"/>
    <n v="31000"/>
    <n v="25023"/>
    <n v="21038"/>
    <n v="17207"/>
    <n v="14229"/>
    <n v="11737"/>
    <n v="9200"/>
    <n v="7818"/>
    <n v="5624"/>
    <n v="4828"/>
    <n v="3563"/>
    <n v="2955"/>
    <n v="2044"/>
    <n v="1938"/>
    <n v="992"/>
    <n v="688"/>
    <n v="80899"/>
    <n v="66258"/>
    <n v="55106"/>
    <n v="47003"/>
    <n v="35202"/>
    <n v="28444"/>
    <n v="24573"/>
    <n v="20065"/>
    <n v="16608"/>
    <n v="12148"/>
    <n v="9973"/>
    <n v="7617"/>
    <n v="6042"/>
    <n v="4300"/>
    <n v="3597"/>
    <n v="2243"/>
    <n v="1195"/>
  </r>
  <r>
    <s v="NGA"/>
    <x v="0"/>
    <m/>
    <x v="15"/>
    <m/>
    <s v="BALANGA"/>
    <m/>
    <n v="155192"/>
    <n v="146693"/>
    <n v="301885"/>
    <n v="31127"/>
    <n v="25081"/>
    <n v="19731"/>
    <n v="16521"/>
    <n v="12525"/>
    <n v="10290"/>
    <n v="9016"/>
    <n v="7631"/>
    <n v="6226"/>
    <n v="4785"/>
    <n v="3747"/>
    <n v="2655"/>
    <n v="2019"/>
    <n v="1283"/>
    <n v="1203"/>
    <n v="819"/>
    <n v="533"/>
    <n v="28622"/>
    <n v="22181"/>
    <n v="17848"/>
    <n v="15512"/>
    <n v="12602"/>
    <n v="10776"/>
    <n v="8777"/>
    <n v="6873"/>
    <n v="5969"/>
    <n v="4322"/>
    <n v="3772"/>
    <n v="2662"/>
    <n v="2377"/>
    <n v="1570"/>
    <n v="1455"/>
    <n v="852"/>
    <n v="523"/>
    <n v="59749"/>
    <n v="47262"/>
    <n v="37579"/>
    <n v="32033"/>
    <n v="25127"/>
    <n v="21066"/>
    <n v="17793"/>
    <n v="14504"/>
    <n v="12195"/>
    <n v="9107"/>
    <n v="7519"/>
    <n v="5317"/>
    <n v="4396"/>
    <n v="2853"/>
    <n v="2658"/>
    <n v="1671"/>
    <n v="1056"/>
  </r>
  <r>
    <s v="NGA"/>
    <x v="0"/>
    <m/>
    <x v="15"/>
    <m/>
    <s v="BILLIRI"/>
    <m/>
    <n v="210786"/>
    <n v="202218"/>
    <n v="413004"/>
    <n v="41465"/>
    <n v="31843"/>
    <n v="27428"/>
    <n v="23889"/>
    <n v="16599"/>
    <n v="13979"/>
    <n v="12543"/>
    <n v="10691"/>
    <n v="8661"/>
    <n v="6706"/>
    <n v="5019"/>
    <n v="3818"/>
    <n v="2830"/>
    <n v="1947"/>
    <n v="1462"/>
    <n v="1284"/>
    <n v="622"/>
    <n v="39302"/>
    <n v="29719"/>
    <n v="25130"/>
    <n v="21683"/>
    <n v="17229"/>
    <n v="14892"/>
    <n v="12136"/>
    <n v="9735"/>
    <n v="8048"/>
    <n v="6023"/>
    <n v="4635"/>
    <n v="4296"/>
    <n v="3408"/>
    <n v="2581"/>
    <n v="1681"/>
    <n v="1071"/>
    <n v="649"/>
    <n v="80767"/>
    <n v="61562"/>
    <n v="52558"/>
    <n v="45572"/>
    <n v="33828"/>
    <n v="28871"/>
    <n v="24679"/>
    <n v="20426"/>
    <n v="16709"/>
    <n v="12729"/>
    <n v="9654"/>
    <n v="8114"/>
    <n v="6238"/>
    <n v="4528"/>
    <n v="3143"/>
    <n v="2355"/>
    <n v="1271"/>
  </r>
  <r>
    <s v="NGA"/>
    <x v="0"/>
    <m/>
    <x v="15"/>
    <m/>
    <s v="DUKKU"/>
    <m/>
    <n v="124669"/>
    <n v="115059"/>
    <n v="239728"/>
    <n v="24221"/>
    <n v="19891"/>
    <n v="17311"/>
    <n v="13418"/>
    <n v="9638"/>
    <n v="8172"/>
    <n v="7310"/>
    <n v="6039"/>
    <n v="5030"/>
    <n v="3674"/>
    <n v="3144"/>
    <n v="1927"/>
    <n v="1844"/>
    <n v="1196"/>
    <n v="1006"/>
    <n v="521"/>
    <n v="327"/>
    <n v="22754"/>
    <n v="17304"/>
    <n v="14052"/>
    <n v="12562"/>
    <n v="9946"/>
    <n v="8325"/>
    <n v="6856"/>
    <n v="5485"/>
    <n v="4613"/>
    <n v="3333"/>
    <n v="3053"/>
    <n v="1788"/>
    <n v="1849"/>
    <n v="1136"/>
    <n v="1032"/>
    <n v="581"/>
    <n v="390"/>
    <n v="46975"/>
    <n v="37195"/>
    <n v="31363"/>
    <n v="25980"/>
    <n v="19584"/>
    <n v="16497"/>
    <n v="14166"/>
    <n v="11524"/>
    <n v="9643"/>
    <n v="7007"/>
    <n v="6197"/>
    <n v="3715"/>
    <n v="3693"/>
    <n v="2332"/>
    <n v="2038"/>
    <n v="1102"/>
    <n v="717"/>
  </r>
  <r>
    <s v="NGA"/>
    <x v="0"/>
    <m/>
    <x v="15"/>
    <m/>
    <s v="FUNAKAYE"/>
    <m/>
    <n v="223390"/>
    <n v="176642"/>
    <n v="400032"/>
    <n v="38175"/>
    <n v="34985"/>
    <n v="36051"/>
    <n v="29780"/>
    <n v="19264"/>
    <n v="14121"/>
    <n v="12048"/>
    <n v="9653"/>
    <n v="8046"/>
    <n v="5895"/>
    <n v="4588"/>
    <n v="3307"/>
    <n v="2581"/>
    <n v="2013"/>
    <n v="1490"/>
    <n v="878"/>
    <n v="515"/>
    <n v="34694"/>
    <n v="26642"/>
    <n v="22426"/>
    <n v="19971"/>
    <n v="14747"/>
    <n v="12611"/>
    <n v="10378"/>
    <n v="8437"/>
    <n v="7001"/>
    <n v="4917"/>
    <n v="4553"/>
    <n v="2693"/>
    <n v="2718"/>
    <n v="1768"/>
    <n v="1573"/>
    <n v="890"/>
    <n v="623"/>
    <n v="72869"/>
    <n v="61627"/>
    <n v="58477"/>
    <n v="49751"/>
    <n v="34011"/>
    <n v="26732"/>
    <n v="22426"/>
    <n v="18090"/>
    <n v="15047"/>
    <n v="10812"/>
    <n v="9141"/>
    <n v="6000"/>
    <n v="5299"/>
    <n v="3781"/>
    <n v="3063"/>
    <n v="1768"/>
    <n v="1138"/>
  </r>
  <r>
    <s v="NGA"/>
    <x v="0"/>
    <m/>
    <x v="15"/>
    <m/>
    <s v="GOMBE"/>
    <m/>
    <n v="205686"/>
    <n v="165664"/>
    <n v="371350"/>
    <n v="34092"/>
    <n v="28330"/>
    <n v="29441"/>
    <n v="25161"/>
    <n v="20420"/>
    <n v="16073"/>
    <n v="12673"/>
    <n v="10349"/>
    <n v="7974"/>
    <n v="6244"/>
    <n v="4151"/>
    <n v="4000"/>
    <n v="2284"/>
    <n v="2012"/>
    <n v="1219"/>
    <n v="850"/>
    <n v="413"/>
    <n v="32015"/>
    <n v="24862"/>
    <n v="21056"/>
    <n v="17622"/>
    <n v="14917"/>
    <n v="12506"/>
    <n v="9785"/>
    <n v="8003"/>
    <n v="6543"/>
    <n v="4660"/>
    <n v="3688"/>
    <n v="3174"/>
    <n v="2170"/>
    <n v="1660"/>
    <n v="1580"/>
    <n v="777"/>
    <n v="646"/>
    <n v="66107"/>
    <n v="53192"/>
    <n v="50497"/>
    <n v="42783"/>
    <n v="35337"/>
    <n v="28579"/>
    <n v="22458"/>
    <n v="18352"/>
    <n v="14517"/>
    <n v="10904"/>
    <n v="7839"/>
    <n v="7174"/>
    <n v="4454"/>
    <n v="3672"/>
    <n v="2799"/>
    <n v="1627"/>
    <n v="1059"/>
  </r>
  <r>
    <s v="NGA"/>
    <x v="0"/>
    <m/>
    <x v="15"/>
    <m/>
    <s v="KALTUNGO"/>
    <m/>
    <n v="124517"/>
    <n v="123882"/>
    <n v="248399"/>
    <n v="24530"/>
    <n v="19141"/>
    <n v="15570"/>
    <n v="12963"/>
    <n v="9696"/>
    <n v="8448"/>
    <n v="7600"/>
    <n v="6586"/>
    <n v="5326"/>
    <n v="4089"/>
    <n v="3141"/>
    <n v="2286"/>
    <n v="1766"/>
    <n v="1449"/>
    <n v="995"/>
    <n v="556"/>
    <n v="375"/>
    <n v="23081"/>
    <n v="17888"/>
    <n v="14977"/>
    <n v="15360"/>
    <n v="11054"/>
    <n v="8998"/>
    <n v="7342"/>
    <n v="5875"/>
    <n v="4814"/>
    <n v="3560"/>
    <n v="2959"/>
    <n v="2357"/>
    <n v="1944"/>
    <n v="1539"/>
    <n v="993"/>
    <n v="721"/>
    <n v="420"/>
    <n v="47611"/>
    <n v="37029"/>
    <n v="30547"/>
    <n v="28323"/>
    <n v="20750"/>
    <n v="17446"/>
    <n v="14942"/>
    <n v="12461"/>
    <n v="10140"/>
    <n v="7649"/>
    <n v="6100"/>
    <n v="4643"/>
    <n v="3710"/>
    <n v="2988"/>
    <n v="1988"/>
    <n v="1277"/>
    <n v="795"/>
  </r>
  <r>
    <s v="NGA"/>
    <x v="0"/>
    <m/>
    <x v="15"/>
    <m/>
    <s v="KWAMI"/>
    <m/>
    <n v="139341"/>
    <n v="130631"/>
    <n v="269972"/>
    <n v="27809"/>
    <n v="22271"/>
    <n v="18816"/>
    <n v="14955"/>
    <n v="10675"/>
    <n v="9021"/>
    <n v="8052"/>
    <n v="6803"/>
    <n v="5584"/>
    <n v="4131"/>
    <n v="3425"/>
    <n v="2265"/>
    <n v="2044"/>
    <n v="1278"/>
    <n v="1160"/>
    <n v="666"/>
    <n v="386"/>
    <n v="25724"/>
    <n v="20057"/>
    <n v="16039"/>
    <n v="13865"/>
    <n v="11255"/>
    <n v="9427"/>
    <n v="7842"/>
    <n v="6204"/>
    <n v="5312"/>
    <n v="3628"/>
    <n v="3360"/>
    <n v="2236"/>
    <n v="2082"/>
    <n v="1269"/>
    <n v="1200"/>
    <n v="663"/>
    <n v="468"/>
    <n v="53533"/>
    <n v="42328"/>
    <n v="34855"/>
    <n v="28820"/>
    <n v="21930"/>
    <n v="18448"/>
    <n v="15894"/>
    <n v="13007"/>
    <n v="10896"/>
    <n v="7759"/>
    <n v="6785"/>
    <n v="4501"/>
    <n v="4126"/>
    <n v="2547"/>
    <n v="2360"/>
    <n v="1329"/>
    <n v="854"/>
  </r>
  <r>
    <s v="NGA"/>
    <x v="0"/>
    <m/>
    <x v="15"/>
    <m/>
    <s v="NAFADA"/>
    <m/>
    <n v="133645"/>
    <n v="102299"/>
    <n v="235944"/>
    <n v="21658"/>
    <n v="20985"/>
    <n v="20348"/>
    <n v="19421"/>
    <n v="12846"/>
    <n v="8578"/>
    <n v="7062"/>
    <n v="5651"/>
    <n v="4685"/>
    <n v="3460"/>
    <n v="2900"/>
    <n v="1728"/>
    <n v="1526"/>
    <n v="886"/>
    <n v="960"/>
    <n v="545"/>
    <n v="406"/>
    <n v="20179"/>
    <n v="15448"/>
    <n v="12701"/>
    <n v="11112"/>
    <n v="8629"/>
    <n v="7458"/>
    <n v="6225"/>
    <n v="4962"/>
    <n v="4228"/>
    <n v="3046"/>
    <n v="2584"/>
    <n v="1571"/>
    <n v="1545"/>
    <n v="829"/>
    <n v="968"/>
    <n v="408"/>
    <n v="406"/>
    <n v="41837"/>
    <n v="36433"/>
    <n v="33049"/>
    <n v="30533"/>
    <n v="21475"/>
    <n v="16036"/>
    <n v="13287"/>
    <n v="10613"/>
    <n v="8913"/>
    <n v="6506"/>
    <n v="5484"/>
    <n v="3299"/>
    <n v="3071"/>
    <n v="1715"/>
    <n v="1928"/>
    <n v="953"/>
    <n v="812"/>
  </r>
  <r>
    <s v="NGA"/>
    <x v="0"/>
    <m/>
    <x v="15"/>
    <m/>
    <s v="SHONGOM"/>
    <m/>
    <n v="118571"/>
    <n v="115204"/>
    <n v="233775"/>
    <n v="23462"/>
    <n v="17960"/>
    <n v="15094"/>
    <n v="12873"/>
    <n v="9289"/>
    <n v="7851"/>
    <n v="7048"/>
    <n v="6147"/>
    <n v="5056"/>
    <n v="3874"/>
    <n v="3008"/>
    <n v="2192"/>
    <n v="1596"/>
    <n v="1057"/>
    <n v="939"/>
    <n v="747"/>
    <n v="378"/>
    <n v="22620"/>
    <n v="17185"/>
    <n v="13962"/>
    <n v="12038"/>
    <n v="9708"/>
    <n v="8490"/>
    <n v="6930"/>
    <n v="5502"/>
    <n v="4608"/>
    <n v="3556"/>
    <n v="2818"/>
    <n v="2181"/>
    <n v="1950"/>
    <n v="1748"/>
    <n v="1072"/>
    <n v="524"/>
    <n v="312"/>
    <n v="46082"/>
    <n v="35145"/>
    <n v="29056"/>
    <n v="24911"/>
    <n v="18997"/>
    <n v="16341"/>
    <n v="13978"/>
    <n v="11649"/>
    <n v="9664"/>
    <n v="7430"/>
    <n v="5826"/>
    <n v="4373"/>
    <n v="3546"/>
    <n v="2805"/>
    <n v="2011"/>
    <n v="1271"/>
    <n v="690"/>
  </r>
  <r>
    <s v="NGA"/>
    <x v="0"/>
    <m/>
    <x v="15"/>
    <m/>
    <s v="YAMALTU/DEBA"/>
    <m/>
    <n v="134456"/>
    <n v="122627"/>
    <n v="257083"/>
    <n v="25830"/>
    <n v="21536"/>
    <n v="18290"/>
    <n v="14713"/>
    <n v="10445"/>
    <n v="8946"/>
    <n v="8004"/>
    <n v="6659"/>
    <n v="5304"/>
    <n v="3875"/>
    <n v="3371"/>
    <n v="2121"/>
    <n v="1784"/>
    <n v="1295"/>
    <n v="1193"/>
    <n v="645"/>
    <n v="445"/>
    <n v="23848"/>
    <n v="18719"/>
    <n v="14846"/>
    <n v="13485"/>
    <n v="10999"/>
    <n v="8996"/>
    <n v="7224"/>
    <n v="5554"/>
    <n v="4894"/>
    <n v="3314"/>
    <n v="3215"/>
    <n v="2005"/>
    <n v="1979"/>
    <n v="1204"/>
    <n v="1249"/>
    <n v="609"/>
    <n v="487"/>
    <n v="49678"/>
    <n v="40255"/>
    <n v="33136"/>
    <n v="28198"/>
    <n v="21444"/>
    <n v="17942"/>
    <n v="15228"/>
    <n v="12213"/>
    <n v="10198"/>
    <n v="7189"/>
    <n v="6586"/>
    <n v="4126"/>
    <n v="3763"/>
    <n v="2499"/>
    <n v="2442"/>
    <n v="1254"/>
    <n v="932"/>
  </r>
  <r>
    <s v="NGA"/>
    <x v="0"/>
    <m/>
    <x v="16"/>
    <m/>
    <s v="ABOH MBAISE"/>
    <m/>
    <n v="144108"/>
    <n v="142425"/>
    <n v="286533"/>
    <n v="16731"/>
    <n v="17439"/>
    <n v="18540"/>
    <n v="17709"/>
    <n v="14319"/>
    <n v="10548"/>
    <n v="8578"/>
    <n v="7619"/>
    <n v="7228"/>
    <n v="6576"/>
    <n v="5256"/>
    <n v="4275"/>
    <n v="3024"/>
    <n v="2602"/>
    <n v="1739"/>
    <n v="1320"/>
    <n v="605"/>
    <n v="15748"/>
    <n v="16330"/>
    <n v="17708"/>
    <n v="16377"/>
    <n v="12432"/>
    <n v="10414"/>
    <n v="9477"/>
    <n v="9202"/>
    <n v="7472"/>
    <n v="6909"/>
    <n v="5031"/>
    <n v="5060"/>
    <n v="3309"/>
    <n v="3053"/>
    <n v="1925"/>
    <n v="1280"/>
    <n v="698"/>
    <n v="32479"/>
    <n v="33769"/>
    <n v="36248"/>
    <n v="34086"/>
    <n v="26751"/>
    <n v="20962"/>
    <n v="18055"/>
    <n v="16821"/>
    <n v="14700"/>
    <n v="13485"/>
    <n v="10287"/>
    <n v="9335"/>
    <n v="6333"/>
    <n v="5655"/>
    <n v="3664"/>
    <n v="2600"/>
    <n v="1303"/>
  </r>
  <r>
    <s v="NGA"/>
    <x v="0"/>
    <m/>
    <x v="16"/>
    <m/>
    <s v="AHIAZU MBAISE"/>
    <m/>
    <n v="132855"/>
    <n v="131466"/>
    <n v="264321"/>
    <n v="15774"/>
    <n v="15840"/>
    <n v="16953"/>
    <n v="16430"/>
    <n v="12906"/>
    <n v="9636"/>
    <n v="7885"/>
    <n v="7260"/>
    <n v="6797"/>
    <n v="6043"/>
    <n v="4769"/>
    <n v="3913"/>
    <n v="2705"/>
    <n v="2660"/>
    <n v="1650"/>
    <n v="1099"/>
    <n v="535"/>
    <n v="14909"/>
    <n v="14748"/>
    <n v="15868"/>
    <n v="15127"/>
    <n v="11572"/>
    <n v="9826"/>
    <n v="8573"/>
    <n v="8514"/>
    <n v="6817"/>
    <n v="6548"/>
    <n v="4658"/>
    <n v="4618"/>
    <n v="2998"/>
    <n v="3286"/>
    <n v="1733"/>
    <n v="1097"/>
    <n v="574"/>
    <n v="30683"/>
    <n v="30588"/>
    <n v="32821"/>
    <n v="31557"/>
    <n v="24478"/>
    <n v="19462"/>
    <n v="16458"/>
    <n v="15774"/>
    <n v="13614"/>
    <n v="12591"/>
    <n v="9427"/>
    <n v="8531"/>
    <n v="5703"/>
    <n v="5946"/>
    <n v="3383"/>
    <n v="2196"/>
    <n v="1109"/>
  </r>
  <r>
    <s v="NGA"/>
    <x v="0"/>
    <m/>
    <x v="16"/>
    <m/>
    <s v="EHIME MBANO"/>
    <m/>
    <n v="75967"/>
    <n v="77045"/>
    <n v="153012"/>
    <n v="9100"/>
    <n v="9575"/>
    <n v="10201"/>
    <n v="9613"/>
    <n v="7327"/>
    <n v="5343"/>
    <n v="4368"/>
    <n v="3998"/>
    <n v="3733"/>
    <n v="3320"/>
    <n v="2728"/>
    <n v="2006"/>
    <n v="1531"/>
    <n v="1339"/>
    <n v="992"/>
    <n v="545"/>
    <n v="248"/>
    <n v="8665"/>
    <n v="9058"/>
    <n v="10088"/>
    <n v="9555"/>
    <n v="6634"/>
    <n v="5433"/>
    <n v="4873"/>
    <n v="4795"/>
    <n v="3852"/>
    <n v="3602"/>
    <n v="2596"/>
    <n v="2485"/>
    <n v="1918"/>
    <n v="1726"/>
    <n v="936"/>
    <n v="621"/>
    <n v="208"/>
    <n v="17765"/>
    <n v="18633"/>
    <n v="20289"/>
    <n v="19168"/>
    <n v="13961"/>
    <n v="10776"/>
    <n v="9241"/>
    <n v="8793"/>
    <n v="7585"/>
    <n v="6922"/>
    <n v="5324"/>
    <n v="4491"/>
    <n v="3449"/>
    <n v="3065"/>
    <n v="1928"/>
    <n v="1166"/>
    <n v="456"/>
  </r>
  <r>
    <s v="NGA"/>
    <x v="0"/>
    <m/>
    <x v="16"/>
    <m/>
    <s v="EZINIHITTE"/>
    <m/>
    <n v="134043"/>
    <n v="134278"/>
    <n v="268321"/>
    <n v="15004"/>
    <n v="15690"/>
    <n v="17220"/>
    <n v="16834"/>
    <n v="13581"/>
    <n v="9936"/>
    <n v="7958"/>
    <n v="7136"/>
    <n v="6764"/>
    <n v="6079"/>
    <n v="4665"/>
    <n v="4281"/>
    <n v="2520"/>
    <n v="2843"/>
    <n v="1617"/>
    <n v="1320"/>
    <n v="595"/>
    <n v="14360"/>
    <n v="15046"/>
    <n v="16854"/>
    <n v="16232"/>
    <n v="11775"/>
    <n v="9842"/>
    <n v="8814"/>
    <n v="8607"/>
    <n v="6820"/>
    <n v="6613"/>
    <n v="4666"/>
    <n v="4910"/>
    <n v="2988"/>
    <n v="2995"/>
    <n v="1876"/>
    <n v="1212"/>
    <n v="668"/>
    <n v="29364"/>
    <n v="30736"/>
    <n v="34074"/>
    <n v="33066"/>
    <n v="25356"/>
    <n v="19778"/>
    <n v="16772"/>
    <n v="15743"/>
    <n v="13584"/>
    <n v="12692"/>
    <n v="9331"/>
    <n v="9191"/>
    <n v="5508"/>
    <n v="5838"/>
    <n v="3493"/>
    <n v="2532"/>
    <n v="1263"/>
  </r>
  <r>
    <s v="NGA"/>
    <x v="0"/>
    <m/>
    <x v="16"/>
    <m/>
    <s v="IDEATO NORTH"/>
    <m/>
    <n v="90104"/>
    <n v="89287"/>
    <n v="179391"/>
    <n v="10619"/>
    <n v="11382"/>
    <n v="12137"/>
    <n v="11433"/>
    <n v="8704"/>
    <n v="6553"/>
    <n v="5256"/>
    <n v="4716"/>
    <n v="4359"/>
    <n v="3952"/>
    <n v="3129"/>
    <n v="2518"/>
    <n v="1850"/>
    <n v="1483"/>
    <n v="969"/>
    <n v="706"/>
    <n v="338"/>
    <n v="10106"/>
    <n v="10717"/>
    <n v="11343"/>
    <n v="10660"/>
    <n v="7651"/>
    <n v="6447"/>
    <n v="5790"/>
    <n v="5744"/>
    <n v="4622"/>
    <n v="4263"/>
    <n v="2940"/>
    <n v="2988"/>
    <n v="1718"/>
    <n v="1923"/>
    <n v="1119"/>
    <n v="774"/>
    <n v="482"/>
    <n v="20725"/>
    <n v="22099"/>
    <n v="23480"/>
    <n v="22093"/>
    <n v="16355"/>
    <n v="13000"/>
    <n v="11046"/>
    <n v="10460"/>
    <n v="8981"/>
    <n v="8215"/>
    <n v="6069"/>
    <n v="5506"/>
    <n v="3568"/>
    <n v="3406"/>
    <n v="2088"/>
    <n v="1480"/>
    <n v="820"/>
  </r>
  <r>
    <s v="NGA"/>
    <x v="0"/>
    <m/>
    <x v="16"/>
    <m/>
    <s v="IDEATO SOUTH"/>
    <m/>
    <n v="141384"/>
    <n v="138727"/>
    <n v="280111"/>
    <n v="17627"/>
    <n v="18386"/>
    <n v="18946"/>
    <n v="17418"/>
    <n v="13338"/>
    <n v="10015"/>
    <n v="8066"/>
    <n v="7488"/>
    <n v="6922"/>
    <n v="6091"/>
    <n v="4929"/>
    <n v="3624"/>
    <n v="3298"/>
    <n v="2378"/>
    <n v="1482"/>
    <n v="913"/>
    <n v="463"/>
    <n v="16740"/>
    <n v="17044"/>
    <n v="17379"/>
    <n v="15248"/>
    <n v="11565"/>
    <n v="9950"/>
    <n v="8802"/>
    <n v="8867"/>
    <n v="7230"/>
    <n v="6650"/>
    <n v="4820"/>
    <n v="4420"/>
    <n v="3679"/>
    <n v="3633"/>
    <n v="1411"/>
    <n v="916"/>
    <n v="373"/>
    <n v="34367"/>
    <n v="35430"/>
    <n v="36325"/>
    <n v="32666"/>
    <n v="24903"/>
    <n v="19965"/>
    <n v="16868"/>
    <n v="16355"/>
    <n v="14152"/>
    <n v="12741"/>
    <n v="9749"/>
    <n v="8044"/>
    <n v="6977"/>
    <n v="6011"/>
    <n v="2893"/>
    <n v="1829"/>
    <n v="836"/>
  </r>
  <r>
    <s v="NGA"/>
    <x v="0"/>
    <m/>
    <x v="16"/>
    <m/>
    <s v="IHITTE/UBOMA"/>
    <m/>
    <n v="90871"/>
    <n v="89163"/>
    <n v="180034"/>
    <n v="10664"/>
    <n v="11308"/>
    <n v="12017"/>
    <n v="11537"/>
    <n v="9098"/>
    <n v="6505"/>
    <n v="5231"/>
    <n v="4781"/>
    <n v="4463"/>
    <n v="3981"/>
    <n v="2978"/>
    <n v="2898"/>
    <n v="1747"/>
    <n v="1650"/>
    <n v="906"/>
    <n v="753"/>
    <n v="354"/>
    <n v="10119"/>
    <n v="10520"/>
    <n v="11254"/>
    <n v="10778"/>
    <n v="7757"/>
    <n v="6471"/>
    <n v="5825"/>
    <n v="5782"/>
    <n v="4757"/>
    <n v="4357"/>
    <n v="3041"/>
    <n v="2880"/>
    <n v="1806"/>
    <n v="1669"/>
    <n v="1179"/>
    <n v="697"/>
    <n v="271"/>
    <n v="20783"/>
    <n v="21828"/>
    <n v="23271"/>
    <n v="22315"/>
    <n v="16855"/>
    <n v="12976"/>
    <n v="11056"/>
    <n v="10563"/>
    <n v="9220"/>
    <n v="8338"/>
    <n v="6019"/>
    <n v="5778"/>
    <n v="3553"/>
    <n v="3319"/>
    <n v="2085"/>
    <n v="1450"/>
    <n v="625"/>
  </r>
  <r>
    <s v="NGA"/>
    <x v="0"/>
    <m/>
    <x v="16"/>
    <m/>
    <s v="IKEDURU"/>
    <m/>
    <n v="89496"/>
    <n v="90869"/>
    <n v="180365"/>
    <n v="9902"/>
    <n v="10071"/>
    <n v="10915"/>
    <n v="10997"/>
    <n v="8908"/>
    <n v="6652"/>
    <n v="5252"/>
    <n v="4772"/>
    <n v="4599"/>
    <n v="4192"/>
    <n v="3364"/>
    <n v="2904"/>
    <n v="2089"/>
    <n v="2063"/>
    <n v="1354"/>
    <n v="1013"/>
    <n v="449"/>
    <n v="9423"/>
    <n v="9453"/>
    <n v="10807"/>
    <n v="10516"/>
    <n v="7836"/>
    <n v="6634"/>
    <n v="5730"/>
    <n v="5520"/>
    <n v="4704"/>
    <n v="4520"/>
    <n v="3646"/>
    <n v="3491"/>
    <n v="2750"/>
    <n v="2613"/>
    <n v="1700"/>
    <n v="1042"/>
    <n v="484"/>
    <n v="19325"/>
    <n v="19524"/>
    <n v="21722"/>
    <n v="21513"/>
    <n v="16744"/>
    <n v="13286"/>
    <n v="10982"/>
    <n v="10292"/>
    <n v="9303"/>
    <n v="8712"/>
    <n v="7010"/>
    <n v="6395"/>
    <n v="4839"/>
    <n v="4676"/>
    <n v="3054"/>
    <n v="2055"/>
    <n v="933"/>
  </r>
  <r>
    <s v="NGA"/>
    <x v="0"/>
    <m/>
    <x v="16"/>
    <m/>
    <s v="ISIALA MBANO"/>
    <m/>
    <n v="162824"/>
    <n v="158534"/>
    <n v="321358"/>
    <n v="19074"/>
    <n v="20365"/>
    <n v="21891"/>
    <n v="21455"/>
    <n v="15860"/>
    <n v="11502"/>
    <n v="9365"/>
    <n v="8553"/>
    <n v="8048"/>
    <n v="7062"/>
    <n v="5562"/>
    <n v="4619"/>
    <n v="3642"/>
    <n v="2572"/>
    <n v="1694"/>
    <n v="965"/>
    <n v="595"/>
    <n v="18131"/>
    <n v="18998"/>
    <n v="20103"/>
    <n v="18165"/>
    <n v="13368"/>
    <n v="11502"/>
    <n v="10279"/>
    <n v="10321"/>
    <n v="8315"/>
    <n v="7641"/>
    <n v="5324"/>
    <n v="5490"/>
    <n v="3362"/>
    <n v="3900"/>
    <n v="1855"/>
    <n v="1119"/>
    <n v="661"/>
    <n v="37205"/>
    <n v="39363"/>
    <n v="41994"/>
    <n v="39620"/>
    <n v="29228"/>
    <n v="23004"/>
    <n v="19644"/>
    <n v="18874"/>
    <n v="16363"/>
    <n v="14703"/>
    <n v="10886"/>
    <n v="10109"/>
    <n v="7004"/>
    <n v="6472"/>
    <n v="3549"/>
    <n v="2084"/>
    <n v="1256"/>
  </r>
  <r>
    <s v="NGA"/>
    <x v="0"/>
    <m/>
    <x v="16"/>
    <m/>
    <s v="ISU"/>
    <m/>
    <n v="156931"/>
    <n v="149599"/>
    <n v="306530"/>
    <n v="19977"/>
    <n v="20916"/>
    <n v="21266"/>
    <n v="19351"/>
    <n v="13874"/>
    <n v="10239"/>
    <n v="9030"/>
    <n v="8622"/>
    <n v="8142"/>
    <n v="7162"/>
    <n v="5596"/>
    <n v="4315"/>
    <n v="3449"/>
    <n v="2213"/>
    <n v="1377"/>
    <n v="877"/>
    <n v="525"/>
    <n v="18322"/>
    <n v="18625"/>
    <n v="19613"/>
    <n v="17157"/>
    <n v="12361"/>
    <n v="11349"/>
    <n v="10321"/>
    <n v="10159"/>
    <n v="7711"/>
    <n v="6898"/>
    <n v="4708"/>
    <n v="4147"/>
    <n v="3131"/>
    <n v="2483"/>
    <n v="1255"/>
    <n v="932"/>
    <n v="427"/>
    <n v="38299"/>
    <n v="39541"/>
    <n v="40879"/>
    <n v="36508"/>
    <n v="26235"/>
    <n v="21588"/>
    <n v="19351"/>
    <n v="18781"/>
    <n v="15853"/>
    <n v="14060"/>
    <n v="10304"/>
    <n v="8462"/>
    <n v="6580"/>
    <n v="4696"/>
    <n v="2632"/>
    <n v="1809"/>
    <n v="952"/>
  </r>
  <r>
    <s v="NGA"/>
    <x v="0"/>
    <m/>
    <x v="16"/>
    <m/>
    <s v="MBAITOLI"/>
    <m/>
    <n v="164909"/>
    <n v="165940"/>
    <n v="330849"/>
    <n v="19575"/>
    <n v="19983"/>
    <n v="20983"/>
    <n v="20284"/>
    <n v="16387"/>
    <n v="11954"/>
    <n v="9437"/>
    <n v="8775"/>
    <n v="8384"/>
    <n v="7481"/>
    <n v="5839"/>
    <n v="4985"/>
    <n v="3546"/>
    <n v="3261"/>
    <n v="1948"/>
    <n v="1422"/>
    <n v="665"/>
    <n v="18691"/>
    <n v="18978"/>
    <n v="20699"/>
    <n v="19055"/>
    <n v="14542"/>
    <n v="11907"/>
    <n v="10745"/>
    <n v="10548"/>
    <n v="8686"/>
    <n v="7951"/>
    <n v="6139"/>
    <n v="5457"/>
    <n v="4109"/>
    <n v="3725"/>
    <n v="2313"/>
    <n v="1584"/>
    <n v="811"/>
    <n v="38266"/>
    <n v="38961"/>
    <n v="41682"/>
    <n v="39339"/>
    <n v="30929"/>
    <n v="23861"/>
    <n v="20182"/>
    <n v="19323"/>
    <n v="17070"/>
    <n v="15432"/>
    <n v="11978"/>
    <n v="10442"/>
    <n v="7655"/>
    <n v="6986"/>
    <n v="4261"/>
    <n v="3006"/>
    <n v="1476"/>
  </r>
  <r>
    <s v="NGA"/>
    <x v="0"/>
    <m/>
    <x v="16"/>
    <m/>
    <s v="NGOR-OKPALA"/>
    <m/>
    <n v="79244"/>
    <n v="80893"/>
    <n v="160137"/>
    <n v="8996"/>
    <n v="9304"/>
    <n v="10226"/>
    <n v="10256"/>
    <n v="7915"/>
    <n v="5575"/>
    <n v="4410"/>
    <n v="3971"/>
    <n v="3846"/>
    <n v="3479"/>
    <n v="2945"/>
    <n v="2511"/>
    <n v="1754"/>
    <n v="1659"/>
    <n v="1150"/>
    <n v="849"/>
    <n v="398"/>
    <n v="8808"/>
    <n v="8709"/>
    <n v="9834"/>
    <n v="9561"/>
    <n v="6800"/>
    <n v="5561"/>
    <n v="5042"/>
    <n v="4867"/>
    <n v="4306"/>
    <n v="4041"/>
    <n v="3277"/>
    <n v="2983"/>
    <n v="2295"/>
    <n v="2069"/>
    <n v="1456"/>
    <n v="821"/>
    <n v="463"/>
    <n v="17804"/>
    <n v="18013"/>
    <n v="20060"/>
    <n v="19817"/>
    <n v="14715"/>
    <n v="11136"/>
    <n v="9452"/>
    <n v="8838"/>
    <n v="8152"/>
    <n v="7520"/>
    <n v="6222"/>
    <n v="5494"/>
    <n v="4049"/>
    <n v="3728"/>
    <n v="2606"/>
    <n v="1670"/>
    <n v="861"/>
  </r>
  <r>
    <s v="NGA"/>
    <x v="0"/>
    <m/>
    <x v="16"/>
    <m/>
    <s v="NJABA"/>
    <m/>
    <n v="134255"/>
    <n v="133402"/>
    <n v="267657"/>
    <n v="15337"/>
    <n v="16802"/>
    <n v="18480"/>
    <n v="17752"/>
    <n v="12939"/>
    <n v="9336"/>
    <n v="7535"/>
    <n v="7009"/>
    <n v="6706"/>
    <n v="5918"/>
    <n v="4633"/>
    <n v="3901"/>
    <n v="2782"/>
    <n v="2185"/>
    <n v="1428"/>
    <n v="978"/>
    <n v="534"/>
    <n v="14727"/>
    <n v="15696"/>
    <n v="17885"/>
    <n v="16576"/>
    <n v="11207"/>
    <n v="9428"/>
    <n v="8568"/>
    <n v="8452"/>
    <n v="6833"/>
    <n v="6271"/>
    <n v="4349"/>
    <n v="4465"/>
    <n v="2751"/>
    <n v="2798"/>
    <n v="1565"/>
    <n v="1332"/>
    <n v="499"/>
    <n v="30064"/>
    <n v="32498"/>
    <n v="36365"/>
    <n v="34328"/>
    <n v="24146"/>
    <n v="18764"/>
    <n v="16103"/>
    <n v="15461"/>
    <n v="13539"/>
    <n v="12189"/>
    <n v="8982"/>
    <n v="8366"/>
    <n v="5533"/>
    <n v="4983"/>
    <n v="2993"/>
    <n v="2310"/>
    <n v="1033"/>
  </r>
  <r>
    <s v="NGA"/>
    <x v="0"/>
    <m/>
    <x v="16"/>
    <m/>
    <s v="NKWERRE"/>
    <m/>
    <n v="58505"/>
    <n v="56904"/>
    <n v="115409"/>
    <n v="6412"/>
    <n v="6478"/>
    <n v="7355"/>
    <n v="7972"/>
    <n v="6001"/>
    <n v="4315"/>
    <n v="3671"/>
    <n v="3092"/>
    <n v="2884"/>
    <n v="2560"/>
    <n v="2101"/>
    <n v="1671"/>
    <n v="1319"/>
    <n v="1239"/>
    <n v="685"/>
    <n v="500"/>
    <n v="250"/>
    <n v="5961"/>
    <n v="6134"/>
    <n v="6997"/>
    <n v="7161"/>
    <n v="5147"/>
    <n v="4225"/>
    <n v="3771"/>
    <n v="3642"/>
    <n v="3005"/>
    <n v="2723"/>
    <n v="2107"/>
    <n v="1883"/>
    <n v="1207"/>
    <n v="1370"/>
    <n v="646"/>
    <n v="603"/>
    <n v="322"/>
    <n v="12373"/>
    <n v="12612"/>
    <n v="14352"/>
    <n v="15133"/>
    <n v="11148"/>
    <n v="8540"/>
    <n v="7442"/>
    <n v="6734"/>
    <n v="5889"/>
    <n v="5283"/>
    <n v="4208"/>
    <n v="3554"/>
    <n v="2526"/>
    <n v="2609"/>
    <n v="1331"/>
    <n v="1103"/>
    <n v="572"/>
  </r>
  <r>
    <s v="NGA"/>
    <x v="0"/>
    <m/>
    <x v="16"/>
    <m/>
    <s v="NWANGELE"/>
    <m/>
    <n v="93120"/>
    <n v="90470"/>
    <n v="183590"/>
    <n v="11408"/>
    <n v="11917"/>
    <n v="12224"/>
    <n v="11399"/>
    <n v="9150"/>
    <n v="6713"/>
    <n v="5263"/>
    <n v="4805"/>
    <n v="4599"/>
    <n v="4209"/>
    <n v="3034"/>
    <n v="3027"/>
    <n v="2001"/>
    <n v="1322"/>
    <n v="992"/>
    <n v="673"/>
    <n v="384"/>
    <n v="10387"/>
    <n v="11053"/>
    <n v="11341"/>
    <n v="10209"/>
    <n v="7891"/>
    <n v="6596"/>
    <n v="5928"/>
    <n v="6049"/>
    <n v="4749"/>
    <n v="4304"/>
    <n v="3012"/>
    <n v="3121"/>
    <n v="1901"/>
    <n v="1943"/>
    <n v="896"/>
    <n v="625"/>
    <n v="465"/>
    <n v="21795"/>
    <n v="22970"/>
    <n v="23565"/>
    <n v="21608"/>
    <n v="17041"/>
    <n v="13309"/>
    <n v="11191"/>
    <n v="10854"/>
    <n v="9348"/>
    <n v="8513"/>
    <n v="6046"/>
    <n v="6148"/>
    <n v="3902"/>
    <n v="3265"/>
    <n v="1888"/>
    <n v="1298"/>
    <n v="849"/>
  </r>
  <r>
    <s v="NGA"/>
    <x v="0"/>
    <m/>
    <x v="16"/>
    <m/>
    <s v="OBOWO"/>
    <m/>
    <n v="92157"/>
    <n v="94718"/>
    <n v="186875"/>
    <n v="11399"/>
    <n v="12112"/>
    <n v="12248"/>
    <n v="11557"/>
    <n v="8609"/>
    <n v="5941"/>
    <n v="5640"/>
    <n v="4625"/>
    <n v="4420"/>
    <n v="4228"/>
    <n v="2895"/>
    <n v="2868"/>
    <n v="1809"/>
    <n v="1476"/>
    <n v="1003"/>
    <n v="936"/>
    <n v="391"/>
    <n v="10892"/>
    <n v="11327"/>
    <n v="11696"/>
    <n v="11526"/>
    <n v="8440"/>
    <n v="6910"/>
    <n v="6075"/>
    <n v="5926"/>
    <n v="4868"/>
    <n v="4543"/>
    <n v="3199"/>
    <n v="3201"/>
    <n v="1680"/>
    <n v="2054"/>
    <n v="1177"/>
    <n v="869"/>
    <n v="335"/>
    <n v="22291"/>
    <n v="23439"/>
    <n v="23944"/>
    <n v="23083"/>
    <n v="17049"/>
    <n v="12851"/>
    <n v="11715"/>
    <n v="10551"/>
    <n v="9288"/>
    <n v="8771"/>
    <n v="6094"/>
    <n v="6069"/>
    <n v="3489"/>
    <n v="3530"/>
    <n v="2180"/>
    <n v="1805"/>
    <n v="726"/>
  </r>
  <r>
    <s v="NGA"/>
    <x v="0"/>
    <m/>
    <x v="16"/>
    <m/>
    <s v="OGUTA"/>
    <m/>
    <n v="102537"/>
    <n v="99423"/>
    <n v="201960"/>
    <n v="11913"/>
    <n v="12343"/>
    <n v="13169"/>
    <n v="12686"/>
    <n v="10816"/>
    <n v="7756"/>
    <n v="6087"/>
    <n v="5356"/>
    <n v="5027"/>
    <n v="4332"/>
    <n v="3566"/>
    <n v="3040"/>
    <n v="2017"/>
    <n v="2006"/>
    <n v="1160"/>
    <n v="841"/>
    <n v="422"/>
    <n v="11244"/>
    <n v="11571"/>
    <n v="12267"/>
    <n v="11293"/>
    <n v="9050"/>
    <n v="7152"/>
    <n v="6494"/>
    <n v="6427"/>
    <n v="5255"/>
    <n v="4832"/>
    <n v="3513"/>
    <n v="3399"/>
    <n v="2276"/>
    <n v="2089"/>
    <n v="1210"/>
    <n v="868"/>
    <n v="483"/>
    <n v="23157"/>
    <n v="23914"/>
    <n v="25436"/>
    <n v="23979"/>
    <n v="19866"/>
    <n v="14908"/>
    <n v="12581"/>
    <n v="11783"/>
    <n v="10282"/>
    <n v="9164"/>
    <n v="7079"/>
    <n v="6439"/>
    <n v="4293"/>
    <n v="4095"/>
    <n v="2370"/>
    <n v="1709"/>
    <n v="905"/>
  </r>
  <r>
    <s v="NGA"/>
    <x v="0"/>
    <m/>
    <x v="16"/>
    <m/>
    <s v="OHAJI/EGBEMA"/>
    <m/>
    <n v="123418"/>
    <n v="121309"/>
    <n v="244727"/>
    <n v="15352"/>
    <n v="15323"/>
    <n v="16364"/>
    <n v="15662"/>
    <n v="11958"/>
    <n v="8772"/>
    <n v="7296"/>
    <n v="6466"/>
    <n v="6195"/>
    <n v="5365"/>
    <n v="4286"/>
    <n v="3187"/>
    <n v="2455"/>
    <n v="2002"/>
    <n v="1347"/>
    <n v="859"/>
    <n v="529"/>
    <n v="14306"/>
    <n v="14419"/>
    <n v="15505"/>
    <n v="14117"/>
    <n v="10602"/>
    <n v="8719"/>
    <n v="7783"/>
    <n v="7702"/>
    <n v="6366"/>
    <n v="5641"/>
    <n v="4325"/>
    <n v="3806"/>
    <n v="2682"/>
    <n v="2194"/>
    <n v="1506"/>
    <n v="1018"/>
    <n v="618"/>
    <n v="29658"/>
    <n v="29742"/>
    <n v="31869"/>
    <n v="29779"/>
    <n v="22560"/>
    <n v="17491"/>
    <n v="15079"/>
    <n v="14168"/>
    <n v="12561"/>
    <n v="11006"/>
    <n v="8611"/>
    <n v="6993"/>
    <n v="5137"/>
    <n v="4196"/>
    <n v="2853"/>
    <n v="1877"/>
    <n v="1147"/>
  </r>
  <r>
    <s v="NGA"/>
    <x v="0"/>
    <m/>
    <x v="16"/>
    <m/>
    <s v="OKIGWE"/>
    <m/>
    <n v="102039"/>
    <n v="98626"/>
    <n v="200665"/>
    <n v="11143"/>
    <n v="11661"/>
    <n v="13463"/>
    <n v="13494"/>
    <n v="11094"/>
    <n v="7902"/>
    <n v="5887"/>
    <n v="5222"/>
    <n v="5015"/>
    <n v="4558"/>
    <n v="3563"/>
    <n v="3086"/>
    <n v="1996"/>
    <n v="1722"/>
    <n v="1163"/>
    <n v="664"/>
    <n v="406"/>
    <n v="10626"/>
    <n v="10971"/>
    <n v="12815"/>
    <n v="12335"/>
    <n v="9340"/>
    <n v="7291"/>
    <n v="6508"/>
    <n v="6310"/>
    <n v="5126"/>
    <n v="4718"/>
    <n v="3314"/>
    <n v="3003"/>
    <n v="1840"/>
    <n v="1979"/>
    <n v="1110"/>
    <n v="948"/>
    <n v="392"/>
    <n v="21769"/>
    <n v="22632"/>
    <n v="26278"/>
    <n v="25829"/>
    <n v="20434"/>
    <n v="15193"/>
    <n v="12395"/>
    <n v="11532"/>
    <n v="10141"/>
    <n v="9276"/>
    <n v="6877"/>
    <n v="6089"/>
    <n v="3836"/>
    <n v="3701"/>
    <n v="2273"/>
    <n v="1612"/>
    <n v="798"/>
  </r>
  <r>
    <s v="NGA"/>
    <x v="0"/>
    <m/>
    <x v="16"/>
    <m/>
    <s v="ONUIMO"/>
    <m/>
    <n v="76384"/>
    <n v="73877"/>
    <n v="150261"/>
    <n v="8527"/>
    <n v="9469"/>
    <n v="10196"/>
    <n v="9854"/>
    <n v="7659"/>
    <n v="5584"/>
    <n v="4406"/>
    <n v="4000"/>
    <n v="3691"/>
    <n v="3371"/>
    <n v="2548"/>
    <n v="2396"/>
    <n v="1527"/>
    <n v="1525"/>
    <n v="907"/>
    <n v="406"/>
    <n v="318"/>
    <n v="8062"/>
    <n v="8815"/>
    <n v="9453"/>
    <n v="8761"/>
    <n v="6327"/>
    <n v="5394"/>
    <n v="4738"/>
    <n v="4605"/>
    <n v="3822"/>
    <n v="3624"/>
    <n v="2510"/>
    <n v="2769"/>
    <n v="1337"/>
    <n v="1879"/>
    <n v="989"/>
    <n v="436"/>
    <n v="356"/>
    <n v="16589"/>
    <n v="18284"/>
    <n v="19649"/>
    <n v="18615"/>
    <n v="13986"/>
    <n v="10978"/>
    <n v="9144"/>
    <n v="8605"/>
    <n v="7513"/>
    <n v="6995"/>
    <n v="5058"/>
    <n v="5165"/>
    <n v="2864"/>
    <n v="3404"/>
    <n v="1896"/>
    <n v="842"/>
    <n v="674"/>
  </r>
  <r>
    <s v="NGA"/>
    <x v="0"/>
    <m/>
    <x v="16"/>
    <m/>
    <s v="ORLU"/>
    <m/>
    <n v="73362"/>
    <n v="78163"/>
    <n v="151525"/>
    <n v="8515"/>
    <n v="8570"/>
    <n v="9607"/>
    <n v="9558"/>
    <n v="7108"/>
    <n v="5161"/>
    <n v="4219"/>
    <n v="3866"/>
    <n v="3510"/>
    <n v="3326"/>
    <n v="2473"/>
    <n v="2446"/>
    <n v="1588"/>
    <n v="1531"/>
    <n v="874"/>
    <n v="711"/>
    <n v="299"/>
    <n v="8161"/>
    <n v="8138"/>
    <n v="11490"/>
    <n v="10486"/>
    <n v="6617"/>
    <n v="5338"/>
    <n v="4736"/>
    <n v="4570"/>
    <n v="3707"/>
    <n v="3685"/>
    <n v="2553"/>
    <n v="2830"/>
    <n v="1822"/>
    <n v="1809"/>
    <n v="1023"/>
    <n v="815"/>
    <n v="383"/>
    <n v="16676"/>
    <n v="16708"/>
    <n v="21097"/>
    <n v="20044"/>
    <n v="13725"/>
    <n v="10499"/>
    <n v="8955"/>
    <n v="8436"/>
    <n v="7217"/>
    <n v="7011"/>
    <n v="5026"/>
    <n v="5276"/>
    <n v="3410"/>
    <n v="3340"/>
    <n v="1897"/>
    <n v="1526"/>
    <n v="682"/>
  </r>
  <r>
    <s v="NGA"/>
    <x v="0"/>
    <m/>
    <x v="16"/>
    <m/>
    <s v="ORSU"/>
    <m/>
    <n v="72047"/>
    <n v="71923"/>
    <n v="143970"/>
    <n v="8492"/>
    <n v="8934"/>
    <n v="9414"/>
    <n v="8987"/>
    <n v="6950"/>
    <n v="5304"/>
    <n v="4263"/>
    <n v="3839"/>
    <n v="3601"/>
    <n v="3176"/>
    <n v="2550"/>
    <n v="2102"/>
    <n v="1456"/>
    <n v="1230"/>
    <n v="865"/>
    <n v="597"/>
    <n v="287"/>
    <n v="7986"/>
    <n v="8434"/>
    <n v="9113"/>
    <n v="8542"/>
    <n v="6268"/>
    <n v="5324"/>
    <n v="4584"/>
    <n v="4638"/>
    <n v="3713"/>
    <n v="3451"/>
    <n v="2310"/>
    <n v="2577"/>
    <n v="1669"/>
    <n v="1586"/>
    <n v="788"/>
    <n v="618"/>
    <n v="322"/>
    <n v="16478"/>
    <n v="17368"/>
    <n v="18527"/>
    <n v="17529"/>
    <n v="13218"/>
    <n v="10628"/>
    <n v="8847"/>
    <n v="8477"/>
    <n v="7314"/>
    <n v="6627"/>
    <n v="4860"/>
    <n v="4679"/>
    <n v="3125"/>
    <n v="2816"/>
    <n v="1653"/>
    <n v="1215"/>
    <n v="609"/>
  </r>
  <r>
    <s v="NGA"/>
    <x v="0"/>
    <m/>
    <x v="16"/>
    <m/>
    <s v="ORU EAST"/>
    <m/>
    <n v="73480"/>
    <n v="74015"/>
    <n v="147495"/>
    <n v="7864"/>
    <n v="8758"/>
    <n v="9986"/>
    <n v="9594"/>
    <n v="7154"/>
    <n v="5236"/>
    <n v="4182"/>
    <n v="3820"/>
    <n v="3565"/>
    <n v="3246"/>
    <n v="2488"/>
    <n v="2366"/>
    <n v="1539"/>
    <n v="1603"/>
    <n v="999"/>
    <n v="731"/>
    <n v="349"/>
    <n v="7494"/>
    <n v="8201"/>
    <n v="9789"/>
    <n v="8927"/>
    <n v="6415"/>
    <n v="5187"/>
    <n v="4593"/>
    <n v="4480"/>
    <n v="3827"/>
    <n v="3642"/>
    <n v="2630"/>
    <n v="2736"/>
    <n v="1889"/>
    <n v="2020"/>
    <n v="1069"/>
    <n v="779"/>
    <n v="337"/>
    <n v="15358"/>
    <n v="16959"/>
    <n v="19775"/>
    <n v="18521"/>
    <n v="13569"/>
    <n v="10423"/>
    <n v="8775"/>
    <n v="8300"/>
    <n v="7392"/>
    <n v="6888"/>
    <n v="5118"/>
    <n v="5102"/>
    <n v="3428"/>
    <n v="3623"/>
    <n v="2068"/>
    <n v="1510"/>
    <n v="686"/>
  </r>
  <r>
    <s v="NGA"/>
    <x v="0"/>
    <m/>
    <x v="16"/>
    <m/>
    <s v="ORU WEST"/>
    <m/>
    <n v="77706"/>
    <n v="75019"/>
    <n v="152725"/>
    <n v="8955"/>
    <n v="10424"/>
    <n v="11371"/>
    <n v="10375"/>
    <n v="7429"/>
    <n v="5299"/>
    <n v="4212"/>
    <n v="3871"/>
    <n v="3650"/>
    <n v="3225"/>
    <n v="2461"/>
    <n v="2226"/>
    <n v="1379"/>
    <n v="1287"/>
    <n v="756"/>
    <n v="489"/>
    <n v="297"/>
    <n v="8579"/>
    <n v="10241"/>
    <n v="10272"/>
    <n v="8372"/>
    <n v="6169"/>
    <n v="5218"/>
    <n v="4663"/>
    <n v="4633"/>
    <n v="3787"/>
    <n v="3540"/>
    <n v="2591"/>
    <n v="2195"/>
    <n v="1508"/>
    <n v="1391"/>
    <n v="938"/>
    <n v="657"/>
    <n v="265"/>
    <n v="17534"/>
    <n v="20665"/>
    <n v="21643"/>
    <n v="18747"/>
    <n v="13598"/>
    <n v="10517"/>
    <n v="8875"/>
    <n v="8504"/>
    <n v="7437"/>
    <n v="6765"/>
    <n v="5052"/>
    <n v="4421"/>
    <n v="2887"/>
    <n v="2678"/>
    <n v="1694"/>
    <n v="1146"/>
    <n v="562"/>
  </r>
  <r>
    <s v="NGA"/>
    <x v="0"/>
    <m/>
    <x v="16"/>
    <m/>
    <s v="OWERRI MUNICIPAL"/>
    <m/>
    <n v="74651"/>
    <n v="77496"/>
    <n v="152147"/>
    <n v="7601"/>
    <n v="6404"/>
    <n v="7679"/>
    <n v="7914"/>
    <n v="9451"/>
    <n v="7573"/>
    <n v="5713"/>
    <n v="5013"/>
    <n v="4320"/>
    <n v="4175"/>
    <n v="2841"/>
    <n v="2571"/>
    <n v="1273"/>
    <n v="1169"/>
    <n v="525"/>
    <n v="322"/>
    <n v="107"/>
    <n v="7223"/>
    <n v="6701"/>
    <n v="10466"/>
    <n v="10690"/>
    <n v="10429"/>
    <n v="7085"/>
    <n v="5176"/>
    <n v="4757"/>
    <n v="3699"/>
    <n v="3368"/>
    <n v="2364"/>
    <n v="2231"/>
    <n v="1088"/>
    <n v="1073"/>
    <n v="583"/>
    <n v="375"/>
    <n v="188"/>
    <n v="14824"/>
    <n v="13105"/>
    <n v="18145"/>
    <n v="18604"/>
    <n v="19880"/>
    <n v="14658"/>
    <n v="10889"/>
    <n v="9770"/>
    <n v="8019"/>
    <n v="7543"/>
    <n v="5205"/>
    <n v="4802"/>
    <n v="2361"/>
    <n v="2242"/>
    <n v="1108"/>
    <n v="697"/>
    <n v="295"/>
  </r>
  <r>
    <s v="NGA"/>
    <x v="0"/>
    <m/>
    <x v="16"/>
    <m/>
    <s v="OWERRI NORTH"/>
    <m/>
    <n v="105476"/>
    <n v="108568"/>
    <n v="214044"/>
    <n v="12049"/>
    <n v="10510"/>
    <n v="12884"/>
    <n v="12551"/>
    <n v="11922"/>
    <n v="8456"/>
    <n v="6544"/>
    <n v="5619"/>
    <n v="5405"/>
    <n v="5241"/>
    <n v="3808"/>
    <n v="3724"/>
    <n v="2007"/>
    <n v="2162"/>
    <n v="1213"/>
    <n v="1002"/>
    <n v="379"/>
    <n v="11511"/>
    <n v="10537"/>
    <n v="13511"/>
    <n v="12928"/>
    <n v="11317"/>
    <n v="8296"/>
    <n v="6671"/>
    <n v="6404"/>
    <n v="5291"/>
    <n v="5184"/>
    <n v="3901"/>
    <n v="3997"/>
    <n v="2626"/>
    <n v="2626"/>
    <n v="1809"/>
    <n v="1288"/>
    <n v="671"/>
    <n v="23560"/>
    <n v="21047"/>
    <n v="26395"/>
    <n v="25479"/>
    <n v="23239"/>
    <n v="16752"/>
    <n v="13215"/>
    <n v="12023"/>
    <n v="10696"/>
    <n v="10425"/>
    <n v="7709"/>
    <n v="7721"/>
    <n v="4633"/>
    <n v="4788"/>
    <n v="3022"/>
    <n v="2290"/>
    <n v="1050"/>
  </r>
  <r>
    <s v="NGA"/>
    <x v="0"/>
    <m/>
    <x v="16"/>
    <m/>
    <s v="OWERRI WEST"/>
    <m/>
    <n v="60273"/>
    <n v="63242"/>
    <n v="123515"/>
    <n v="7092"/>
    <n v="5377"/>
    <n v="6133"/>
    <n v="6486"/>
    <n v="8990"/>
    <n v="5683"/>
    <n v="3789"/>
    <n v="2929"/>
    <n v="2505"/>
    <n v="2605"/>
    <n v="2187"/>
    <n v="2088"/>
    <n v="1670"/>
    <n v="1099"/>
    <n v="675"/>
    <n v="632"/>
    <n v="333"/>
    <n v="8061"/>
    <n v="4950"/>
    <n v="6154"/>
    <n v="6871"/>
    <n v="7321"/>
    <n v="4354"/>
    <n v="4367"/>
    <n v="3195"/>
    <n v="3517"/>
    <n v="2773"/>
    <n v="2306"/>
    <n v="2065"/>
    <n v="2454"/>
    <n v="1883"/>
    <n v="1042"/>
    <n v="1436"/>
    <n v="493"/>
    <n v="15153"/>
    <n v="10327"/>
    <n v="12287"/>
    <n v="13357"/>
    <n v="16311"/>
    <n v="10037"/>
    <n v="8156"/>
    <n v="6124"/>
    <n v="6022"/>
    <n v="5378"/>
    <n v="4493"/>
    <n v="4153"/>
    <n v="4124"/>
    <n v="2982"/>
    <n v="1717"/>
    <n v="2068"/>
    <n v="826"/>
  </r>
  <r>
    <s v="NGA"/>
    <x v="0"/>
    <m/>
    <x v="17"/>
    <m/>
    <s v="AUYO"/>
    <m/>
    <n v="94903"/>
    <n v="90634"/>
    <n v="185537"/>
    <n v="19744"/>
    <n v="15462"/>
    <n v="11623"/>
    <n v="9498"/>
    <n v="6718"/>
    <n v="5952"/>
    <n v="5933"/>
    <n v="5028"/>
    <n v="4340"/>
    <n v="2723"/>
    <n v="2778"/>
    <n v="1242"/>
    <n v="1404"/>
    <n v="716"/>
    <n v="1032"/>
    <n v="335"/>
    <n v="375"/>
    <n v="17828"/>
    <n v="14382"/>
    <n v="10670"/>
    <n v="9294"/>
    <n v="8051"/>
    <n v="6766"/>
    <n v="5921"/>
    <n v="4300"/>
    <n v="3857"/>
    <n v="2358"/>
    <n v="2521"/>
    <n v="1054"/>
    <n v="1387"/>
    <n v="677"/>
    <n v="930"/>
    <n v="297"/>
    <n v="341"/>
    <n v="37572"/>
    <n v="29844"/>
    <n v="22293"/>
    <n v="18792"/>
    <n v="14769"/>
    <n v="12718"/>
    <n v="11854"/>
    <n v="9328"/>
    <n v="8197"/>
    <n v="5081"/>
    <n v="5299"/>
    <n v="2296"/>
    <n v="2791"/>
    <n v="1393"/>
    <n v="1962"/>
    <n v="632"/>
    <n v="716"/>
  </r>
  <r>
    <s v="NGA"/>
    <x v="0"/>
    <m/>
    <x v="17"/>
    <m/>
    <s v="BABURA"/>
    <m/>
    <n v="140911"/>
    <n v="141035"/>
    <n v="281946"/>
    <n v="28763"/>
    <n v="22972"/>
    <n v="16842"/>
    <n v="13799"/>
    <n v="9746"/>
    <n v="8726"/>
    <n v="8975"/>
    <n v="6911"/>
    <n v="6781"/>
    <n v="4183"/>
    <n v="4494"/>
    <n v="1903"/>
    <n v="2728"/>
    <n v="1117"/>
    <n v="1762"/>
    <n v="528"/>
    <n v="681"/>
    <n v="26912"/>
    <n v="21988"/>
    <n v="16455"/>
    <n v="14374"/>
    <n v="12336"/>
    <n v="10170"/>
    <n v="9204"/>
    <n v="6632"/>
    <n v="6486"/>
    <n v="3872"/>
    <n v="4253"/>
    <n v="2023"/>
    <n v="2568"/>
    <n v="1095"/>
    <n v="1548"/>
    <n v="488"/>
    <n v="631"/>
    <n v="55675"/>
    <n v="44960"/>
    <n v="33297"/>
    <n v="28173"/>
    <n v="22082"/>
    <n v="18896"/>
    <n v="18179"/>
    <n v="13543"/>
    <n v="13267"/>
    <n v="8055"/>
    <n v="8747"/>
    <n v="3926"/>
    <n v="5296"/>
    <n v="2212"/>
    <n v="3310"/>
    <n v="1016"/>
    <n v="1312"/>
  </r>
  <r>
    <s v="NGA"/>
    <x v="0"/>
    <m/>
    <x v="17"/>
    <m/>
    <s v="BIRNIN KUDU"/>
    <m/>
    <n v="187798"/>
    <n v="194690"/>
    <n v="382488"/>
    <n v="39151"/>
    <n v="30642"/>
    <n v="20705"/>
    <n v="16171"/>
    <n v="11726"/>
    <n v="11877"/>
    <n v="13066"/>
    <n v="9647"/>
    <n v="9819"/>
    <n v="5250"/>
    <n v="6394"/>
    <n v="3137"/>
    <n v="4131"/>
    <n v="1734"/>
    <n v="2579"/>
    <n v="867"/>
    <n v="902"/>
    <n v="36936"/>
    <n v="31985"/>
    <n v="21658"/>
    <n v="19579"/>
    <n v="18118"/>
    <n v="13887"/>
    <n v="13097"/>
    <n v="8415"/>
    <n v="8953"/>
    <n v="4234"/>
    <n v="5563"/>
    <n v="2783"/>
    <n v="3689"/>
    <n v="1547"/>
    <n v="2497"/>
    <n v="810"/>
    <n v="939"/>
    <n v="76087"/>
    <n v="62627"/>
    <n v="42363"/>
    <n v="35750"/>
    <n v="29844"/>
    <n v="25764"/>
    <n v="26163"/>
    <n v="18062"/>
    <n v="18772"/>
    <n v="9484"/>
    <n v="11957"/>
    <n v="5920"/>
    <n v="7820"/>
    <n v="3281"/>
    <n v="5076"/>
    <n v="1677"/>
    <n v="1841"/>
  </r>
  <r>
    <s v="NGA"/>
    <x v="0"/>
    <m/>
    <x v="17"/>
    <m/>
    <s v="BIRNIWA"/>
    <m/>
    <n v="74590"/>
    <n v="68461"/>
    <n v="143051"/>
    <n v="15615"/>
    <n v="12457"/>
    <n v="8704"/>
    <n v="7059"/>
    <n v="5133"/>
    <n v="4365"/>
    <n v="5065"/>
    <n v="3801"/>
    <n v="3618"/>
    <n v="2161"/>
    <n v="2300"/>
    <n v="991"/>
    <n v="1375"/>
    <n v="578"/>
    <n v="764"/>
    <n v="271"/>
    <n v="333"/>
    <n v="13269"/>
    <n v="10506"/>
    <n v="7681"/>
    <n v="7436"/>
    <n v="6387"/>
    <n v="5199"/>
    <n v="4596"/>
    <n v="3097"/>
    <n v="2963"/>
    <n v="1588"/>
    <n v="1763"/>
    <n v="1019"/>
    <n v="1113"/>
    <n v="614"/>
    <n v="677"/>
    <n v="263"/>
    <n v="290"/>
    <n v="28884"/>
    <n v="22963"/>
    <n v="16385"/>
    <n v="14495"/>
    <n v="11520"/>
    <n v="9564"/>
    <n v="9661"/>
    <n v="6898"/>
    <n v="6581"/>
    <n v="3749"/>
    <n v="4063"/>
    <n v="2010"/>
    <n v="2488"/>
    <n v="1192"/>
    <n v="1441"/>
    <n v="534"/>
    <n v="623"/>
  </r>
  <r>
    <s v="NGA"/>
    <x v="0"/>
    <m/>
    <x v="17"/>
    <m/>
    <s v="BUJI"/>
    <m/>
    <n v="59741"/>
    <n v="58723"/>
    <n v="118464"/>
    <n v="12574"/>
    <n v="10032"/>
    <n v="7539"/>
    <n v="5728"/>
    <n v="3678"/>
    <n v="3128"/>
    <n v="3762"/>
    <n v="3081"/>
    <n v="2815"/>
    <n v="1779"/>
    <n v="1851"/>
    <n v="959"/>
    <n v="1135"/>
    <n v="435"/>
    <n v="739"/>
    <n v="244"/>
    <n v="262"/>
    <n v="11467"/>
    <n v="9486"/>
    <n v="7067"/>
    <n v="5788"/>
    <n v="5064"/>
    <n v="4209"/>
    <n v="3899"/>
    <n v="2718"/>
    <n v="2551"/>
    <n v="1491"/>
    <n v="1594"/>
    <n v="800"/>
    <n v="1103"/>
    <n v="451"/>
    <n v="618"/>
    <n v="183"/>
    <n v="234"/>
    <n v="24041"/>
    <n v="19518"/>
    <n v="14606"/>
    <n v="11516"/>
    <n v="8742"/>
    <n v="7337"/>
    <n v="7661"/>
    <n v="5799"/>
    <n v="5366"/>
    <n v="3270"/>
    <n v="3445"/>
    <n v="1759"/>
    <n v="2238"/>
    <n v="886"/>
    <n v="1357"/>
    <n v="427"/>
    <n v="496"/>
  </r>
  <r>
    <s v="NGA"/>
    <x v="0"/>
    <m/>
    <x v="17"/>
    <m/>
    <s v="DUTSE"/>
    <m/>
    <n v="199305"/>
    <n v="197482"/>
    <n v="396787"/>
    <n v="39462"/>
    <n v="32580"/>
    <n v="23798"/>
    <n v="19033"/>
    <n v="12944"/>
    <n v="12462"/>
    <n v="13010"/>
    <n v="10413"/>
    <n v="10009"/>
    <n v="5853"/>
    <n v="6757"/>
    <n v="3216"/>
    <n v="3976"/>
    <n v="1666"/>
    <n v="2495"/>
    <n v="800"/>
    <n v="831"/>
    <n v="37246"/>
    <n v="32414"/>
    <n v="22853"/>
    <n v="19452"/>
    <n v="17562"/>
    <n v="14513"/>
    <n v="13587"/>
    <n v="9016"/>
    <n v="9206"/>
    <n v="4576"/>
    <n v="5514"/>
    <n v="2702"/>
    <n v="3500"/>
    <n v="1446"/>
    <n v="2227"/>
    <n v="774"/>
    <n v="894"/>
    <n v="76708"/>
    <n v="64994"/>
    <n v="46651"/>
    <n v="38485"/>
    <n v="30506"/>
    <n v="26975"/>
    <n v="26597"/>
    <n v="19429"/>
    <n v="19215"/>
    <n v="10429"/>
    <n v="12271"/>
    <n v="5918"/>
    <n v="7476"/>
    <n v="3112"/>
    <n v="4722"/>
    <n v="1574"/>
    <n v="1725"/>
  </r>
  <r>
    <s v="NGA"/>
    <x v="0"/>
    <m/>
    <x v="17"/>
    <m/>
    <s v="GAGARAWA"/>
    <m/>
    <n v="73617"/>
    <n v="71565"/>
    <n v="145182"/>
    <n v="15050"/>
    <n v="11921"/>
    <n v="8989"/>
    <n v="7304"/>
    <n v="5315"/>
    <n v="4815"/>
    <n v="4647"/>
    <n v="3803"/>
    <n v="3369"/>
    <n v="2146"/>
    <n v="2165"/>
    <n v="1064"/>
    <n v="1178"/>
    <n v="531"/>
    <n v="722"/>
    <n v="259"/>
    <n v="339"/>
    <n v="13870"/>
    <n v="11226"/>
    <n v="8365"/>
    <n v="7531"/>
    <n v="6391"/>
    <n v="5339"/>
    <n v="4604"/>
    <n v="3420"/>
    <n v="3049"/>
    <n v="2016"/>
    <n v="1908"/>
    <n v="944"/>
    <n v="1102"/>
    <n v="540"/>
    <n v="633"/>
    <n v="284"/>
    <n v="343"/>
    <n v="28920"/>
    <n v="23147"/>
    <n v="17354"/>
    <n v="14835"/>
    <n v="11706"/>
    <n v="10154"/>
    <n v="9251"/>
    <n v="7223"/>
    <n v="6418"/>
    <n v="4162"/>
    <n v="4073"/>
    <n v="2008"/>
    <n v="2280"/>
    <n v="1071"/>
    <n v="1355"/>
    <n v="543"/>
    <n v="682"/>
  </r>
  <r>
    <s v="NGA"/>
    <x v="0"/>
    <m/>
    <x v="17"/>
    <m/>
    <s v="GARKI"/>
    <m/>
    <n v="91315"/>
    <n v="92054"/>
    <n v="183369"/>
    <n v="19718"/>
    <n v="14437"/>
    <n v="10292"/>
    <n v="8035"/>
    <n v="5821"/>
    <n v="5226"/>
    <n v="6281"/>
    <n v="4532"/>
    <n v="4831"/>
    <n v="2771"/>
    <n v="3247"/>
    <n v="1361"/>
    <n v="2064"/>
    <n v="616"/>
    <n v="1342"/>
    <n v="302"/>
    <n v="439"/>
    <n v="17825"/>
    <n v="14109"/>
    <n v="9924"/>
    <n v="8848"/>
    <n v="8175"/>
    <n v="6924"/>
    <n v="6596"/>
    <n v="4378"/>
    <n v="4510"/>
    <n v="2377"/>
    <n v="2722"/>
    <n v="1307"/>
    <n v="1699"/>
    <n v="729"/>
    <n v="1099"/>
    <n v="347"/>
    <n v="485"/>
    <n v="37543"/>
    <n v="28546"/>
    <n v="20216"/>
    <n v="16883"/>
    <n v="13996"/>
    <n v="12150"/>
    <n v="12877"/>
    <n v="8910"/>
    <n v="9341"/>
    <n v="5148"/>
    <n v="5969"/>
    <n v="2668"/>
    <n v="3763"/>
    <n v="1345"/>
    <n v="2441"/>
    <n v="649"/>
    <n v="924"/>
  </r>
  <r>
    <s v="NGA"/>
    <x v="0"/>
    <m/>
    <x v="17"/>
    <m/>
    <s v="GUMEL"/>
    <m/>
    <n v="97354"/>
    <n v="90631"/>
    <n v="187985"/>
    <n v="19010"/>
    <n v="14801"/>
    <n v="11967"/>
    <n v="10043"/>
    <n v="8438"/>
    <n v="7220"/>
    <n v="6261"/>
    <n v="4993"/>
    <n v="4073"/>
    <n v="2932"/>
    <n v="2624"/>
    <n v="1292"/>
    <n v="1464"/>
    <n v="730"/>
    <n v="774"/>
    <n v="410"/>
    <n v="322"/>
    <n v="18120"/>
    <n v="13925"/>
    <n v="11017"/>
    <n v="9560"/>
    <n v="7840"/>
    <n v="6651"/>
    <n v="5525"/>
    <n v="4304"/>
    <n v="3647"/>
    <n v="2575"/>
    <n v="2429"/>
    <n v="1199"/>
    <n v="1487"/>
    <n v="635"/>
    <n v="896"/>
    <n v="469"/>
    <n v="352"/>
    <n v="37130"/>
    <n v="28726"/>
    <n v="22984"/>
    <n v="19603"/>
    <n v="16278"/>
    <n v="13871"/>
    <n v="11786"/>
    <n v="9297"/>
    <n v="7720"/>
    <n v="5507"/>
    <n v="5053"/>
    <n v="2491"/>
    <n v="2951"/>
    <n v="1365"/>
    <n v="1670"/>
    <n v="879"/>
    <n v="674"/>
  </r>
  <r>
    <s v="NGA"/>
    <x v="0"/>
    <m/>
    <x v="17"/>
    <m/>
    <s v="GURI"/>
    <m/>
    <n v="82246"/>
    <n v="77003"/>
    <n v="159249"/>
    <n v="16281"/>
    <n v="13235"/>
    <n v="9888"/>
    <n v="8512"/>
    <n v="6025"/>
    <n v="5055"/>
    <n v="5330"/>
    <n v="3955"/>
    <n v="3900"/>
    <n v="2321"/>
    <n v="2675"/>
    <n v="1176"/>
    <n v="1547"/>
    <n v="669"/>
    <n v="999"/>
    <n v="303"/>
    <n v="375"/>
    <n v="14653"/>
    <n v="12224"/>
    <n v="9179"/>
    <n v="7964"/>
    <n v="6828"/>
    <n v="5572"/>
    <n v="4945"/>
    <n v="3450"/>
    <n v="3466"/>
    <n v="1982"/>
    <n v="2238"/>
    <n v="995"/>
    <n v="1421"/>
    <n v="582"/>
    <n v="863"/>
    <n v="266"/>
    <n v="375"/>
    <n v="30934"/>
    <n v="25459"/>
    <n v="19067"/>
    <n v="16476"/>
    <n v="12853"/>
    <n v="10627"/>
    <n v="10275"/>
    <n v="7405"/>
    <n v="7366"/>
    <n v="4303"/>
    <n v="4913"/>
    <n v="2171"/>
    <n v="2968"/>
    <n v="1251"/>
    <n v="1862"/>
    <n v="569"/>
    <n v="750"/>
  </r>
  <r>
    <s v="NGA"/>
    <x v="0"/>
    <m/>
    <x v="17"/>
    <m/>
    <s v="GWARAM"/>
    <m/>
    <n v="166360"/>
    <n v="160370"/>
    <n v="326730"/>
    <n v="34852"/>
    <n v="26367"/>
    <n v="20706"/>
    <n v="16725"/>
    <n v="11864"/>
    <n v="10552"/>
    <n v="10132"/>
    <n v="8275"/>
    <n v="7136"/>
    <n v="5097"/>
    <n v="4529"/>
    <n v="2888"/>
    <n v="2611"/>
    <n v="1547"/>
    <n v="1641"/>
    <n v="794"/>
    <n v="644"/>
    <n v="31485"/>
    <n v="24795"/>
    <n v="18839"/>
    <n v="17218"/>
    <n v="14208"/>
    <n v="11422"/>
    <n v="10143"/>
    <n v="7361"/>
    <n v="6918"/>
    <n v="4415"/>
    <n v="4177"/>
    <n v="2487"/>
    <n v="2449"/>
    <n v="1514"/>
    <n v="1519"/>
    <n v="762"/>
    <n v="658"/>
    <n v="66337"/>
    <n v="51162"/>
    <n v="39545"/>
    <n v="33943"/>
    <n v="26072"/>
    <n v="21974"/>
    <n v="20275"/>
    <n v="15636"/>
    <n v="14054"/>
    <n v="9512"/>
    <n v="8706"/>
    <n v="5375"/>
    <n v="5060"/>
    <n v="3061"/>
    <n v="3160"/>
    <n v="1556"/>
    <n v="1302"/>
  </r>
  <r>
    <s v="NGA"/>
    <x v="0"/>
    <m/>
    <x v="17"/>
    <m/>
    <s v="GWIWA"/>
    <m/>
    <n v="124933"/>
    <n v="122990"/>
    <n v="247923"/>
    <n v="24962"/>
    <n v="20394"/>
    <n v="15452"/>
    <n v="12394"/>
    <n v="9012"/>
    <n v="7075"/>
    <n v="7715"/>
    <n v="6481"/>
    <n v="6057"/>
    <n v="4089"/>
    <n v="3707"/>
    <n v="1999"/>
    <n v="2074"/>
    <n v="989"/>
    <n v="1448"/>
    <n v="556"/>
    <n v="529"/>
    <n v="23418"/>
    <n v="18830"/>
    <n v="15098"/>
    <n v="12390"/>
    <n v="10779"/>
    <n v="9092"/>
    <n v="7945"/>
    <n v="5950"/>
    <n v="5380"/>
    <n v="3390"/>
    <n v="3293"/>
    <n v="1935"/>
    <n v="2052"/>
    <n v="1240"/>
    <n v="1216"/>
    <n v="456"/>
    <n v="526"/>
    <n v="48380"/>
    <n v="39224"/>
    <n v="30550"/>
    <n v="24784"/>
    <n v="19791"/>
    <n v="16167"/>
    <n v="15660"/>
    <n v="12431"/>
    <n v="11437"/>
    <n v="7479"/>
    <n v="7000"/>
    <n v="3934"/>
    <n v="4126"/>
    <n v="2229"/>
    <n v="2664"/>
    <n v="1012"/>
    <n v="1055"/>
  </r>
  <r>
    <s v="NGA"/>
    <x v="0"/>
    <m/>
    <x v="17"/>
    <m/>
    <s v="HADEJIA"/>
    <m/>
    <n v="76340"/>
    <n v="69944"/>
    <n v="146284"/>
    <n v="15016"/>
    <n v="11613"/>
    <n v="9955"/>
    <n v="8419"/>
    <n v="6254"/>
    <n v="5227"/>
    <n v="4579"/>
    <n v="3823"/>
    <n v="3141"/>
    <n v="2344"/>
    <n v="1955"/>
    <n v="1117"/>
    <n v="1073"/>
    <n v="641"/>
    <n v="714"/>
    <n v="219"/>
    <n v="250"/>
    <n v="14044"/>
    <n v="10554"/>
    <n v="8583"/>
    <n v="7451"/>
    <n v="6049"/>
    <n v="5037"/>
    <n v="4224"/>
    <n v="3275"/>
    <n v="2823"/>
    <n v="1926"/>
    <n v="1962"/>
    <n v="1039"/>
    <n v="1129"/>
    <n v="525"/>
    <n v="693"/>
    <n v="279"/>
    <n v="351"/>
    <n v="29060"/>
    <n v="22167"/>
    <n v="18538"/>
    <n v="15870"/>
    <n v="12303"/>
    <n v="10264"/>
    <n v="8803"/>
    <n v="7098"/>
    <n v="5964"/>
    <n v="4270"/>
    <n v="3917"/>
    <n v="2156"/>
    <n v="2202"/>
    <n v="1166"/>
    <n v="1407"/>
    <n v="498"/>
    <n v="601"/>
  </r>
  <r>
    <s v="NGA"/>
    <x v="0"/>
    <m/>
    <x v="17"/>
    <m/>
    <s v="JAHUN"/>
    <m/>
    <n v="135360"/>
    <n v="137998"/>
    <n v="273358"/>
    <n v="29276"/>
    <n v="22568"/>
    <n v="14526"/>
    <n v="11509"/>
    <n v="8004"/>
    <n v="7821"/>
    <n v="9519"/>
    <n v="7099"/>
    <n v="7403"/>
    <n v="3786"/>
    <n v="4696"/>
    <n v="1980"/>
    <n v="3060"/>
    <n v="974"/>
    <n v="1895"/>
    <n v="525"/>
    <n v="719"/>
    <n v="26393"/>
    <n v="21828"/>
    <n v="14840"/>
    <n v="14615"/>
    <n v="12776"/>
    <n v="10310"/>
    <n v="9768"/>
    <n v="6134"/>
    <n v="6436"/>
    <n v="3039"/>
    <n v="3894"/>
    <n v="1787"/>
    <n v="2574"/>
    <n v="1017"/>
    <n v="1500"/>
    <n v="455"/>
    <n v="632"/>
    <n v="55669"/>
    <n v="44396"/>
    <n v="29366"/>
    <n v="26124"/>
    <n v="20780"/>
    <n v="18131"/>
    <n v="19287"/>
    <n v="13233"/>
    <n v="13839"/>
    <n v="6825"/>
    <n v="8590"/>
    <n v="3767"/>
    <n v="5634"/>
    <n v="1991"/>
    <n v="3395"/>
    <n v="980"/>
    <n v="1351"/>
  </r>
  <r>
    <s v="NGA"/>
    <x v="0"/>
    <m/>
    <x v="17"/>
    <m/>
    <s v="KAFIN HAUSA"/>
    <m/>
    <n v="203255"/>
    <n v="198941"/>
    <n v="402196"/>
    <n v="40847"/>
    <n v="32300"/>
    <n v="25111"/>
    <n v="20320"/>
    <n v="14717"/>
    <n v="12522"/>
    <n v="12992"/>
    <n v="10142"/>
    <n v="9597"/>
    <n v="6111"/>
    <n v="6364"/>
    <n v="2813"/>
    <n v="3501"/>
    <n v="1488"/>
    <n v="2534"/>
    <n v="898"/>
    <n v="998"/>
    <n v="37636"/>
    <n v="29657"/>
    <n v="23551"/>
    <n v="20847"/>
    <n v="17557"/>
    <n v="14494"/>
    <n v="13127"/>
    <n v="9749"/>
    <n v="9188"/>
    <n v="5670"/>
    <n v="5709"/>
    <n v="2977"/>
    <n v="3700"/>
    <n v="1605"/>
    <n v="1875"/>
    <n v="793"/>
    <n v="806"/>
    <n v="78483"/>
    <n v="61957"/>
    <n v="48662"/>
    <n v="41167"/>
    <n v="32274"/>
    <n v="27016"/>
    <n v="26119"/>
    <n v="19891"/>
    <n v="18785"/>
    <n v="11781"/>
    <n v="12073"/>
    <n v="5790"/>
    <n v="7201"/>
    <n v="3093"/>
    <n v="4409"/>
    <n v="1691"/>
    <n v="1804"/>
  </r>
  <r>
    <s v="NGA"/>
    <x v="0"/>
    <m/>
    <x v="17"/>
    <m/>
    <s v="KAUGAMA"/>
    <m/>
    <n v="75315"/>
    <n v="74737"/>
    <n v="150052"/>
    <n v="15350"/>
    <n v="12785"/>
    <n v="9008"/>
    <n v="7057"/>
    <n v="4898"/>
    <n v="4515"/>
    <n v="4809"/>
    <n v="3748"/>
    <n v="3714"/>
    <n v="2131"/>
    <n v="2435"/>
    <n v="1140"/>
    <n v="1481"/>
    <n v="656"/>
    <n v="934"/>
    <n v="320"/>
    <n v="334"/>
    <n v="14187"/>
    <n v="12515"/>
    <n v="8702"/>
    <n v="7133"/>
    <n v="6656"/>
    <n v="5421"/>
    <n v="5067"/>
    <n v="3410"/>
    <n v="3462"/>
    <n v="1776"/>
    <n v="2020"/>
    <n v="968"/>
    <n v="1378"/>
    <n v="574"/>
    <n v="880"/>
    <n v="248"/>
    <n v="340"/>
    <n v="29537"/>
    <n v="25300"/>
    <n v="17710"/>
    <n v="14190"/>
    <n v="11554"/>
    <n v="9936"/>
    <n v="9876"/>
    <n v="7158"/>
    <n v="7176"/>
    <n v="3907"/>
    <n v="4455"/>
    <n v="2108"/>
    <n v="2859"/>
    <n v="1230"/>
    <n v="1814"/>
    <n v="568"/>
    <n v="674"/>
  </r>
  <r>
    <s v="NGA"/>
    <x v="0"/>
    <m/>
    <x v="17"/>
    <m/>
    <s v="KAZAURE"/>
    <m/>
    <n v="143737"/>
    <n v="136204"/>
    <n v="279941"/>
    <n v="28600"/>
    <n v="22686"/>
    <n v="18069"/>
    <n v="15100"/>
    <n v="11371"/>
    <n v="9701"/>
    <n v="8588"/>
    <n v="7301"/>
    <n v="6251"/>
    <n v="4484"/>
    <n v="4011"/>
    <n v="2132"/>
    <n v="2128"/>
    <n v="970"/>
    <n v="1286"/>
    <n v="531"/>
    <n v="528"/>
    <n v="26694"/>
    <n v="20324"/>
    <n v="16617"/>
    <n v="15285"/>
    <n v="11881"/>
    <n v="9843"/>
    <n v="8180"/>
    <n v="6453"/>
    <n v="5625"/>
    <n v="3935"/>
    <n v="3744"/>
    <n v="1913"/>
    <n v="2163"/>
    <n v="1147"/>
    <n v="1330"/>
    <n v="511"/>
    <n v="559"/>
    <n v="55294"/>
    <n v="43010"/>
    <n v="34686"/>
    <n v="30385"/>
    <n v="23252"/>
    <n v="19544"/>
    <n v="16768"/>
    <n v="13754"/>
    <n v="11876"/>
    <n v="8419"/>
    <n v="7755"/>
    <n v="4045"/>
    <n v="4291"/>
    <n v="2117"/>
    <n v="2616"/>
    <n v="1042"/>
    <n v="1087"/>
  </r>
  <r>
    <s v="NGA"/>
    <x v="0"/>
    <m/>
    <x v="17"/>
    <m/>
    <s v="KIRI KASAMMA"/>
    <m/>
    <n v="138570"/>
    <n v="131963"/>
    <n v="270533"/>
    <n v="27861"/>
    <n v="22456"/>
    <n v="16844"/>
    <n v="13983"/>
    <n v="9997"/>
    <n v="8719"/>
    <n v="9002"/>
    <n v="7008"/>
    <n v="6531"/>
    <n v="4308"/>
    <n v="4194"/>
    <n v="1883"/>
    <n v="2417"/>
    <n v="919"/>
    <n v="1404"/>
    <n v="460"/>
    <n v="584"/>
    <n v="25011"/>
    <n v="20299"/>
    <n v="15468"/>
    <n v="14368"/>
    <n v="12188"/>
    <n v="9708"/>
    <n v="8607"/>
    <n v="6250"/>
    <n v="5540"/>
    <n v="3525"/>
    <n v="3487"/>
    <n v="2110"/>
    <n v="2246"/>
    <n v="991"/>
    <n v="1205"/>
    <n v="446"/>
    <n v="514"/>
    <n v="52872"/>
    <n v="42755"/>
    <n v="32312"/>
    <n v="28351"/>
    <n v="22185"/>
    <n v="18427"/>
    <n v="17609"/>
    <n v="13258"/>
    <n v="12071"/>
    <n v="7833"/>
    <n v="7681"/>
    <n v="3993"/>
    <n v="4663"/>
    <n v="1910"/>
    <n v="2609"/>
    <n v="906"/>
    <n v="1098"/>
  </r>
  <r>
    <s v="NGA"/>
    <x v="0"/>
    <m/>
    <x v="17"/>
    <m/>
    <s v="KIYAWA"/>
    <m/>
    <n v="123205"/>
    <n v="119342"/>
    <n v="242547"/>
    <n v="28255"/>
    <n v="19387"/>
    <n v="14161"/>
    <n v="10981"/>
    <n v="6726"/>
    <n v="6853"/>
    <n v="8072"/>
    <n v="6123"/>
    <n v="6446"/>
    <n v="3305"/>
    <n v="4235"/>
    <n v="1923"/>
    <n v="2854"/>
    <n v="1047"/>
    <n v="1703"/>
    <n v="506"/>
    <n v="628"/>
    <n v="22934"/>
    <n v="19032"/>
    <n v="13002"/>
    <n v="11250"/>
    <n v="10502"/>
    <n v="8705"/>
    <n v="8389"/>
    <n v="5524"/>
    <n v="5838"/>
    <n v="2917"/>
    <n v="3500"/>
    <n v="1796"/>
    <n v="2369"/>
    <n v="1108"/>
    <n v="1438"/>
    <n v="468"/>
    <n v="570"/>
    <n v="51189"/>
    <n v="38419"/>
    <n v="27163"/>
    <n v="22231"/>
    <n v="17228"/>
    <n v="15558"/>
    <n v="16461"/>
    <n v="11647"/>
    <n v="12284"/>
    <n v="6222"/>
    <n v="7735"/>
    <n v="3719"/>
    <n v="5223"/>
    <n v="2155"/>
    <n v="3141"/>
    <n v="974"/>
    <n v="1198"/>
  </r>
  <r>
    <s v="NGA"/>
    <x v="0"/>
    <m/>
    <x v="17"/>
    <m/>
    <s v="MAIGATARI"/>
    <m/>
    <n v="129977"/>
    <n v="125753"/>
    <n v="255730"/>
    <n v="26056"/>
    <n v="21279"/>
    <n v="16104"/>
    <n v="13252"/>
    <n v="9365"/>
    <n v="8113"/>
    <n v="8078"/>
    <n v="6498"/>
    <n v="6039"/>
    <n v="3994"/>
    <n v="3869"/>
    <n v="1828"/>
    <n v="2264"/>
    <n v="925"/>
    <n v="1347"/>
    <n v="423"/>
    <n v="543"/>
    <n v="23926"/>
    <n v="19961"/>
    <n v="14968"/>
    <n v="12875"/>
    <n v="11148"/>
    <n v="9352"/>
    <n v="8315"/>
    <n v="5976"/>
    <n v="5530"/>
    <n v="3323"/>
    <n v="3443"/>
    <n v="1561"/>
    <n v="2212"/>
    <n v="976"/>
    <n v="1113"/>
    <n v="540"/>
    <n v="534"/>
    <n v="49982"/>
    <n v="41240"/>
    <n v="31072"/>
    <n v="26127"/>
    <n v="20513"/>
    <n v="17465"/>
    <n v="16393"/>
    <n v="12474"/>
    <n v="11569"/>
    <n v="7317"/>
    <n v="7312"/>
    <n v="3389"/>
    <n v="4476"/>
    <n v="1901"/>
    <n v="2460"/>
    <n v="963"/>
    <n v="1077"/>
  </r>
  <r>
    <s v="NGA"/>
    <x v="0"/>
    <m/>
    <x v="17"/>
    <m/>
    <s v="MALAM MADORI"/>
    <m/>
    <n v="121591"/>
    <n v="112779"/>
    <n v="234370"/>
    <n v="23939"/>
    <n v="19332"/>
    <n v="14900"/>
    <n v="13484"/>
    <n v="9416"/>
    <n v="7697"/>
    <n v="7303"/>
    <n v="6060"/>
    <n v="5510"/>
    <n v="3640"/>
    <n v="3407"/>
    <n v="1936"/>
    <n v="2079"/>
    <n v="826"/>
    <n v="1207"/>
    <n v="414"/>
    <n v="441"/>
    <n v="21958"/>
    <n v="17957"/>
    <n v="13494"/>
    <n v="12573"/>
    <n v="9503"/>
    <n v="8355"/>
    <n v="7279"/>
    <n v="5145"/>
    <n v="4689"/>
    <n v="2711"/>
    <n v="2970"/>
    <n v="1496"/>
    <n v="1761"/>
    <n v="880"/>
    <n v="1124"/>
    <n v="443"/>
    <n v="441"/>
    <n v="45897"/>
    <n v="37289"/>
    <n v="28394"/>
    <n v="26057"/>
    <n v="18919"/>
    <n v="16052"/>
    <n v="14582"/>
    <n v="11205"/>
    <n v="10199"/>
    <n v="6351"/>
    <n v="6377"/>
    <n v="3432"/>
    <n v="3840"/>
    <n v="1706"/>
    <n v="2331"/>
    <n v="857"/>
    <n v="882"/>
  </r>
  <r>
    <s v="NGA"/>
    <x v="0"/>
    <m/>
    <x v="17"/>
    <m/>
    <s v="MIGA"/>
    <m/>
    <n v="75173"/>
    <n v="76886"/>
    <n v="152059"/>
    <n v="15567"/>
    <n v="12444"/>
    <n v="8786"/>
    <n v="7186"/>
    <n v="5199"/>
    <n v="4337"/>
    <n v="5018"/>
    <n v="3760"/>
    <n v="3712"/>
    <n v="2098"/>
    <n v="2534"/>
    <n v="939"/>
    <n v="1505"/>
    <n v="516"/>
    <n v="903"/>
    <n v="265"/>
    <n v="404"/>
    <n v="14885"/>
    <n v="12441"/>
    <n v="8747"/>
    <n v="7685"/>
    <n v="6792"/>
    <n v="5757"/>
    <n v="5280"/>
    <n v="3513"/>
    <n v="3557"/>
    <n v="1891"/>
    <n v="2241"/>
    <n v="932"/>
    <n v="1247"/>
    <n v="502"/>
    <n v="706"/>
    <n v="279"/>
    <n v="431"/>
    <n v="30452"/>
    <n v="24885"/>
    <n v="17533"/>
    <n v="14871"/>
    <n v="11991"/>
    <n v="10094"/>
    <n v="10298"/>
    <n v="7273"/>
    <n v="7269"/>
    <n v="3989"/>
    <n v="4775"/>
    <n v="1871"/>
    <n v="2752"/>
    <n v="1018"/>
    <n v="1609"/>
    <n v="544"/>
    <n v="835"/>
  </r>
  <r>
    <s v="NGA"/>
    <x v="0"/>
    <m/>
    <x v="17"/>
    <m/>
    <s v="RINGIM"/>
    <m/>
    <n v="101327"/>
    <n v="102722"/>
    <n v="204049"/>
    <n v="20352"/>
    <n v="16274"/>
    <n v="11535"/>
    <n v="9339"/>
    <n v="6642"/>
    <n v="6003"/>
    <n v="6614"/>
    <n v="4907"/>
    <n v="5319"/>
    <n v="2997"/>
    <n v="3734"/>
    <n v="1708"/>
    <n v="2464"/>
    <n v="877"/>
    <n v="1521"/>
    <n v="467"/>
    <n v="574"/>
    <n v="19214"/>
    <n v="15905"/>
    <n v="11132"/>
    <n v="9854"/>
    <n v="8949"/>
    <n v="7499"/>
    <n v="7224"/>
    <n v="4773"/>
    <n v="5120"/>
    <n v="2784"/>
    <n v="3213"/>
    <n v="1705"/>
    <n v="2155"/>
    <n v="723"/>
    <n v="1432"/>
    <n v="426"/>
    <n v="614"/>
    <n v="39566"/>
    <n v="32179"/>
    <n v="22667"/>
    <n v="19193"/>
    <n v="15591"/>
    <n v="13502"/>
    <n v="13838"/>
    <n v="9680"/>
    <n v="10439"/>
    <n v="5781"/>
    <n v="6947"/>
    <n v="3413"/>
    <n v="4619"/>
    <n v="1600"/>
    <n v="2953"/>
    <n v="893"/>
    <n v="1188"/>
  </r>
  <r>
    <s v="NGA"/>
    <x v="0"/>
    <m/>
    <x v="17"/>
    <m/>
    <s v="RONI"/>
    <m/>
    <n v="48461"/>
    <n v="46087"/>
    <n v="94548"/>
    <n v="9823"/>
    <n v="7654"/>
    <n v="6091"/>
    <n v="5075"/>
    <n v="3659"/>
    <n v="3177"/>
    <n v="2929"/>
    <n v="2363"/>
    <n v="2131"/>
    <n v="1557"/>
    <n v="1460"/>
    <n v="566"/>
    <n v="720"/>
    <n v="439"/>
    <n v="415"/>
    <n v="202"/>
    <n v="200"/>
    <n v="9004"/>
    <n v="6920"/>
    <n v="5627"/>
    <n v="4731"/>
    <n v="3914"/>
    <n v="3381"/>
    <n v="2897"/>
    <n v="2287"/>
    <n v="2004"/>
    <n v="1289"/>
    <n v="1287"/>
    <n v="629"/>
    <n v="955"/>
    <n v="365"/>
    <n v="368"/>
    <n v="264"/>
    <n v="165"/>
    <n v="18827"/>
    <n v="14574"/>
    <n v="11718"/>
    <n v="9806"/>
    <n v="7573"/>
    <n v="6558"/>
    <n v="5826"/>
    <n v="4650"/>
    <n v="4135"/>
    <n v="2846"/>
    <n v="2747"/>
    <n v="1195"/>
    <n v="1675"/>
    <n v="804"/>
    <n v="783"/>
    <n v="466"/>
    <n v="365"/>
  </r>
  <r>
    <s v="NGA"/>
    <x v="0"/>
    <m/>
    <x v="17"/>
    <m/>
    <s v="SULE TANKARKAR"/>
    <m/>
    <n v="66257"/>
    <n v="69174"/>
    <n v="135431"/>
    <n v="13043"/>
    <n v="11009"/>
    <n v="7481"/>
    <n v="6032"/>
    <n v="4123"/>
    <n v="4092"/>
    <n v="4525"/>
    <n v="3326"/>
    <n v="3527"/>
    <n v="1843"/>
    <n v="2502"/>
    <n v="1017"/>
    <n v="1504"/>
    <n v="558"/>
    <n v="1027"/>
    <n v="262"/>
    <n v="386"/>
    <n v="12605"/>
    <n v="10956"/>
    <n v="7597"/>
    <n v="6935"/>
    <n v="6265"/>
    <n v="5034"/>
    <n v="4948"/>
    <n v="3209"/>
    <n v="3525"/>
    <n v="1665"/>
    <n v="2117"/>
    <n v="943"/>
    <n v="1380"/>
    <n v="570"/>
    <n v="853"/>
    <n v="234"/>
    <n v="338"/>
    <n v="25648"/>
    <n v="21965"/>
    <n v="15078"/>
    <n v="12967"/>
    <n v="10388"/>
    <n v="9126"/>
    <n v="9473"/>
    <n v="6535"/>
    <n v="7052"/>
    <n v="3508"/>
    <n v="4619"/>
    <n v="1960"/>
    <n v="2884"/>
    <n v="1128"/>
    <n v="1880"/>
    <n v="496"/>
    <n v="724"/>
  </r>
  <r>
    <s v="NGA"/>
    <x v="0"/>
    <m/>
    <x v="17"/>
    <m/>
    <s v="TAURA"/>
    <m/>
    <n v="78124"/>
    <n v="77758"/>
    <n v="155882"/>
    <n v="17583"/>
    <n v="12503"/>
    <n v="9057"/>
    <n v="7298"/>
    <n v="5091"/>
    <n v="4475"/>
    <n v="4866"/>
    <n v="3776"/>
    <n v="3806"/>
    <n v="2169"/>
    <n v="2670"/>
    <n v="1031"/>
    <n v="1693"/>
    <n v="550"/>
    <n v="896"/>
    <n v="272"/>
    <n v="388"/>
    <n v="15551"/>
    <n v="12519"/>
    <n v="8642"/>
    <n v="7291"/>
    <n v="6644"/>
    <n v="5451"/>
    <n v="5207"/>
    <n v="3584"/>
    <n v="3633"/>
    <n v="2004"/>
    <n v="2294"/>
    <n v="1096"/>
    <n v="1452"/>
    <n v="597"/>
    <n v="967"/>
    <n v="443"/>
    <n v="383"/>
    <n v="33134"/>
    <n v="25022"/>
    <n v="17699"/>
    <n v="14589"/>
    <n v="11735"/>
    <n v="9926"/>
    <n v="10073"/>
    <n v="7360"/>
    <n v="7439"/>
    <n v="4173"/>
    <n v="4964"/>
    <n v="2127"/>
    <n v="3145"/>
    <n v="1147"/>
    <n v="1863"/>
    <n v="715"/>
    <n v="771"/>
  </r>
  <r>
    <s v="NGA"/>
    <x v="0"/>
    <m/>
    <x v="17"/>
    <m/>
    <s v="YANKWASHI"/>
    <m/>
    <n v="83601"/>
    <n v="82538"/>
    <n v="166139"/>
    <n v="17448"/>
    <n v="13262"/>
    <n v="10589"/>
    <n v="8411"/>
    <n v="6472"/>
    <n v="4939"/>
    <n v="5138"/>
    <n v="4379"/>
    <n v="3604"/>
    <n v="2581"/>
    <n v="2449"/>
    <n v="1121"/>
    <n v="1164"/>
    <n v="431"/>
    <n v="953"/>
    <n v="314"/>
    <n v="346"/>
    <n v="16742"/>
    <n v="12539"/>
    <n v="10054"/>
    <n v="8333"/>
    <n v="6798"/>
    <n v="6112"/>
    <n v="4986"/>
    <n v="4086"/>
    <n v="3341"/>
    <n v="2383"/>
    <n v="2286"/>
    <n v="1309"/>
    <n v="1420"/>
    <n v="698"/>
    <n v="845"/>
    <n v="251"/>
    <n v="355"/>
    <n v="34190"/>
    <n v="25801"/>
    <n v="20643"/>
    <n v="16744"/>
    <n v="13270"/>
    <n v="11051"/>
    <n v="10124"/>
    <n v="8465"/>
    <n v="6945"/>
    <n v="4964"/>
    <n v="4735"/>
    <n v="2430"/>
    <n v="2584"/>
    <n v="1129"/>
    <n v="1798"/>
    <n v="565"/>
    <n v="701"/>
  </r>
  <r>
    <s v="NGA"/>
    <x v="0"/>
    <m/>
    <x v="18"/>
    <m/>
    <s v="BIRNIN GWARI"/>
    <m/>
    <n v="206948"/>
    <n v="200137"/>
    <n v="407085"/>
    <n v="43456"/>
    <n v="33592"/>
    <n v="25840"/>
    <n v="20880"/>
    <n v="15500"/>
    <n v="13344"/>
    <n v="12061"/>
    <n v="10219"/>
    <n v="8856"/>
    <n v="6221"/>
    <n v="5449"/>
    <n v="3420"/>
    <n v="3082"/>
    <n v="1577"/>
    <n v="1784"/>
    <n v="870"/>
    <n v="797"/>
    <n v="41186"/>
    <n v="32018"/>
    <n v="23980"/>
    <n v="20314"/>
    <n v="16903"/>
    <n v="14521"/>
    <n v="12136"/>
    <n v="9357"/>
    <n v="8174"/>
    <n v="5436"/>
    <n v="5299"/>
    <n v="2659"/>
    <n v="2898"/>
    <n v="1506"/>
    <n v="1943"/>
    <n v="834"/>
    <n v="973"/>
    <n v="84642"/>
    <n v="65610"/>
    <n v="49820"/>
    <n v="41194"/>
    <n v="32403"/>
    <n v="27865"/>
    <n v="24197"/>
    <n v="19576"/>
    <n v="17030"/>
    <n v="11657"/>
    <n v="10748"/>
    <n v="6079"/>
    <n v="5980"/>
    <n v="3083"/>
    <n v="3727"/>
    <n v="1704"/>
    <n v="1770"/>
  </r>
  <r>
    <s v="NGA"/>
    <x v="0"/>
    <m/>
    <x v="18"/>
    <m/>
    <s v="CHIKUN"/>
    <m/>
    <n v="250344"/>
    <n v="243738"/>
    <n v="494082"/>
    <n v="40023"/>
    <n v="33478"/>
    <n v="29084"/>
    <n v="25688"/>
    <n v="22814"/>
    <n v="21564"/>
    <n v="18498"/>
    <n v="16300"/>
    <n v="11776"/>
    <n v="10265"/>
    <n v="6253"/>
    <n v="5973"/>
    <n v="2859"/>
    <n v="2398"/>
    <n v="1311"/>
    <n v="1167"/>
    <n v="893"/>
    <n v="40075"/>
    <n v="34782"/>
    <n v="30757"/>
    <n v="26881"/>
    <n v="23074"/>
    <n v="19610"/>
    <n v="15552"/>
    <n v="13376"/>
    <n v="10191"/>
    <n v="8476"/>
    <n v="5708"/>
    <n v="4920"/>
    <n v="3066"/>
    <n v="2717"/>
    <n v="2095"/>
    <n v="1320"/>
    <n v="1138"/>
    <n v="80098"/>
    <n v="68260"/>
    <n v="59841"/>
    <n v="52569"/>
    <n v="45888"/>
    <n v="41174"/>
    <n v="34050"/>
    <n v="29676"/>
    <n v="21967"/>
    <n v="18741"/>
    <n v="11961"/>
    <n v="10893"/>
    <n v="5925"/>
    <n v="5115"/>
    <n v="3406"/>
    <n v="2487"/>
    <n v="2031"/>
  </r>
  <r>
    <s v="NGA"/>
    <x v="0"/>
    <m/>
    <x v="18"/>
    <m/>
    <s v="GIWA"/>
    <m/>
    <n v="217753"/>
    <n v="217639"/>
    <n v="435392"/>
    <n v="45172"/>
    <n v="35579"/>
    <n v="28018"/>
    <n v="22195"/>
    <n v="15838"/>
    <n v="14328"/>
    <n v="12969"/>
    <n v="10450"/>
    <n v="9072"/>
    <n v="6142"/>
    <n v="5481"/>
    <n v="3981"/>
    <n v="3111"/>
    <n v="1838"/>
    <n v="1917"/>
    <n v="888"/>
    <n v="774"/>
    <n v="43790"/>
    <n v="35058"/>
    <n v="26276"/>
    <n v="24227"/>
    <n v="19224"/>
    <n v="15600"/>
    <n v="12841"/>
    <n v="9758"/>
    <n v="8699"/>
    <n v="5446"/>
    <n v="5206"/>
    <n v="3099"/>
    <n v="2965"/>
    <n v="1747"/>
    <n v="1890"/>
    <n v="973"/>
    <n v="840"/>
    <n v="88962"/>
    <n v="70637"/>
    <n v="54294"/>
    <n v="46422"/>
    <n v="35062"/>
    <n v="29928"/>
    <n v="25810"/>
    <n v="20208"/>
    <n v="17771"/>
    <n v="11588"/>
    <n v="10687"/>
    <n v="7080"/>
    <n v="6076"/>
    <n v="3585"/>
    <n v="3807"/>
    <n v="1861"/>
    <n v="1614"/>
  </r>
  <r>
    <s v="NGA"/>
    <x v="0"/>
    <m/>
    <x v="18"/>
    <m/>
    <s v="IGABI"/>
    <m/>
    <n v="266335"/>
    <n v="258397"/>
    <n v="524732"/>
    <n v="52664"/>
    <n v="41184"/>
    <n v="33559"/>
    <n v="27334"/>
    <n v="20551"/>
    <n v="18255"/>
    <n v="16304"/>
    <n v="14230"/>
    <n v="11443"/>
    <n v="8713"/>
    <n v="6502"/>
    <n v="5391"/>
    <n v="3671"/>
    <n v="2535"/>
    <n v="1892"/>
    <n v="1212"/>
    <n v="895"/>
    <n v="51232"/>
    <n v="40602"/>
    <n v="31954"/>
    <n v="27614"/>
    <n v="22969"/>
    <n v="18980"/>
    <n v="15472"/>
    <n v="12097"/>
    <n v="10211"/>
    <n v="7185"/>
    <n v="5957"/>
    <n v="4143"/>
    <n v="3279"/>
    <n v="2207"/>
    <n v="2197"/>
    <n v="1169"/>
    <n v="1129"/>
    <n v="103896"/>
    <n v="81786"/>
    <n v="65513"/>
    <n v="54948"/>
    <n v="43520"/>
    <n v="37235"/>
    <n v="31776"/>
    <n v="26327"/>
    <n v="21654"/>
    <n v="15898"/>
    <n v="12459"/>
    <n v="9534"/>
    <n v="6950"/>
    <n v="4742"/>
    <n v="4089"/>
    <n v="2381"/>
    <n v="2024"/>
  </r>
  <r>
    <s v="NGA"/>
    <x v="0"/>
    <m/>
    <x v="18"/>
    <m/>
    <s v="IKARA"/>
    <m/>
    <n v="125726"/>
    <n v="129420"/>
    <n v="255146"/>
    <n v="25781"/>
    <n v="21022"/>
    <n v="14627"/>
    <n v="12105"/>
    <n v="8733"/>
    <n v="8126"/>
    <n v="8014"/>
    <n v="6479"/>
    <n v="5808"/>
    <n v="3647"/>
    <n v="3685"/>
    <n v="2026"/>
    <n v="2204"/>
    <n v="1112"/>
    <n v="1258"/>
    <n v="544"/>
    <n v="555"/>
    <n v="25878"/>
    <n v="21529"/>
    <n v="14156"/>
    <n v="13402"/>
    <n v="11841"/>
    <n v="9520"/>
    <n v="8345"/>
    <n v="5599"/>
    <n v="5470"/>
    <n v="3026"/>
    <n v="3376"/>
    <n v="1844"/>
    <n v="1977"/>
    <n v="1056"/>
    <n v="1308"/>
    <n v="533"/>
    <n v="560"/>
    <n v="51659"/>
    <n v="42551"/>
    <n v="28783"/>
    <n v="25507"/>
    <n v="20574"/>
    <n v="17646"/>
    <n v="16359"/>
    <n v="12078"/>
    <n v="11278"/>
    <n v="6673"/>
    <n v="7061"/>
    <n v="3870"/>
    <n v="4181"/>
    <n v="2168"/>
    <n v="2566"/>
    <n v="1077"/>
    <n v="1115"/>
  </r>
  <r>
    <s v="NGA"/>
    <x v="0"/>
    <m/>
    <x v="18"/>
    <m/>
    <s v="JABA"/>
    <m/>
    <n v="158609"/>
    <n v="161586"/>
    <n v="320195"/>
    <n v="31504"/>
    <n v="23959"/>
    <n v="19836"/>
    <n v="16828"/>
    <n v="12475"/>
    <n v="10518"/>
    <n v="9687"/>
    <n v="8508"/>
    <n v="6770"/>
    <n v="5283"/>
    <n v="4115"/>
    <n v="2977"/>
    <n v="2253"/>
    <n v="1648"/>
    <n v="1012"/>
    <n v="609"/>
    <n v="627"/>
    <n v="30442"/>
    <n v="22428"/>
    <n v="20780"/>
    <n v="19904"/>
    <n v="13000"/>
    <n v="11421"/>
    <n v="9603"/>
    <n v="7888"/>
    <n v="6278"/>
    <n v="4906"/>
    <n v="3575"/>
    <n v="3719"/>
    <n v="2114"/>
    <n v="2437"/>
    <n v="1405"/>
    <n v="1257"/>
    <n v="429"/>
    <n v="61946"/>
    <n v="46387"/>
    <n v="40616"/>
    <n v="36732"/>
    <n v="25475"/>
    <n v="21939"/>
    <n v="19290"/>
    <n v="16396"/>
    <n v="13048"/>
    <n v="10189"/>
    <n v="7690"/>
    <n v="6696"/>
    <n v="4367"/>
    <n v="4085"/>
    <n v="2417"/>
    <n v="1866"/>
    <n v="1056"/>
  </r>
  <r>
    <s v="NGA"/>
    <x v="0"/>
    <m/>
    <x v="18"/>
    <m/>
    <s v="JEMA'A"/>
    <m/>
    <n v="241395"/>
    <n v="234547"/>
    <n v="475942"/>
    <n v="47074"/>
    <n v="35683"/>
    <n v="30320"/>
    <n v="26078"/>
    <n v="19790"/>
    <n v="16633"/>
    <n v="14372"/>
    <n v="12766"/>
    <n v="10131"/>
    <n v="8107"/>
    <n v="5646"/>
    <n v="5114"/>
    <n v="2962"/>
    <n v="2923"/>
    <n v="1544"/>
    <n v="1379"/>
    <n v="873"/>
    <n v="44732"/>
    <n v="34227"/>
    <n v="28365"/>
    <n v="24826"/>
    <n v="20116"/>
    <n v="17399"/>
    <n v="14230"/>
    <n v="11700"/>
    <n v="9607"/>
    <n v="7451"/>
    <n v="5668"/>
    <n v="5217"/>
    <n v="3303"/>
    <n v="3231"/>
    <n v="2230"/>
    <n v="1284"/>
    <n v="961"/>
    <n v="91806"/>
    <n v="69910"/>
    <n v="58685"/>
    <n v="50904"/>
    <n v="39906"/>
    <n v="34032"/>
    <n v="28602"/>
    <n v="24466"/>
    <n v="19738"/>
    <n v="15558"/>
    <n v="11314"/>
    <n v="10331"/>
    <n v="6265"/>
    <n v="6154"/>
    <n v="3774"/>
    <n v="2663"/>
    <n v="1834"/>
  </r>
  <r>
    <s v="NGA"/>
    <x v="0"/>
    <m/>
    <x v="18"/>
    <m/>
    <s v="KACHIA"/>
    <m/>
    <n v="264452"/>
    <n v="258223"/>
    <n v="522675"/>
    <n v="50657"/>
    <n v="40156"/>
    <n v="33030"/>
    <n v="28165"/>
    <n v="21266"/>
    <n v="18290"/>
    <n v="16472"/>
    <n v="14227"/>
    <n v="11190"/>
    <n v="8729"/>
    <n v="6495"/>
    <n v="5055"/>
    <n v="3458"/>
    <n v="2670"/>
    <n v="1882"/>
    <n v="1642"/>
    <n v="1068"/>
    <n v="49159"/>
    <n v="37903"/>
    <n v="31158"/>
    <n v="27384"/>
    <n v="22291"/>
    <n v="19086"/>
    <n v="15649"/>
    <n v="12708"/>
    <n v="10468"/>
    <n v="7961"/>
    <n v="6272"/>
    <n v="5476"/>
    <n v="4013"/>
    <n v="3623"/>
    <n v="2070"/>
    <n v="1937"/>
    <n v="1065"/>
    <n v="99816"/>
    <n v="78059"/>
    <n v="64188"/>
    <n v="55549"/>
    <n v="43557"/>
    <n v="37376"/>
    <n v="32121"/>
    <n v="26935"/>
    <n v="21658"/>
    <n v="16690"/>
    <n v="12767"/>
    <n v="10531"/>
    <n v="7471"/>
    <n v="6293"/>
    <n v="3952"/>
    <n v="3579"/>
    <n v="2133"/>
  </r>
  <r>
    <s v="NGA"/>
    <x v="0"/>
    <m/>
    <x v="18"/>
    <m/>
    <s v="KADUNA NORTH"/>
    <m/>
    <n v="172331"/>
    <n v="160758"/>
    <n v="333089"/>
    <n v="25697"/>
    <n v="21023"/>
    <n v="19608"/>
    <n v="18342"/>
    <n v="18670"/>
    <n v="16331"/>
    <n v="12123"/>
    <n v="10764"/>
    <n v="7659"/>
    <n v="7190"/>
    <n v="4377"/>
    <n v="4969"/>
    <n v="2084"/>
    <n v="1873"/>
    <n v="752"/>
    <n v="598"/>
    <n v="271"/>
    <n v="26066"/>
    <n v="22120"/>
    <n v="22110"/>
    <n v="18233"/>
    <n v="15058"/>
    <n v="12319"/>
    <n v="9568"/>
    <n v="8684"/>
    <n v="7035"/>
    <n v="5563"/>
    <n v="4135"/>
    <n v="3575"/>
    <n v="2089"/>
    <n v="1557"/>
    <n v="1238"/>
    <n v="738"/>
    <n v="670"/>
    <n v="51763"/>
    <n v="43143"/>
    <n v="41718"/>
    <n v="36575"/>
    <n v="33728"/>
    <n v="28650"/>
    <n v="21691"/>
    <n v="19448"/>
    <n v="14694"/>
    <n v="12753"/>
    <n v="8512"/>
    <n v="8544"/>
    <n v="4173"/>
    <n v="3430"/>
    <n v="1990"/>
    <n v="1336"/>
    <n v="941"/>
  </r>
  <r>
    <s v="NGA"/>
    <x v="0"/>
    <m/>
    <x v="18"/>
    <m/>
    <s v="KADUNA SOUTH"/>
    <m/>
    <n v="185503"/>
    <n v="175705"/>
    <n v="361208"/>
    <n v="28479"/>
    <n v="23462"/>
    <n v="21370"/>
    <n v="19644"/>
    <n v="18819"/>
    <n v="16968"/>
    <n v="13027"/>
    <n v="12090"/>
    <n v="8545"/>
    <n v="7460"/>
    <n v="4683"/>
    <n v="4993"/>
    <n v="2237"/>
    <n v="1912"/>
    <n v="869"/>
    <n v="604"/>
    <n v="341"/>
    <n v="28734"/>
    <n v="24373"/>
    <n v="23366"/>
    <n v="20182"/>
    <n v="17049"/>
    <n v="13868"/>
    <n v="10960"/>
    <n v="9578"/>
    <n v="7460"/>
    <n v="5861"/>
    <n v="4344"/>
    <n v="3594"/>
    <n v="2115"/>
    <n v="1583"/>
    <n v="1219"/>
    <n v="758"/>
    <n v="661"/>
    <n v="57213"/>
    <n v="47835"/>
    <n v="44736"/>
    <n v="39826"/>
    <n v="35868"/>
    <n v="30836"/>
    <n v="23987"/>
    <n v="21668"/>
    <n v="16005"/>
    <n v="13321"/>
    <n v="9027"/>
    <n v="8587"/>
    <n v="4352"/>
    <n v="3495"/>
    <n v="2088"/>
    <n v="1362"/>
    <n v="1002"/>
  </r>
  <r>
    <s v="NGA"/>
    <x v="0"/>
    <m/>
    <x v="18"/>
    <m/>
    <s v="KAGARKO"/>
    <m/>
    <n v="251092"/>
    <n v="243637"/>
    <n v="494729"/>
    <n v="49293"/>
    <n v="38507"/>
    <n v="31429"/>
    <n v="26933"/>
    <n v="19571"/>
    <n v="17246"/>
    <n v="15703"/>
    <n v="13408"/>
    <n v="10591"/>
    <n v="8212"/>
    <n v="6135"/>
    <n v="4682"/>
    <n v="3344"/>
    <n v="2099"/>
    <n v="1820"/>
    <n v="1143"/>
    <n v="976"/>
    <n v="47505"/>
    <n v="36262"/>
    <n v="29646"/>
    <n v="25779"/>
    <n v="20982"/>
    <n v="18116"/>
    <n v="14748"/>
    <n v="12096"/>
    <n v="9757"/>
    <n v="7223"/>
    <n v="5519"/>
    <n v="5004"/>
    <n v="3749"/>
    <n v="2704"/>
    <n v="2092"/>
    <n v="1407"/>
    <n v="1048"/>
    <n v="96798"/>
    <n v="74769"/>
    <n v="61075"/>
    <n v="52712"/>
    <n v="40553"/>
    <n v="35362"/>
    <n v="30451"/>
    <n v="25504"/>
    <n v="20348"/>
    <n v="15435"/>
    <n v="11654"/>
    <n v="9686"/>
    <n v="7093"/>
    <n v="4803"/>
    <n v="3912"/>
    <n v="2550"/>
    <n v="2024"/>
  </r>
  <r>
    <s v="NGA"/>
    <x v="0"/>
    <m/>
    <x v="18"/>
    <m/>
    <s v="KAJURU"/>
    <m/>
    <n v="72485"/>
    <n v="73256"/>
    <n v="145741"/>
    <n v="12961"/>
    <n v="11415"/>
    <n v="9514"/>
    <n v="8179"/>
    <n v="5819"/>
    <n v="5227"/>
    <n v="4401"/>
    <n v="4021"/>
    <n v="2725"/>
    <n v="2265"/>
    <n v="1365"/>
    <n v="1448"/>
    <n v="766"/>
    <n v="946"/>
    <n v="548"/>
    <n v="537"/>
    <n v="348"/>
    <n v="13149"/>
    <n v="11469"/>
    <n v="9337"/>
    <n v="7846"/>
    <n v="6108"/>
    <n v="5537"/>
    <n v="4162"/>
    <n v="3446"/>
    <n v="2646"/>
    <n v="2213"/>
    <n v="1747"/>
    <n v="1581"/>
    <n v="1103"/>
    <n v="1070"/>
    <n v="770"/>
    <n v="629"/>
    <n v="443"/>
    <n v="26110"/>
    <n v="22884"/>
    <n v="18851"/>
    <n v="16025"/>
    <n v="11927"/>
    <n v="10764"/>
    <n v="8563"/>
    <n v="7467"/>
    <n v="5371"/>
    <n v="4478"/>
    <n v="3112"/>
    <n v="3029"/>
    <n v="1869"/>
    <n v="2016"/>
    <n v="1318"/>
    <n v="1166"/>
    <n v="791"/>
  </r>
  <r>
    <s v="NGA"/>
    <x v="0"/>
    <m/>
    <x v="18"/>
    <m/>
    <s v="KAURA"/>
    <m/>
    <n v="133029"/>
    <n v="128829"/>
    <n v="261858"/>
    <n v="25573"/>
    <n v="19671"/>
    <n v="16732"/>
    <n v="14843"/>
    <n v="10783"/>
    <n v="9296"/>
    <n v="8104"/>
    <n v="6790"/>
    <n v="5620"/>
    <n v="4438"/>
    <n v="3291"/>
    <n v="2548"/>
    <n v="1633"/>
    <n v="1628"/>
    <n v="850"/>
    <n v="751"/>
    <n v="478"/>
    <n v="24596"/>
    <n v="19004"/>
    <n v="15609"/>
    <n v="13210"/>
    <n v="10901"/>
    <n v="9509"/>
    <n v="7847"/>
    <n v="6499"/>
    <n v="5318"/>
    <n v="4088"/>
    <n v="2975"/>
    <n v="3006"/>
    <n v="1659"/>
    <n v="1867"/>
    <n v="1172"/>
    <n v="1021"/>
    <n v="548"/>
    <n v="50169"/>
    <n v="38675"/>
    <n v="32341"/>
    <n v="28053"/>
    <n v="21684"/>
    <n v="18805"/>
    <n v="15951"/>
    <n v="13289"/>
    <n v="10938"/>
    <n v="8526"/>
    <n v="6266"/>
    <n v="5554"/>
    <n v="3292"/>
    <n v="3495"/>
    <n v="2022"/>
    <n v="1772"/>
    <n v="1026"/>
  </r>
  <r>
    <s v="NGA"/>
    <x v="0"/>
    <m/>
    <x v="18"/>
    <m/>
    <s v="KAURU"/>
    <m/>
    <n v="184597"/>
    <n v="182112"/>
    <n v="366709"/>
    <n v="37477"/>
    <n v="29288"/>
    <n v="23909"/>
    <n v="19137"/>
    <n v="13867"/>
    <n v="12131"/>
    <n v="11063"/>
    <n v="9252"/>
    <n v="7594"/>
    <n v="5612"/>
    <n v="4715"/>
    <n v="3203"/>
    <n v="2516"/>
    <n v="1641"/>
    <n v="1459"/>
    <n v="1000"/>
    <n v="733"/>
    <n v="36705"/>
    <n v="28255"/>
    <n v="21991"/>
    <n v="19160"/>
    <n v="15788"/>
    <n v="13114"/>
    <n v="10895"/>
    <n v="8402"/>
    <n v="7174"/>
    <n v="5002"/>
    <n v="4418"/>
    <n v="3064"/>
    <n v="2729"/>
    <n v="1813"/>
    <n v="1801"/>
    <n v="1106"/>
    <n v="695"/>
    <n v="74182"/>
    <n v="57543"/>
    <n v="45900"/>
    <n v="38297"/>
    <n v="29655"/>
    <n v="25245"/>
    <n v="21958"/>
    <n v="17654"/>
    <n v="14768"/>
    <n v="10614"/>
    <n v="9133"/>
    <n v="6267"/>
    <n v="5245"/>
    <n v="3454"/>
    <n v="3260"/>
    <n v="2106"/>
    <n v="1428"/>
  </r>
  <r>
    <s v="NGA"/>
    <x v="0"/>
    <m/>
    <x v="18"/>
    <m/>
    <s v="KUBAU"/>
    <m/>
    <n v="185859"/>
    <n v="181944"/>
    <n v="367803"/>
    <n v="38374"/>
    <n v="29075"/>
    <n v="23373"/>
    <n v="19427"/>
    <n v="14200"/>
    <n v="12091"/>
    <n v="11321"/>
    <n v="9357"/>
    <n v="7820"/>
    <n v="5669"/>
    <n v="4978"/>
    <n v="2872"/>
    <n v="2710"/>
    <n v="1454"/>
    <n v="1678"/>
    <n v="694"/>
    <n v="766"/>
    <n v="36564"/>
    <n v="27643"/>
    <n v="21872"/>
    <n v="19357"/>
    <n v="15586"/>
    <n v="13196"/>
    <n v="11090"/>
    <n v="8607"/>
    <n v="7386"/>
    <n v="5102"/>
    <n v="4822"/>
    <n v="2795"/>
    <n v="2828"/>
    <n v="1770"/>
    <n v="1942"/>
    <n v="646"/>
    <n v="738"/>
    <n v="74938"/>
    <n v="56718"/>
    <n v="45245"/>
    <n v="38784"/>
    <n v="29786"/>
    <n v="25287"/>
    <n v="22411"/>
    <n v="17964"/>
    <n v="15206"/>
    <n v="10771"/>
    <n v="9800"/>
    <n v="5667"/>
    <n v="5538"/>
    <n v="3224"/>
    <n v="3620"/>
    <n v="1340"/>
    <n v="1504"/>
  </r>
  <r>
    <s v="NGA"/>
    <x v="0"/>
    <m/>
    <x v="18"/>
    <m/>
    <s v="KUDAN"/>
    <m/>
    <n v="88263"/>
    <n v="82075"/>
    <n v="170338"/>
    <n v="18130"/>
    <n v="14156"/>
    <n v="11568"/>
    <n v="9620"/>
    <n v="6792"/>
    <n v="5688"/>
    <n v="5264"/>
    <n v="4276"/>
    <n v="3577"/>
    <n v="2557"/>
    <n v="2239"/>
    <n v="1176"/>
    <n v="1148"/>
    <n v="680"/>
    <n v="781"/>
    <n v="307"/>
    <n v="304"/>
    <n v="16806"/>
    <n v="12955"/>
    <n v="9724"/>
    <n v="8663"/>
    <n v="7303"/>
    <n v="6012"/>
    <n v="4931"/>
    <n v="3774"/>
    <n v="3194"/>
    <n v="2141"/>
    <n v="2084"/>
    <n v="1182"/>
    <n v="1246"/>
    <n v="618"/>
    <n v="744"/>
    <n v="390"/>
    <n v="308"/>
    <n v="34936"/>
    <n v="27111"/>
    <n v="21292"/>
    <n v="18283"/>
    <n v="14095"/>
    <n v="11700"/>
    <n v="10195"/>
    <n v="8050"/>
    <n v="6771"/>
    <n v="4698"/>
    <n v="4323"/>
    <n v="2358"/>
    <n v="2394"/>
    <n v="1298"/>
    <n v="1525"/>
    <n v="697"/>
    <n v="612"/>
  </r>
  <r>
    <s v="NGA"/>
    <x v="0"/>
    <m/>
    <x v="18"/>
    <m/>
    <s v="LERE"/>
    <m/>
    <n v="246074"/>
    <n v="242774"/>
    <n v="488848"/>
    <n v="48947"/>
    <n v="39041"/>
    <n v="31365"/>
    <n v="26054"/>
    <n v="18657"/>
    <n v="16832"/>
    <n v="14819"/>
    <n v="12431"/>
    <n v="9976"/>
    <n v="7513"/>
    <n v="5987"/>
    <n v="4396"/>
    <n v="3287"/>
    <n v="2557"/>
    <n v="2059"/>
    <n v="1200"/>
    <n v="953"/>
    <n v="48121"/>
    <n v="38546"/>
    <n v="29077"/>
    <n v="25181"/>
    <n v="21070"/>
    <n v="17569"/>
    <n v="14643"/>
    <n v="11237"/>
    <n v="9645"/>
    <n v="6674"/>
    <n v="5883"/>
    <n v="4165"/>
    <n v="3595"/>
    <n v="2485"/>
    <n v="2358"/>
    <n v="1361"/>
    <n v="1164"/>
    <n v="97068"/>
    <n v="77587"/>
    <n v="60442"/>
    <n v="51235"/>
    <n v="39727"/>
    <n v="34401"/>
    <n v="29462"/>
    <n v="23668"/>
    <n v="19621"/>
    <n v="14187"/>
    <n v="11870"/>
    <n v="8561"/>
    <n v="6882"/>
    <n v="5042"/>
    <n v="4417"/>
    <n v="2561"/>
    <n v="2117"/>
  </r>
  <r>
    <s v="NGA"/>
    <x v="0"/>
    <m/>
    <x v="18"/>
    <m/>
    <s v="MAKARFI"/>
    <m/>
    <n v="90320"/>
    <n v="89357"/>
    <n v="179677"/>
    <n v="18115"/>
    <n v="14523"/>
    <n v="10741"/>
    <n v="8933"/>
    <n v="6397"/>
    <n v="6272"/>
    <n v="6045"/>
    <n v="4719"/>
    <n v="4130"/>
    <n v="2642"/>
    <n v="2452"/>
    <n v="1491"/>
    <n v="1485"/>
    <n v="817"/>
    <n v="835"/>
    <n v="353"/>
    <n v="370"/>
    <n v="17751"/>
    <n v="14295"/>
    <n v="9967"/>
    <n v="10113"/>
    <n v="8630"/>
    <n v="6594"/>
    <n v="5629"/>
    <n v="3788"/>
    <n v="3527"/>
    <n v="2082"/>
    <n v="2254"/>
    <n v="1230"/>
    <n v="1347"/>
    <n v="615"/>
    <n v="844"/>
    <n v="333"/>
    <n v="358"/>
    <n v="35866"/>
    <n v="28818"/>
    <n v="20708"/>
    <n v="19046"/>
    <n v="15027"/>
    <n v="12866"/>
    <n v="11674"/>
    <n v="8507"/>
    <n v="7657"/>
    <n v="4724"/>
    <n v="4706"/>
    <n v="2721"/>
    <n v="2832"/>
    <n v="1432"/>
    <n v="1679"/>
    <n v="686"/>
    <n v="728"/>
  </r>
  <r>
    <s v="NGA"/>
    <x v="0"/>
    <m/>
    <x v="18"/>
    <m/>
    <s v="SABON GARI"/>
    <m/>
    <n v="170215"/>
    <n v="160099"/>
    <n v="330314"/>
    <n v="27910"/>
    <n v="23216"/>
    <n v="21380"/>
    <n v="18968"/>
    <n v="18145"/>
    <n v="14125"/>
    <n v="9773"/>
    <n v="8771"/>
    <n v="6823"/>
    <n v="6064"/>
    <n v="4239"/>
    <n v="4698"/>
    <n v="2140"/>
    <n v="1949"/>
    <n v="980"/>
    <n v="650"/>
    <n v="384"/>
    <n v="27703"/>
    <n v="23300"/>
    <n v="21591"/>
    <n v="17662"/>
    <n v="15184"/>
    <n v="11692"/>
    <n v="9221"/>
    <n v="7881"/>
    <n v="6743"/>
    <n v="5399"/>
    <n v="4267"/>
    <n v="3402"/>
    <n v="2146"/>
    <n v="1460"/>
    <n v="1222"/>
    <n v="583"/>
    <n v="643"/>
    <n v="55613"/>
    <n v="46516"/>
    <n v="42971"/>
    <n v="36630"/>
    <n v="33329"/>
    <n v="25817"/>
    <n v="18994"/>
    <n v="16652"/>
    <n v="13566"/>
    <n v="11463"/>
    <n v="8506"/>
    <n v="8100"/>
    <n v="4286"/>
    <n v="3409"/>
    <n v="2202"/>
    <n v="1233"/>
    <n v="1027"/>
  </r>
  <r>
    <s v="NGA"/>
    <x v="0"/>
    <m/>
    <x v="18"/>
    <m/>
    <s v="SANGA"/>
    <m/>
    <n v="131028"/>
    <n v="128137"/>
    <n v="259165"/>
    <n v="24366"/>
    <n v="19415"/>
    <n v="16510"/>
    <n v="14418"/>
    <n v="10987"/>
    <n v="9414"/>
    <n v="8063"/>
    <n v="6943"/>
    <n v="5484"/>
    <n v="4387"/>
    <n v="3062"/>
    <n v="2543"/>
    <n v="1602"/>
    <n v="1496"/>
    <n v="990"/>
    <n v="773"/>
    <n v="575"/>
    <n v="23488"/>
    <n v="18948"/>
    <n v="15706"/>
    <n v="13588"/>
    <n v="11106"/>
    <n v="9530"/>
    <n v="7572"/>
    <n v="6493"/>
    <n v="5137"/>
    <n v="3943"/>
    <n v="3164"/>
    <n v="2770"/>
    <n v="2367"/>
    <n v="1593"/>
    <n v="1374"/>
    <n v="808"/>
    <n v="550"/>
    <n v="47854"/>
    <n v="38363"/>
    <n v="32216"/>
    <n v="28006"/>
    <n v="22093"/>
    <n v="18944"/>
    <n v="15635"/>
    <n v="13436"/>
    <n v="10621"/>
    <n v="8330"/>
    <n v="6226"/>
    <n v="5313"/>
    <n v="3969"/>
    <n v="3089"/>
    <n v="2364"/>
    <n v="1581"/>
    <n v="1125"/>
  </r>
  <r>
    <s v="NGA"/>
    <x v="0"/>
    <m/>
    <x v="18"/>
    <m/>
    <s v="SOBA"/>
    <m/>
    <n v="212287"/>
    <n v="211715"/>
    <n v="424002"/>
    <n v="42508"/>
    <n v="34940"/>
    <n v="27110"/>
    <n v="21661"/>
    <n v="15206"/>
    <n v="13945"/>
    <n v="13203"/>
    <n v="10627"/>
    <n v="9140"/>
    <n v="6088"/>
    <n v="5662"/>
    <n v="3441"/>
    <n v="3322"/>
    <n v="1793"/>
    <n v="1918"/>
    <n v="932"/>
    <n v="791"/>
    <n v="41796"/>
    <n v="34057"/>
    <n v="25048"/>
    <n v="24091"/>
    <n v="19206"/>
    <n v="15448"/>
    <n v="12898"/>
    <n v="9554"/>
    <n v="8184"/>
    <n v="5106"/>
    <n v="5095"/>
    <n v="2830"/>
    <n v="3087"/>
    <n v="1726"/>
    <n v="1893"/>
    <n v="895"/>
    <n v="801"/>
    <n v="84304"/>
    <n v="68997"/>
    <n v="52158"/>
    <n v="45752"/>
    <n v="34412"/>
    <n v="29393"/>
    <n v="26101"/>
    <n v="20181"/>
    <n v="17324"/>
    <n v="11194"/>
    <n v="10757"/>
    <n v="6271"/>
    <n v="6409"/>
    <n v="3519"/>
    <n v="3811"/>
    <n v="1827"/>
    <n v="1592"/>
  </r>
  <r>
    <s v="NGA"/>
    <x v="0"/>
    <m/>
    <x v="18"/>
    <m/>
    <s v="ZANGON KATAF"/>
    <m/>
    <n v="320748"/>
    <n v="310752"/>
    <n v="631500"/>
    <n v="63520"/>
    <n v="48147"/>
    <n v="40568"/>
    <n v="35373"/>
    <n v="26177"/>
    <n v="21365"/>
    <n v="18785"/>
    <n v="16345"/>
    <n v="13004"/>
    <n v="10387"/>
    <n v="7274"/>
    <n v="6816"/>
    <n v="3653"/>
    <n v="4064"/>
    <n v="2247"/>
    <n v="1717"/>
    <n v="1306"/>
    <n v="59821"/>
    <n v="45310"/>
    <n v="37696"/>
    <n v="32709"/>
    <n v="26314"/>
    <n v="22652"/>
    <n v="18556"/>
    <n v="15426"/>
    <n v="12626"/>
    <n v="9489"/>
    <n v="6911"/>
    <n v="7746"/>
    <n v="4467"/>
    <n v="4641"/>
    <n v="2892"/>
    <n v="2170"/>
    <n v="1326"/>
    <n v="123341"/>
    <n v="93457"/>
    <n v="78264"/>
    <n v="68082"/>
    <n v="52491"/>
    <n v="44017"/>
    <n v="37341"/>
    <n v="31771"/>
    <n v="25630"/>
    <n v="19876"/>
    <n v="14185"/>
    <n v="14562"/>
    <n v="8120"/>
    <n v="8705"/>
    <n v="5139"/>
    <n v="3887"/>
    <n v="2632"/>
  </r>
  <r>
    <s v="NGA"/>
    <x v="0"/>
    <m/>
    <x v="18"/>
    <m/>
    <s v="ZARIA"/>
    <m/>
    <n v="264658"/>
    <n v="243159"/>
    <n v="507817"/>
    <n v="47296"/>
    <n v="37857"/>
    <n v="36125"/>
    <n v="31163"/>
    <n v="24491"/>
    <n v="19891"/>
    <n v="15212"/>
    <n v="13270"/>
    <n v="10217"/>
    <n v="7948"/>
    <n v="5551"/>
    <n v="5824"/>
    <n v="3266"/>
    <n v="2627"/>
    <n v="1837"/>
    <n v="1321"/>
    <n v="762"/>
    <n v="45830"/>
    <n v="36222"/>
    <n v="31233"/>
    <n v="26424"/>
    <n v="21842"/>
    <n v="17740"/>
    <n v="14189"/>
    <n v="11669"/>
    <n v="9660"/>
    <n v="7044"/>
    <n v="5964"/>
    <n v="4689"/>
    <n v="3297"/>
    <n v="2656"/>
    <n v="2244"/>
    <n v="1314"/>
    <n v="1142"/>
    <n v="93126"/>
    <n v="74079"/>
    <n v="67358"/>
    <n v="57587"/>
    <n v="46333"/>
    <n v="37631"/>
    <n v="29401"/>
    <n v="24939"/>
    <n v="19877"/>
    <n v="14992"/>
    <n v="11515"/>
    <n v="10513"/>
    <n v="6563"/>
    <n v="5283"/>
    <n v="4081"/>
    <n v="2635"/>
    <n v="1904"/>
  </r>
  <r>
    <s v="NGA"/>
    <x v="0"/>
    <m/>
    <x v="19"/>
    <m/>
    <s v=""/>
    <m/>
    <n v="7187521"/>
    <n v="6424609"/>
    <n v="13612130"/>
    <n v="1342927"/>
    <n v="1107956"/>
    <n v="949996"/>
    <n v="811896"/>
    <n v="572752"/>
    <n v="481403"/>
    <n v="436874"/>
    <n v="355042"/>
    <n v="313063"/>
    <n v="208951"/>
    <n v="195036"/>
    <n v="120240"/>
    <n v="112472"/>
    <n v="58784"/>
    <n v="65980"/>
    <n v="27544"/>
    <n v="26605"/>
    <n v="1256406"/>
    <n v="1011215"/>
    <n v="766886"/>
    <n v="665509"/>
    <n v="565371"/>
    <n v="471469"/>
    <n v="403281"/>
    <n v="297232"/>
    <n v="275925"/>
    <n v="166310"/>
    <n v="170736"/>
    <n v="94671"/>
    <n v="102851"/>
    <n v="52016"/>
    <n v="67473"/>
    <n v="26539"/>
    <n v="30719"/>
    <n v="2599333"/>
    <n v="2119171"/>
    <n v="1716882"/>
    <n v="1477405"/>
    <n v="1138123"/>
    <n v="952872"/>
    <n v="840155"/>
    <n v="652274"/>
    <n v="588988"/>
    <n v="375261"/>
    <n v="365772"/>
    <n v="214911"/>
    <n v="215323"/>
    <n v="110800"/>
    <n v="133453"/>
    <n v="54083"/>
    <n v="57324"/>
  </r>
  <r>
    <s v="NGA"/>
    <x v="0"/>
    <m/>
    <x v="19"/>
    <m/>
    <s v="AJINGI"/>
    <m/>
    <n v="119683"/>
    <n v="118591"/>
    <n v="238274"/>
    <n v="24431"/>
    <n v="20073"/>
    <n v="14303"/>
    <n v="11617"/>
    <n v="7990"/>
    <n v="7200"/>
    <n v="7447"/>
    <n v="5923"/>
    <n v="5709"/>
    <n v="3482"/>
    <n v="3751"/>
    <n v="1842"/>
    <n v="2438"/>
    <n v="1041"/>
    <n v="1443"/>
    <n v="476"/>
    <n v="517"/>
    <n v="22490"/>
    <n v="18863"/>
    <n v="13483"/>
    <n v="11626"/>
    <n v="10328"/>
    <n v="8725"/>
    <n v="7860"/>
    <n v="5593"/>
    <n v="5485"/>
    <n v="3426"/>
    <n v="3486"/>
    <n v="1843"/>
    <n v="2086"/>
    <n v="1059"/>
    <n v="1255"/>
    <n v="464"/>
    <n v="519"/>
    <n v="46921"/>
    <n v="38936"/>
    <n v="27786"/>
    <n v="23243"/>
    <n v="18318"/>
    <n v="15925"/>
    <n v="15307"/>
    <n v="11516"/>
    <n v="11194"/>
    <n v="6908"/>
    <n v="7237"/>
    <n v="3685"/>
    <n v="4524"/>
    <n v="2100"/>
    <n v="2698"/>
    <n v="940"/>
    <n v="1036"/>
  </r>
  <r>
    <s v="NGA"/>
    <x v="0"/>
    <m/>
    <x v="19"/>
    <m/>
    <s v="ALBASU"/>
    <m/>
    <n v="133356"/>
    <n v="129762"/>
    <n v="263118"/>
    <n v="26395"/>
    <n v="21550"/>
    <n v="17289"/>
    <n v="13851"/>
    <n v="9704"/>
    <n v="8505"/>
    <n v="8008"/>
    <n v="6481"/>
    <n v="5929"/>
    <n v="3981"/>
    <n v="3977"/>
    <n v="2071"/>
    <n v="2189"/>
    <n v="945"/>
    <n v="1390"/>
    <n v="530"/>
    <n v="561"/>
    <n v="24575"/>
    <n v="20145"/>
    <n v="15724"/>
    <n v="13663"/>
    <n v="11297"/>
    <n v="9491"/>
    <n v="8338"/>
    <n v="6228"/>
    <n v="5573"/>
    <n v="3545"/>
    <n v="3584"/>
    <n v="1826"/>
    <n v="2298"/>
    <n v="1072"/>
    <n v="1304"/>
    <n v="490"/>
    <n v="609"/>
    <n v="50970"/>
    <n v="41695"/>
    <n v="33013"/>
    <n v="27514"/>
    <n v="21001"/>
    <n v="17996"/>
    <n v="16346"/>
    <n v="12709"/>
    <n v="11502"/>
    <n v="7526"/>
    <n v="7561"/>
    <n v="3897"/>
    <n v="4487"/>
    <n v="2017"/>
    <n v="2694"/>
    <n v="1020"/>
    <n v="1170"/>
  </r>
  <r>
    <s v="NGA"/>
    <x v="0"/>
    <m/>
    <x v="19"/>
    <m/>
    <s v="BAGWAI"/>
    <m/>
    <n v="110328"/>
    <n v="102912"/>
    <n v="213240"/>
    <n v="23312"/>
    <n v="18145"/>
    <n v="14002"/>
    <n v="11695"/>
    <n v="8136"/>
    <n v="6441"/>
    <n v="6368"/>
    <n v="5111"/>
    <n v="4688"/>
    <n v="2985"/>
    <n v="3222"/>
    <n v="1455"/>
    <n v="1946"/>
    <n v="728"/>
    <n v="1185"/>
    <n v="397"/>
    <n v="512"/>
    <n v="20233"/>
    <n v="16063"/>
    <n v="11763"/>
    <n v="10471"/>
    <n v="8916"/>
    <n v="7380"/>
    <n v="6722"/>
    <n v="4766"/>
    <n v="4520"/>
    <n v="2796"/>
    <n v="2936"/>
    <n v="1601"/>
    <n v="1778"/>
    <n v="949"/>
    <n v="1139"/>
    <n v="408"/>
    <n v="471"/>
    <n v="43545"/>
    <n v="34208"/>
    <n v="25765"/>
    <n v="22166"/>
    <n v="17052"/>
    <n v="13821"/>
    <n v="13090"/>
    <n v="9877"/>
    <n v="9208"/>
    <n v="5781"/>
    <n v="6158"/>
    <n v="3056"/>
    <n v="3724"/>
    <n v="1677"/>
    <n v="2324"/>
    <n v="805"/>
    <n v="983"/>
  </r>
  <r>
    <s v="NGA"/>
    <x v="0"/>
    <m/>
    <x v="19"/>
    <m/>
    <s v="BEBEJI"/>
    <m/>
    <n v="137522"/>
    <n v="132556"/>
    <n v="270078"/>
    <n v="27379"/>
    <n v="22441"/>
    <n v="17330"/>
    <n v="14087"/>
    <n v="9570"/>
    <n v="8707"/>
    <n v="8473"/>
    <n v="6808"/>
    <n v="6224"/>
    <n v="3874"/>
    <n v="4153"/>
    <n v="2193"/>
    <n v="2466"/>
    <n v="1144"/>
    <n v="1474"/>
    <n v="569"/>
    <n v="630"/>
    <n v="26048"/>
    <n v="21678"/>
    <n v="15103"/>
    <n v="13410"/>
    <n v="11842"/>
    <n v="9685"/>
    <n v="8632"/>
    <n v="6001"/>
    <n v="5747"/>
    <n v="3240"/>
    <n v="3620"/>
    <n v="1650"/>
    <n v="2203"/>
    <n v="1014"/>
    <n v="1425"/>
    <n v="560"/>
    <n v="698"/>
    <n v="53427"/>
    <n v="44119"/>
    <n v="32433"/>
    <n v="27497"/>
    <n v="21412"/>
    <n v="18392"/>
    <n v="17105"/>
    <n v="12809"/>
    <n v="11971"/>
    <n v="7114"/>
    <n v="7773"/>
    <n v="3843"/>
    <n v="4669"/>
    <n v="2158"/>
    <n v="2899"/>
    <n v="1129"/>
    <n v="1328"/>
  </r>
  <r>
    <s v="NGA"/>
    <x v="0"/>
    <m/>
    <x v="19"/>
    <m/>
    <s v="BICHI"/>
    <m/>
    <n v="185278"/>
    <n v="184260"/>
    <n v="369538"/>
    <n v="37910"/>
    <n v="29832"/>
    <n v="23274"/>
    <n v="18768"/>
    <n v="13157"/>
    <n v="11474"/>
    <n v="11143"/>
    <n v="8864"/>
    <n v="8282"/>
    <n v="5430"/>
    <n v="5733"/>
    <n v="3002"/>
    <n v="3219"/>
    <n v="1517"/>
    <n v="2147"/>
    <n v="729"/>
    <n v="797"/>
    <n v="35779"/>
    <n v="29360"/>
    <n v="21685"/>
    <n v="18408"/>
    <n v="15737"/>
    <n v="13004"/>
    <n v="11471"/>
    <n v="8642"/>
    <n v="8105"/>
    <n v="4879"/>
    <n v="5278"/>
    <n v="2982"/>
    <n v="3310"/>
    <n v="1574"/>
    <n v="2184"/>
    <n v="887"/>
    <n v="975"/>
    <n v="73689"/>
    <n v="59192"/>
    <n v="44959"/>
    <n v="37176"/>
    <n v="28894"/>
    <n v="24478"/>
    <n v="22614"/>
    <n v="17506"/>
    <n v="16387"/>
    <n v="10309"/>
    <n v="11011"/>
    <n v="5984"/>
    <n v="6529"/>
    <n v="3091"/>
    <n v="4331"/>
    <n v="1616"/>
    <n v="1772"/>
  </r>
  <r>
    <s v="NGA"/>
    <x v="0"/>
    <m/>
    <x v="19"/>
    <m/>
    <s v="BUNKURE"/>
    <m/>
    <n v="108227"/>
    <n v="107740"/>
    <n v="215967"/>
    <n v="22767"/>
    <n v="17989"/>
    <n v="13148"/>
    <n v="10696"/>
    <n v="7143"/>
    <n v="6189"/>
    <n v="6755"/>
    <n v="5203"/>
    <n v="5283"/>
    <n v="3104"/>
    <n v="3434"/>
    <n v="1547"/>
    <n v="2077"/>
    <n v="784"/>
    <n v="1226"/>
    <n v="391"/>
    <n v="491"/>
    <n v="21372"/>
    <n v="17739"/>
    <n v="11697"/>
    <n v="10128"/>
    <n v="9798"/>
    <n v="7971"/>
    <n v="7382"/>
    <n v="4841"/>
    <n v="4884"/>
    <n v="2545"/>
    <n v="2982"/>
    <n v="1373"/>
    <n v="2010"/>
    <n v="890"/>
    <n v="1212"/>
    <n v="430"/>
    <n v="486"/>
    <n v="44139"/>
    <n v="35728"/>
    <n v="24845"/>
    <n v="20824"/>
    <n v="16941"/>
    <n v="14160"/>
    <n v="14137"/>
    <n v="10044"/>
    <n v="10167"/>
    <n v="5649"/>
    <n v="6416"/>
    <n v="2920"/>
    <n v="4087"/>
    <n v="1674"/>
    <n v="2438"/>
    <n v="821"/>
    <n v="977"/>
  </r>
  <r>
    <s v="NGA"/>
    <x v="0"/>
    <m/>
    <x v="19"/>
    <m/>
    <s v="DALA"/>
    <m/>
    <n v="328499"/>
    <n v="245673"/>
    <n v="574172"/>
    <n v="52497"/>
    <n v="43499"/>
    <n v="49100"/>
    <n v="46408"/>
    <n v="32802"/>
    <n v="24598"/>
    <n v="18876"/>
    <n v="15731"/>
    <n v="12271"/>
    <n v="9081"/>
    <n v="6551"/>
    <n v="6236"/>
    <n v="3584"/>
    <n v="2995"/>
    <n v="2063"/>
    <n v="1351"/>
    <n v="856"/>
    <n v="48414"/>
    <n v="37712"/>
    <n v="32953"/>
    <n v="27200"/>
    <n v="20653"/>
    <n v="17164"/>
    <n v="13603"/>
    <n v="11255"/>
    <n v="9851"/>
    <n v="6452"/>
    <n v="5892"/>
    <n v="3936"/>
    <n v="3412"/>
    <n v="2420"/>
    <n v="2462"/>
    <n v="990"/>
    <n v="1304"/>
    <n v="100911"/>
    <n v="81211"/>
    <n v="82053"/>
    <n v="73608"/>
    <n v="53455"/>
    <n v="41762"/>
    <n v="32479"/>
    <n v="26986"/>
    <n v="22122"/>
    <n v="15533"/>
    <n v="12443"/>
    <n v="10172"/>
    <n v="6996"/>
    <n v="5415"/>
    <n v="4525"/>
    <n v="2341"/>
    <n v="2160"/>
  </r>
  <r>
    <s v="NGA"/>
    <x v="0"/>
    <m/>
    <x v="19"/>
    <m/>
    <s v="DAMBATTA"/>
    <m/>
    <n v="184937"/>
    <n v="183416"/>
    <n v="368353"/>
    <n v="37186"/>
    <n v="30388"/>
    <n v="22469"/>
    <n v="17757"/>
    <n v="11987"/>
    <n v="11079"/>
    <n v="11080"/>
    <n v="9267"/>
    <n v="8993"/>
    <n v="5699"/>
    <n v="6125"/>
    <n v="3120"/>
    <n v="4009"/>
    <n v="1778"/>
    <n v="2343"/>
    <n v="833"/>
    <n v="824"/>
    <n v="35333"/>
    <n v="29441"/>
    <n v="20588"/>
    <n v="17521"/>
    <n v="15415"/>
    <n v="13096"/>
    <n v="12344"/>
    <n v="8487"/>
    <n v="8665"/>
    <n v="4850"/>
    <n v="5626"/>
    <n v="2863"/>
    <n v="3507"/>
    <n v="1569"/>
    <n v="2369"/>
    <n v="764"/>
    <n v="978"/>
    <n v="72519"/>
    <n v="59829"/>
    <n v="43057"/>
    <n v="35278"/>
    <n v="27402"/>
    <n v="24175"/>
    <n v="23424"/>
    <n v="17754"/>
    <n v="17658"/>
    <n v="10549"/>
    <n v="11751"/>
    <n v="5983"/>
    <n v="7516"/>
    <n v="3347"/>
    <n v="4712"/>
    <n v="1597"/>
    <n v="1802"/>
  </r>
  <r>
    <s v="NGA"/>
    <x v="0"/>
    <m/>
    <x v="19"/>
    <m/>
    <s v="DAWAKIN KUDU"/>
    <m/>
    <n v="140067"/>
    <n v="130775"/>
    <n v="270842"/>
    <n v="26669"/>
    <n v="21663"/>
    <n v="17268"/>
    <n v="14994"/>
    <n v="10140"/>
    <n v="9160"/>
    <n v="9274"/>
    <n v="7136"/>
    <n v="6711"/>
    <n v="3902"/>
    <n v="4383"/>
    <n v="2262"/>
    <n v="2662"/>
    <n v="1162"/>
    <n v="1587"/>
    <n v="530"/>
    <n v="564"/>
    <n v="25262"/>
    <n v="20784"/>
    <n v="14325"/>
    <n v="13517"/>
    <n v="12124"/>
    <n v="9537"/>
    <n v="8572"/>
    <n v="5794"/>
    <n v="6155"/>
    <n v="3065"/>
    <n v="3850"/>
    <n v="1859"/>
    <n v="2393"/>
    <n v="990"/>
    <n v="1497"/>
    <n v="422"/>
    <n v="629"/>
    <n v="51931"/>
    <n v="42447"/>
    <n v="31593"/>
    <n v="28511"/>
    <n v="22264"/>
    <n v="18697"/>
    <n v="17846"/>
    <n v="12930"/>
    <n v="12866"/>
    <n v="6967"/>
    <n v="8233"/>
    <n v="4121"/>
    <n v="5055"/>
    <n v="2152"/>
    <n v="3084"/>
    <n v="952"/>
    <n v="1193"/>
  </r>
  <r>
    <s v="NGA"/>
    <x v="0"/>
    <m/>
    <x v="19"/>
    <m/>
    <s v="DAWAKIN TOFA"/>
    <m/>
    <n v="173783"/>
    <n v="163855"/>
    <n v="337638"/>
    <n v="35002"/>
    <n v="28164"/>
    <n v="22798"/>
    <n v="19718"/>
    <n v="12933"/>
    <n v="10702"/>
    <n v="9722"/>
    <n v="8218"/>
    <n v="7235"/>
    <n v="4944"/>
    <n v="4597"/>
    <n v="2691"/>
    <n v="2774"/>
    <n v="1237"/>
    <n v="1739"/>
    <n v="642"/>
    <n v="667"/>
    <n v="32777"/>
    <n v="25312"/>
    <n v="19429"/>
    <n v="18065"/>
    <n v="13816"/>
    <n v="11622"/>
    <n v="9911"/>
    <n v="7475"/>
    <n v="6983"/>
    <n v="4364"/>
    <n v="4345"/>
    <n v="2541"/>
    <n v="2677"/>
    <n v="1313"/>
    <n v="1819"/>
    <n v="653"/>
    <n v="753"/>
    <n v="67779"/>
    <n v="53476"/>
    <n v="42227"/>
    <n v="37783"/>
    <n v="26749"/>
    <n v="22324"/>
    <n v="19633"/>
    <n v="15693"/>
    <n v="14218"/>
    <n v="9308"/>
    <n v="8942"/>
    <n v="5232"/>
    <n v="5451"/>
    <n v="2550"/>
    <n v="3558"/>
    <n v="1295"/>
    <n v="1420"/>
  </r>
  <r>
    <s v="NGA"/>
    <x v="0"/>
    <m/>
    <x v="19"/>
    <m/>
    <s v="DOGUWA"/>
    <m/>
    <n v="123100"/>
    <n v="114026"/>
    <n v="237126"/>
    <n v="24584"/>
    <n v="19924"/>
    <n v="16179"/>
    <n v="13340"/>
    <n v="9182"/>
    <n v="7830"/>
    <n v="7236"/>
    <n v="6048"/>
    <n v="5236"/>
    <n v="3470"/>
    <n v="3223"/>
    <n v="1892"/>
    <n v="1877"/>
    <n v="921"/>
    <n v="1180"/>
    <n v="525"/>
    <n v="453"/>
    <n v="22197"/>
    <n v="18429"/>
    <n v="13370"/>
    <n v="12035"/>
    <n v="10158"/>
    <n v="8654"/>
    <n v="7225"/>
    <n v="5193"/>
    <n v="4654"/>
    <n v="2869"/>
    <n v="2797"/>
    <n v="1752"/>
    <n v="1619"/>
    <n v="930"/>
    <n v="1064"/>
    <n v="560"/>
    <n v="520"/>
    <n v="46781"/>
    <n v="38353"/>
    <n v="29549"/>
    <n v="25375"/>
    <n v="19340"/>
    <n v="16484"/>
    <n v="14461"/>
    <n v="11241"/>
    <n v="9890"/>
    <n v="6339"/>
    <n v="6020"/>
    <n v="3644"/>
    <n v="3496"/>
    <n v="1851"/>
    <n v="2244"/>
    <n v="1085"/>
    <n v="973"/>
  </r>
  <r>
    <s v="NGA"/>
    <x v="0"/>
    <m/>
    <x v="19"/>
    <m/>
    <s v="FAGGE"/>
    <m/>
    <n v="195680"/>
    <n v="150823"/>
    <n v="346503"/>
    <n v="28398"/>
    <n v="23073"/>
    <n v="24110"/>
    <n v="23104"/>
    <n v="19267"/>
    <n v="17267"/>
    <n v="14657"/>
    <n v="12422"/>
    <n v="9789"/>
    <n v="7599"/>
    <n v="5062"/>
    <n v="4410"/>
    <n v="2464"/>
    <n v="1925"/>
    <n v="1105"/>
    <n v="583"/>
    <n v="445"/>
    <n v="26788"/>
    <n v="21144"/>
    <n v="19593"/>
    <n v="16416"/>
    <n v="14571"/>
    <n v="12458"/>
    <n v="9707"/>
    <n v="7954"/>
    <n v="6398"/>
    <n v="4439"/>
    <n v="3513"/>
    <n v="2435"/>
    <n v="1906"/>
    <n v="1080"/>
    <n v="1240"/>
    <n v="553"/>
    <n v="628"/>
    <n v="55186"/>
    <n v="44217"/>
    <n v="43703"/>
    <n v="39520"/>
    <n v="33838"/>
    <n v="29725"/>
    <n v="24364"/>
    <n v="20376"/>
    <n v="16187"/>
    <n v="12038"/>
    <n v="8575"/>
    <n v="6845"/>
    <n v="4370"/>
    <n v="3005"/>
    <n v="2345"/>
    <n v="1136"/>
    <n v="1073"/>
  </r>
  <r>
    <s v="NGA"/>
    <x v="0"/>
    <m/>
    <x v="19"/>
    <m/>
    <s v="GABASAWA"/>
    <m/>
    <n v="130126"/>
    <n v="124201"/>
    <n v="254327"/>
    <n v="26352"/>
    <n v="20820"/>
    <n v="16291"/>
    <n v="14552"/>
    <n v="9783"/>
    <n v="8015"/>
    <n v="7613"/>
    <n v="6227"/>
    <n v="5619"/>
    <n v="3756"/>
    <n v="3836"/>
    <n v="1728"/>
    <n v="2308"/>
    <n v="886"/>
    <n v="1343"/>
    <n v="420"/>
    <n v="577"/>
    <n v="24640"/>
    <n v="19246"/>
    <n v="14410"/>
    <n v="12369"/>
    <n v="10569"/>
    <n v="9034"/>
    <n v="7821"/>
    <n v="6078"/>
    <n v="5559"/>
    <n v="3564"/>
    <n v="3661"/>
    <n v="1749"/>
    <n v="1984"/>
    <n v="937"/>
    <n v="1506"/>
    <n v="503"/>
    <n v="571"/>
    <n v="50992"/>
    <n v="40066"/>
    <n v="30701"/>
    <n v="26921"/>
    <n v="20352"/>
    <n v="17049"/>
    <n v="15434"/>
    <n v="12305"/>
    <n v="11178"/>
    <n v="7320"/>
    <n v="7497"/>
    <n v="3477"/>
    <n v="4292"/>
    <n v="1823"/>
    <n v="2849"/>
    <n v="923"/>
    <n v="1148"/>
  </r>
  <r>
    <s v="NGA"/>
    <x v="0"/>
    <m/>
    <x v="19"/>
    <m/>
    <s v="GARKO"/>
    <m/>
    <n v="107606"/>
    <n v="104405"/>
    <n v="212011"/>
    <n v="21396"/>
    <n v="17670"/>
    <n v="13757"/>
    <n v="11098"/>
    <n v="7531"/>
    <n v="6442"/>
    <n v="6515"/>
    <n v="5224"/>
    <n v="4905"/>
    <n v="3120"/>
    <n v="3339"/>
    <n v="1595"/>
    <n v="1948"/>
    <n v="832"/>
    <n v="1232"/>
    <n v="533"/>
    <n v="469"/>
    <n v="20299"/>
    <n v="16262"/>
    <n v="12250"/>
    <n v="10176"/>
    <n v="9193"/>
    <n v="7592"/>
    <n v="6887"/>
    <n v="5077"/>
    <n v="4774"/>
    <n v="2805"/>
    <n v="2931"/>
    <n v="1476"/>
    <n v="1766"/>
    <n v="819"/>
    <n v="1113"/>
    <n v="500"/>
    <n v="485"/>
    <n v="41695"/>
    <n v="33932"/>
    <n v="26007"/>
    <n v="21274"/>
    <n v="16724"/>
    <n v="14034"/>
    <n v="13402"/>
    <n v="10301"/>
    <n v="9679"/>
    <n v="5925"/>
    <n v="6270"/>
    <n v="3071"/>
    <n v="3714"/>
    <n v="1651"/>
    <n v="2345"/>
    <n v="1033"/>
    <n v="954"/>
  </r>
  <r>
    <s v="NGA"/>
    <x v="0"/>
    <m/>
    <x v="19"/>
    <m/>
    <s v="GARUN MALAM"/>
    <m/>
    <n v="106667"/>
    <n v="69523"/>
    <n v="176190"/>
    <n v="13906"/>
    <n v="11749"/>
    <n v="10654"/>
    <n v="10861"/>
    <n v="9897"/>
    <n v="9139"/>
    <n v="10517"/>
    <n v="7168"/>
    <n v="6956"/>
    <n v="3578"/>
    <n v="3983"/>
    <n v="2299"/>
    <n v="2483"/>
    <n v="1079"/>
    <n v="1273"/>
    <n v="572"/>
    <n v="553"/>
    <n v="12632"/>
    <n v="10408"/>
    <n v="7739"/>
    <n v="7437"/>
    <n v="6433"/>
    <n v="5217"/>
    <n v="4766"/>
    <n v="3333"/>
    <n v="3228"/>
    <n v="1879"/>
    <n v="2029"/>
    <n v="1067"/>
    <n v="1225"/>
    <n v="591"/>
    <n v="892"/>
    <n v="275"/>
    <n v="372"/>
    <n v="26538"/>
    <n v="22157"/>
    <n v="18393"/>
    <n v="18298"/>
    <n v="16330"/>
    <n v="14356"/>
    <n v="15283"/>
    <n v="10501"/>
    <n v="10184"/>
    <n v="5457"/>
    <n v="6012"/>
    <n v="3366"/>
    <n v="3708"/>
    <n v="1670"/>
    <n v="2165"/>
    <n v="847"/>
    <n v="925"/>
  </r>
  <r>
    <s v="NGA"/>
    <x v="0"/>
    <m/>
    <x v="19"/>
    <m/>
    <s v="GAYA"/>
    <m/>
    <n v="145577"/>
    <n v="140749"/>
    <n v="286326"/>
    <n v="29023"/>
    <n v="24241"/>
    <n v="18644"/>
    <n v="15150"/>
    <n v="9679"/>
    <n v="8612"/>
    <n v="8738"/>
    <n v="7057"/>
    <n v="6775"/>
    <n v="4032"/>
    <n v="4521"/>
    <n v="2303"/>
    <n v="2741"/>
    <n v="1222"/>
    <n v="1653"/>
    <n v="598"/>
    <n v="588"/>
    <n v="27039"/>
    <n v="23012"/>
    <n v="16482"/>
    <n v="13355"/>
    <n v="12014"/>
    <n v="10228"/>
    <n v="9338"/>
    <n v="6526"/>
    <n v="6556"/>
    <n v="3522"/>
    <n v="4119"/>
    <n v="1944"/>
    <n v="2587"/>
    <n v="1169"/>
    <n v="1642"/>
    <n v="577"/>
    <n v="639"/>
    <n v="56062"/>
    <n v="47253"/>
    <n v="35126"/>
    <n v="28505"/>
    <n v="21693"/>
    <n v="18840"/>
    <n v="18076"/>
    <n v="13583"/>
    <n v="13331"/>
    <n v="7554"/>
    <n v="8640"/>
    <n v="4247"/>
    <n v="5328"/>
    <n v="2391"/>
    <n v="3295"/>
    <n v="1175"/>
    <n v="1227"/>
  </r>
  <r>
    <s v="NGA"/>
    <x v="0"/>
    <m/>
    <x v="19"/>
    <m/>
    <s v="GEZAWA"/>
    <m/>
    <n v="228668"/>
    <n v="220332"/>
    <n v="449000"/>
    <n v="45613"/>
    <n v="36682"/>
    <n v="29440"/>
    <n v="24110"/>
    <n v="17468"/>
    <n v="14804"/>
    <n v="13514"/>
    <n v="11433"/>
    <n v="9928"/>
    <n v="7023"/>
    <n v="6419"/>
    <n v="3272"/>
    <n v="3363"/>
    <n v="1639"/>
    <n v="2192"/>
    <n v="891"/>
    <n v="877"/>
    <n v="42970"/>
    <n v="33459"/>
    <n v="26679"/>
    <n v="26179"/>
    <n v="18524"/>
    <n v="15702"/>
    <n v="13259"/>
    <n v="10294"/>
    <n v="8897"/>
    <n v="5982"/>
    <n v="5964"/>
    <n v="3056"/>
    <n v="3389"/>
    <n v="1877"/>
    <n v="2072"/>
    <n v="947"/>
    <n v="1082"/>
    <n v="88583"/>
    <n v="70141"/>
    <n v="56119"/>
    <n v="50289"/>
    <n v="35992"/>
    <n v="30506"/>
    <n v="26773"/>
    <n v="21727"/>
    <n v="18825"/>
    <n v="13005"/>
    <n v="12383"/>
    <n v="6328"/>
    <n v="6752"/>
    <n v="3516"/>
    <n v="4264"/>
    <n v="1838"/>
    <n v="1959"/>
  </r>
  <r>
    <s v="NGA"/>
    <x v="0"/>
    <m/>
    <x v="19"/>
    <m/>
    <s v="GWALE"/>
    <m/>
    <n v="303272"/>
    <n v="187350"/>
    <n v="490622"/>
    <n v="41970"/>
    <n v="43890"/>
    <n v="52578"/>
    <n v="49390"/>
    <n v="32735"/>
    <n v="22451"/>
    <n v="15987"/>
    <n v="12278"/>
    <n v="9271"/>
    <n v="6618"/>
    <n v="4634"/>
    <n v="4060"/>
    <n v="2484"/>
    <n v="2107"/>
    <n v="1357"/>
    <n v="883"/>
    <n v="579"/>
    <n v="37177"/>
    <n v="28304"/>
    <n v="24111"/>
    <n v="21803"/>
    <n v="17739"/>
    <n v="14126"/>
    <n v="10341"/>
    <n v="8058"/>
    <n v="6866"/>
    <n v="4584"/>
    <n v="4123"/>
    <n v="2850"/>
    <n v="2480"/>
    <n v="1376"/>
    <n v="1791"/>
    <n v="736"/>
    <n v="885"/>
    <n v="79147"/>
    <n v="72194"/>
    <n v="76689"/>
    <n v="71193"/>
    <n v="50474"/>
    <n v="36577"/>
    <n v="26328"/>
    <n v="20336"/>
    <n v="16137"/>
    <n v="11202"/>
    <n v="8757"/>
    <n v="6910"/>
    <n v="4964"/>
    <n v="3483"/>
    <n v="3148"/>
    <n v="1619"/>
    <n v="1464"/>
  </r>
  <r>
    <s v="NGA"/>
    <x v="0"/>
    <m/>
    <x v="19"/>
    <m/>
    <s v="GWARZO"/>
    <m/>
    <n v="128021"/>
    <n v="119369"/>
    <n v="247390"/>
    <n v="26522"/>
    <n v="20053"/>
    <n v="15780"/>
    <n v="13466"/>
    <n v="9718"/>
    <n v="8678"/>
    <n v="7677"/>
    <n v="6370"/>
    <n v="5475"/>
    <n v="3755"/>
    <n v="3372"/>
    <n v="2109"/>
    <n v="1956"/>
    <n v="923"/>
    <n v="1194"/>
    <n v="454"/>
    <n v="519"/>
    <n v="24380"/>
    <n v="18571"/>
    <n v="13821"/>
    <n v="12442"/>
    <n v="10410"/>
    <n v="8800"/>
    <n v="7217"/>
    <n v="5661"/>
    <n v="4927"/>
    <n v="3192"/>
    <n v="3218"/>
    <n v="1698"/>
    <n v="1994"/>
    <n v="819"/>
    <n v="1205"/>
    <n v="487"/>
    <n v="527"/>
    <n v="50902"/>
    <n v="38624"/>
    <n v="29601"/>
    <n v="25908"/>
    <n v="20128"/>
    <n v="17478"/>
    <n v="14894"/>
    <n v="12031"/>
    <n v="10402"/>
    <n v="6947"/>
    <n v="6590"/>
    <n v="3807"/>
    <n v="3950"/>
    <n v="1742"/>
    <n v="2399"/>
    <n v="941"/>
    <n v="1046"/>
  </r>
  <r>
    <s v="NGA"/>
    <x v="0"/>
    <m/>
    <x v="19"/>
    <m/>
    <s v="KABO"/>
    <m/>
    <n v="123698"/>
    <n v="102977"/>
    <n v="226675"/>
    <n v="22242"/>
    <n v="20392"/>
    <n v="18006"/>
    <n v="15781"/>
    <n v="10305"/>
    <n v="7742"/>
    <n v="6675"/>
    <n v="5369"/>
    <n v="4835"/>
    <n v="2975"/>
    <n v="3041"/>
    <n v="1621"/>
    <n v="1803"/>
    <n v="920"/>
    <n v="1105"/>
    <n v="417"/>
    <n v="469"/>
    <n v="20136"/>
    <n v="16617"/>
    <n v="11325"/>
    <n v="10393"/>
    <n v="9125"/>
    <n v="7818"/>
    <n v="6688"/>
    <n v="4665"/>
    <n v="4497"/>
    <n v="2621"/>
    <n v="2847"/>
    <n v="1311"/>
    <n v="1926"/>
    <n v="896"/>
    <n v="1183"/>
    <n v="451"/>
    <n v="478"/>
    <n v="42378"/>
    <n v="37009"/>
    <n v="29331"/>
    <n v="26174"/>
    <n v="19430"/>
    <n v="15560"/>
    <n v="13363"/>
    <n v="10034"/>
    <n v="9332"/>
    <n v="5596"/>
    <n v="5888"/>
    <n v="2932"/>
    <n v="3729"/>
    <n v="1816"/>
    <n v="2288"/>
    <n v="868"/>
    <n v="947"/>
  </r>
  <r>
    <s v="NGA"/>
    <x v="0"/>
    <m/>
    <x v="19"/>
    <m/>
    <s v="KANO MUNICIPAL"/>
    <m/>
    <n v="175583"/>
    <n v="120022"/>
    <n v="295605"/>
    <n v="23480"/>
    <n v="22844"/>
    <n v="27054"/>
    <n v="27441"/>
    <n v="20101"/>
    <n v="14013"/>
    <n v="9683"/>
    <n v="7393"/>
    <n v="6218"/>
    <n v="4605"/>
    <n v="3380"/>
    <n v="3297"/>
    <n v="1935"/>
    <n v="1764"/>
    <n v="1129"/>
    <n v="784"/>
    <n v="462"/>
    <n v="21346"/>
    <n v="17130"/>
    <n v="16353"/>
    <n v="13945"/>
    <n v="9572"/>
    <n v="7911"/>
    <n v="6623"/>
    <n v="5665"/>
    <n v="5307"/>
    <n v="3715"/>
    <n v="3377"/>
    <n v="2644"/>
    <n v="2085"/>
    <n v="1388"/>
    <n v="1464"/>
    <n v="725"/>
    <n v="772"/>
    <n v="44826"/>
    <n v="39974"/>
    <n v="43407"/>
    <n v="41386"/>
    <n v="29673"/>
    <n v="21924"/>
    <n v="16306"/>
    <n v="13058"/>
    <n v="11525"/>
    <n v="8320"/>
    <n v="6757"/>
    <n v="5941"/>
    <n v="4020"/>
    <n v="3152"/>
    <n v="2593"/>
    <n v="1509"/>
    <n v="1234"/>
  </r>
  <r>
    <s v="NGA"/>
    <x v="0"/>
    <m/>
    <x v="19"/>
    <m/>
    <s v="KARAYE"/>
    <m/>
    <n v="101270"/>
    <n v="101408"/>
    <n v="202678"/>
    <n v="20963"/>
    <n v="17206"/>
    <n v="13383"/>
    <n v="10182"/>
    <n v="6699"/>
    <n v="5849"/>
    <n v="5796"/>
    <n v="4770"/>
    <n v="4544"/>
    <n v="2814"/>
    <n v="2952"/>
    <n v="1657"/>
    <n v="1764"/>
    <n v="781"/>
    <n v="1062"/>
    <n v="406"/>
    <n v="442"/>
    <n v="20247"/>
    <n v="16885"/>
    <n v="11580"/>
    <n v="10437"/>
    <n v="8844"/>
    <n v="7318"/>
    <n v="6610"/>
    <n v="4454"/>
    <n v="4285"/>
    <n v="2306"/>
    <n v="2647"/>
    <n v="1316"/>
    <n v="1695"/>
    <n v="798"/>
    <n v="1084"/>
    <n v="413"/>
    <n v="489"/>
    <n v="41210"/>
    <n v="34091"/>
    <n v="24963"/>
    <n v="20619"/>
    <n v="15543"/>
    <n v="13167"/>
    <n v="12406"/>
    <n v="9224"/>
    <n v="8829"/>
    <n v="5120"/>
    <n v="5599"/>
    <n v="2973"/>
    <n v="3459"/>
    <n v="1579"/>
    <n v="2146"/>
    <n v="819"/>
    <n v="931"/>
  </r>
  <r>
    <s v="NGA"/>
    <x v="0"/>
    <m/>
    <x v="19"/>
    <m/>
    <s v="KIBIYA"/>
    <m/>
    <n v="109390"/>
    <n v="103757"/>
    <n v="213147"/>
    <n v="22132"/>
    <n v="18409"/>
    <n v="14261"/>
    <n v="11527"/>
    <n v="8004"/>
    <n v="6658"/>
    <n v="6423"/>
    <n v="5316"/>
    <n v="4643"/>
    <n v="3137"/>
    <n v="2954"/>
    <n v="1507"/>
    <n v="1664"/>
    <n v="735"/>
    <n v="1096"/>
    <n v="380"/>
    <n v="544"/>
    <n v="20573"/>
    <n v="16588"/>
    <n v="11939"/>
    <n v="10672"/>
    <n v="8856"/>
    <n v="7636"/>
    <n v="6533"/>
    <n v="4768"/>
    <n v="4468"/>
    <n v="2964"/>
    <n v="2844"/>
    <n v="1471"/>
    <n v="1646"/>
    <n v="735"/>
    <n v="1060"/>
    <n v="389"/>
    <n v="615"/>
    <n v="42705"/>
    <n v="34997"/>
    <n v="26200"/>
    <n v="22199"/>
    <n v="16860"/>
    <n v="14294"/>
    <n v="12956"/>
    <n v="10084"/>
    <n v="9111"/>
    <n v="6101"/>
    <n v="5798"/>
    <n v="2978"/>
    <n v="3310"/>
    <n v="1470"/>
    <n v="2156"/>
    <n v="769"/>
    <n v="1159"/>
  </r>
  <r>
    <s v="NGA"/>
    <x v="0"/>
    <m/>
    <x v="19"/>
    <m/>
    <s v="KIRU"/>
    <m/>
    <n v="209731"/>
    <n v="187418"/>
    <n v="397149"/>
    <n v="39861"/>
    <n v="34243"/>
    <n v="29441"/>
    <n v="25141"/>
    <n v="16270"/>
    <n v="12591"/>
    <n v="11701"/>
    <n v="9688"/>
    <n v="8379"/>
    <n v="5895"/>
    <n v="5483"/>
    <n v="3123"/>
    <n v="2966"/>
    <n v="1392"/>
    <n v="1875"/>
    <n v="838"/>
    <n v="844"/>
    <n v="37508"/>
    <n v="30066"/>
    <n v="22238"/>
    <n v="18734"/>
    <n v="15818"/>
    <n v="13549"/>
    <n v="11642"/>
    <n v="8843"/>
    <n v="7869"/>
    <n v="5172"/>
    <n v="5122"/>
    <n v="2584"/>
    <n v="3056"/>
    <n v="1497"/>
    <n v="2130"/>
    <n v="696"/>
    <n v="894"/>
    <n v="77369"/>
    <n v="64309"/>
    <n v="51679"/>
    <n v="43875"/>
    <n v="32088"/>
    <n v="26140"/>
    <n v="23343"/>
    <n v="18531"/>
    <n v="16248"/>
    <n v="11067"/>
    <n v="10605"/>
    <n v="5707"/>
    <n v="6022"/>
    <n v="2889"/>
    <n v="4005"/>
    <n v="1534"/>
    <n v="1738"/>
  </r>
  <r>
    <s v="NGA"/>
    <x v="0"/>
    <m/>
    <x v="19"/>
    <m/>
    <s v="KUMBOTSO"/>
    <m/>
    <n v="258147"/>
    <n v="195126"/>
    <n v="453273"/>
    <n v="44266"/>
    <n v="37609"/>
    <n v="36949"/>
    <n v="32508"/>
    <n v="22779"/>
    <n v="19191"/>
    <n v="16594"/>
    <n v="13444"/>
    <n v="10345"/>
    <n v="7212"/>
    <n v="5089"/>
    <n v="4086"/>
    <n v="3152"/>
    <n v="1814"/>
    <n v="1509"/>
    <n v="942"/>
    <n v="658"/>
    <n v="40144"/>
    <n v="29701"/>
    <n v="22871"/>
    <n v="21002"/>
    <n v="19320"/>
    <n v="15524"/>
    <n v="11584"/>
    <n v="8613"/>
    <n v="7357"/>
    <n v="4517"/>
    <n v="4336"/>
    <n v="2995"/>
    <n v="2445"/>
    <n v="1589"/>
    <n v="1697"/>
    <n v="687"/>
    <n v="744"/>
    <n v="84410"/>
    <n v="67310"/>
    <n v="59820"/>
    <n v="53510"/>
    <n v="42099"/>
    <n v="34715"/>
    <n v="28178"/>
    <n v="22057"/>
    <n v="17702"/>
    <n v="11729"/>
    <n v="9425"/>
    <n v="7081"/>
    <n v="5597"/>
    <n v="3403"/>
    <n v="3206"/>
    <n v="1629"/>
    <n v="1402"/>
  </r>
  <r>
    <s v="NGA"/>
    <x v="0"/>
    <m/>
    <x v="19"/>
    <m/>
    <s v="KUNCHI"/>
    <m/>
    <n v="80897"/>
    <n v="80607"/>
    <n v="161504"/>
    <n v="16806"/>
    <n v="13161"/>
    <n v="9943"/>
    <n v="7835"/>
    <n v="5570"/>
    <n v="4865"/>
    <n v="4876"/>
    <n v="3785"/>
    <n v="3846"/>
    <n v="2478"/>
    <n v="2682"/>
    <n v="1170"/>
    <n v="1520"/>
    <n v="631"/>
    <n v="948"/>
    <n v="355"/>
    <n v="426"/>
    <n v="15481"/>
    <n v="12311"/>
    <n v="9448"/>
    <n v="7820"/>
    <n v="6643"/>
    <n v="5699"/>
    <n v="5338"/>
    <n v="3957"/>
    <n v="3815"/>
    <n v="2319"/>
    <n v="2442"/>
    <n v="1210"/>
    <n v="1590"/>
    <n v="669"/>
    <n v="937"/>
    <n v="465"/>
    <n v="463"/>
    <n v="32287"/>
    <n v="25472"/>
    <n v="19391"/>
    <n v="15655"/>
    <n v="12213"/>
    <n v="10564"/>
    <n v="10214"/>
    <n v="7742"/>
    <n v="7661"/>
    <n v="4797"/>
    <n v="5124"/>
    <n v="2380"/>
    <n v="3110"/>
    <n v="1300"/>
    <n v="1885"/>
    <n v="820"/>
    <n v="889"/>
  </r>
  <r>
    <s v="NGA"/>
    <x v="0"/>
    <m/>
    <x v="19"/>
    <m/>
    <s v="KURA"/>
    <m/>
    <n v="114689"/>
    <n v="97847"/>
    <n v="212536"/>
    <n v="20736"/>
    <n v="17827"/>
    <n v="16593"/>
    <n v="14667"/>
    <n v="9469"/>
    <n v="7131"/>
    <n v="6473"/>
    <n v="5080"/>
    <n v="4658"/>
    <n v="3055"/>
    <n v="3102"/>
    <n v="1517"/>
    <n v="1708"/>
    <n v="731"/>
    <n v="1054"/>
    <n v="390"/>
    <n v="498"/>
    <n v="18753"/>
    <n v="15272"/>
    <n v="11790"/>
    <n v="10592"/>
    <n v="8649"/>
    <n v="7029"/>
    <n v="6114"/>
    <n v="4484"/>
    <n v="4263"/>
    <n v="2510"/>
    <n v="2685"/>
    <n v="1346"/>
    <n v="1506"/>
    <n v="784"/>
    <n v="1141"/>
    <n v="397"/>
    <n v="532"/>
    <n v="39489"/>
    <n v="33099"/>
    <n v="28383"/>
    <n v="25259"/>
    <n v="18118"/>
    <n v="14160"/>
    <n v="12587"/>
    <n v="9564"/>
    <n v="8921"/>
    <n v="5565"/>
    <n v="5787"/>
    <n v="2863"/>
    <n v="3214"/>
    <n v="1515"/>
    <n v="2195"/>
    <n v="787"/>
    <n v="1030"/>
  </r>
  <r>
    <s v="NGA"/>
    <x v="0"/>
    <m/>
    <x v="19"/>
    <m/>
    <s v="MADOBI"/>
    <m/>
    <n v="108354"/>
    <n v="100897"/>
    <n v="209251"/>
    <n v="22189"/>
    <n v="17694"/>
    <n v="14000"/>
    <n v="12053"/>
    <n v="8182"/>
    <n v="6688"/>
    <n v="6149"/>
    <n v="5100"/>
    <n v="4463"/>
    <n v="3171"/>
    <n v="2925"/>
    <n v="1520"/>
    <n v="1512"/>
    <n v="816"/>
    <n v="1005"/>
    <n v="385"/>
    <n v="502"/>
    <n v="20483"/>
    <n v="15583"/>
    <n v="11561"/>
    <n v="10289"/>
    <n v="8533"/>
    <n v="7406"/>
    <n v="6285"/>
    <n v="4701"/>
    <n v="4283"/>
    <n v="2768"/>
    <n v="2745"/>
    <n v="1670"/>
    <n v="1727"/>
    <n v="780"/>
    <n v="1138"/>
    <n v="355"/>
    <n v="590"/>
    <n v="42672"/>
    <n v="33277"/>
    <n v="25561"/>
    <n v="22342"/>
    <n v="16715"/>
    <n v="14094"/>
    <n v="12434"/>
    <n v="9801"/>
    <n v="8746"/>
    <n v="5939"/>
    <n v="5670"/>
    <n v="3190"/>
    <n v="3239"/>
    <n v="1596"/>
    <n v="2143"/>
    <n v="740"/>
    <n v="1092"/>
  </r>
  <r>
    <s v="NGA"/>
    <x v="0"/>
    <m/>
    <x v="19"/>
    <m/>
    <s v="MAKODA"/>
    <m/>
    <n v="192925"/>
    <n v="192265"/>
    <n v="385190"/>
    <n v="40209"/>
    <n v="31373"/>
    <n v="23443"/>
    <n v="18842"/>
    <n v="13485"/>
    <n v="11417"/>
    <n v="11574"/>
    <n v="9497"/>
    <n v="9158"/>
    <n v="5940"/>
    <n v="6103"/>
    <n v="2926"/>
    <n v="3722"/>
    <n v="1555"/>
    <n v="2203"/>
    <n v="712"/>
    <n v="766"/>
    <n v="37830"/>
    <n v="30044"/>
    <n v="22066"/>
    <n v="19101"/>
    <n v="16346"/>
    <n v="14096"/>
    <n v="12511"/>
    <n v="9395"/>
    <n v="8657"/>
    <n v="5091"/>
    <n v="5589"/>
    <n v="2717"/>
    <n v="3285"/>
    <n v="1592"/>
    <n v="2198"/>
    <n v="886"/>
    <n v="861"/>
    <n v="78039"/>
    <n v="61417"/>
    <n v="45509"/>
    <n v="37943"/>
    <n v="29831"/>
    <n v="25513"/>
    <n v="24085"/>
    <n v="18892"/>
    <n v="17815"/>
    <n v="11031"/>
    <n v="11692"/>
    <n v="5643"/>
    <n v="7007"/>
    <n v="3147"/>
    <n v="4401"/>
    <n v="1598"/>
    <n v="1627"/>
  </r>
  <r>
    <s v="NGA"/>
    <x v="0"/>
    <m/>
    <x v="19"/>
    <m/>
    <s v="MINJIBIR"/>
    <m/>
    <n v="148427"/>
    <n v="152314"/>
    <n v="300741"/>
    <n v="31593"/>
    <n v="24329"/>
    <n v="17114"/>
    <n v="13941"/>
    <n v="9506"/>
    <n v="8951"/>
    <n v="8825"/>
    <n v="7518"/>
    <n v="6987"/>
    <n v="4638"/>
    <n v="4658"/>
    <n v="2875"/>
    <n v="2878"/>
    <n v="1406"/>
    <n v="1882"/>
    <n v="669"/>
    <n v="657"/>
    <n v="29601"/>
    <n v="24501"/>
    <n v="16971"/>
    <n v="15531"/>
    <n v="12814"/>
    <n v="10933"/>
    <n v="9778"/>
    <n v="7243"/>
    <n v="6854"/>
    <n v="3955"/>
    <n v="4304"/>
    <n v="2323"/>
    <n v="2736"/>
    <n v="1402"/>
    <n v="1896"/>
    <n v="677"/>
    <n v="795"/>
    <n v="61194"/>
    <n v="48830"/>
    <n v="34085"/>
    <n v="29472"/>
    <n v="22320"/>
    <n v="19884"/>
    <n v="18603"/>
    <n v="14761"/>
    <n v="13841"/>
    <n v="8593"/>
    <n v="8962"/>
    <n v="5198"/>
    <n v="5614"/>
    <n v="2808"/>
    <n v="3778"/>
    <n v="1346"/>
    <n v="1452"/>
  </r>
  <r>
    <s v="NGA"/>
    <x v="0"/>
    <m/>
    <x v="19"/>
    <m/>
    <s v="NASSARAWA"/>
    <m/>
    <n v="565158"/>
    <n v="467494"/>
    <n v="1032652"/>
    <n v="96121"/>
    <n v="77751"/>
    <n v="76169"/>
    <n v="65530"/>
    <n v="50627"/>
    <n v="43578"/>
    <n v="35889"/>
    <n v="30486"/>
    <n v="24169"/>
    <n v="18639"/>
    <n v="14078"/>
    <n v="12616"/>
    <n v="7114"/>
    <n v="5568"/>
    <n v="3403"/>
    <n v="2078"/>
    <n v="1342"/>
    <n v="90480"/>
    <n v="72114"/>
    <n v="62452"/>
    <n v="48217"/>
    <n v="41026"/>
    <n v="35580"/>
    <n v="28051"/>
    <n v="22510"/>
    <n v="19499"/>
    <n v="12169"/>
    <n v="10890"/>
    <n v="7367"/>
    <n v="5979"/>
    <n v="3695"/>
    <n v="3676"/>
    <n v="1790"/>
    <n v="1999"/>
    <n v="186601"/>
    <n v="149865"/>
    <n v="138621"/>
    <n v="113747"/>
    <n v="91653"/>
    <n v="79158"/>
    <n v="63940"/>
    <n v="52996"/>
    <n v="43668"/>
    <n v="30808"/>
    <n v="24968"/>
    <n v="19983"/>
    <n v="13093"/>
    <n v="9263"/>
    <n v="7079"/>
    <n v="3868"/>
    <n v="3341"/>
  </r>
  <r>
    <s v="NGA"/>
    <x v="0"/>
    <m/>
    <x v="19"/>
    <m/>
    <s v="RANO"/>
    <m/>
    <n v="117271"/>
    <n v="110725"/>
    <n v="227996"/>
    <n v="23803"/>
    <n v="19607"/>
    <n v="14855"/>
    <n v="12378"/>
    <n v="8753"/>
    <n v="7248"/>
    <n v="6817"/>
    <n v="5687"/>
    <n v="5100"/>
    <n v="3338"/>
    <n v="3273"/>
    <n v="1664"/>
    <n v="1954"/>
    <n v="820"/>
    <n v="1112"/>
    <n v="392"/>
    <n v="470"/>
    <n v="22758"/>
    <n v="18114"/>
    <n v="12579"/>
    <n v="10723"/>
    <n v="9575"/>
    <n v="7966"/>
    <n v="7125"/>
    <n v="4973"/>
    <n v="4723"/>
    <n v="2921"/>
    <n v="3047"/>
    <n v="1408"/>
    <n v="1985"/>
    <n v="766"/>
    <n v="1196"/>
    <n v="386"/>
    <n v="480"/>
    <n v="46561"/>
    <n v="37721"/>
    <n v="27434"/>
    <n v="23101"/>
    <n v="18328"/>
    <n v="15214"/>
    <n v="13942"/>
    <n v="10660"/>
    <n v="9823"/>
    <n v="6259"/>
    <n v="6320"/>
    <n v="3072"/>
    <n v="3939"/>
    <n v="1586"/>
    <n v="2308"/>
    <n v="778"/>
    <n v="950"/>
  </r>
  <r>
    <s v="NGA"/>
    <x v="0"/>
    <m/>
    <x v="19"/>
    <m/>
    <s v="RIMIN GADO"/>
    <m/>
    <n v="79279"/>
    <n v="74289"/>
    <n v="153568"/>
    <n v="15190"/>
    <n v="13434"/>
    <n v="11236"/>
    <n v="8424"/>
    <n v="5658"/>
    <n v="4960"/>
    <n v="4476"/>
    <n v="3635"/>
    <n v="3439"/>
    <n v="2180"/>
    <n v="2323"/>
    <n v="1024"/>
    <n v="1330"/>
    <n v="573"/>
    <n v="764"/>
    <n v="298"/>
    <n v="335"/>
    <n v="14275"/>
    <n v="12133"/>
    <n v="8838"/>
    <n v="7649"/>
    <n v="6453"/>
    <n v="5227"/>
    <n v="4686"/>
    <n v="3371"/>
    <n v="3258"/>
    <n v="1876"/>
    <n v="2020"/>
    <n v="1185"/>
    <n v="1271"/>
    <n v="581"/>
    <n v="830"/>
    <n v="248"/>
    <n v="388"/>
    <n v="29465"/>
    <n v="25567"/>
    <n v="20074"/>
    <n v="16073"/>
    <n v="12111"/>
    <n v="10187"/>
    <n v="9162"/>
    <n v="7006"/>
    <n v="6697"/>
    <n v="4056"/>
    <n v="4343"/>
    <n v="2209"/>
    <n v="2601"/>
    <n v="1154"/>
    <n v="1594"/>
    <n v="546"/>
    <n v="723"/>
  </r>
  <r>
    <s v="NGA"/>
    <x v="0"/>
    <m/>
    <x v="19"/>
    <m/>
    <s v="ROGO"/>
    <m/>
    <n v="159830"/>
    <n v="160428"/>
    <n v="320258"/>
    <n v="33890"/>
    <n v="27267"/>
    <n v="19692"/>
    <n v="15207"/>
    <n v="10138"/>
    <n v="9824"/>
    <n v="10289"/>
    <n v="7858"/>
    <n v="7353"/>
    <n v="4017"/>
    <n v="4764"/>
    <n v="2434"/>
    <n v="2855"/>
    <n v="1193"/>
    <n v="1732"/>
    <n v="586"/>
    <n v="731"/>
    <n v="32474"/>
    <n v="27590"/>
    <n v="17457"/>
    <n v="16671"/>
    <n v="15323"/>
    <n v="11735"/>
    <n v="10243"/>
    <n v="6529"/>
    <n v="6457"/>
    <n v="3219"/>
    <n v="4100"/>
    <n v="1910"/>
    <n v="2596"/>
    <n v="1121"/>
    <n v="1730"/>
    <n v="552"/>
    <n v="721"/>
    <n v="66364"/>
    <n v="54857"/>
    <n v="37149"/>
    <n v="31878"/>
    <n v="25461"/>
    <n v="21559"/>
    <n v="20532"/>
    <n v="14387"/>
    <n v="13810"/>
    <n v="7236"/>
    <n v="8864"/>
    <n v="4344"/>
    <n v="5451"/>
    <n v="2314"/>
    <n v="3462"/>
    <n v="1138"/>
    <n v="1452"/>
  </r>
  <r>
    <s v="NGA"/>
    <x v="0"/>
    <m/>
    <x v="19"/>
    <m/>
    <s v="SHANONO"/>
    <m/>
    <n v="97951"/>
    <n v="100801"/>
    <n v="198752"/>
    <n v="21456"/>
    <n v="16246"/>
    <n v="11659"/>
    <n v="9341"/>
    <n v="6396"/>
    <n v="5958"/>
    <n v="6027"/>
    <n v="4884"/>
    <n v="4406"/>
    <n v="2920"/>
    <n v="2852"/>
    <n v="1531"/>
    <n v="1628"/>
    <n v="748"/>
    <n v="1059"/>
    <n v="377"/>
    <n v="463"/>
    <n v="20187"/>
    <n v="15716"/>
    <n v="12151"/>
    <n v="10819"/>
    <n v="8665"/>
    <n v="7434"/>
    <n v="6295"/>
    <n v="4470"/>
    <n v="4211"/>
    <n v="2507"/>
    <n v="2697"/>
    <n v="1355"/>
    <n v="1610"/>
    <n v="794"/>
    <n v="1023"/>
    <n v="444"/>
    <n v="423"/>
    <n v="41643"/>
    <n v="31962"/>
    <n v="23810"/>
    <n v="20160"/>
    <n v="15061"/>
    <n v="13392"/>
    <n v="12322"/>
    <n v="9354"/>
    <n v="8617"/>
    <n v="5427"/>
    <n v="5549"/>
    <n v="2886"/>
    <n v="3238"/>
    <n v="1542"/>
    <n v="2082"/>
    <n v="821"/>
    <n v="886"/>
  </r>
  <r>
    <s v="NGA"/>
    <x v="0"/>
    <m/>
    <x v="19"/>
    <m/>
    <s v="SUMAILA"/>
    <m/>
    <n v="166715"/>
    <n v="165935"/>
    <n v="332650"/>
    <n v="33630"/>
    <n v="27255"/>
    <n v="19696"/>
    <n v="16312"/>
    <n v="11563"/>
    <n v="10286"/>
    <n v="10779"/>
    <n v="8277"/>
    <n v="8184"/>
    <n v="4829"/>
    <n v="5460"/>
    <n v="2420"/>
    <n v="3097"/>
    <n v="1282"/>
    <n v="2048"/>
    <n v="751"/>
    <n v="846"/>
    <n v="31814"/>
    <n v="27049"/>
    <n v="18389"/>
    <n v="17042"/>
    <n v="15094"/>
    <n v="12151"/>
    <n v="11294"/>
    <n v="7590"/>
    <n v="7539"/>
    <n v="4238"/>
    <n v="4637"/>
    <n v="2100"/>
    <n v="2692"/>
    <n v="1139"/>
    <n v="1651"/>
    <n v="709"/>
    <n v="807"/>
    <n v="65444"/>
    <n v="54304"/>
    <n v="38085"/>
    <n v="33354"/>
    <n v="26657"/>
    <n v="22437"/>
    <n v="22073"/>
    <n v="15867"/>
    <n v="15723"/>
    <n v="9067"/>
    <n v="10097"/>
    <n v="4520"/>
    <n v="5789"/>
    <n v="2421"/>
    <n v="3699"/>
    <n v="1460"/>
    <n v="1653"/>
  </r>
  <r>
    <s v="NGA"/>
    <x v="0"/>
    <m/>
    <x v="19"/>
    <m/>
    <s v="TAKAI"/>
    <m/>
    <n v="136560"/>
    <n v="138689"/>
    <n v="275249"/>
    <n v="27025"/>
    <n v="22408"/>
    <n v="16075"/>
    <n v="13293"/>
    <n v="9122"/>
    <n v="8601"/>
    <n v="9075"/>
    <n v="6772"/>
    <n v="6879"/>
    <n v="3787"/>
    <n v="4454"/>
    <n v="2189"/>
    <n v="2730"/>
    <n v="1186"/>
    <n v="1730"/>
    <n v="537"/>
    <n v="697"/>
    <n v="25481"/>
    <n v="22371"/>
    <n v="15638"/>
    <n v="13814"/>
    <n v="12949"/>
    <n v="10510"/>
    <n v="9535"/>
    <n v="6160"/>
    <n v="6437"/>
    <n v="3450"/>
    <n v="3909"/>
    <n v="1944"/>
    <n v="2420"/>
    <n v="1128"/>
    <n v="1564"/>
    <n v="614"/>
    <n v="765"/>
    <n v="52506"/>
    <n v="44779"/>
    <n v="31713"/>
    <n v="27107"/>
    <n v="22071"/>
    <n v="19111"/>
    <n v="18610"/>
    <n v="12932"/>
    <n v="13316"/>
    <n v="7237"/>
    <n v="8363"/>
    <n v="4133"/>
    <n v="5150"/>
    <n v="2314"/>
    <n v="3294"/>
    <n v="1151"/>
    <n v="1462"/>
  </r>
  <r>
    <s v="NGA"/>
    <x v="0"/>
    <m/>
    <x v="19"/>
    <m/>
    <s v="TARAUNI"/>
    <m/>
    <n v="213031"/>
    <n v="171137"/>
    <n v="384168"/>
    <n v="33618"/>
    <n v="27588"/>
    <n v="31167"/>
    <n v="27246"/>
    <n v="20804"/>
    <n v="16788"/>
    <n v="13090"/>
    <n v="11359"/>
    <n v="8641"/>
    <n v="6815"/>
    <n v="4658"/>
    <n v="4691"/>
    <n v="2515"/>
    <n v="1910"/>
    <n v="1065"/>
    <n v="633"/>
    <n v="443"/>
    <n v="32430"/>
    <n v="25630"/>
    <n v="23625"/>
    <n v="18543"/>
    <n v="14804"/>
    <n v="12647"/>
    <n v="9884"/>
    <n v="8416"/>
    <n v="6875"/>
    <n v="4828"/>
    <n v="3844"/>
    <n v="2992"/>
    <n v="2224"/>
    <n v="1473"/>
    <n v="1492"/>
    <n v="718"/>
    <n v="712"/>
    <n v="66048"/>
    <n v="53218"/>
    <n v="54792"/>
    <n v="45789"/>
    <n v="35608"/>
    <n v="29435"/>
    <n v="22974"/>
    <n v="19775"/>
    <n v="15516"/>
    <n v="11643"/>
    <n v="8502"/>
    <n v="7683"/>
    <n v="4739"/>
    <n v="3383"/>
    <n v="2557"/>
    <n v="1351"/>
    <n v="1155"/>
  </r>
  <r>
    <s v="NGA"/>
    <x v="0"/>
    <m/>
    <x v="19"/>
    <m/>
    <s v="TOFA"/>
    <m/>
    <n v="66288"/>
    <n v="64480"/>
    <n v="130768"/>
    <n v="13451"/>
    <n v="11023"/>
    <n v="8567"/>
    <n v="6744"/>
    <n v="4630"/>
    <n v="4093"/>
    <n v="3929"/>
    <n v="3230"/>
    <n v="2789"/>
    <n v="1860"/>
    <n v="1871"/>
    <n v="1109"/>
    <n v="1138"/>
    <n v="596"/>
    <n v="674"/>
    <n v="299"/>
    <n v="285"/>
    <n v="12702"/>
    <n v="10390"/>
    <n v="7707"/>
    <n v="6298"/>
    <n v="5477"/>
    <n v="4491"/>
    <n v="4059"/>
    <n v="2830"/>
    <n v="2853"/>
    <n v="1624"/>
    <n v="1956"/>
    <n v="924"/>
    <n v="1124"/>
    <n v="536"/>
    <n v="779"/>
    <n v="377"/>
    <n v="353"/>
    <n v="26153"/>
    <n v="21413"/>
    <n v="16274"/>
    <n v="13042"/>
    <n v="10107"/>
    <n v="8584"/>
    <n v="7988"/>
    <n v="6060"/>
    <n v="5642"/>
    <n v="3484"/>
    <n v="3827"/>
    <n v="2033"/>
    <n v="2262"/>
    <n v="1132"/>
    <n v="1453"/>
    <n v="676"/>
    <n v="638"/>
  </r>
  <r>
    <s v="NGA"/>
    <x v="0"/>
    <m/>
    <x v="19"/>
    <m/>
    <s v="TSANYAWA"/>
    <m/>
    <n v="118478"/>
    <n v="112753"/>
    <n v="231231"/>
    <n v="24709"/>
    <n v="19300"/>
    <n v="15566"/>
    <n v="12550"/>
    <n v="8805"/>
    <n v="7423"/>
    <n v="6620"/>
    <n v="5735"/>
    <n v="4946"/>
    <n v="3558"/>
    <n v="3223"/>
    <n v="1576"/>
    <n v="1701"/>
    <n v="701"/>
    <n v="1140"/>
    <n v="452"/>
    <n v="473"/>
    <n v="23082"/>
    <n v="17502"/>
    <n v="13494"/>
    <n v="11372"/>
    <n v="9368"/>
    <n v="8211"/>
    <n v="6885"/>
    <n v="5423"/>
    <n v="4640"/>
    <n v="3186"/>
    <n v="3085"/>
    <n v="1656"/>
    <n v="1817"/>
    <n v="821"/>
    <n v="1150"/>
    <n v="552"/>
    <n v="509"/>
    <n v="47791"/>
    <n v="36802"/>
    <n v="29060"/>
    <n v="23922"/>
    <n v="18173"/>
    <n v="15634"/>
    <n v="13505"/>
    <n v="11158"/>
    <n v="9586"/>
    <n v="6744"/>
    <n v="6308"/>
    <n v="3232"/>
    <n v="3518"/>
    <n v="1522"/>
    <n v="2290"/>
    <n v="1004"/>
    <n v="982"/>
  </r>
  <r>
    <s v="NGA"/>
    <x v="0"/>
    <m/>
    <x v="19"/>
    <m/>
    <s v="TUDUN WADA"/>
    <m/>
    <n v="160992"/>
    <n v="161464"/>
    <n v="322456"/>
    <n v="33277"/>
    <n v="27652"/>
    <n v="18871"/>
    <n v="15035"/>
    <n v="10484"/>
    <n v="9934"/>
    <n v="10474"/>
    <n v="8118"/>
    <n v="7806"/>
    <n v="4431"/>
    <n v="4983"/>
    <n v="2416"/>
    <n v="2966"/>
    <n v="1298"/>
    <n v="1864"/>
    <n v="631"/>
    <n v="752"/>
    <n v="31362"/>
    <n v="27196"/>
    <n v="17693"/>
    <n v="17234"/>
    <n v="14939"/>
    <n v="11837"/>
    <n v="10519"/>
    <n v="6843"/>
    <n v="7171"/>
    <n v="3735"/>
    <n v="4249"/>
    <n v="2104"/>
    <n v="2473"/>
    <n v="1085"/>
    <n v="1625"/>
    <n v="640"/>
    <n v="759"/>
    <n v="64639"/>
    <n v="54848"/>
    <n v="36564"/>
    <n v="32269"/>
    <n v="25423"/>
    <n v="21771"/>
    <n v="20993"/>
    <n v="14961"/>
    <n v="14977"/>
    <n v="8166"/>
    <n v="9232"/>
    <n v="4520"/>
    <n v="5439"/>
    <n v="2383"/>
    <n v="3489"/>
    <n v="1271"/>
    <n v="1511"/>
  </r>
  <r>
    <s v="NGA"/>
    <x v="0"/>
    <m/>
    <x v="19"/>
    <m/>
    <s v="UNGOGO"/>
    <m/>
    <n v="366237"/>
    <n v="325243"/>
    <n v="691480"/>
    <n v="70503"/>
    <n v="55667"/>
    <n v="48401"/>
    <n v="39502"/>
    <n v="29240"/>
    <n v="25396"/>
    <n v="21258"/>
    <n v="18240"/>
    <n v="15789"/>
    <n v="10935"/>
    <n v="9531"/>
    <n v="7395"/>
    <n v="5627"/>
    <n v="3373"/>
    <n v="2881"/>
    <n v="1379"/>
    <n v="1120"/>
    <n v="67915"/>
    <n v="52021"/>
    <n v="39383"/>
    <n v="32544"/>
    <n v="29624"/>
    <n v="24124"/>
    <n v="19613"/>
    <n v="14459"/>
    <n v="13097"/>
    <n v="7546"/>
    <n v="7429"/>
    <n v="4679"/>
    <n v="4499"/>
    <n v="2530"/>
    <n v="3096"/>
    <n v="1298"/>
    <n v="1386"/>
    <n v="138418"/>
    <n v="107688"/>
    <n v="87784"/>
    <n v="72046"/>
    <n v="58864"/>
    <n v="49520"/>
    <n v="40871"/>
    <n v="32699"/>
    <n v="28886"/>
    <n v="18481"/>
    <n v="16960"/>
    <n v="12074"/>
    <n v="10126"/>
    <n v="5903"/>
    <n v="5977"/>
    <n v="2677"/>
    <n v="2506"/>
  </r>
  <r>
    <s v="NGA"/>
    <x v="0"/>
    <m/>
    <x v="19"/>
    <m/>
    <s v="WARAWA"/>
    <m/>
    <n v="94252"/>
    <n v="91262"/>
    <n v="185514"/>
    <n v="17619"/>
    <n v="16363"/>
    <n v="11621"/>
    <n v="9499"/>
    <n v="5862"/>
    <n v="5836"/>
    <n v="5806"/>
    <n v="4470"/>
    <n v="4565"/>
    <n v="2675"/>
    <n v="3259"/>
    <n v="1720"/>
    <n v="2036"/>
    <n v="878"/>
    <n v="1178"/>
    <n v="437"/>
    <n v="428"/>
    <n v="17176"/>
    <n v="14881"/>
    <n v="10213"/>
    <n v="8585"/>
    <n v="8180"/>
    <n v="6783"/>
    <n v="6458"/>
    <n v="4108"/>
    <n v="4488"/>
    <n v="2043"/>
    <n v="2641"/>
    <n v="1226"/>
    <n v="1728"/>
    <n v="804"/>
    <n v="1145"/>
    <n v="346"/>
    <n v="457"/>
    <n v="34795"/>
    <n v="31244"/>
    <n v="21834"/>
    <n v="18084"/>
    <n v="14042"/>
    <n v="12619"/>
    <n v="12264"/>
    <n v="8578"/>
    <n v="9053"/>
    <n v="4718"/>
    <n v="5900"/>
    <n v="2946"/>
    <n v="3764"/>
    <n v="1682"/>
    <n v="2323"/>
    <n v="783"/>
    <n v="885"/>
  </r>
  <r>
    <s v="NGA"/>
    <x v="0"/>
    <m/>
    <x v="19"/>
    <m/>
    <s v="WUDIL"/>
    <m/>
    <n v="131971"/>
    <n v="114953"/>
    <n v="246924"/>
    <n v="22846"/>
    <n v="19462"/>
    <n v="17820"/>
    <n v="16255"/>
    <n v="11478"/>
    <n v="9089"/>
    <n v="7976"/>
    <n v="6362"/>
    <n v="5642"/>
    <n v="3614"/>
    <n v="3623"/>
    <n v="2069"/>
    <n v="2169"/>
    <n v="1248"/>
    <n v="1336"/>
    <n v="509"/>
    <n v="473"/>
    <n v="21763"/>
    <n v="17878"/>
    <n v="13920"/>
    <n v="11261"/>
    <n v="9837"/>
    <n v="8368"/>
    <n v="7532"/>
    <n v="5506"/>
    <n v="5195"/>
    <n v="3032"/>
    <n v="3340"/>
    <n v="1733"/>
    <n v="2112"/>
    <n v="965"/>
    <n v="1397"/>
    <n v="518"/>
    <n v="596"/>
    <n v="44609"/>
    <n v="37340"/>
    <n v="31740"/>
    <n v="27516"/>
    <n v="21315"/>
    <n v="17457"/>
    <n v="15508"/>
    <n v="11868"/>
    <n v="10837"/>
    <n v="6646"/>
    <n v="6963"/>
    <n v="3802"/>
    <n v="4281"/>
    <n v="2213"/>
    <n v="2733"/>
    <n v="1027"/>
    <n v="1069"/>
  </r>
  <r>
    <s v="NGA"/>
    <x v="0"/>
    <m/>
    <x v="20"/>
    <m/>
    <s v="BAKORI"/>
    <m/>
    <n v="71480"/>
    <n v="75187"/>
    <n v="146667"/>
    <n v="15285"/>
    <n v="11885"/>
    <n v="8388"/>
    <n v="6379"/>
    <n v="4712"/>
    <n v="4777"/>
    <n v="4786"/>
    <n v="3643"/>
    <n v="3175"/>
    <n v="2009"/>
    <n v="2040"/>
    <n v="1260"/>
    <n v="1184"/>
    <n v="620"/>
    <n v="710"/>
    <n v="332"/>
    <n v="295"/>
    <n v="14702"/>
    <n v="11943"/>
    <n v="9582"/>
    <n v="8898"/>
    <n v="6740"/>
    <n v="5230"/>
    <n v="4299"/>
    <n v="3080"/>
    <n v="2935"/>
    <n v="1826"/>
    <n v="1844"/>
    <n v="1032"/>
    <n v="1194"/>
    <n v="632"/>
    <n v="678"/>
    <n v="252"/>
    <n v="320"/>
    <n v="29987"/>
    <n v="23828"/>
    <n v="17970"/>
    <n v="15277"/>
    <n v="11452"/>
    <n v="10007"/>
    <n v="9085"/>
    <n v="6723"/>
    <n v="6110"/>
    <n v="3835"/>
    <n v="3884"/>
    <n v="2292"/>
    <n v="2378"/>
    <n v="1252"/>
    <n v="1388"/>
    <n v="584"/>
    <n v="615"/>
  </r>
  <r>
    <s v="NGA"/>
    <x v="0"/>
    <m/>
    <x v="20"/>
    <m/>
    <s v="BATAGARAWA"/>
    <m/>
    <n v="188227"/>
    <n v="178375"/>
    <n v="366602"/>
    <n v="38595"/>
    <n v="29714"/>
    <n v="23145"/>
    <n v="18805"/>
    <n v="15550"/>
    <n v="12989"/>
    <n v="11532"/>
    <n v="9108"/>
    <n v="7973"/>
    <n v="5836"/>
    <n v="4940"/>
    <n v="2777"/>
    <n v="2908"/>
    <n v="1645"/>
    <n v="1392"/>
    <n v="737"/>
    <n v="581"/>
    <n v="35479"/>
    <n v="27237"/>
    <n v="21174"/>
    <n v="18927"/>
    <n v="16523"/>
    <n v="13284"/>
    <n v="11007"/>
    <n v="8263"/>
    <n v="7367"/>
    <n v="4877"/>
    <n v="4353"/>
    <n v="2726"/>
    <n v="2354"/>
    <n v="1780"/>
    <n v="1476"/>
    <n v="995"/>
    <n v="553"/>
    <n v="74074"/>
    <n v="56951"/>
    <n v="44319"/>
    <n v="37732"/>
    <n v="32073"/>
    <n v="26273"/>
    <n v="22539"/>
    <n v="17371"/>
    <n v="15340"/>
    <n v="10713"/>
    <n v="9293"/>
    <n v="5503"/>
    <n v="5262"/>
    <n v="3425"/>
    <n v="2868"/>
    <n v="1732"/>
    <n v="1134"/>
  </r>
  <r>
    <s v="NGA"/>
    <x v="0"/>
    <m/>
    <x v="20"/>
    <m/>
    <s v="BATSARI"/>
    <m/>
    <n v="131923"/>
    <n v="130332"/>
    <n v="262255"/>
    <n v="28219"/>
    <n v="21876"/>
    <n v="16083"/>
    <n v="12688"/>
    <n v="9283"/>
    <n v="8295"/>
    <n v="7850"/>
    <n v="6674"/>
    <n v="5803"/>
    <n v="3982"/>
    <n v="3671"/>
    <n v="2055"/>
    <n v="2138"/>
    <n v="1068"/>
    <n v="1214"/>
    <n v="584"/>
    <n v="440"/>
    <n v="26681"/>
    <n v="20596"/>
    <n v="15471"/>
    <n v="13300"/>
    <n v="10961"/>
    <n v="9467"/>
    <n v="8011"/>
    <n v="6079"/>
    <n v="5386"/>
    <n v="3612"/>
    <n v="3390"/>
    <n v="1907"/>
    <n v="2050"/>
    <n v="999"/>
    <n v="1382"/>
    <n v="573"/>
    <n v="467"/>
    <n v="54900"/>
    <n v="42472"/>
    <n v="31554"/>
    <n v="25988"/>
    <n v="20244"/>
    <n v="17762"/>
    <n v="15861"/>
    <n v="12753"/>
    <n v="11189"/>
    <n v="7594"/>
    <n v="7061"/>
    <n v="3962"/>
    <n v="4188"/>
    <n v="2067"/>
    <n v="2596"/>
    <n v="1157"/>
    <n v="907"/>
  </r>
  <r>
    <s v="NGA"/>
    <x v="0"/>
    <m/>
    <x v="20"/>
    <m/>
    <s v="BAURE"/>
    <m/>
    <n v="153080"/>
    <n v="150800"/>
    <n v="303880"/>
    <n v="32021"/>
    <n v="24210"/>
    <n v="19213"/>
    <n v="15663"/>
    <n v="11648"/>
    <n v="9896"/>
    <n v="9010"/>
    <n v="7693"/>
    <n v="6406"/>
    <n v="4836"/>
    <n v="4208"/>
    <n v="2320"/>
    <n v="2246"/>
    <n v="953"/>
    <n v="1384"/>
    <n v="770"/>
    <n v="603"/>
    <n v="30666"/>
    <n v="22675"/>
    <n v="17938"/>
    <n v="15436"/>
    <n v="12681"/>
    <n v="10918"/>
    <n v="9187"/>
    <n v="7251"/>
    <n v="6208"/>
    <n v="4493"/>
    <n v="3926"/>
    <n v="2627"/>
    <n v="2518"/>
    <n v="1295"/>
    <n v="1449"/>
    <n v="952"/>
    <n v="580"/>
    <n v="62687"/>
    <n v="46885"/>
    <n v="37151"/>
    <n v="31099"/>
    <n v="24329"/>
    <n v="20814"/>
    <n v="18197"/>
    <n v="14944"/>
    <n v="12614"/>
    <n v="9329"/>
    <n v="8134"/>
    <n v="4947"/>
    <n v="4764"/>
    <n v="2248"/>
    <n v="2833"/>
    <n v="1722"/>
    <n v="1183"/>
  </r>
  <r>
    <s v="NGA"/>
    <x v="0"/>
    <m/>
    <x v="20"/>
    <m/>
    <s v="BINDAWA"/>
    <m/>
    <n v="84184"/>
    <n v="80627"/>
    <n v="164811"/>
    <n v="17392"/>
    <n v="13468"/>
    <n v="10591"/>
    <n v="8727"/>
    <n v="6146"/>
    <n v="5244"/>
    <n v="5011"/>
    <n v="4254"/>
    <n v="3623"/>
    <n v="2585"/>
    <n v="2473"/>
    <n v="1181"/>
    <n v="1268"/>
    <n v="775"/>
    <n v="871"/>
    <n v="312"/>
    <n v="263"/>
    <n v="16166"/>
    <n v="12353"/>
    <n v="9434"/>
    <n v="8222"/>
    <n v="7011"/>
    <n v="5872"/>
    <n v="5010"/>
    <n v="3888"/>
    <n v="3395"/>
    <n v="2320"/>
    <n v="2127"/>
    <n v="1271"/>
    <n v="1427"/>
    <n v="776"/>
    <n v="719"/>
    <n v="354"/>
    <n v="282"/>
    <n v="33558"/>
    <n v="25821"/>
    <n v="20025"/>
    <n v="16949"/>
    <n v="13157"/>
    <n v="11116"/>
    <n v="10021"/>
    <n v="8142"/>
    <n v="7018"/>
    <n v="4905"/>
    <n v="4600"/>
    <n v="2452"/>
    <n v="2695"/>
    <n v="1551"/>
    <n v="1590"/>
    <n v="666"/>
    <n v="545"/>
  </r>
  <r>
    <s v="NGA"/>
    <x v="0"/>
    <m/>
    <x v="20"/>
    <m/>
    <s v="CHARANCHI"/>
    <m/>
    <n v="92374"/>
    <n v="87847"/>
    <n v="180221"/>
    <n v="19570"/>
    <n v="14915"/>
    <n v="11550"/>
    <n v="9234"/>
    <n v="6605"/>
    <n v="5743"/>
    <n v="5457"/>
    <n v="4594"/>
    <n v="4129"/>
    <n v="2840"/>
    <n v="2610"/>
    <n v="1374"/>
    <n v="1484"/>
    <n v="721"/>
    <n v="790"/>
    <n v="464"/>
    <n v="294"/>
    <n v="17790"/>
    <n v="13712"/>
    <n v="10361"/>
    <n v="8784"/>
    <n v="7472"/>
    <n v="6382"/>
    <n v="5614"/>
    <n v="4169"/>
    <n v="3675"/>
    <n v="2435"/>
    <n v="2256"/>
    <n v="1309"/>
    <n v="1426"/>
    <n v="918"/>
    <n v="900"/>
    <n v="360"/>
    <n v="284"/>
    <n v="37360"/>
    <n v="28627"/>
    <n v="21911"/>
    <n v="18018"/>
    <n v="14077"/>
    <n v="12125"/>
    <n v="11071"/>
    <n v="8763"/>
    <n v="7804"/>
    <n v="5275"/>
    <n v="4866"/>
    <n v="2683"/>
    <n v="2910"/>
    <n v="1639"/>
    <n v="1690"/>
    <n v="824"/>
    <n v="578"/>
  </r>
  <r>
    <s v="NGA"/>
    <x v="0"/>
    <m/>
    <x v="20"/>
    <m/>
    <s v="DAN MUSA"/>
    <m/>
    <n v="75802"/>
    <n v="71707"/>
    <n v="147509"/>
    <n v="15335"/>
    <n v="12490"/>
    <n v="9525"/>
    <n v="7814"/>
    <n v="5735"/>
    <n v="4924"/>
    <n v="4460"/>
    <n v="3820"/>
    <n v="3148"/>
    <n v="2377"/>
    <n v="2097"/>
    <n v="1097"/>
    <n v="1242"/>
    <n v="600"/>
    <n v="583"/>
    <n v="278"/>
    <n v="277"/>
    <n v="14486"/>
    <n v="10966"/>
    <n v="8673"/>
    <n v="7402"/>
    <n v="6098"/>
    <n v="5241"/>
    <n v="4375"/>
    <n v="3464"/>
    <n v="3016"/>
    <n v="2030"/>
    <n v="1933"/>
    <n v="1116"/>
    <n v="1154"/>
    <n v="615"/>
    <n v="593"/>
    <n v="295"/>
    <n v="250"/>
    <n v="29821"/>
    <n v="23456"/>
    <n v="18198"/>
    <n v="15216"/>
    <n v="11833"/>
    <n v="10165"/>
    <n v="8835"/>
    <n v="7284"/>
    <n v="6164"/>
    <n v="4407"/>
    <n v="4030"/>
    <n v="2213"/>
    <n v="2396"/>
    <n v="1215"/>
    <n v="1176"/>
    <n v="573"/>
    <n v="527"/>
  </r>
  <r>
    <s v="NGA"/>
    <x v="0"/>
    <m/>
    <x v="20"/>
    <m/>
    <s v="DANDUME"/>
    <m/>
    <n v="95531"/>
    <n v="90833"/>
    <n v="186364"/>
    <n v="19728"/>
    <n v="15903"/>
    <n v="12319"/>
    <n v="10027"/>
    <n v="7255"/>
    <n v="6205"/>
    <n v="5792"/>
    <n v="4474"/>
    <n v="3994"/>
    <n v="2625"/>
    <n v="2501"/>
    <n v="1287"/>
    <n v="1290"/>
    <n v="617"/>
    <n v="825"/>
    <n v="328"/>
    <n v="361"/>
    <n v="18445"/>
    <n v="14277"/>
    <n v="10539"/>
    <n v="10301"/>
    <n v="8237"/>
    <n v="6622"/>
    <n v="5628"/>
    <n v="4037"/>
    <n v="3614"/>
    <n v="2224"/>
    <n v="2239"/>
    <n v="1115"/>
    <n v="1275"/>
    <n v="736"/>
    <n v="757"/>
    <n v="483"/>
    <n v="304"/>
    <n v="38173"/>
    <n v="30180"/>
    <n v="22858"/>
    <n v="20328"/>
    <n v="15492"/>
    <n v="12827"/>
    <n v="11420"/>
    <n v="8511"/>
    <n v="7608"/>
    <n v="4849"/>
    <n v="4740"/>
    <n v="2402"/>
    <n v="2565"/>
    <n v="1353"/>
    <n v="1582"/>
    <n v="811"/>
    <n v="665"/>
  </r>
  <r>
    <s v="NGA"/>
    <x v="0"/>
    <m/>
    <x v="20"/>
    <m/>
    <s v="DANJA"/>
    <m/>
    <n v="70960"/>
    <n v="68385"/>
    <n v="139345"/>
    <n v="15074"/>
    <n v="11488"/>
    <n v="8952"/>
    <n v="6983"/>
    <n v="5204"/>
    <n v="4581"/>
    <n v="4256"/>
    <n v="3549"/>
    <n v="3019"/>
    <n v="2052"/>
    <n v="1953"/>
    <n v="1032"/>
    <n v="1089"/>
    <n v="593"/>
    <n v="608"/>
    <n v="258"/>
    <n v="269"/>
    <n v="14169"/>
    <n v="10775"/>
    <n v="7880"/>
    <n v="6939"/>
    <n v="6073"/>
    <n v="5089"/>
    <n v="4202"/>
    <n v="3196"/>
    <n v="2709"/>
    <n v="1795"/>
    <n v="1809"/>
    <n v="917"/>
    <n v="1008"/>
    <n v="614"/>
    <n v="630"/>
    <n v="314"/>
    <n v="266"/>
    <n v="29243"/>
    <n v="22263"/>
    <n v="16832"/>
    <n v="13922"/>
    <n v="11277"/>
    <n v="9670"/>
    <n v="8458"/>
    <n v="6745"/>
    <n v="5728"/>
    <n v="3847"/>
    <n v="3762"/>
    <n v="1949"/>
    <n v="2097"/>
    <n v="1207"/>
    <n v="1238"/>
    <n v="572"/>
    <n v="535"/>
  </r>
  <r>
    <s v="NGA"/>
    <x v="0"/>
    <m/>
    <x v="20"/>
    <m/>
    <s v="DAURA"/>
    <m/>
    <n v="232812"/>
    <n v="218596"/>
    <n v="451408"/>
    <n v="46550"/>
    <n v="35297"/>
    <n v="30332"/>
    <n v="26079"/>
    <n v="18547"/>
    <n v="15554"/>
    <n v="13852"/>
    <n v="11587"/>
    <n v="9640"/>
    <n v="7331"/>
    <n v="6081"/>
    <n v="3364"/>
    <n v="3381"/>
    <n v="1797"/>
    <n v="1931"/>
    <n v="801"/>
    <n v="688"/>
    <n v="43970"/>
    <n v="33067"/>
    <n v="26993"/>
    <n v="23037"/>
    <n v="18558"/>
    <n v="16119"/>
    <n v="13260"/>
    <n v="10528"/>
    <n v="8815"/>
    <n v="6412"/>
    <n v="5497"/>
    <n v="3830"/>
    <n v="3131"/>
    <n v="1806"/>
    <n v="1912"/>
    <n v="913"/>
    <n v="748"/>
    <n v="90520"/>
    <n v="68364"/>
    <n v="57325"/>
    <n v="49116"/>
    <n v="37105"/>
    <n v="31673"/>
    <n v="27112"/>
    <n v="22115"/>
    <n v="18455"/>
    <n v="13743"/>
    <n v="11578"/>
    <n v="7194"/>
    <n v="6512"/>
    <n v="3603"/>
    <n v="3843"/>
    <n v="1714"/>
    <n v="1436"/>
  </r>
  <r>
    <s v="NGA"/>
    <x v="0"/>
    <m/>
    <x v="20"/>
    <m/>
    <s v="DUTSI"/>
    <m/>
    <n v="79970"/>
    <n v="76966"/>
    <n v="156936"/>
    <n v="17070"/>
    <n v="12894"/>
    <n v="9819"/>
    <n v="7804"/>
    <n v="5867"/>
    <n v="5055"/>
    <n v="4768"/>
    <n v="4030"/>
    <n v="3431"/>
    <n v="2526"/>
    <n v="2230"/>
    <n v="1179"/>
    <n v="1247"/>
    <n v="853"/>
    <n v="673"/>
    <n v="305"/>
    <n v="219"/>
    <n v="15546"/>
    <n v="11860"/>
    <n v="9159"/>
    <n v="7669"/>
    <n v="6436"/>
    <n v="5662"/>
    <n v="4720"/>
    <n v="3794"/>
    <n v="3161"/>
    <n v="2210"/>
    <n v="2113"/>
    <n v="1075"/>
    <n v="1354"/>
    <n v="840"/>
    <n v="732"/>
    <n v="390"/>
    <n v="245"/>
    <n v="32616"/>
    <n v="24754"/>
    <n v="18978"/>
    <n v="15473"/>
    <n v="12303"/>
    <n v="10717"/>
    <n v="9488"/>
    <n v="7824"/>
    <n v="6592"/>
    <n v="4736"/>
    <n v="4343"/>
    <n v="2254"/>
    <n v="2601"/>
    <n v="1693"/>
    <n v="1405"/>
    <n v="695"/>
    <n v="464"/>
  </r>
  <r>
    <s v="NGA"/>
    <x v="0"/>
    <m/>
    <x v="20"/>
    <m/>
    <s v="DUTSIN-MA"/>
    <m/>
    <n v="113240"/>
    <n v="103869"/>
    <n v="217109"/>
    <n v="22400"/>
    <n v="17851"/>
    <n v="15165"/>
    <n v="11981"/>
    <n v="8584"/>
    <n v="7127"/>
    <n v="6758"/>
    <n v="5624"/>
    <n v="4833"/>
    <n v="3378"/>
    <n v="3101"/>
    <n v="1864"/>
    <n v="1783"/>
    <n v="964"/>
    <n v="980"/>
    <n v="515"/>
    <n v="332"/>
    <n v="20851"/>
    <n v="16316"/>
    <n v="12389"/>
    <n v="10566"/>
    <n v="9069"/>
    <n v="7464"/>
    <n v="6381"/>
    <n v="4896"/>
    <n v="4425"/>
    <n v="2870"/>
    <n v="2802"/>
    <n v="1430"/>
    <n v="1664"/>
    <n v="918"/>
    <n v="987"/>
    <n v="475"/>
    <n v="366"/>
    <n v="43251"/>
    <n v="34167"/>
    <n v="27554"/>
    <n v="22547"/>
    <n v="17653"/>
    <n v="14591"/>
    <n v="13139"/>
    <n v="10520"/>
    <n v="9258"/>
    <n v="6248"/>
    <n v="5903"/>
    <n v="3294"/>
    <n v="3447"/>
    <n v="1882"/>
    <n v="1967"/>
    <n v="990"/>
    <n v="698"/>
  </r>
  <r>
    <s v="NGA"/>
    <x v="0"/>
    <m/>
    <x v="20"/>
    <m/>
    <s v="FASKARI"/>
    <m/>
    <n v="158493"/>
    <n v="155005"/>
    <n v="313498"/>
    <n v="33452"/>
    <n v="25121"/>
    <n v="20312"/>
    <n v="16328"/>
    <n v="11570"/>
    <n v="10243"/>
    <n v="9535"/>
    <n v="7952"/>
    <n v="6605"/>
    <n v="4760"/>
    <n v="4298"/>
    <n v="2401"/>
    <n v="2416"/>
    <n v="1088"/>
    <n v="1215"/>
    <n v="586"/>
    <n v="611"/>
    <n v="31060"/>
    <n v="23981"/>
    <n v="18976"/>
    <n v="17305"/>
    <n v="13586"/>
    <n v="11311"/>
    <n v="9283"/>
    <n v="7201"/>
    <n v="6083"/>
    <n v="4043"/>
    <n v="3964"/>
    <n v="2210"/>
    <n v="2195"/>
    <n v="1265"/>
    <n v="1305"/>
    <n v="640"/>
    <n v="597"/>
    <n v="64512"/>
    <n v="49102"/>
    <n v="39288"/>
    <n v="33633"/>
    <n v="25156"/>
    <n v="21554"/>
    <n v="18818"/>
    <n v="15153"/>
    <n v="12688"/>
    <n v="8803"/>
    <n v="8262"/>
    <n v="4611"/>
    <n v="4611"/>
    <n v="2353"/>
    <n v="2520"/>
    <n v="1226"/>
    <n v="1208"/>
  </r>
  <r>
    <s v="NGA"/>
    <x v="0"/>
    <m/>
    <x v="20"/>
    <m/>
    <s v="FUNTUA"/>
    <m/>
    <n v="151747"/>
    <n v="136993"/>
    <n v="288740"/>
    <n v="29524"/>
    <n v="23825"/>
    <n v="20608"/>
    <n v="17408"/>
    <n v="11761"/>
    <n v="10106"/>
    <n v="8744"/>
    <n v="7326"/>
    <n v="6042"/>
    <n v="4462"/>
    <n v="3671"/>
    <n v="2633"/>
    <n v="2178"/>
    <n v="1251"/>
    <n v="1031"/>
    <n v="666"/>
    <n v="511"/>
    <n v="27437"/>
    <n v="21689"/>
    <n v="16907"/>
    <n v="14174"/>
    <n v="11761"/>
    <n v="9942"/>
    <n v="8091"/>
    <n v="6405"/>
    <n v="5593"/>
    <n v="3668"/>
    <n v="3458"/>
    <n v="2298"/>
    <n v="1952"/>
    <n v="1200"/>
    <n v="1258"/>
    <n v="536"/>
    <n v="624"/>
    <n v="56961"/>
    <n v="45514"/>
    <n v="37515"/>
    <n v="31582"/>
    <n v="23522"/>
    <n v="20048"/>
    <n v="16835"/>
    <n v="13731"/>
    <n v="11635"/>
    <n v="8130"/>
    <n v="7129"/>
    <n v="4931"/>
    <n v="4130"/>
    <n v="2451"/>
    <n v="2289"/>
    <n v="1202"/>
    <n v="1135"/>
  </r>
  <r>
    <s v="NGA"/>
    <x v="0"/>
    <m/>
    <x v="20"/>
    <m/>
    <s v="INGAWA"/>
    <m/>
    <n v="110718"/>
    <n v="106255"/>
    <n v="216973"/>
    <n v="23081"/>
    <n v="18222"/>
    <n v="13398"/>
    <n v="10692"/>
    <n v="7732"/>
    <n v="6774"/>
    <n v="6779"/>
    <n v="5732"/>
    <n v="5074"/>
    <n v="3585"/>
    <n v="3126"/>
    <n v="1871"/>
    <n v="1848"/>
    <n v="802"/>
    <n v="1057"/>
    <n v="525"/>
    <n v="420"/>
    <n v="20934"/>
    <n v="16148"/>
    <n v="12580"/>
    <n v="10959"/>
    <n v="9181"/>
    <n v="7896"/>
    <n v="6995"/>
    <n v="5115"/>
    <n v="4541"/>
    <n v="3039"/>
    <n v="2889"/>
    <n v="1558"/>
    <n v="1837"/>
    <n v="775"/>
    <n v="1040"/>
    <n v="376"/>
    <n v="392"/>
    <n v="44015"/>
    <n v="34370"/>
    <n v="25978"/>
    <n v="21651"/>
    <n v="16913"/>
    <n v="14670"/>
    <n v="13774"/>
    <n v="10847"/>
    <n v="9615"/>
    <n v="6624"/>
    <n v="6015"/>
    <n v="3429"/>
    <n v="3685"/>
    <n v="1577"/>
    <n v="2097"/>
    <n v="901"/>
    <n v="812"/>
  </r>
  <r>
    <s v="NGA"/>
    <x v="0"/>
    <m/>
    <x v="20"/>
    <m/>
    <s v="JIBIA"/>
    <m/>
    <n v="100054"/>
    <n v="95898"/>
    <n v="195952"/>
    <n v="21424"/>
    <n v="16516"/>
    <n v="12438"/>
    <n v="9750"/>
    <n v="7195"/>
    <n v="6216"/>
    <n v="5815"/>
    <n v="5012"/>
    <n v="4234"/>
    <n v="3070"/>
    <n v="2652"/>
    <n v="1653"/>
    <n v="1543"/>
    <n v="812"/>
    <n v="875"/>
    <n v="553"/>
    <n v="296"/>
    <n v="19789"/>
    <n v="15512"/>
    <n v="11350"/>
    <n v="9451"/>
    <n v="8029"/>
    <n v="6894"/>
    <n v="5818"/>
    <n v="4489"/>
    <n v="3966"/>
    <n v="2550"/>
    <n v="2542"/>
    <n v="1322"/>
    <n v="1482"/>
    <n v="788"/>
    <n v="980"/>
    <n v="525"/>
    <n v="411"/>
    <n v="41213"/>
    <n v="32028"/>
    <n v="23788"/>
    <n v="19201"/>
    <n v="15224"/>
    <n v="13110"/>
    <n v="11633"/>
    <n v="9501"/>
    <n v="8200"/>
    <n v="5620"/>
    <n v="5194"/>
    <n v="2975"/>
    <n v="3025"/>
    <n v="1600"/>
    <n v="1855"/>
    <n v="1078"/>
    <n v="707"/>
  </r>
  <r>
    <s v="NGA"/>
    <x v="0"/>
    <m/>
    <x v="20"/>
    <m/>
    <s v="KAFUR"/>
    <m/>
    <n v="139905"/>
    <n v="139307"/>
    <n v="279212"/>
    <n v="30360"/>
    <n v="23339"/>
    <n v="17565"/>
    <n v="13995"/>
    <n v="9894"/>
    <n v="8701"/>
    <n v="8119"/>
    <n v="6684"/>
    <n v="5741"/>
    <n v="4170"/>
    <n v="3751"/>
    <n v="2144"/>
    <n v="2074"/>
    <n v="1111"/>
    <n v="1168"/>
    <n v="528"/>
    <n v="561"/>
    <n v="28477"/>
    <n v="22433"/>
    <n v="16490"/>
    <n v="13994"/>
    <n v="11881"/>
    <n v="10129"/>
    <n v="8539"/>
    <n v="6489"/>
    <n v="5792"/>
    <n v="3779"/>
    <n v="3364"/>
    <n v="2152"/>
    <n v="2339"/>
    <n v="1121"/>
    <n v="1228"/>
    <n v="516"/>
    <n v="584"/>
    <n v="58837"/>
    <n v="45772"/>
    <n v="34055"/>
    <n v="27989"/>
    <n v="21775"/>
    <n v="18830"/>
    <n v="16658"/>
    <n v="13173"/>
    <n v="11533"/>
    <n v="7949"/>
    <n v="7115"/>
    <n v="4296"/>
    <n v="4413"/>
    <n v="2232"/>
    <n v="2396"/>
    <n v="1044"/>
    <n v="1145"/>
  </r>
  <r>
    <s v="NGA"/>
    <x v="0"/>
    <m/>
    <x v="20"/>
    <m/>
    <s v="KAITA"/>
    <m/>
    <n v="145733"/>
    <n v="138749"/>
    <n v="284482"/>
    <n v="32180"/>
    <n v="23974"/>
    <n v="16639"/>
    <n v="12917"/>
    <n v="9084"/>
    <n v="8881"/>
    <n v="9479"/>
    <n v="7543"/>
    <n v="7344"/>
    <n v="4432"/>
    <n v="4511"/>
    <n v="2324"/>
    <n v="2594"/>
    <n v="1174"/>
    <n v="1534"/>
    <n v="607"/>
    <n v="516"/>
    <n v="26686"/>
    <n v="21831"/>
    <n v="16056"/>
    <n v="14518"/>
    <n v="12519"/>
    <n v="10321"/>
    <n v="9334"/>
    <n v="6684"/>
    <n v="6056"/>
    <n v="3518"/>
    <n v="3439"/>
    <n v="1982"/>
    <n v="2282"/>
    <n v="1249"/>
    <n v="1270"/>
    <n v="516"/>
    <n v="488"/>
    <n v="58866"/>
    <n v="45805"/>
    <n v="32695"/>
    <n v="27435"/>
    <n v="21603"/>
    <n v="19202"/>
    <n v="18813"/>
    <n v="14227"/>
    <n v="13400"/>
    <n v="7950"/>
    <n v="7950"/>
    <n v="4306"/>
    <n v="4876"/>
    <n v="2423"/>
    <n v="2804"/>
    <n v="1123"/>
    <n v="1004"/>
  </r>
  <r>
    <s v="NGA"/>
    <x v="0"/>
    <m/>
    <x v="20"/>
    <m/>
    <s v="KANKARA"/>
    <m/>
    <n v="169657"/>
    <n v="167930"/>
    <n v="337587"/>
    <n v="35964"/>
    <n v="28914"/>
    <n v="20881"/>
    <n v="16353"/>
    <n v="11716"/>
    <n v="10807"/>
    <n v="10395"/>
    <n v="8313"/>
    <n v="7146"/>
    <n v="4844"/>
    <n v="4705"/>
    <n v="2632"/>
    <n v="2788"/>
    <n v="1313"/>
    <n v="1610"/>
    <n v="621"/>
    <n v="655"/>
    <n v="33422"/>
    <n v="27189"/>
    <n v="20094"/>
    <n v="17644"/>
    <n v="14950"/>
    <n v="12632"/>
    <n v="10441"/>
    <n v="7485"/>
    <n v="6915"/>
    <n v="4204"/>
    <n v="4186"/>
    <n v="2295"/>
    <n v="2593"/>
    <n v="1205"/>
    <n v="1422"/>
    <n v="625"/>
    <n v="628"/>
    <n v="69386"/>
    <n v="56103"/>
    <n v="40975"/>
    <n v="33997"/>
    <n v="26666"/>
    <n v="23439"/>
    <n v="20836"/>
    <n v="15798"/>
    <n v="14061"/>
    <n v="9048"/>
    <n v="8891"/>
    <n v="4927"/>
    <n v="5381"/>
    <n v="2518"/>
    <n v="3032"/>
    <n v="1246"/>
    <n v="1283"/>
  </r>
  <r>
    <s v="NGA"/>
    <x v="0"/>
    <m/>
    <x v="20"/>
    <m/>
    <s v="KANKIA"/>
    <m/>
    <n v="99233"/>
    <n v="95074"/>
    <n v="194307"/>
    <n v="21285"/>
    <n v="15873"/>
    <n v="11942"/>
    <n v="9510"/>
    <n v="7013"/>
    <n v="6264"/>
    <n v="6268"/>
    <n v="5169"/>
    <n v="4595"/>
    <n v="2997"/>
    <n v="2781"/>
    <n v="1535"/>
    <n v="1559"/>
    <n v="732"/>
    <n v="920"/>
    <n v="446"/>
    <n v="344"/>
    <n v="19335"/>
    <n v="14473"/>
    <n v="11108"/>
    <n v="9632"/>
    <n v="8600"/>
    <n v="7028"/>
    <n v="5961"/>
    <n v="4540"/>
    <n v="3975"/>
    <n v="2640"/>
    <n v="2436"/>
    <n v="1459"/>
    <n v="1484"/>
    <n v="765"/>
    <n v="864"/>
    <n v="426"/>
    <n v="348"/>
    <n v="40620"/>
    <n v="30346"/>
    <n v="23050"/>
    <n v="19142"/>
    <n v="15613"/>
    <n v="13292"/>
    <n v="12229"/>
    <n v="9709"/>
    <n v="8570"/>
    <n v="5637"/>
    <n v="5217"/>
    <n v="2994"/>
    <n v="3043"/>
    <n v="1497"/>
    <n v="1784"/>
    <n v="872"/>
    <n v="692"/>
  </r>
  <r>
    <s v="NGA"/>
    <x v="0"/>
    <m/>
    <x v="20"/>
    <m/>
    <s v="KATSINA"/>
    <m/>
    <n v="210503"/>
    <n v="183968"/>
    <n v="394471"/>
    <n v="39818"/>
    <n v="32787"/>
    <n v="29783"/>
    <n v="23785"/>
    <n v="16659"/>
    <n v="13043"/>
    <n v="11706"/>
    <n v="10529"/>
    <n v="9230"/>
    <n v="6579"/>
    <n v="5135"/>
    <n v="3962"/>
    <n v="2763"/>
    <n v="1866"/>
    <n v="1403"/>
    <n v="894"/>
    <n v="561"/>
    <n v="36457"/>
    <n v="29458"/>
    <n v="24260"/>
    <n v="18374"/>
    <n v="15696"/>
    <n v="12925"/>
    <n v="10532"/>
    <n v="8424"/>
    <n v="7596"/>
    <n v="4883"/>
    <n v="4423"/>
    <n v="3052"/>
    <n v="2806"/>
    <n v="1606"/>
    <n v="1808"/>
    <n v="817"/>
    <n v="851"/>
    <n v="76275"/>
    <n v="62245"/>
    <n v="54043"/>
    <n v="42159"/>
    <n v="32355"/>
    <n v="25968"/>
    <n v="22238"/>
    <n v="18953"/>
    <n v="16826"/>
    <n v="11462"/>
    <n v="9558"/>
    <n v="7014"/>
    <n v="5569"/>
    <n v="3472"/>
    <n v="3211"/>
    <n v="1711"/>
    <n v="1412"/>
  </r>
  <r>
    <s v="NGA"/>
    <x v="0"/>
    <m/>
    <x v="20"/>
    <m/>
    <s v="KURFI"/>
    <m/>
    <n v="81316"/>
    <n v="79020"/>
    <n v="160336"/>
    <n v="17188"/>
    <n v="13555"/>
    <n v="10519"/>
    <n v="8000"/>
    <n v="5650"/>
    <n v="5075"/>
    <n v="4701"/>
    <n v="4020"/>
    <n v="3334"/>
    <n v="2418"/>
    <n v="2181"/>
    <n v="1309"/>
    <n v="1302"/>
    <n v="628"/>
    <n v="799"/>
    <n v="401"/>
    <n v="236"/>
    <n v="16106"/>
    <n v="12679"/>
    <n v="9521"/>
    <n v="7777"/>
    <n v="6541"/>
    <n v="5652"/>
    <n v="4687"/>
    <n v="3725"/>
    <n v="3362"/>
    <n v="2192"/>
    <n v="2125"/>
    <n v="1204"/>
    <n v="1321"/>
    <n v="694"/>
    <n v="850"/>
    <n v="287"/>
    <n v="297"/>
    <n v="33294"/>
    <n v="26234"/>
    <n v="20040"/>
    <n v="15777"/>
    <n v="12191"/>
    <n v="10727"/>
    <n v="9388"/>
    <n v="7745"/>
    <n v="6696"/>
    <n v="4610"/>
    <n v="4306"/>
    <n v="2513"/>
    <n v="2623"/>
    <n v="1322"/>
    <n v="1649"/>
    <n v="688"/>
    <n v="533"/>
  </r>
  <r>
    <s v="NGA"/>
    <x v="0"/>
    <m/>
    <x v="20"/>
    <m/>
    <s v="KUSADA"/>
    <m/>
    <n v="65408"/>
    <n v="60813"/>
    <n v="126221"/>
    <n v="13656"/>
    <n v="11105"/>
    <n v="9019"/>
    <n v="6734"/>
    <n v="4405"/>
    <n v="3823"/>
    <n v="3817"/>
    <n v="3236"/>
    <n v="2763"/>
    <n v="1702"/>
    <n v="1711"/>
    <n v="907"/>
    <n v="986"/>
    <n v="430"/>
    <n v="549"/>
    <n v="264"/>
    <n v="301"/>
    <n v="12586"/>
    <n v="9704"/>
    <n v="7316"/>
    <n v="5922"/>
    <n v="4987"/>
    <n v="4293"/>
    <n v="3721"/>
    <n v="2809"/>
    <n v="2498"/>
    <n v="1701"/>
    <n v="1635"/>
    <n v="824"/>
    <n v="1112"/>
    <n v="445"/>
    <n v="776"/>
    <n v="271"/>
    <n v="213"/>
    <n v="26242"/>
    <n v="20809"/>
    <n v="16335"/>
    <n v="12656"/>
    <n v="9392"/>
    <n v="8116"/>
    <n v="7538"/>
    <n v="6045"/>
    <n v="5261"/>
    <n v="3403"/>
    <n v="3346"/>
    <n v="1731"/>
    <n v="2098"/>
    <n v="875"/>
    <n v="1325"/>
    <n v="535"/>
    <n v="514"/>
  </r>
  <r>
    <s v="NGA"/>
    <x v="0"/>
    <m/>
    <x v="20"/>
    <m/>
    <s v="MAI'ADUA"/>
    <m/>
    <n v="131610"/>
    <n v="125647"/>
    <n v="257257"/>
    <n v="26972"/>
    <n v="20612"/>
    <n v="16958"/>
    <n v="14432"/>
    <n v="10505"/>
    <n v="8403"/>
    <n v="7514"/>
    <n v="6443"/>
    <n v="5330"/>
    <n v="4059"/>
    <n v="3355"/>
    <n v="2044"/>
    <n v="2029"/>
    <n v="920"/>
    <n v="1077"/>
    <n v="497"/>
    <n v="460"/>
    <n v="25458"/>
    <n v="18858"/>
    <n v="15269"/>
    <n v="12753"/>
    <n v="10287"/>
    <n v="9020"/>
    <n v="7600"/>
    <n v="6220"/>
    <n v="5231"/>
    <n v="3763"/>
    <n v="3174"/>
    <n v="2357"/>
    <n v="2000"/>
    <n v="1371"/>
    <n v="1334"/>
    <n v="482"/>
    <n v="470"/>
    <n v="52430"/>
    <n v="39470"/>
    <n v="32227"/>
    <n v="27185"/>
    <n v="20792"/>
    <n v="17423"/>
    <n v="15114"/>
    <n v="12663"/>
    <n v="10561"/>
    <n v="7822"/>
    <n v="6529"/>
    <n v="4401"/>
    <n v="4029"/>
    <n v="2291"/>
    <n v="2411"/>
    <n v="979"/>
    <n v="930"/>
  </r>
  <r>
    <s v="NGA"/>
    <x v="0"/>
    <m/>
    <x v="20"/>
    <m/>
    <s v="MALUMFASHI"/>
    <m/>
    <n v="93448"/>
    <n v="90785"/>
    <n v="184233"/>
    <n v="19702"/>
    <n v="14904"/>
    <n v="11741"/>
    <n v="8870"/>
    <n v="6459"/>
    <n v="6439"/>
    <n v="5857"/>
    <n v="4955"/>
    <n v="3948"/>
    <n v="2683"/>
    <n v="2447"/>
    <n v="1597"/>
    <n v="1460"/>
    <n v="802"/>
    <n v="842"/>
    <n v="377"/>
    <n v="365"/>
    <n v="18573"/>
    <n v="14440"/>
    <n v="10677"/>
    <n v="9271"/>
    <n v="8165"/>
    <n v="6599"/>
    <n v="5298"/>
    <n v="3991"/>
    <n v="3795"/>
    <n v="2191"/>
    <n v="2463"/>
    <n v="1414"/>
    <n v="1579"/>
    <n v="723"/>
    <n v="880"/>
    <n v="326"/>
    <n v="400"/>
    <n v="38275"/>
    <n v="29344"/>
    <n v="22418"/>
    <n v="18141"/>
    <n v="14624"/>
    <n v="13038"/>
    <n v="11155"/>
    <n v="8946"/>
    <n v="7743"/>
    <n v="4874"/>
    <n v="4910"/>
    <n v="3011"/>
    <n v="3039"/>
    <n v="1525"/>
    <n v="1722"/>
    <n v="703"/>
    <n v="765"/>
  </r>
  <r>
    <s v="NGA"/>
    <x v="0"/>
    <m/>
    <x v="20"/>
    <m/>
    <s v="MANI"/>
    <m/>
    <n v="111339"/>
    <n v="110932"/>
    <n v="222271"/>
    <n v="24521"/>
    <n v="18601"/>
    <n v="13171"/>
    <n v="10199"/>
    <n v="7254"/>
    <n v="6333"/>
    <n v="6594"/>
    <n v="5622"/>
    <n v="5006"/>
    <n v="3490"/>
    <n v="3376"/>
    <n v="1955"/>
    <n v="2124"/>
    <n v="1099"/>
    <n v="1155"/>
    <n v="500"/>
    <n v="339"/>
    <n v="22645"/>
    <n v="17986"/>
    <n v="12731"/>
    <n v="10589"/>
    <n v="9394"/>
    <n v="8075"/>
    <n v="6979"/>
    <n v="5295"/>
    <n v="4845"/>
    <n v="2896"/>
    <n v="3069"/>
    <n v="1592"/>
    <n v="1977"/>
    <n v="859"/>
    <n v="1199"/>
    <n v="388"/>
    <n v="413"/>
    <n v="47166"/>
    <n v="36587"/>
    <n v="25902"/>
    <n v="20788"/>
    <n v="16648"/>
    <n v="14408"/>
    <n v="13573"/>
    <n v="10917"/>
    <n v="9851"/>
    <n v="6386"/>
    <n v="6445"/>
    <n v="3547"/>
    <n v="4101"/>
    <n v="1958"/>
    <n v="2354"/>
    <n v="888"/>
    <n v="752"/>
  </r>
  <r>
    <s v="NGA"/>
    <x v="0"/>
    <m/>
    <x v="20"/>
    <m/>
    <s v="MASHI"/>
    <m/>
    <n v="109424"/>
    <n v="112626"/>
    <n v="222050"/>
    <n v="24632"/>
    <n v="18288"/>
    <n v="11957"/>
    <n v="9298"/>
    <n v="6746"/>
    <n v="6627"/>
    <n v="6880"/>
    <n v="5854"/>
    <n v="5256"/>
    <n v="3447"/>
    <n v="3283"/>
    <n v="1917"/>
    <n v="1912"/>
    <n v="1129"/>
    <n v="1235"/>
    <n v="585"/>
    <n v="378"/>
    <n v="22835"/>
    <n v="18308"/>
    <n v="12301"/>
    <n v="10572"/>
    <n v="9675"/>
    <n v="8443"/>
    <n v="7385"/>
    <n v="5301"/>
    <n v="4826"/>
    <n v="2945"/>
    <n v="2996"/>
    <n v="1765"/>
    <n v="1954"/>
    <n v="1038"/>
    <n v="1225"/>
    <n v="674"/>
    <n v="383"/>
    <n v="47467"/>
    <n v="36596"/>
    <n v="24258"/>
    <n v="19870"/>
    <n v="16421"/>
    <n v="15070"/>
    <n v="14265"/>
    <n v="11155"/>
    <n v="10082"/>
    <n v="6392"/>
    <n v="6279"/>
    <n v="3682"/>
    <n v="3866"/>
    <n v="2167"/>
    <n v="2460"/>
    <n v="1259"/>
    <n v="761"/>
  </r>
  <r>
    <s v="NGA"/>
    <x v="0"/>
    <m/>
    <x v="20"/>
    <m/>
    <s v="MATAZU"/>
    <m/>
    <n v="77386"/>
    <n v="75108"/>
    <n v="152494"/>
    <n v="15973"/>
    <n v="12388"/>
    <n v="9678"/>
    <n v="7564"/>
    <n v="5289"/>
    <n v="5038"/>
    <n v="5018"/>
    <n v="4003"/>
    <n v="3546"/>
    <n v="2128"/>
    <n v="2219"/>
    <n v="1246"/>
    <n v="1317"/>
    <n v="597"/>
    <n v="752"/>
    <n v="307"/>
    <n v="323"/>
    <n v="14719"/>
    <n v="11713"/>
    <n v="8857"/>
    <n v="8010"/>
    <n v="6746"/>
    <n v="5552"/>
    <n v="4713"/>
    <n v="3503"/>
    <n v="3186"/>
    <n v="1933"/>
    <n v="1932"/>
    <n v="1082"/>
    <n v="1178"/>
    <n v="582"/>
    <n v="755"/>
    <n v="340"/>
    <n v="307"/>
    <n v="30692"/>
    <n v="24101"/>
    <n v="18535"/>
    <n v="15574"/>
    <n v="12035"/>
    <n v="10590"/>
    <n v="9731"/>
    <n v="7506"/>
    <n v="6732"/>
    <n v="4061"/>
    <n v="4151"/>
    <n v="2328"/>
    <n v="2495"/>
    <n v="1179"/>
    <n v="1507"/>
    <n v="647"/>
    <n v="630"/>
  </r>
  <r>
    <s v="NGA"/>
    <x v="0"/>
    <m/>
    <x v="20"/>
    <m/>
    <s v="MUSAWA"/>
    <m/>
    <n v="160847"/>
    <n v="156904"/>
    <n v="317751"/>
    <n v="33577"/>
    <n v="26675"/>
    <n v="20118"/>
    <n v="15586"/>
    <n v="11292"/>
    <n v="10122"/>
    <n v="9913"/>
    <n v="8042"/>
    <n v="7152"/>
    <n v="4786"/>
    <n v="4587"/>
    <n v="2310"/>
    <n v="2653"/>
    <n v="1188"/>
    <n v="1620"/>
    <n v="631"/>
    <n v="595"/>
    <n v="31137"/>
    <n v="24643"/>
    <n v="19055"/>
    <n v="16747"/>
    <n v="13835"/>
    <n v="11242"/>
    <n v="9870"/>
    <n v="7074"/>
    <n v="6665"/>
    <n v="4009"/>
    <n v="4213"/>
    <n v="1929"/>
    <n v="2469"/>
    <n v="1208"/>
    <n v="1465"/>
    <n v="691"/>
    <n v="652"/>
    <n v="64714"/>
    <n v="51318"/>
    <n v="39173"/>
    <n v="32333"/>
    <n v="25127"/>
    <n v="21364"/>
    <n v="19783"/>
    <n v="15116"/>
    <n v="13817"/>
    <n v="8795"/>
    <n v="8800"/>
    <n v="4239"/>
    <n v="5122"/>
    <n v="2396"/>
    <n v="3085"/>
    <n v="1322"/>
    <n v="1247"/>
  </r>
  <r>
    <s v="NGA"/>
    <x v="0"/>
    <m/>
    <x v="20"/>
    <m/>
    <s v="RIMI"/>
    <m/>
    <n v="101685"/>
    <n v="101037"/>
    <n v="202722"/>
    <n v="21955"/>
    <n v="16835"/>
    <n v="11593"/>
    <n v="9167"/>
    <n v="6807"/>
    <n v="6103"/>
    <n v="6378"/>
    <n v="5365"/>
    <n v="4923"/>
    <n v="3091"/>
    <n v="3182"/>
    <n v="1712"/>
    <n v="1839"/>
    <n v="812"/>
    <n v="1076"/>
    <n v="476"/>
    <n v="371"/>
    <n v="20711"/>
    <n v="16083"/>
    <n v="11238"/>
    <n v="10476"/>
    <n v="8835"/>
    <n v="7200"/>
    <n v="6332"/>
    <n v="4412"/>
    <n v="4519"/>
    <n v="2487"/>
    <n v="2937"/>
    <n v="1361"/>
    <n v="1825"/>
    <n v="728"/>
    <n v="1040"/>
    <n v="435"/>
    <n v="418"/>
    <n v="42666"/>
    <n v="32918"/>
    <n v="22831"/>
    <n v="19643"/>
    <n v="15642"/>
    <n v="13303"/>
    <n v="12710"/>
    <n v="9777"/>
    <n v="9442"/>
    <n v="5578"/>
    <n v="6119"/>
    <n v="3073"/>
    <n v="3664"/>
    <n v="1540"/>
    <n v="2116"/>
    <n v="911"/>
    <n v="789"/>
  </r>
  <r>
    <s v="NGA"/>
    <x v="0"/>
    <m/>
    <x v="20"/>
    <m/>
    <s v="SABUWA"/>
    <m/>
    <n v="116727"/>
    <n v="110145"/>
    <n v="226872"/>
    <n v="24255"/>
    <n v="19169"/>
    <n v="15492"/>
    <n v="12416"/>
    <n v="8449"/>
    <n v="7401"/>
    <n v="6815"/>
    <n v="5606"/>
    <n v="4797"/>
    <n v="3335"/>
    <n v="3049"/>
    <n v="1674"/>
    <n v="1502"/>
    <n v="841"/>
    <n v="1069"/>
    <n v="497"/>
    <n v="360"/>
    <n v="22119"/>
    <n v="17353"/>
    <n v="13247"/>
    <n v="11870"/>
    <n v="9724"/>
    <n v="8119"/>
    <n v="6645"/>
    <n v="5263"/>
    <n v="4277"/>
    <n v="2826"/>
    <n v="2572"/>
    <n v="1797"/>
    <n v="1708"/>
    <n v="951"/>
    <n v="901"/>
    <n v="387"/>
    <n v="386"/>
    <n v="46374"/>
    <n v="36522"/>
    <n v="28739"/>
    <n v="24286"/>
    <n v="18173"/>
    <n v="15520"/>
    <n v="13460"/>
    <n v="10869"/>
    <n v="9074"/>
    <n v="6161"/>
    <n v="5621"/>
    <n v="3471"/>
    <n v="3210"/>
    <n v="1792"/>
    <n v="1970"/>
    <n v="884"/>
    <n v="746"/>
  </r>
  <r>
    <s v="NGA"/>
    <x v="0"/>
    <m/>
    <x v="20"/>
    <m/>
    <s v="SAFANA"/>
    <m/>
    <n v="122128"/>
    <n v="119231"/>
    <n v="241359"/>
    <n v="25764"/>
    <n v="19924"/>
    <n v="15302"/>
    <n v="12096"/>
    <n v="8854"/>
    <n v="7620"/>
    <n v="7498"/>
    <n v="6054"/>
    <n v="5344"/>
    <n v="3699"/>
    <n v="3407"/>
    <n v="1770"/>
    <n v="1937"/>
    <n v="903"/>
    <n v="1040"/>
    <n v="526"/>
    <n v="390"/>
    <n v="24287"/>
    <n v="18864"/>
    <n v="14218"/>
    <n v="12423"/>
    <n v="10309"/>
    <n v="8673"/>
    <n v="7403"/>
    <n v="5565"/>
    <n v="4838"/>
    <n v="3064"/>
    <n v="2904"/>
    <n v="1910"/>
    <n v="1990"/>
    <n v="982"/>
    <n v="993"/>
    <n v="399"/>
    <n v="409"/>
    <n v="50051"/>
    <n v="38788"/>
    <n v="29520"/>
    <n v="24519"/>
    <n v="19163"/>
    <n v="16293"/>
    <n v="14901"/>
    <n v="11619"/>
    <n v="10182"/>
    <n v="6763"/>
    <n v="6311"/>
    <n v="3680"/>
    <n v="3927"/>
    <n v="1885"/>
    <n v="2033"/>
    <n v="925"/>
    <n v="799"/>
  </r>
  <r>
    <s v="NGA"/>
    <x v="0"/>
    <m/>
    <x v="20"/>
    <m/>
    <s v="SANDAMU"/>
    <m/>
    <n v="137479"/>
    <n v="137425"/>
    <n v="274904"/>
    <n v="28395"/>
    <n v="21390"/>
    <n v="17300"/>
    <n v="14093"/>
    <n v="10758"/>
    <n v="9163"/>
    <n v="8152"/>
    <n v="6438"/>
    <n v="5810"/>
    <n v="4474"/>
    <n v="3226"/>
    <n v="2679"/>
    <n v="2169"/>
    <n v="1121"/>
    <n v="977"/>
    <n v="821"/>
    <n v="513"/>
    <n v="26910"/>
    <n v="19961"/>
    <n v="17099"/>
    <n v="15363"/>
    <n v="10902"/>
    <n v="9794"/>
    <n v="8435"/>
    <n v="6739"/>
    <n v="5481"/>
    <n v="3999"/>
    <n v="3197"/>
    <n v="3050"/>
    <n v="2641"/>
    <n v="1546"/>
    <n v="859"/>
    <n v="998"/>
    <n v="451"/>
    <n v="55305"/>
    <n v="41351"/>
    <n v="34399"/>
    <n v="29456"/>
    <n v="21660"/>
    <n v="18957"/>
    <n v="16587"/>
    <n v="13177"/>
    <n v="11291"/>
    <n v="8473"/>
    <n v="6423"/>
    <n v="5729"/>
    <n v="4810"/>
    <n v="2667"/>
    <n v="1836"/>
    <n v="1819"/>
    <n v="964"/>
  </r>
  <r>
    <s v="NGA"/>
    <x v="0"/>
    <m/>
    <x v="20"/>
    <m/>
    <s v="ZANGO"/>
    <m/>
    <n v="119918"/>
    <n v="113745"/>
    <n v="233663"/>
    <n v="24845"/>
    <n v="19200"/>
    <n v="14758"/>
    <n v="11910"/>
    <n v="8659"/>
    <n v="7693"/>
    <n v="7406"/>
    <n v="6304"/>
    <n v="5520"/>
    <n v="3662"/>
    <n v="3423"/>
    <n v="1676"/>
    <n v="1940"/>
    <n v="780"/>
    <n v="1226"/>
    <n v="498"/>
    <n v="418"/>
    <n v="22011"/>
    <n v="17615"/>
    <n v="13507"/>
    <n v="11846"/>
    <n v="10119"/>
    <n v="8595"/>
    <n v="7261"/>
    <n v="5476"/>
    <n v="4817"/>
    <n v="3284"/>
    <n v="3156"/>
    <n v="1359"/>
    <n v="1931"/>
    <n v="1033"/>
    <n v="880"/>
    <n v="370"/>
    <n v="485"/>
    <n v="46856"/>
    <n v="36815"/>
    <n v="28265"/>
    <n v="23756"/>
    <n v="18778"/>
    <n v="16288"/>
    <n v="14667"/>
    <n v="11780"/>
    <n v="10337"/>
    <n v="6946"/>
    <n v="6579"/>
    <n v="3035"/>
    <n v="3871"/>
    <n v="1813"/>
    <n v="2106"/>
    <n v="868"/>
    <n v="903"/>
  </r>
  <r>
    <s v="NGA"/>
    <x v="0"/>
    <m/>
    <x v="21"/>
    <m/>
    <s v="ALIERO"/>
    <m/>
    <n v="49503"/>
    <n v="46578"/>
    <n v="96081"/>
    <n v="9674"/>
    <n v="8213"/>
    <n v="6661"/>
    <n v="5219"/>
    <n v="3626"/>
    <n v="3169"/>
    <n v="3014"/>
    <n v="2415"/>
    <n v="2084"/>
    <n v="1320"/>
    <n v="1312"/>
    <n v="852"/>
    <n v="869"/>
    <n v="438"/>
    <n v="389"/>
    <n v="146"/>
    <n v="102"/>
    <n v="9156"/>
    <n v="7892"/>
    <n v="5702"/>
    <n v="4705"/>
    <n v="3838"/>
    <n v="3450"/>
    <n v="2956"/>
    <n v="2147"/>
    <n v="1925"/>
    <n v="1156"/>
    <n v="1150"/>
    <n v="620"/>
    <n v="772"/>
    <n v="394"/>
    <n v="393"/>
    <n v="182"/>
    <n v="140"/>
    <n v="18830"/>
    <n v="16105"/>
    <n v="12363"/>
    <n v="9924"/>
    <n v="7464"/>
    <n v="6619"/>
    <n v="5970"/>
    <n v="4562"/>
    <n v="4009"/>
    <n v="2476"/>
    <n v="2462"/>
    <n v="1472"/>
    <n v="1641"/>
    <n v="832"/>
    <n v="782"/>
    <n v="328"/>
    <n v="242"/>
  </r>
  <r>
    <s v="NGA"/>
    <x v="0"/>
    <m/>
    <x v="21"/>
    <m/>
    <s v="AREWA-DANDI"/>
    <m/>
    <n v="114485"/>
    <n v="113672"/>
    <n v="228157"/>
    <n v="23989"/>
    <n v="19119"/>
    <n v="13605"/>
    <n v="11036"/>
    <n v="8113"/>
    <n v="7916"/>
    <n v="7055"/>
    <n v="5725"/>
    <n v="4802"/>
    <n v="3282"/>
    <n v="2813"/>
    <n v="2159"/>
    <n v="1867"/>
    <n v="1107"/>
    <n v="1050"/>
    <n v="445"/>
    <n v="402"/>
    <n v="22312"/>
    <n v="18696"/>
    <n v="13019"/>
    <n v="11615"/>
    <n v="10151"/>
    <n v="8511"/>
    <n v="7034"/>
    <n v="5167"/>
    <n v="4651"/>
    <n v="2913"/>
    <n v="2933"/>
    <n v="1845"/>
    <n v="1936"/>
    <n v="964"/>
    <n v="1035"/>
    <n v="475"/>
    <n v="415"/>
    <n v="46301"/>
    <n v="37815"/>
    <n v="26624"/>
    <n v="22651"/>
    <n v="18264"/>
    <n v="16427"/>
    <n v="14089"/>
    <n v="10892"/>
    <n v="9453"/>
    <n v="6195"/>
    <n v="5746"/>
    <n v="4004"/>
    <n v="3803"/>
    <n v="2071"/>
    <n v="2085"/>
    <n v="920"/>
    <n v="817"/>
  </r>
  <r>
    <s v="NGA"/>
    <x v="0"/>
    <m/>
    <x v="21"/>
    <m/>
    <s v="ARGUNGU"/>
    <m/>
    <n v="135381"/>
    <n v="135090"/>
    <n v="270471"/>
    <n v="26914"/>
    <n v="22311"/>
    <n v="17611"/>
    <n v="14062"/>
    <n v="10035"/>
    <n v="9040"/>
    <n v="7795"/>
    <n v="6753"/>
    <n v="5534"/>
    <n v="3877"/>
    <n v="3614"/>
    <n v="2629"/>
    <n v="2173"/>
    <n v="1153"/>
    <n v="989"/>
    <n v="550"/>
    <n v="341"/>
    <n v="25984"/>
    <n v="22137"/>
    <n v="15971"/>
    <n v="13484"/>
    <n v="11685"/>
    <n v="10480"/>
    <n v="8367"/>
    <n v="6291"/>
    <n v="5773"/>
    <n v="3385"/>
    <n v="3455"/>
    <n v="2106"/>
    <n v="2359"/>
    <n v="1244"/>
    <n v="1322"/>
    <n v="544"/>
    <n v="503"/>
    <n v="52898"/>
    <n v="44448"/>
    <n v="33582"/>
    <n v="27546"/>
    <n v="21720"/>
    <n v="19520"/>
    <n v="16162"/>
    <n v="13044"/>
    <n v="11307"/>
    <n v="7262"/>
    <n v="7069"/>
    <n v="4735"/>
    <n v="4532"/>
    <n v="2397"/>
    <n v="2311"/>
    <n v="1094"/>
    <n v="844"/>
  </r>
  <r>
    <s v="NGA"/>
    <x v="0"/>
    <m/>
    <x v="21"/>
    <m/>
    <s v="AUGIE"/>
    <m/>
    <n v="79030"/>
    <n v="78146"/>
    <n v="157176"/>
    <n v="16272"/>
    <n v="13212"/>
    <n v="9393"/>
    <n v="7445"/>
    <n v="5192"/>
    <n v="5169"/>
    <n v="5023"/>
    <n v="4174"/>
    <n v="3585"/>
    <n v="2439"/>
    <n v="2280"/>
    <n v="1449"/>
    <n v="1392"/>
    <n v="904"/>
    <n v="629"/>
    <n v="278"/>
    <n v="194"/>
    <n v="15257"/>
    <n v="12790"/>
    <n v="9044"/>
    <n v="7823"/>
    <n v="6932"/>
    <n v="5894"/>
    <n v="5112"/>
    <n v="3577"/>
    <n v="3463"/>
    <n v="1856"/>
    <n v="2142"/>
    <n v="1036"/>
    <n v="1314"/>
    <n v="770"/>
    <n v="651"/>
    <n v="264"/>
    <n v="221"/>
    <n v="31529"/>
    <n v="26002"/>
    <n v="18437"/>
    <n v="15268"/>
    <n v="12124"/>
    <n v="11063"/>
    <n v="10135"/>
    <n v="7751"/>
    <n v="7048"/>
    <n v="4295"/>
    <n v="4422"/>
    <n v="2485"/>
    <n v="2706"/>
    <n v="1674"/>
    <n v="1280"/>
    <n v="542"/>
    <n v="415"/>
  </r>
  <r>
    <s v="NGA"/>
    <x v="0"/>
    <m/>
    <x v="21"/>
    <m/>
    <s v="BAGUDO"/>
    <m/>
    <n v="160779"/>
    <n v="159938"/>
    <n v="320717"/>
    <n v="32374"/>
    <n v="26985"/>
    <n v="19340"/>
    <n v="14820"/>
    <n v="10468"/>
    <n v="10806"/>
    <n v="10389"/>
    <n v="8405"/>
    <n v="7251"/>
    <n v="4989"/>
    <n v="4601"/>
    <n v="2979"/>
    <n v="3014"/>
    <n v="1677"/>
    <n v="1499"/>
    <n v="707"/>
    <n v="475"/>
    <n v="31070"/>
    <n v="27448"/>
    <n v="18125"/>
    <n v="15909"/>
    <n v="14346"/>
    <n v="11910"/>
    <n v="10148"/>
    <n v="7106"/>
    <n v="6829"/>
    <n v="3693"/>
    <n v="4415"/>
    <n v="2319"/>
    <n v="2618"/>
    <n v="1336"/>
    <n v="1618"/>
    <n v="550"/>
    <n v="498"/>
    <n v="63444"/>
    <n v="54433"/>
    <n v="37465"/>
    <n v="30729"/>
    <n v="24814"/>
    <n v="22716"/>
    <n v="20537"/>
    <n v="15511"/>
    <n v="14080"/>
    <n v="8682"/>
    <n v="9016"/>
    <n v="5298"/>
    <n v="5632"/>
    <n v="3013"/>
    <n v="3117"/>
    <n v="1257"/>
    <n v="973"/>
  </r>
  <r>
    <s v="NGA"/>
    <x v="0"/>
    <m/>
    <x v="21"/>
    <m/>
    <s v="BIRNIN KEBBI"/>
    <m/>
    <n v="211701"/>
    <n v="205889"/>
    <n v="417590"/>
    <n v="40466"/>
    <n v="32473"/>
    <n v="26970"/>
    <n v="21527"/>
    <n v="17049"/>
    <n v="15146"/>
    <n v="12220"/>
    <n v="11302"/>
    <n v="9053"/>
    <n v="7021"/>
    <n v="5516"/>
    <n v="4717"/>
    <n v="3190"/>
    <n v="2300"/>
    <n v="1498"/>
    <n v="794"/>
    <n v="459"/>
    <n v="39000"/>
    <n v="32902"/>
    <n v="24744"/>
    <n v="20651"/>
    <n v="17402"/>
    <n v="15393"/>
    <n v="12590"/>
    <n v="10381"/>
    <n v="8870"/>
    <n v="5294"/>
    <n v="5386"/>
    <n v="3652"/>
    <n v="3699"/>
    <n v="2156"/>
    <n v="2023"/>
    <n v="1002"/>
    <n v="744"/>
    <n v="79466"/>
    <n v="65375"/>
    <n v="51714"/>
    <n v="42178"/>
    <n v="34451"/>
    <n v="30539"/>
    <n v="24810"/>
    <n v="21683"/>
    <n v="17923"/>
    <n v="12315"/>
    <n v="10902"/>
    <n v="8369"/>
    <n v="6889"/>
    <n v="4456"/>
    <n v="3521"/>
    <n v="1796"/>
    <n v="1203"/>
  </r>
  <r>
    <s v="NGA"/>
    <x v="0"/>
    <m/>
    <x v="21"/>
    <m/>
    <s v="BUNZA"/>
    <m/>
    <n v="87617"/>
    <n v="88244"/>
    <n v="175861"/>
    <n v="17879"/>
    <n v="14557"/>
    <n v="11043"/>
    <n v="8541"/>
    <n v="6011"/>
    <n v="6080"/>
    <n v="5088"/>
    <n v="4138"/>
    <n v="3563"/>
    <n v="2571"/>
    <n v="2424"/>
    <n v="1888"/>
    <n v="1520"/>
    <n v="1008"/>
    <n v="692"/>
    <n v="407"/>
    <n v="207"/>
    <n v="16719"/>
    <n v="14780"/>
    <n v="10839"/>
    <n v="8527"/>
    <n v="7475"/>
    <n v="6440"/>
    <n v="5349"/>
    <n v="4073"/>
    <n v="3917"/>
    <n v="2175"/>
    <n v="2428"/>
    <n v="1453"/>
    <n v="1555"/>
    <n v="893"/>
    <n v="946"/>
    <n v="391"/>
    <n v="284"/>
    <n v="34598"/>
    <n v="29337"/>
    <n v="21882"/>
    <n v="17068"/>
    <n v="13486"/>
    <n v="12520"/>
    <n v="10437"/>
    <n v="8211"/>
    <n v="7480"/>
    <n v="4746"/>
    <n v="4852"/>
    <n v="3341"/>
    <n v="3075"/>
    <n v="1901"/>
    <n v="1638"/>
    <n v="798"/>
    <n v="491"/>
  </r>
  <r>
    <s v="NGA"/>
    <x v="0"/>
    <m/>
    <x v="21"/>
    <m/>
    <s v="DANDI"/>
    <m/>
    <n v="91654"/>
    <n v="91180"/>
    <n v="182834"/>
    <n v="18717"/>
    <n v="15334"/>
    <n v="11218"/>
    <n v="8893"/>
    <n v="6473"/>
    <n v="6220"/>
    <n v="5658"/>
    <n v="4592"/>
    <n v="3783"/>
    <n v="2655"/>
    <n v="2433"/>
    <n v="1858"/>
    <n v="1541"/>
    <n v="908"/>
    <n v="708"/>
    <n v="398"/>
    <n v="265"/>
    <n v="17438"/>
    <n v="15500"/>
    <n v="10496"/>
    <n v="8780"/>
    <n v="8028"/>
    <n v="6882"/>
    <n v="5866"/>
    <n v="4185"/>
    <n v="3888"/>
    <n v="2187"/>
    <n v="2502"/>
    <n v="1405"/>
    <n v="1558"/>
    <n v="827"/>
    <n v="925"/>
    <n v="380"/>
    <n v="333"/>
    <n v="36155"/>
    <n v="30834"/>
    <n v="21714"/>
    <n v="17673"/>
    <n v="14501"/>
    <n v="13102"/>
    <n v="11524"/>
    <n v="8777"/>
    <n v="7671"/>
    <n v="4842"/>
    <n v="4935"/>
    <n v="3263"/>
    <n v="3099"/>
    <n v="1735"/>
    <n v="1633"/>
    <n v="778"/>
    <n v="598"/>
  </r>
  <r>
    <s v="NGA"/>
    <x v="0"/>
    <m/>
    <x v="21"/>
    <m/>
    <s v="FAKAI"/>
    <m/>
    <n v="88685"/>
    <n v="86562"/>
    <n v="175247"/>
    <n v="18049"/>
    <n v="14484"/>
    <n v="11245"/>
    <n v="9082"/>
    <n v="6466"/>
    <n v="6053"/>
    <n v="5484"/>
    <n v="4295"/>
    <n v="3599"/>
    <n v="2456"/>
    <n v="2312"/>
    <n v="1520"/>
    <n v="1351"/>
    <n v="755"/>
    <n v="757"/>
    <n v="409"/>
    <n v="368"/>
    <n v="17151"/>
    <n v="13953"/>
    <n v="10445"/>
    <n v="9066"/>
    <n v="7466"/>
    <n v="6374"/>
    <n v="5016"/>
    <n v="3756"/>
    <n v="3568"/>
    <n v="2310"/>
    <n v="2301"/>
    <n v="1331"/>
    <n v="1364"/>
    <n v="744"/>
    <n v="934"/>
    <n v="396"/>
    <n v="387"/>
    <n v="35200"/>
    <n v="28437"/>
    <n v="21690"/>
    <n v="18148"/>
    <n v="13932"/>
    <n v="12427"/>
    <n v="10500"/>
    <n v="8051"/>
    <n v="7167"/>
    <n v="4766"/>
    <n v="4613"/>
    <n v="2851"/>
    <n v="2715"/>
    <n v="1499"/>
    <n v="1691"/>
    <n v="805"/>
    <n v="755"/>
  </r>
  <r>
    <s v="NGA"/>
    <x v="0"/>
    <m/>
    <x v="21"/>
    <m/>
    <s v="GWANDU"/>
    <m/>
    <n v="91647"/>
    <n v="93555"/>
    <n v="185202"/>
    <n v="19069"/>
    <n v="15296"/>
    <n v="11001"/>
    <n v="8386"/>
    <n v="5664"/>
    <n v="5790"/>
    <n v="5473"/>
    <n v="4692"/>
    <n v="4171"/>
    <n v="2789"/>
    <n v="2738"/>
    <n v="2089"/>
    <n v="1778"/>
    <n v="1109"/>
    <n v="866"/>
    <n v="463"/>
    <n v="273"/>
    <n v="18105"/>
    <n v="15359"/>
    <n v="11634"/>
    <n v="9523"/>
    <n v="7556"/>
    <n v="6596"/>
    <n v="5646"/>
    <n v="4080"/>
    <n v="4261"/>
    <n v="2297"/>
    <n v="2514"/>
    <n v="1537"/>
    <n v="1671"/>
    <n v="951"/>
    <n v="1042"/>
    <n v="463"/>
    <n v="320"/>
    <n v="37174"/>
    <n v="30655"/>
    <n v="22635"/>
    <n v="17909"/>
    <n v="13220"/>
    <n v="12386"/>
    <n v="11119"/>
    <n v="8772"/>
    <n v="8432"/>
    <n v="5086"/>
    <n v="5252"/>
    <n v="3626"/>
    <n v="3449"/>
    <n v="2060"/>
    <n v="1908"/>
    <n v="926"/>
    <n v="593"/>
  </r>
  <r>
    <s v="NGA"/>
    <x v="0"/>
    <m/>
    <x v="21"/>
    <m/>
    <s v="JEGA"/>
    <m/>
    <n v="142586"/>
    <n v="140688"/>
    <n v="283274"/>
    <n v="27974"/>
    <n v="24700"/>
    <n v="18482"/>
    <n v="14483"/>
    <n v="10188"/>
    <n v="9222"/>
    <n v="8372"/>
    <n v="6973"/>
    <n v="6077"/>
    <n v="4176"/>
    <n v="3792"/>
    <n v="2690"/>
    <n v="2326"/>
    <n v="1293"/>
    <n v="1051"/>
    <n v="462"/>
    <n v="325"/>
    <n v="26286"/>
    <n v="24262"/>
    <n v="17360"/>
    <n v="14030"/>
    <n v="12273"/>
    <n v="10779"/>
    <n v="8910"/>
    <n v="6587"/>
    <n v="5913"/>
    <n v="3181"/>
    <n v="3587"/>
    <n v="1911"/>
    <n v="2333"/>
    <n v="1157"/>
    <n v="1289"/>
    <n v="436"/>
    <n v="394"/>
    <n v="54260"/>
    <n v="48962"/>
    <n v="35842"/>
    <n v="28513"/>
    <n v="22461"/>
    <n v="20001"/>
    <n v="17282"/>
    <n v="13560"/>
    <n v="11990"/>
    <n v="7357"/>
    <n v="7379"/>
    <n v="4601"/>
    <n v="4659"/>
    <n v="2450"/>
    <n v="2340"/>
    <n v="898"/>
    <n v="719"/>
  </r>
  <r>
    <s v="NGA"/>
    <x v="0"/>
    <m/>
    <x v="21"/>
    <m/>
    <s v="KALGO"/>
    <m/>
    <n v="60482"/>
    <n v="60414"/>
    <n v="120896"/>
    <n v="12474"/>
    <n v="10515"/>
    <n v="7578"/>
    <n v="5700"/>
    <n v="3758"/>
    <n v="3985"/>
    <n v="3430"/>
    <n v="3186"/>
    <n v="2598"/>
    <n v="1803"/>
    <n v="1638"/>
    <n v="1261"/>
    <n v="1092"/>
    <n v="602"/>
    <n v="463"/>
    <n v="258"/>
    <n v="141"/>
    <n v="11680"/>
    <n v="10358"/>
    <n v="7119"/>
    <n v="5664"/>
    <n v="5185"/>
    <n v="4707"/>
    <n v="3822"/>
    <n v="2872"/>
    <n v="2548"/>
    <n v="1403"/>
    <n v="1629"/>
    <n v="931"/>
    <n v="957"/>
    <n v="590"/>
    <n v="531"/>
    <n v="249"/>
    <n v="169"/>
    <n v="24154"/>
    <n v="20873"/>
    <n v="14697"/>
    <n v="11364"/>
    <n v="8943"/>
    <n v="8692"/>
    <n v="7252"/>
    <n v="6058"/>
    <n v="5146"/>
    <n v="3206"/>
    <n v="3267"/>
    <n v="2192"/>
    <n v="2049"/>
    <n v="1192"/>
    <n v="994"/>
    <n v="507"/>
    <n v="310"/>
  </r>
  <r>
    <s v="NGA"/>
    <x v="0"/>
    <m/>
    <x v="21"/>
    <m/>
    <s v="KOKO/BESSE"/>
    <m/>
    <n v="99311"/>
    <n v="95632"/>
    <n v="194943"/>
    <n v="20028"/>
    <n v="16829"/>
    <n v="12647"/>
    <n v="10113"/>
    <n v="6812"/>
    <n v="6536"/>
    <n v="6178"/>
    <n v="4942"/>
    <n v="4240"/>
    <n v="2682"/>
    <n v="2646"/>
    <n v="1703"/>
    <n v="1634"/>
    <n v="888"/>
    <n v="853"/>
    <n v="334"/>
    <n v="246"/>
    <n v="18733"/>
    <n v="16379"/>
    <n v="11325"/>
    <n v="9646"/>
    <n v="8796"/>
    <n v="7166"/>
    <n v="5780"/>
    <n v="4160"/>
    <n v="3884"/>
    <n v="2170"/>
    <n v="2368"/>
    <n v="1259"/>
    <n v="1693"/>
    <n v="829"/>
    <n v="845"/>
    <n v="315"/>
    <n v="284"/>
    <n v="38761"/>
    <n v="33208"/>
    <n v="23972"/>
    <n v="19759"/>
    <n v="15608"/>
    <n v="13702"/>
    <n v="11958"/>
    <n v="9102"/>
    <n v="8124"/>
    <n v="4852"/>
    <n v="5014"/>
    <n v="2962"/>
    <n v="3327"/>
    <n v="1717"/>
    <n v="1698"/>
    <n v="649"/>
    <n v="530"/>
  </r>
  <r>
    <s v="NGA"/>
    <x v="0"/>
    <m/>
    <x v="21"/>
    <m/>
    <s v="MAIYAMA"/>
    <m/>
    <n v="115373"/>
    <n v="117331"/>
    <n v="232704"/>
    <n v="25718"/>
    <n v="20856"/>
    <n v="13675"/>
    <n v="10277"/>
    <n v="6847"/>
    <n v="6707"/>
    <n v="6968"/>
    <n v="5729"/>
    <n v="5062"/>
    <n v="3456"/>
    <n v="3227"/>
    <n v="2045"/>
    <n v="2068"/>
    <n v="1038"/>
    <n v="958"/>
    <n v="455"/>
    <n v="287"/>
    <n v="23805"/>
    <n v="20580"/>
    <n v="13507"/>
    <n v="10664"/>
    <n v="9907"/>
    <n v="8990"/>
    <n v="7624"/>
    <n v="5493"/>
    <n v="4883"/>
    <n v="2635"/>
    <n v="2894"/>
    <n v="1738"/>
    <n v="2046"/>
    <n v="878"/>
    <n v="1008"/>
    <n v="351"/>
    <n v="328"/>
    <n v="49523"/>
    <n v="41436"/>
    <n v="27182"/>
    <n v="20941"/>
    <n v="16754"/>
    <n v="15697"/>
    <n v="14592"/>
    <n v="11222"/>
    <n v="9945"/>
    <n v="6091"/>
    <n v="6121"/>
    <n v="3783"/>
    <n v="4114"/>
    <n v="1916"/>
    <n v="1966"/>
    <n v="806"/>
    <n v="615"/>
  </r>
  <r>
    <s v="NGA"/>
    <x v="0"/>
    <m/>
    <x v="21"/>
    <m/>
    <s v="NGASKI"/>
    <m/>
    <n v="100145"/>
    <n v="101178"/>
    <n v="201323"/>
    <n v="20440"/>
    <n v="16795"/>
    <n v="12052"/>
    <n v="10080"/>
    <n v="7238"/>
    <n v="6885"/>
    <n v="6149"/>
    <n v="4976"/>
    <n v="4190"/>
    <n v="2740"/>
    <n v="2625"/>
    <n v="1728"/>
    <n v="1660"/>
    <n v="837"/>
    <n v="884"/>
    <n v="471"/>
    <n v="395"/>
    <n v="20285"/>
    <n v="17081"/>
    <n v="11744"/>
    <n v="10622"/>
    <n v="9001"/>
    <n v="7548"/>
    <n v="5915"/>
    <n v="4339"/>
    <n v="4077"/>
    <n v="2350"/>
    <n v="2525"/>
    <n v="1367"/>
    <n v="1593"/>
    <n v="886"/>
    <n v="993"/>
    <n v="452"/>
    <n v="400"/>
    <n v="40725"/>
    <n v="33876"/>
    <n v="23796"/>
    <n v="20702"/>
    <n v="16239"/>
    <n v="14433"/>
    <n v="12064"/>
    <n v="9315"/>
    <n v="8267"/>
    <n v="5090"/>
    <n v="5150"/>
    <n v="3095"/>
    <n v="3253"/>
    <n v="1723"/>
    <n v="1877"/>
    <n v="923"/>
    <n v="795"/>
  </r>
  <r>
    <s v="NGA"/>
    <x v="0"/>
    <m/>
    <x v="21"/>
    <m/>
    <s v="SAKABA"/>
    <m/>
    <n v="76717"/>
    <n v="75224"/>
    <n v="151941"/>
    <n v="15303"/>
    <n v="12613"/>
    <n v="9832"/>
    <n v="7519"/>
    <n v="5545"/>
    <n v="5174"/>
    <n v="4934"/>
    <n v="3910"/>
    <n v="3191"/>
    <n v="2140"/>
    <n v="1981"/>
    <n v="1232"/>
    <n v="1229"/>
    <n v="722"/>
    <n v="776"/>
    <n v="331"/>
    <n v="285"/>
    <n v="14922"/>
    <n v="12230"/>
    <n v="9557"/>
    <n v="7854"/>
    <n v="6464"/>
    <n v="5283"/>
    <n v="4276"/>
    <n v="3342"/>
    <n v="3066"/>
    <n v="1802"/>
    <n v="1888"/>
    <n v="1193"/>
    <n v="1195"/>
    <n v="639"/>
    <n v="806"/>
    <n v="358"/>
    <n v="349"/>
    <n v="30225"/>
    <n v="24843"/>
    <n v="19389"/>
    <n v="15373"/>
    <n v="12009"/>
    <n v="10457"/>
    <n v="9210"/>
    <n v="7252"/>
    <n v="6257"/>
    <n v="3942"/>
    <n v="3869"/>
    <n v="2425"/>
    <n v="2424"/>
    <n v="1361"/>
    <n v="1582"/>
    <n v="689"/>
    <n v="634"/>
  </r>
  <r>
    <s v="NGA"/>
    <x v="0"/>
    <m/>
    <x v="21"/>
    <m/>
    <s v="SHANGA"/>
    <m/>
    <n v="84082"/>
    <n v="83708"/>
    <n v="167790"/>
    <n v="17071"/>
    <n v="13901"/>
    <n v="9843"/>
    <n v="7974"/>
    <n v="5777"/>
    <n v="5867"/>
    <n v="5580"/>
    <n v="4376"/>
    <n v="3706"/>
    <n v="2504"/>
    <n v="2357"/>
    <n v="1333"/>
    <n v="1433"/>
    <n v="762"/>
    <n v="889"/>
    <n v="362"/>
    <n v="347"/>
    <n v="16058"/>
    <n v="13403"/>
    <n v="9720"/>
    <n v="8781"/>
    <n v="7769"/>
    <n v="6425"/>
    <n v="5294"/>
    <n v="3748"/>
    <n v="3440"/>
    <n v="1953"/>
    <n v="2255"/>
    <n v="1109"/>
    <n v="1456"/>
    <n v="841"/>
    <n v="782"/>
    <n v="329"/>
    <n v="345"/>
    <n v="33129"/>
    <n v="27304"/>
    <n v="19563"/>
    <n v="16755"/>
    <n v="13546"/>
    <n v="12292"/>
    <n v="10874"/>
    <n v="8124"/>
    <n v="7146"/>
    <n v="4457"/>
    <n v="4612"/>
    <n v="2442"/>
    <n v="2889"/>
    <n v="1603"/>
    <n v="1671"/>
    <n v="691"/>
    <n v="692"/>
  </r>
  <r>
    <s v="NGA"/>
    <x v="0"/>
    <m/>
    <x v="21"/>
    <m/>
    <s v="SURU"/>
    <m/>
    <n v="81033"/>
    <n v="83295"/>
    <n v="164328"/>
    <n v="16437"/>
    <n v="13602"/>
    <n v="9804"/>
    <n v="7620"/>
    <n v="5262"/>
    <n v="5391"/>
    <n v="5143"/>
    <n v="4237"/>
    <n v="3555"/>
    <n v="2367"/>
    <n v="2317"/>
    <n v="1580"/>
    <n v="1605"/>
    <n v="805"/>
    <n v="768"/>
    <n v="328"/>
    <n v="212"/>
    <n v="15621"/>
    <n v="13766"/>
    <n v="10012"/>
    <n v="8055"/>
    <n v="7291"/>
    <n v="6201"/>
    <n v="5339"/>
    <n v="3825"/>
    <n v="3725"/>
    <n v="2193"/>
    <n v="2411"/>
    <n v="1237"/>
    <n v="1505"/>
    <n v="675"/>
    <n v="869"/>
    <n v="310"/>
    <n v="260"/>
    <n v="32058"/>
    <n v="27368"/>
    <n v="19816"/>
    <n v="15675"/>
    <n v="12553"/>
    <n v="11592"/>
    <n v="10482"/>
    <n v="8062"/>
    <n v="7280"/>
    <n v="4560"/>
    <n v="4728"/>
    <n v="2817"/>
    <n v="3110"/>
    <n v="1480"/>
    <n v="1637"/>
    <n v="638"/>
    <n v="472"/>
  </r>
  <r>
    <s v="NGA"/>
    <x v="0"/>
    <m/>
    <x v="21"/>
    <m/>
    <s v="WASAGU/DANKO"/>
    <m/>
    <n v="203234"/>
    <n v="206075"/>
    <n v="409309"/>
    <n v="42324"/>
    <n v="34122"/>
    <n v="24198"/>
    <n v="18796"/>
    <n v="13885"/>
    <n v="14127"/>
    <n v="13264"/>
    <n v="10398"/>
    <n v="8470"/>
    <n v="5519"/>
    <n v="5257"/>
    <n v="3519"/>
    <n v="3395"/>
    <n v="2029"/>
    <n v="1995"/>
    <n v="1095"/>
    <n v="841"/>
    <n v="41543"/>
    <n v="34252"/>
    <n v="24277"/>
    <n v="22132"/>
    <n v="18705"/>
    <n v="14584"/>
    <n v="11606"/>
    <n v="8343"/>
    <n v="7925"/>
    <n v="4614"/>
    <n v="5183"/>
    <n v="3188"/>
    <n v="3662"/>
    <n v="1937"/>
    <n v="2323"/>
    <n v="920"/>
    <n v="881"/>
    <n v="83867"/>
    <n v="68374"/>
    <n v="48475"/>
    <n v="40928"/>
    <n v="32590"/>
    <n v="28711"/>
    <n v="24870"/>
    <n v="18741"/>
    <n v="16395"/>
    <n v="10133"/>
    <n v="10440"/>
    <n v="6707"/>
    <n v="7057"/>
    <n v="3966"/>
    <n v="4318"/>
    <n v="2015"/>
    <n v="1722"/>
  </r>
  <r>
    <s v="NGA"/>
    <x v="0"/>
    <m/>
    <x v="21"/>
    <m/>
    <s v="YAURI"/>
    <m/>
    <n v="70558"/>
    <n v="62156"/>
    <n v="132714"/>
    <n v="13054"/>
    <n v="10163"/>
    <n v="8995"/>
    <n v="8076"/>
    <n v="5998"/>
    <n v="5630"/>
    <n v="4528"/>
    <n v="3848"/>
    <n v="2812"/>
    <n v="2034"/>
    <n v="1560"/>
    <n v="1332"/>
    <n v="882"/>
    <n v="620"/>
    <n v="513"/>
    <n v="273"/>
    <n v="240"/>
    <n v="12232"/>
    <n v="9922"/>
    <n v="7166"/>
    <n v="6418"/>
    <n v="5786"/>
    <n v="5169"/>
    <n v="3658"/>
    <n v="2852"/>
    <n v="2425"/>
    <n v="1489"/>
    <n v="1541"/>
    <n v="906"/>
    <n v="896"/>
    <n v="492"/>
    <n v="692"/>
    <n v="236"/>
    <n v="276"/>
    <n v="25286"/>
    <n v="20085"/>
    <n v="16161"/>
    <n v="14494"/>
    <n v="11784"/>
    <n v="10799"/>
    <n v="8186"/>
    <n v="6700"/>
    <n v="5237"/>
    <n v="3523"/>
    <n v="3101"/>
    <n v="2238"/>
    <n v="1778"/>
    <n v="1112"/>
    <n v="1205"/>
    <n v="509"/>
    <n v="516"/>
  </r>
  <r>
    <s v="NGA"/>
    <x v="0"/>
    <m/>
    <x v="21"/>
    <m/>
    <s v="ZURU"/>
    <m/>
    <n v="126117"/>
    <n v="115799"/>
    <n v="241916"/>
    <n v="26589"/>
    <n v="19059"/>
    <n v="16123"/>
    <n v="13192"/>
    <n v="9576"/>
    <n v="8429"/>
    <n v="7018"/>
    <n v="6155"/>
    <n v="4685"/>
    <n v="3587"/>
    <n v="3107"/>
    <n v="2862"/>
    <n v="2066"/>
    <n v="1364"/>
    <n v="1142"/>
    <n v="582"/>
    <n v="581"/>
    <n v="21235"/>
    <n v="18026"/>
    <n v="14859"/>
    <n v="11864"/>
    <n v="9236"/>
    <n v="7855"/>
    <n v="6126"/>
    <n v="5342"/>
    <n v="4931"/>
    <n v="3625"/>
    <n v="3462"/>
    <n v="2667"/>
    <n v="2103"/>
    <n v="1569"/>
    <n v="1457"/>
    <n v="765"/>
    <n v="677"/>
    <n v="47824"/>
    <n v="37085"/>
    <n v="30982"/>
    <n v="25056"/>
    <n v="18812"/>
    <n v="16284"/>
    <n v="13144"/>
    <n v="11497"/>
    <n v="9616"/>
    <n v="7212"/>
    <n v="6569"/>
    <n v="5529"/>
    <n v="4169"/>
    <n v="2933"/>
    <n v="2599"/>
    <n v="1347"/>
    <n v="1258"/>
  </r>
  <r>
    <s v="NGA"/>
    <x v="0"/>
    <m/>
    <x v="22"/>
    <m/>
    <s v="ADAVI"/>
    <m/>
    <n v="131693"/>
    <n v="130148"/>
    <n v="261841"/>
    <n v="25612"/>
    <n v="19766"/>
    <n v="16754"/>
    <n v="14323"/>
    <n v="10533"/>
    <n v="8628"/>
    <n v="7783"/>
    <n v="6921"/>
    <n v="5617"/>
    <n v="4562"/>
    <n v="3515"/>
    <n v="2159"/>
    <n v="2061"/>
    <n v="1605"/>
    <n v="854"/>
    <n v="706"/>
    <n v="294"/>
    <n v="24989"/>
    <n v="19134"/>
    <n v="16038"/>
    <n v="13647"/>
    <n v="10707"/>
    <n v="9549"/>
    <n v="8233"/>
    <n v="6737"/>
    <n v="5452"/>
    <n v="4113"/>
    <n v="3257"/>
    <n v="2386"/>
    <n v="2121"/>
    <n v="1895"/>
    <n v="874"/>
    <n v="613"/>
    <n v="403"/>
    <n v="50601"/>
    <n v="38900"/>
    <n v="32792"/>
    <n v="27970"/>
    <n v="21240"/>
    <n v="18177"/>
    <n v="16016"/>
    <n v="13658"/>
    <n v="11069"/>
    <n v="8675"/>
    <n v="6772"/>
    <n v="4545"/>
    <n v="4182"/>
    <n v="3500"/>
    <n v="1728"/>
    <n v="1319"/>
    <n v="697"/>
  </r>
  <r>
    <s v="NGA"/>
    <x v="0"/>
    <m/>
    <x v="22"/>
    <m/>
    <s v="AJAOKUTA"/>
    <m/>
    <n v="69080"/>
    <n v="64426"/>
    <n v="133506"/>
    <n v="12176"/>
    <n v="9902"/>
    <n v="8768"/>
    <n v="7574"/>
    <n v="5654"/>
    <n v="4770"/>
    <n v="4260"/>
    <n v="3855"/>
    <n v="3428"/>
    <n v="2904"/>
    <n v="1920"/>
    <n v="1451"/>
    <n v="983"/>
    <n v="662"/>
    <n v="366"/>
    <n v="255"/>
    <n v="152"/>
    <n v="11287"/>
    <n v="9478"/>
    <n v="8276"/>
    <n v="7017"/>
    <n v="5514"/>
    <n v="4934"/>
    <n v="4204"/>
    <n v="3770"/>
    <n v="2934"/>
    <n v="2131"/>
    <n v="1535"/>
    <n v="1126"/>
    <n v="895"/>
    <n v="594"/>
    <n v="359"/>
    <n v="221"/>
    <n v="151"/>
    <n v="23463"/>
    <n v="19380"/>
    <n v="17044"/>
    <n v="14591"/>
    <n v="11168"/>
    <n v="9704"/>
    <n v="8464"/>
    <n v="7625"/>
    <n v="6362"/>
    <n v="5035"/>
    <n v="3455"/>
    <n v="2577"/>
    <n v="1878"/>
    <n v="1256"/>
    <n v="725"/>
    <n v="476"/>
    <n v="303"/>
  </r>
  <r>
    <s v="NGA"/>
    <x v="0"/>
    <m/>
    <x v="22"/>
    <m/>
    <s v="ANKPA"/>
    <m/>
    <n v="177591"/>
    <n v="175324"/>
    <n v="352915"/>
    <n v="34567"/>
    <n v="26727"/>
    <n v="22610"/>
    <n v="19220"/>
    <n v="14482"/>
    <n v="11952"/>
    <n v="10646"/>
    <n v="9185"/>
    <n v="7576"/>
    <n v="5781"/>
    <n v="4790"/>
    <n v="2836"/>
    <n v="2822"/>
    <n v="1709"/>
    <n v="1250"/>
    <n v="794"/>
    <n v="644"/>
    <n v="33015"/>
    <n v="25509"/>
    <n v="21273"/>
    <n v="18783"/>
    <n v="14761"/>
    <n v="13004"/>
    <n v="10809"/>
    <n v="9054"/>
    <n v="7579"/>
    <n v="5522"/>
    <n v="4688"/>
    <n v="3119"/>
    <n v="3283"/>
    <n v="2081"/>
    <n v="1345"/>
    <n v="865"/>
    <n v="634"/>
    <n v="67582"/>
    <n v="52236"/>
    <n v="43883"/>
    <n v="38003"/>
    <n v="29243"/>
    <n v="24956"/>
    <n v="21455"/>
    <n v="18239"/>
    <n v="15155"/>
    <n v="11303"/>
    <n v="9478"/>
    <n v="5955"/>
    <n v="6105"/>
    <n v="3790"/>
    <n v="2595"/>
    <n v="1659"/>
    <n v="1278"/>
  </r>
  <r>
    <s v="NGA"/>
    <x v="0"/>
    <m/>
    <x v="22"/>
    <m/>
    <s v="BASSA"/>
    <m/>
    <n v="96636"/>
    <n v="95506"/>
    <n v="192142"/>
    <n v="18244"/>
    <n v="14389"/>
    <n v="12185"/>
    <n v="10304"/>
    <n v="7687"/>
    <n v="6517"/>
    <n v="5863"/>
    <n v="5085"/>
    <n v="4213"/>
    <n v="3311"/>
    <n v="2701"/>
    <n v="1763"/>
    <n v="1571"/>
    <n v="1061"/>
    <n v="826"/>
    <n v="547"/>
    <n v="369"/>
    <n v="17547"/>
    <n v="13772"/>
    <n v="11419"/>
    <n v="9980"/>
    <n v="8042"/>
    <n v="7011"/>
    <n v="5919"/>
    <n v="4932"/>
    <n v="4128"/>
    <n v="3136"/>
    <n v="2581"/>
    <n v="2016"/>
    <n v="1651"/>
    <n v="1604"/>
    <n v="826"/>
    <n v="616"/>
    <n v="326"/>
    <n v="35791"/>
    <n v="28161"/>
    <n v="23604"/>
    <n v="20284"/>
    <n v="15729"/>
    <n v="13528"/>
    <n v="11782"/>
    <n v="10017"/>
    <n v="8341"/>
    <n v="6447"/>
    <n v="5282"/>
    <n v="3779"/>
    <n v="3222"/>
    <n v="2665"/>
    <n v="1652"/>
    <n v="1163"/>
    <n v="695"/>
  </r>
  <r>
    <s v="NGA"/>
    <x v="0"/>
    <m/>
    <x v="22"/>
    <m/>
    <s v="DEKINA"/>
    <m/>
    <n v="168377"/>
    <n v="166024"/>
    <n v="334401"/>
    <n v="31348"/>
    <n v="25458"/>
    <n v="21795"/>
    <n v="18704"/>
    <n v="14156"/>
    <n v="11699"/>
    <n v="10151"/>
    <n v="8618"/>
    <n v="7063"/>
    <n v="5313"/>
    <n v="4743"/>
    <n v="2368"/>
    <n v="2627"/>
    <n v="1406"/>
    <n v="1435"/>
    <n v="655"/>
    <n v="838"/>
    <n v="29804"/>
    <n v="24077"/>
    <n v="20540"/>
    <n v="17631"/>
    <n v="14453"/>
    <n v="12017"/>
    <n v="10213"/>
    <n v="8241"/>
    <n v="7407"/>
    <n v="5338"/>
    <n v="4993"/>
    <n v="2718"/>
    <n v="3042"/>
    <n v="1965"/>
    <n v="1873"/>
    <n v="875"/>
    <n v="837"/>
    <n v="61152"/>
    <n v="49535"/>
    <n v="42335"/>
    <n v="36335"/>
    <n v="28609"/>
    <n v="23716"/>
    <n v="20364"/>
    <n v="16859"/>
    <n v="14470"/>
    <n v="10651"/>
    <n v="9736"/>
    <n v="5086"/>
    <n v="5669"/>
    <n v="3371"/>
    <n v="3308"/>
    <n v="1530"/>
    <n v="1675"/>
  </r>
  <r>
    <s v="NGA"/>
    <x v="0"/>
    <m/>
    <x v="22"/>
    <m/>
    <s v="IBAJI"/>
    <m/>
    <n v="88735"/>
    <n v="86598"/>
    <n v="175333"/>
    <n v="17339"/>
    <n v="13592"/>
    <n v="11267"/>
    <n v="9338"/>
    <n v="6926"/>
    <n v="5875"/>
    <n v="5282"/>
    <n v="4475"/>
    <n v="3986"/>
    <n v="2846"/>
    <n v="2518"/>
    <n v="1350"/>
    <n v="1644"/>
    <n v="1013"/>
    <n v="554"/>
    <n v="557"/>
    <n v="173"/>
    <n v="16481"/>
    <n v="12897"/>
    <n v="10731"/>
    <n v="8930"/>
    <n v="7040"/>
    <n v="6285"/>
    <n v="5404"/>
    <n v="4444"/>
    <n v="3678"/>
    <n v="2730"/>
    <n v="2364"/>
    <n v="1503"/>
    <n v="1694"/>
    <n v="1005"/>
    <n v="785"/>
    <n v="446"/>
    <n v="181"/>
    <n v="33820"/>
    <n v="26489"/>
    <n v="21998"/>
    <n v="18268"/>
    <n v="13966"/>
    <n v="12160"/>
    <n v="10686"/>
    <n v="8919"/>
    <n v="7664"/>
    <n v="5576"/>
    <n v="4882"/>
    <n v="2853"/>
    <n v="3338"/>
    <n v="2018"/>
    <n v="1339"/>
    <n v="1003"/>
    <n v="354"/>
  </r>
  <r>
    <s v="NGA"/>
    <x v="0"/>
    <m/>
    <x v="22"/>
    <m/>
    <s v="IDAH"/>
    <m/>
    <n v="55310"/>
    <n v="54299"/>
    <n v="109609"/>
    <n v="9592"/>
    <n v="8073"/>
    <n v="6965"/>
    <n v="6448"/>
    <n v="4897"/>
    <n v="4175"/>
    <n v="3380"/>
    <n v="2927"/>
    <n v="2349"/>
    <n v="1893"/>
    <n v="1386"/>
    <n v="979"/>
    <n v="774"/>
    <n v="602"/>
    <n v="427"/>
    <n v="248"/>
    <n v="195"/>
    <n v="9095"/>
    <n v="7751"/>
    <n v="6884"/>
    <n v="6147"/>
    <n v="5018"/>
    <n v="4015"/>
    <n v="3338"/>
    <n v="2685"/>
    <n v="2375"/>
    <n v="1806"/>
    <n v="1432"/>
    <n v="1057"/>
    <n v="800"/>
    <n v="755"/>
    <n v="543"/>
    <n v="344"/>
    <n v="254"/>
    <n v="18687"/>
    <n v="15824"/>
    <n v="13849"/>
    <n v="12595"/>
    <n v="9915"/>
    <n v="8190"/>
    <n v="6718"/>
    <n v="5612"/>
    <n v="4724"/>
    <n v="3699"/>
    <n v="2818"/>
    <n v="2036"/>
    <n v="1574"/>
    <n v="1357"/>
    <n v="970"/>
    <n v="592"/>
    <n v="449"/>
  </r>
  <r>
    <s v="NGA"/>
    <x v="0"/>
    <m/>
    <x v="22"/>
    <m/>
    <s v="IGALAMELA/ODOLU"/>
    <m/>
    <n v="102681"/>
    <n v="99421"/>
    <n v="202102"/>
    <n v="17823"/>
    <n v="14415"/>
    <n v="13242"/>
    <n v="11817"/>
    <n v="9298"/>
    <n v="7353"/>
    <n v="6305"/>
    <n v="5192"/>
    <n v="4504"/>
    <n v="3460"/>
    <n v="2838"/>
    <n v="1885"/>
    <n v="1642"/>
    <n v="1175"/>
    <n v="922"/>
    <n v="459"/>
    <n v="351"/>
    <n v="16973"/>
    <n v="13682"/>
    <n v="12289"/>
    <n v="11100"/>
    <n v="9264"/>
    <n v="7495"/>
    <n v="6186"/>
    <n v="5211"/>
    <n v="4546"/>
    <n v="3269"/>
    <n v="2848"/>
    <n v="1882"/>
    <n v="1851"/>
    <n v="1199"/>
    <n v="836"/>
    <n v="444"/>
    <n v="346"/>
    <n v="34796"/>
    <n v="28097"/>
    <n v="25531"/>
    <n v="22917"/>
    <n v="18562"/>
    <n v="14848"/>
    <n v="12491"/>
    <n v="10403"/>
    <n v="9050"/>
    <n v="6729"/>
    <n v="5686"/>
    <n v="3767"/>
    <n v="3493"/>
    <n v="2374"/>
    <n v="1758"/>
    <n v="903"/>
    <n v="697"/>
  </r>
  <r>
    <s v="NGA"/>
    <x v="0"/>
    <m/>
    <x v="22"/>
    <m/>
    <s v="IJUMU"/>
    <m/>
    <n v="92645"/>
    <n v="91306"/>
    <n v="183951"/>
    <n v="17821"/>
    <n v="13673"/>
    <n v="11506"/>
    <n v="9964"/>
    <n v="7626"/>
    <n v="6354"/>
    <n v="5097"/>
    <n v="4883"/>
    <n v="3952"/>
    <n v="3122"/>
    <n v="2436"/>
    <n v="1888"/>
    <n v="1592"/>
    <n v="1337"/>
    <n v="694"/>
    <n v="474"/>
    <n v="226"/>
    <n v="17274"/>
    <n v="13071"/>
    <n v="10995"/>
    <n v="9558"/>
    <n v="7637"/>
    <n v="6721"/>
    <n v="5582"/>
    <n v="4577"/>
    <n v="3803"/>
    <n v="2968"/>
    <n v="2381"/>
    <n v="2170"/>
    <n v="1456"/>
    <n v="1317"/>
    <n v="832"/>
    <n v="594"/>
    <n v="370"/>
    <n v="35095"/>
    <n v="26744"/>
    <n v="22501"/>
    <n v="19522"/>
    <n v="15263"/>
    <n v="13075"/>
    <n v="10679"/>
    <n v="9460"/>
    <n v="7755"/>
    <n v="6090"/>
    <n v="4817"/>
    <n v="4058"/>
    <n v="3048"/>
    <n v="2654"/>
    <n v="1526"/>
    <n v="1068"/>
    <n v="596"/>
  </r>
  <r>
    <s v="NGA"/>
    <x v="0"/>
    <m/>
    <x v="22"/>
    <m/>
    <s v="KABBA BUNU"/>
    <m/>
    <n v="115097"/>
    <n v="113691"/>
    <n v="228788"/>
    <n v="21283"/>
    <n v="16620"/>
    <n v="14412"/>
    <n v="12480"/>
    <n v="9482"/>
    <n v="8216"/>
    <n v="7121"/>
    <n v="6075"/>
    <n v="5003"/>
    <n v="4087"/>
    <n v="3044"/>
    <n v="2295"/>
    <n v="1877"/>
    <n v="1403"/>
    <n v="949"/>
    <n v="454"/>
    <n v="296"/>
    <n v="20437"/>
    <n v="16151"/>
    <n v="14851"/>
    <n v="12580"/>
    <n v="9379"/>
    <n v="8252"/>
    <n v="6928"/>
    <n v="5785"/>
    <n v="4718"/>
    <n v="3729"/>
    <n v="2992"/>
    <n v="2381"/>
    <n v="1840"/>
    <n v="1632"/>
    <n v="1045"/>
    <n v="643"/>
    <n v="348"/>
    <n v="41720"/>
    <n v="32771"/>
    <n v="29263"/>
    <n v="25060"/>
    <n v="18861"/>
    <n v="16468"/>
    <n v="14049"/>
    <n v="11860"/>
    <n v="9721"/>
    <n v="7816"/>
    <n v="6036"/>
    <n v="4676"/>
    <n v="3717"/>
    <n v="3035"/>
    <n v="1994"/>
    <n v="1097"/>
    <n v="644"/>
  </r>
  <r>
    <s v="NGA"/>
    <x v="0"/>
    <m/>
    <x v="22"/>
    <m/>
    <s v="KOGI"/>
    <m/>
    <n v="71849"/>
    <n v="68165"/>
    <n v="140014"/>
    <n v="13898"/>
    <n v="10869"/>
    <n v="9090"/>
    <n v="7691"/>
    <n v="5655"/>
    <n v="4859"/>
    <n v="4430"/>
    <n v="3733"/>
    <n v="3156"/>
    <n v="2418"/>
    <n v="1975"/>
    <n v="1095"/>
    <n v="1016"/>
    <n v="767"/>
    <n v="550"/>
    <n v="430"/>
    <n v="217"/>
    <n v="13039"/>
    <n v="10039"/>
    <n v="8235"/>
    <n v="7018"/>
    <n v="5846"/>
    <n v="5128"/>
    <n v="4385"/>
    <n v="3533"/>
    <n v="2894"/>
    <n v="2051"/>
    <n v="1699"/>
    <n v="1307"/>
    <n v="1211"/>
    <n v="634"/>
    <n v="504"/>
    <n v="406"/>
    <n v="236"/>
    <n v="26937"/>
    <n v="20908"/>
    <n v="17325"/>
    <n v="14709"/>
    <n v="11501"/>
    <n v="9987"/>
    <n v="8815"/>
    <n v="7266"/>
    <n v="6050"/>
    <n v="4469"/>
    <n v="3674"/>
    <n v="2402"/>
    <n v="2227"/>
    <n v="1401"/>
    <n v="1054"/>
    <n v="836"/>
    <n v="453"/>
  </r>
  <r>
    <s v="NGA"/>
    <x v="0"/>
    <m/>
    <x v="22"/>
    <m/>
    <s v="LOKOJA"/>
    <m/>
    <n v="344378"/>
    <n v="320601"/>
    <n v="664979"/>
    <n v="54762"/>
    <n v="45345"/>
    <n v="40198"/>
    <n v="36902"/>
    <n v="33819"/>
    <n v="29573"/>
    <n v="24341"/>
    <n v="20523"/>
    <n v="15972"/>
    <n v="13628"/>
    <n v="9272"/>
    <n v="7220"/>
    <n v="4590"/>
    <n v="3809"/>
    <n v="2247"/>
    <n v="1386"/>
    <n v="791"/>
    <n v="51613"/>
    <n v="43603"/>
    <n v="39255"/>
    <n v="35845"/>
    <n v="30732"/>
    <n v="26707"/>
    <n v="21293"/>
    <n v="18111"/>
    <n v="14235"/>
    <n v="11323"/>
    <n v="7843"/>
    <n v="6879"/>
    <n v="4913"/>
    <n v="3463"/>
    <n v="2262"/>
    <n v="1439"/>
    <n v="1085"/>
    <n v="106375"/>
    <n v="88948"/>
    <n v="79453"/>
    <n v="72747"/>
    <n v="64551"/>
    <n v="56280"/>
    <n v="45634"/>
    <n v="38634"/>
    <n v="30207"/>
    <n v="24951"/>
    <n v="17115"/>
    <n v="14099"/>
    <n v="9503"/>
    <n v="7272"/>
    <n v="4509"/>
    <n v="2825"/>
    <n v="1876"/>
  </r>
  <r>
    <s v="NGA"/>
    <x v="0"/>
    <m/>
    <x v="22"/>
    <m/>
    <s v="MOPA-MURO"/>
    <m/>
    <n v="41925"/>
    <n v="40212"/>
    <n v="82137"/>
    <n v="6709"/>
    <n v="5923"/>
    <n v="5604"/>
    <n v="5057"/>
    <n v="3386"/>
    <n v="2906"/>
    <n v="2584"/>
    <n v="2257"/>
    <n v="1946"/>
    <n v="1617"/>
    <n v="1135"/>
    <n v="879"/>
    <n v="750"/>
    <n v="544"/>
    <n v="372"/>
    <n v="179"/>
    <n v="77"/>
    <n v="6443"/>
    <n v="5606"/>
    <n v="5366"/>
    <n v="4391"/>
    <n v="3192"/>
    <n v="3002"/>
    <n v="2513"/>
    <n v="2315"/>
    <n v="1956"/>
    <n v="1549"/>
    <n v="1033"/>
    <n v="895"/>
    <n v="703"/>
    <n v="642"/>
    <n v="393"/>
    <n v="132"/>
    <n v="81"/>
    <n v="13152"/>
    <n v="11529"/>
    <n v="10970"/>
    <n v="9448"/>
    <n v="6578"/>
    <n v="5908"/>
    <n v="5097"/>
    <n v="4572"/>
    <n v="3902"/>
    <n v="3166"/>
    <n v="2168"/>
    <n v="1774"/>
    <n v="1453"/>
    <n v="1186"/>
    <n v="765"/>
    <n v="311"/>
    <n v="158"/>
  </r>
  <r>
    <s v="NGA"/>
    <x v="0"/>
    <m/>
    <x v="22"/>
    <m/>
    <s v="OFU"/>
    <m/>
    <n v="149293"/>
    <n v="146179"/>
    <n v="295472"/>
    <n v="28693"/>
    <n v="22636"/>
    <n v="19341"/>
    <n v="16333"/>
    <n v="11619"/>
    <n v="9942"/>
    <n v="8960"/>
    <n v="7756"/>
    <n v="6555"/>
    <n v="4904"/>
    <n v="4078"/>
    <n v="2264"/>
    <n v="2428"/>
    <n v="1474"/>
    <n v="1113"/>
    <n v="611"/>
    <n v="586"/>
    <n v="27052"/>
    <n v="21539"/>
    <n v="17946"/>
    <n v="15360"/>
    <n v="12153"/>
    <n v="10678"/>
    <n v="9061"/>
    <n v="7631"/>
    <n v="6388"/>
    <n v="4623"/>
    <n v="4019"/>
    <n v="2622"/>
    <n v="2682"/>
    <n v="1790"/>
    <n v="1344"/>
    <n v="727"/>
    <n v="564"/>
    <n v="55745"/>
    <n v="44175"/>
    <n v="37287"/>
    <n v="31693"/>
    <n v="23772"/>
    <n v="20620"/>
    <n v="18021"/>
    <n v="15387"/>
    <n v="12943"/>
    <n v="9527"/>
    <n v="8097"/>
    <n v="4886"/>
    <n v="5110"/>
    <n v="3264"/>
    <n v="2457"/>
    <n v="1338"/>
    <n v="1150"/>
  </r>
  <r>
    <s v="NGA"/>
    <x v="0"/>
    <m/>
    <x v="22"/>
    <m/>
    <s v="OGORI/MAGONGO"/>
    <m/>
    <n v="18153"/>
    <n v="17881"/>
    <n v="36034"/>
    <n v="3302"/>
    <n v="2657"/>
    <n v="2231"/>
    <n v="2025"/>
    <n v="1560"/>
    <n v="1326"/>
    <n v="1090"/>
    <n v="966"/>
    <n v="811"/>
    <n v="576"/>
    <n v="478"/>
    <n v="351"/>
    <n v="274"/>
    <n v="233"/>
    <n v="126"/>
    <n v="90"/>
    <n v="57"/>
    <n v="3159"/>
    <n v="2508"/>
    <n v="2181"/>
    <n v="1916"/>
    <n v="1570"/>
    <n v="1337"/>
    <n v="1126"/>
    <n v="943"/>
    <n v="776"/>
    <n v="554"/>
    <n v="422"/>
    <n v="480"/>
    <n v="340"/>
    <n v="295"/>
    <n v="106"/>
    <n v="122"/>
    <n v="46"/>
    <n v="6461"/>
    <n v="5165"/>
    <n v="4412"/>
    <n v="3941"/>
    <n v="3130"/>
    <n v="2663"/>
    <n v="2216"/>
    <n v="1909"/>
    <n v="1587"/>
    <n v="1130"/>
    <n v="900"/>
    <n v="831"/>
    <n v="614"/>
    <n v="528"/>
    <n v="232"/>
    <n v="212"/>
    <n v="103"/>
  </r>
  <r>
    <s v="NGA"/>
    <x v="0"/>
    <m/>
    <x v="22"/>
    <m/>
    <s v="OKEHI"/>
    <m/>
    <n v="150726"/>
    <n v="147109"/>
    <n v="297835"/>
    <n v="29285"/>
    <n v="22652"/>
    <n v="19020"/>
    <n v="15956"/>
    <n v="11928"/>
    <n v="9914"/>
    <n v="8766"/>
    <n v="8014"/>
    <n v="6909"/>
    <n v="5318"/>
    <n v="4052"/>
    <n v="2829"/>
    <n v="2510"/>
    <n v="1612"/>
    <n v="1127"/>
    <n v="458"/>
    <n v="376"/>
    <n v="28254"/>
    <n v="21561"/>
    <n v="17907"/>
    <n v="15075"/>
    <n v="12348"/>
    <n v="10859"/>
    <n v="9338"/>
    <n v="8004"/>
    <n v="6511"/>
    <n v="4935"/>
    <n v="3491"/>
    <n v="3220"/>
    <n v="2191"/>
    <n v="1717"/>
    <n v="866"/>
    <n v="520"/>
    <n v="312"/>
    <n v="57539"/>
    <n v="44213"/>
    <n v="36927"/>
    <n v="31031"/>
    <n v="24276"/>
    <n v="20773"/>
    <n v="18104"/>
    <n v="16018"/>
    <n v="13420"/>
    <n v="10253"/>
    <n v="7543"/>
    <n v="6049"/>
    <n v="4701"/>
    <n v="3329"/>
    <n v="1993"/>
    <n v="978"/>
    <n v="688"/>
  </r>
  <r>
    <s v="NGA"/>
    <x v="0"/>
    <m/>
    <x v="22"/>
    <m/>
    <s v="OKENE"/>
    <m/>
    <n v="148693"/>
    <n v="145964"/>
    <n v="294657"/>
    <n v="29453"/>
    <n v="21917"/>
    <n v="18449"/>
    <n v="16001"/>
    <n v="12116"/>
    <n v="10197"/>
    <n v="8883"/>
    <n v="7625"/>
    <n v="6343"/>
    <n v="4987"/>
    <n v="3783"/>
    <n v="2666"/>
    <n v="2415"/>
    <n v="1813"/>
    <n v="998"/>
    <n v="737"/>
    <n v="310"/>
    <n v="27861"/>
    <n v="21022"/>
    <n v="17511"/>
    <n v="15455"/>
    <n v="12315"/>
    <n v="10780"/>
    <n v="8890"/>
    <n v="7526"/>
    <n v="6218"/>
    <n v="4599"/>
    <n v="3532"/>
    <n v="3255"/>
    <n v="2627"/>
    <n v="2176"/>
    <n v="1036"/>
    <n v="748"/>
    <n v="413"/>
    <n v="57314"/>
    <n v="42939"/>
    <n v="35960"/>
    <n v="31456"/>
    <n v="24431"/>
    <n v="20977"/>
    <n v="17773"/>
    <n v="15151"/>
    <n v="12561"/>
    <n v="9586"/>
    <n v="7315"/>
    <n v="5921"/>
    <n v="5042"/>
    <n v="3989"/>
    <n v="2034"/>
    <n v="1485"/>
    <n v="723"/>
  </r>
  <r>
    <s v="NGA"/>
    <x v="0"/>
    <m/>
    <x v="22"/>
    <m/>
    <s v="OLAMABORO"/>
    <m/>
    <n v="103469"/>
    <n v="105613"/>
    <n v="209082"/>
    <n v="19193"/>
    <n v="15527"/>
    <n v="13197"/>
    <n v="11403"/>
    <n v="8235"/>
    <n v="6823"/>
    <n v="6055"/>
    <n v="5239"/>
    <n v="4440"/>
    <n v="3531"/>
    <n v="2822"/>
    <n v="1969"/>
    <n v="1880"/>
    <n v="1459"/>
    <n v="826"/>
    <n v="535"/>
    <n v="335"/>
    <n v="18487"/>
    <n v="14645"/>
    <n v="12900"/>
    <n v="11573"/>
    <n v="8751"/>
    <n v="7608"/>
    <n v="6599"/>
    <n v="5456"/>
    <n v="4960"/>
    <n v="3851"/>
    <n v="2956"/>
    <n v="2184"/>
    <n v="2288"/>
    <n v="1652"/>
    <n v="894"/>
    <n v="476"/>
    <n v="333"/>
    <n v="37680"/>
    <n v="30172"/>
    <n v="26097"/>
    <n v="22976"/>
    <n v="16986"/>
    <n v="14431"/>
    <n v="12654"/>
    <n v="10695"/>
    <n v="9400"/>
    <n v="7382"/>
    <n v="5778"/>
    <n v="4153"/>
    <n v="4168"/>
    <n v="3111"/>
    <n v="1720"/>
    <n v="1011"/>
    <n v="668"/>
  </r>
  <r>
    <s v="NGA"/>
    <x v="0"/>
    <m/>
    <x v="22"/>
    <m/>
    <s v="OMALA"/>
    <m/>
    <n v="72192"/>
    <n v="70959"/>
    <n v="143151"/>
    <n v="14066"/>
    <n v="10904"/>
    <n v="9137"/>
    <n v="7788"/>
    <n v="5751"/>
    <n v="4829"/>
    <n v="4290"/>
    <n v="3764"/>
    <n v="3125"/>
    <n v="2461"/>
    <n v="1907"/>
    <n v="1166"/>
    <n v="1117"/>
    <n v="709"/>
    <n v="618"/>
    <n v="308"/>
    <n v="252"/>
    <n v="13665"/>
    <n v="10418"/>
    <n v="8601"/>
    <n v="7402"/>
    <n v="5905"/>
    <n v="5168"/>
    <n v="4411"/>
    <n v="3673"/>
    <n v="3007"/>
    <n v="2220"/>
    <n v="1931"/>
    <n v="1215"/>
    <n v="1277"/>
    <n v="826"/>
    <n v="763"/>
    <n v="267"/>
    <n v="210"/>
    <n v="27731"/>
    <n v="21322"/>
    <n v="17738"/>
    <n v="15190"/>
    <n v="11656"/>
    <n v="9997"/>
    <n v="8701"/>
    <n v="7437"/>
    <n v="6132"/>
    <n v="4681"/>
    <n v="3838"/>
    <n v="2381"/>
    <n v="2394"/>
    <n v="1535"/>
    <n v="1381"/>
    <n v="575"/>
    <n v="462"/>
  </r>
  <r>
    <s v="NGA"/>
    <x v="0"/>
    <m/>
    <x v="22"/>
    <m/>
    <s v="YAGBA EAST"/>
    <m/>
    <n v="140064"/>
    <n v="137035"/>
    <n v="277099"/>
    <n v="24719"/>
    <n v="19857"/>
    <n v="17683"/>
    <n v="15615"/>
    <n v="11857"/>
    <n v="9616"/>
    <n v="8451"/>
    <n v="7244"/>
    <n v="6149"/>
    <n v="5230"/>
    <n v="4048"/>
    <n v="3032"/>
    <n v="2623"/>
    <n v="1917"/>
    <n v="1046"/>
    <n v="616"/>
    <n v="361"/>
    <n v="23550"/>
    <n v="18810"/>
    <n v="17359"/>
    <n v="15118"/>
    <n v="11699"/>
    <n v="9899"/>
    <n v="8061"/>
    <n v="7221"/>
    <n v="6248"/>
    <n v="5032"/>
    <n v="3489"/>
    <n v="3767"/>
    <n v="2044"/>
    <n v="2472"/>
    <n v="1077"/>
    <n v="641"/>
    <n v="548"/>
    <n v="48269"/>
    <n v="38667"/>
    <n v="35042"/>
    <n v="30733"/>
    <n v="23556"/>
    <n v="19515"/>
    <n v="16512"/>
    <n v="14465"/>
    <n v="12397"/>
    <n v="10262"/>
    <n v="7537"/>
    <n v="6799"/>
    <n v="4667"/>
    <n v="4389"/>
    <n v="2123"/>
    <n v="1257"/>
    <n v="909"/>
  </r>
  <r>
    <s v="NGA"/>
    <x v="0"/>
    <m/>
    <x v="22"/>
    <m/>
    <s v="YAGBA WEST"/>
    <m/>
    <n v="112720"/>
    <n v="108956"/>
    <n v="221676"/>
    <n v="20161"/>
    <n v="16657"/>
    <n v="14170"/>
    <n v="12356"/>
    <n v="9304"/>
    <n v="7819"/>
    <n v="7064"/>
    <n v="5574"/>
    <n v="4992"/>
    <n v="3933"/>
    <n v="3064"/>
    <n v="2453"/>
    <n v="2072"/>
    <n v="1683"/>
    <n v="724"/>
    <n v="439"/>
    <n v="255"/>
    <n v="17954"/>
    <n v="15873"/>
    <n v="13445"/>
    <n v="11883"/>
    <n v="9609"/>
    <n v="8344"/>
    <n v="6584"/>
    <n v="5585"/>
    <n v="4638"/>
    <n v="3979"/>
    <n v="2714"/>
    <n v="3171"/>
    <n v="1508"/>
    <n v="1824"/>
    <n v="838"/>
    <n v="637"/>
    <n v="370"/>
    <n v="38115"/>
    <n v="32530"/>
    <n v="27615"/>
    <n v="24239"/>
    <n v="18913"/>
    <n v="16163"/>
    <n v="13648"/>
    <n v="11159"/>
    <n v="9630"/>
    <n v="7912"/>
    <n v="5778"/>
    <n v="5624"/>
    <n v="3580"/>
    <n v="3507"/>
    <n v="1562"/>
    <n v="1076"/>
    <n v="625"/>
  </r>
  <r>
    <s v="NGA"/>
    <x v="0"/>
    <m/>
    <x v="23"/>
    <m/>
    <s v="ASA"/>
    <m/>
    <n v="86406"/>
    <n v="85637"/>
    <n v="172043"/>
    <n v="16265"/>
    <n v="13276"/>
    <n v="11207"/>
    <n v="8966"/>
    <n v="6700"/>
    <n v="5716"/>
    <n v="5038"/>
    <n v="4293"/>
    <n v="3686"/>
    <n v="2828"/>
    <n v="2390"/>
    <n v="1572"/>
    <n v="1498"/>
    <n v="1171"/>
    <n v="910"/>
    <n v="546"/>
    <n v="344"/>
    <n v="15589"/>
    <n v="12835"/>
    <n v="10347"/>
    <n v="8176"/>
    <n v="6763"/>
    <n v="6156"/>
    <n v="5089"/>
    <n v="4219"/>
    <n v="3741"/>
    <n v="2910"/>
    <n v="2543"/>
    <n v="2225"/>
    <n v="1724"/>
    <n v="1342"/>
    <n v="918"/>
    <n v="627"/>
    <n v="433"/>
    <n v="31854"/>
    <n v="26111"/>
    <n v="21554"/>
    <n v="17142"/>
    <n v="13463"/>
    <n v="11872"/>
    <n v="10127"/>
    <n v="8512"/>
    <n v="7427"/>
    <n v="5738"/>
    <n v="4933"/>
    <n v="3797"/>
    <n v="3222"/>
    <n v="2513"/>
    <n v="1828"/>
    <n v="1173"/>
    <n v="777"/>
  </r>
  <r>
    <s v="NGA"/>
    <x v="0"/>
    <m/>
    <x v="23"/>
    <m/>
    <s v="BARUTEN"/>
    <m/>
    <n v="170887"/>
    <n v="165572"/>
    <n v="336459"/>
    <n v="34369"/>
    <n v="25907"/>
    <n v="20837"/>
    <n v="17440"/>
    <n v="13601"/>
    <n v="11734"/>
    <n v="10584"/>
    <n v="9032"/>
    <n v="7495"/>
    <n v="5806"/>
    <n v="4709"/>
    <n v="2657"/>
    <n v="2782"/>
    <n v="1582"/>
    <n v="1196"/>
    <n v="573"/>
    <n v="583"/>
    <n v="33451"/>
    <n v="24685"/>
    <n v="19493"/>
    <n v="16575"/>
    <n v="13995"/>
    <n v="12373"/>
    <n v="10164"/>
    <n v="8263"/>
    <n v="6893"/>
    <n v="4999"/>
    <n v="4318"/>
    <n v="2888"/>
    <n v="2822"/>
    <n v="1903"/>
    <n v="1301"/>
    <n v="873"/>
    <n v="576"/>
    <n v="67820"/>
    <n v="50592"/>
    <n v="40330"/>
    <n v="34015"/>
    <n v="27596"/>
    <n v="24107"/>
    <n v="20748"/>
    <n v="17295"/>
    <n v="14388"/>
    <n v="10805"/>
    <n v="9027"/>
    <n v="5545"/>
    <n v="5604"/>
    <n v="3485"/>
    <n v="2497"/>
    <n v="1446"/>
    <n v="1159"/>
  </r>
  <r>
    <s v="NGA"/>
    <x v="0"/>
    <m/>
    <x v="23"/>
    <m/>
    <s v="EDU"/>
    <m/>
    <n v="204719"/>
    <n v="190591"/>
    <n v="395310"/>
    <n v="35960"/>
    <n v="32087"/>
    <n v="27117"/>
    <n v="22442"/>
    <n v="16408"/>
    <n v="13922"/>
    <n v="12698"/>
    <n v="10807"/>
    <n v="9431"/>
    <n v="6734"/>
    <n v="5686"/>
    <n v="3071"/>
    <n v="3463"/>
    <n v="1990"/>
    <n v="1557"/>
    <n v="774"/>
    <n v="572"/>
    <n v="33537"/>
    <n v="28824"/>
    <n v="23718"/>
    <n v="20054"/>
    <n v="16518"/>
    <n v="14708"/>
    <n v="12475"/>
    <n v="10062"/>
    <n v="8633"/>
    <n v="5895"/>
    <n v="5016"/>
    <n v="3264"/>
    <n v="3033"/>
    <n v="1891"/>
    <n v="1525"/>
    <n v="860"/>
    <n v="578"/>
    <n v="69497"/>
    <n v="60911"/>
    <n v="50835"/>
    <n v="42496"/>
    <n v="32926"/>
    <n v="28630"/>
    <n v="25173"/>
    <n v="20869"/>
    <n v="18064"/>
    <n v="12629"/>
    <n v="10702"/>
    <n v="6335"/>
    <n v="6496"/>
    <n v="3881"/>
    <n v="3082"/>
    <n v="1634"/>
    <n v="1150"/>
  </r>
  <r>
    <s v="NGA"/>
    <x v="0"/>
    <m/>
    <x v="23"/>
    <m/>
    <s v="EKITI"/>
    <m/>
    <n v="35044"/>
    <n v="34141"/>
    <n v="69185"/>
    <n v="5675"/>
    <n v="4944"/>
    <n v="4457"/>
    <n v="3931"/>
    <n v="3056"/>
    <n v="2420"/>
    <n v="2132"/>
    <n v="1873"/>
    <n v="1606"/>
    <n v="1250"/>
    <n v="965"/>
    <n v="907"/>
    <n v="511"/>
    <n v="589"/>
    <n v="375"/>
    <n v="216"/>
    <n v="137"/>
    <n v="5644"/>
    <n v="4631"/>
    <n v="4233"/>
    <n v="3698"/>
    <n v="2867"/>
    <n v="2447"/>
    <n v="1993"/>
    <n v="1872"/>
    <n v="1493"/>
    <n v="1301"/>
    <n v="865"/>
    <n v="1044"/>
    <n v="619"/>
    <n v="652"/>
    <n v="423"/>
    <n v="205"/>
    <n v="154"/>
    <n v="11319"/>
    <n v="9575"/>
    <n v="8690"/>
    <n v="7629"/>
    <n v="5923"/>
    <n v="4867"/>
    <n v="4125"/>
    <n v="3745"/>
    <n v="3099"/>
    <n v="2551"/>
    <n v="1830"/>
    <n v="1951"/>
    <n v="1130"/>
    <n v="1241"/>
    <n v="798"/>
    <n v="421"/>
    <n v="291"/>
  </r>
  <r>
    <s v="NGA"/>
    <x v="0"/>
    <m/>
    <x v="23"/>
    <m/>
    <s v="IFELODUN"/>
    <m/>
    <n v="119036"/>
    <n v="116454"/>
    <n v="235490"/>
    <n v="22005"/>
    <n v="17184"/>
    <n v="15131"/>
    <n v="13087"/>
    <n v="9149"/>
    <n v="8240"/>
    <n v="7196"/>
    <n v="6146"/>
    <n v="5222"/>
    <n v="4087"/>
    <n v="3295"/>
    <n v="2428"/>
    <n v="1981"/>
    <n v="1855"/>
    <n v="1057"/>
    <n v="657"/>
    <n v="316"/>
    <n v="21154"/>
    <n v="16503"/>
    <n v="14210"/>
    <n v="12478"/>
    <n v="9578"/>
    <n v="8293"/>
    <n v="6941"/>
    <n v="6006"/>
    <n v="5049"/>
    <n v="3922"/>
    <n v="2899"/>
    <n v="3242"/>
    <n v="1814"/>
    <n v="2025"/>
    <n v="1086"/>
    <n v="813"/>
    <n v="441"/>
    <n v="43159"/>
    <n v="33687"/>
    <n v="29341"/>
    <n v="25565"/>
    <n v="18727"/>
    <n v="16533"/>
    <n v="14137"/>
    <n v="12152"/>
    <n v="10271"/>
    <n v="8009"/>
    <n v="6194"/>
    <n v="5670"/>
    <n v="3795"/>
    <n v="3880"/>
    <n v="2143"/>
    <n v="1470"/>
    <n v="757"/>
  </r>
  <r>
    <s v="NGA"/>
    <x v="0"/>
    <m/>
    <x v="23"/>
    <m/>
    <s v="ILORIN EAST"/>
    <m/>
    <n v="102696"/>
    <n v="100613"/>
    <n v="203309"/>
    <n v="15962"/>
    <n v="13704"/>
    <n v="12340"/>
    <n v="11098"/>
    <n v="9883"/>
    <n v="8526"/>
    <n v="6643"/>
    <n v="5691"/>
    <n v="4744"/>
    <n v="3843"/>
    <n v="2955"/>
    <n v="2415"/>
    <n v="1747"/>
    <n v="1460"/>
    <n v="834"/>
    <n v="557"/>
    <n v="294"/>
    <n v="15528"/>
    <n v="13404"/>
    <n v="12131"/>
    <n v="10650"/>
    <n v="8737"/>
    <n v="7517"/>
    <n v="6167"/>
    <n v="5463"/>
    <n v="4875"/>
    <n v="3766"/>
    <n v="3064"/>
    <n v="2829"/>
    <n v="2201"/>
    <n v="1758"/>
    <n v="1196"/>
    <n v="846"/>
    <n v="481"/>
    <n v="31490"/>
    <n v="27108"/>
    <n v="24471"/>
    <n v="21748"/>
    <n v="18620"/>
    <n v="16043"/>
    <n v="12810"/>
    <n v="11154"/>
    <n v="9619"/>
    <n v="7609"/>
    <n v="6019"/>
    <n v="5244"/>
    <n v="3948"/>
    <n v="3218"/>
    <n v="2030"/>
    <n v="1403"/>
    <n v="775"/>
  </r>
  <r>
    <s v="NGA"/>
    <x v="0"/>
    <m/>
    <x v="23"/>
    <m/>
    <s v="ILORIN SOUTH"/>
    <m/>
    <n v="101808"/>
    <n v="103252"/>
    <n v="205060"/>
    <n v="14029"/>
    <n v="12817"/>
    <n v="12480"/>
    <n v="11977"/>
    <n v="11931"/>
    <n v="8397"/>
    <n v="5963"/>
    <n v="5347"/>
    <n v="4669"/>
    <n v="4275"/>
    <n v="3052"/>
    <n v="2911"/>
    <n v="1586"/>
    <n v="1273"/>
    <n v="579"/>
    <n v="328"/>
    <n v="194"/>
    <n v="13481"/>
    <n v="12710"/>
    <n v="13022"/>
    <n v="11634"/>
    <n v="10064"/>
    <n v="7782"/>
    <n v="6486"/>
    <n v="6133"/>
    <n v="5425"/>
    <n v="4520"/>
    <n v="3326"/>
    <n v="3036"/>
    <n v="1840"/>
    <n v="1683"/>
    <n v="978"/>
    <n v="686"/>
    <n v="446"/>
    <n v="27510"/>
    <n v="25527"/>
    <n v="25502"/>
    <n v="23611"/>
    <n v="21995"/>
    <n v="16179"/>
    <n v="12449"/>
    <n v="11480"/>
    <n v="10094"/>
    <n v="8795"/>
    <n v="6378"/>
    <n v="5947"/>
    <n v="3426"/>
    <n v="2956"/>
    <n v="1557"/>
    <n v="1014"/>
    <n v="640"/>
  </r>
  <r>
    <s v="NGA"/>
    <x v="0"/>
    <m/>
    <x v="23"/>
    <m/>
    <s v="ILORIN WEST"/>
    <m/>
    <n v="278851"/>
    <n v="286382"/>
    <n v="565233"/>
    <n v="42026"/>
    <n v="36716"/>
    <n v="33925"/>
    <n v="30188"/>
    <n v="27793"/>
    <n v="22318"/>
    <n v="17206"/>
    <n v="15398"/>
    <n v="12938"/>
    <n v="11306"/>
    <n v="8543"/>
    <n v="7121"/>
    <n v="4770"/>
    <n v="3830"/>
    <n v="2443"/>
    <n v="1422"/>
    <n v="908"/>
    <n v="40982"/>
    <n v="35796"/>
    <n v="34862"/>
    <n v="28611"/>
    <n v="24563"/>
    <n v="21539"/>
    <n v="18535"/>
    <n v="16664"/>
    <n v="14967"/>
    <n v="11501"/>
    <n v="9979"/>
    <n v="8124"/>
    <n v="6667"/>
    <n v="5277"/>
    <n v="4040"/>
    <n v="2655"/>
    <n v="1620"/>
    <n v="83008"/>
    <n v="72512"/>
    <n v="68787"/>
    <n v="58799"/>
    <n v="52356"/>
    <n v="43857"/>
    <n v="35741"/>
    <n v="32062"/>
    <n v="27905"/>
    <n v="22807"/>
    <n v="18522"/>
    <n v="15245"/>
    <n v="11437"/>
    <n v="9107"/>
    <n v="6483"/>
    <n v="4077"/>
    <n v="2528"/>
  </r>
  <r>
    <s v="NGA"/>
    <x v="0"/>
    <m/>
    <x v="23"/>
    <m/>
    <s v="IREPODUN"/>
    <m/>
    <n v="87814"/>
    <n v="88587"/>
    <n v="176401"/>
    <n v="14979"/>
    <n v="12452"/>
    <n v="11241"/>
    <n v="10059"/>
    <n v="8068"/>
    <n v="5987"/>
    <n v="5059"/>
    <n v="4381"/>
    <n v="3790"/>
    <n v="3144"/>
    <n v="2247"/>
    <n v="2129"/>
    <n v="1459"/>
    <n v="1272"/>
    <n v="723"/>
    <n v="525"/>
    <n v="299"/>
    <n v="14425"/>
    <n v="11998"/>
    <n v="11703"/>
    <n v="10120"/>
    <n v="7934"/>
    <n v="6139"/>
    <n v="5064"/>
    <n v="4358"/>
    <n v="3783"/>
    <n v="3166"/>
    <n v="2245"/>
    <n v="2545"/>
    <n v="1532"/>
    <n v="1583"/>
    <n v="895"/>
    <n v="679"/>
    <n v="418"/>
    <n v="29404"/>
    <n v="24450"/>
    <n v="22944"/>
    <n v="20179"/>
    <n v="16002"/>
    <n v="12126"/>
    <n v="10123"/>
    <n v="8739"/>
    <n v="7573"/>
    <n v="6310"/>
    <n v="4492"/>
    <n v="4674"/>
    <n v="2991"/>
    <n v="2855"/>
    <n v="1618"/>
    <n v="1204"/>
    <n v="717"/>
  </r>
  <r>
    <s v="NGA"/>
    <x v="0"/>
    <m/>
    <x v="23"/>
    <m/>
    <s v="ISIN"/>
    <m/>
    <n v="35877"/>
    <n v="35212"/>
    <n v="71089"/>
    <n v="6109"/>
    <n v="5389"/>
    <n v="4629"/>
    <n v="3960"/>
    <n v="3011"/>
    <n v="2430"/>
    <n v="2058"/>
    <n v="1891"/>
    <n v="1561"/>
    <n v="1274"/>
    <n v="965"/>
    <n v="816"/>
    <n v="567"/>
    <n v="627"/>
    <n v="278"/>
    <n v="190"/>
    <n v="122"/>
    <n v="6240"/>
    <n v="4897"/>
    <n v="4413"/>
    <n v="3738"/>
    <n v="2843"/>
    <n v="2539"/>
    <n v="2082"/>
    <n v="1833"/>
    <n v="1463"/>
    <n v="1244"/>
    <n v="818"/>
    <n v="1110"/>
    <n v="651"/>
    <n v="660"/>
    <n v="311"/>
    <n v="253"/>
    <n v="117"/>
    <n v="12349"/>
    <n v="10286"/>
    <n v="9042"/>
    <n v="7698"/>
    <n v="5854"/>
    <n v="4969"/>
    <n v="4140"/>
    <n v="3724"/>
    <n v="3024"/>
    <n v="2518"/>
    <n v="1783"/>
    <n v="1926"/>
    <n v="1218"/>
    <n v="1287"/>
    <n v="589"/>
    <n v="443"/>
    <n v="239"/>
  </r>
  <r>
    <s v="NGA"/>
    <x v="0"/>
    <m/>
    <x v="23"/>
    <m/>
    <s v="KAIAMA"/>
    <m/>
    <n v="163409"/>
    <n v="146438"/>
    <n v="309847"/>
    <n v="31002"/>
    <n v="24795"/>
    <n v="19621"/>
    <n v="16748"/>
    <n v="12760"/>
    <n v="11513"/>
    <n v="11322"/>
    <n v="8946"/>
    <n v="8030"/>
    <n v="5431"/>
    <n v="4328"/>
    <n v="2445"/>
    <n v="2978"/>
    <n v="1721"/>
    <n v="921"/>
    <n v="496"/>
    <n v="352"/>
    <n v="28738"/>
    <n v="22925"/>
    <n v="17348"/>
    <n v="15069"/>
    <n v="13501"/>
    <n v="11992"/>
    <n v="9852"/>
    <n v="7186"/>
    <n v="6007"/>
    <n v="4203"/>
    <n v="3268"/>
    <n v="2222"/>
    <n v="1733"/>
    <n v="950"/>
    <n v="740"/>
    <n v="446"/>
    <n v="258"/>
    <n v="59740"/>
    <n v="47720"/>
    <n v="36969"/>
    <n v="31817"/>
    <n v="26261"/>
    <n v="23505"/>
    <n v="21174"/>
    <n v="16132"/>
    <n v="14037"/>
    <n v="9634"/>
    <n v="7596"/>
    <n v="4667"/>
    <n v="4711"/>
    <n v="2671"/>
    <n v="1661"/>
    <n v="942"/>
    <n v="610"/>
  </r>
  <r>
    <s v="NGA"/>
    <x v="0"/>
    <m/>
    <x v="23"/>
    <m/>
    <s v="MORO"/>
    <m/>
    <n v="59751"/>
    <n v="58791"/>
    <n v="118542"/>
    <n v="10355"/>
    <n v="9115"/>
    <n v="7447"/>
    <n v="6076"/>
    <n v="4860"/>
    <n v="3996"/>
    <n v="3553"/>
    <n v="3145"/>
    <n v="2856"/>
    <n v="2126"/>
    <n v="1838"/>
    <n v="1181"/>
    <n v="1162"/>
    <n v="854"/>
    <n v="626"/>
    <n v="347"/>
    <n v="214"/>
    <n v="10006"/>
    <n v="8632"/>
    <n v="6940"/>
    <n v="5639"/>
    <n v="4979"/>
    <n v="4328"/>
    <n v="3676"/>
    <n v="2969"/>
    <n v="2683"/>
    <n v="2042"/>
    <n v="1745"/>
    <n v="1502"/>
    <n v="1218"/>
    <n v="1033"/>
    <n v="663"/>
    <n v="427"/>
    <n v="309"/>
    <n v="20361"/>
    <n v="17747"/>
    <n v="14387"/>
    <n v="11715"/>
    <n v="9839"/>
    <n v="8324"/>
    <n v="7229"/>
    <n v="6114"/>
    <n v="5539"/>
    <n v="4168"/>
    <n v="3583"/>
    <n v="2683"/>
    <n v="2380"/>
    <n v="1887"/>
    <n v="1289"/>
    <n v="774"/>
    <n v="523"/>
  </r>
  <r>
    <s v="NGA"/>
    <x v="0"/>
    <m/>
    <x v="23"/>
    <m/>
    <s v="OFFA"/>
    <m/>
    <n v="46587"/>
    <n v="45563"/>
    <n v="92150"/>
    <n v="8823"/>
    <n v="6610"/>
    <n v="5732"/>
    <n v="4925"/>
    <n v="4173"/>
    <n v="3367"/>
    <n v="2817"/>
    <n v="2429"/>
    <n v="1976"/>
    <n v="1559"/>
    <n v="1140"/>
    <n v="1004"/>
    <n v="625"/>
    <n v="673"/>
    <n v="359"/>
    <n v="248"/>
    <n v="127"/>
    <n v="8410"/>
    <n v="6386"/>
    <n v="5485"/>
    <n v="4820"/>
    <n v="4025"/>
    <n v="3440"/>
    <n v="2697"/>
    <n v="2238"/>
    <n v="1962"/>
    <n v="1437"/>
    <n v="1184"/>
    <n v="1033"/>
    <n v="758"/>
    <n v="655"/>
    <n v="470"/>
    <n v="341"/>
    <n v="222"/>
    <n v="17233"/>
    <n v="12996"/>
    <n v="11217"/>
    <n v="9745"/>
    <n v="8198"/>
    <n v="6807"/>
    <n v="5514"/>
    <n v="4667"/>
    <n v="3938"/>
    <n v="2996"/>
    <n v="2324"/>
    <n v="2037"/>
    <n v="1383"/>
    <n v="1328"/>
    <n v="829"/>
    <n v="589"/>
    <n v="349"/>
  </r>
  <r>
    <s v="NGA"/>
    <x v="0"/>
    <m/>
    <x v="23"/>
    <m/>
    <s v="OKE-ERO"/>
    <m/>
    <n v="36101"/>
    <n v="36360"/>
    <n v="72461"/>
    <n v="7231"/>
    <n v="5517"/>
    <n v="4546"/>
    <n v="4048"/>
    <n v="2508"/>
    <n v="2307"/>
    <n v="2034"/>
    <n v="1799"/>
    <n v="1856"/>
    <n v="1203"/>
    <n v="818"/>
    <n v="733"/>
    <n v="534"/>
    <n v="435"/>
    <n v="262"/>
    <n v="175"/>
    <n v="95"/>
    <n v="6972"/>
    <n v="5249"/>
    <n v="4352"/>
    <n v="3748"/>
    <n v="2763"/>
    <n v="2626"/>
    <n v="2329"/>
    <n v="1769"/>
    <n v="1449"/>
    <n v="1068"/>
    <n v="919"/>
    <n v="754"/>
    <n v="1268"/>
    <n v="549"/>
    <n v="218"/>
    <n v="199"/>
    <n v="128"/>
    <n v="14203"/>
    <n v="10766"/>
    <n v="8898"/>
    <n v="7796"/>
    <n v="5271"/>
    <n v="4933"/>
    <n v="4363"/>
    <n v="3568"/>
    <n v="3305"/>
    <n v="2271"/>
    <n v="1737"/>
    <n v="1487"/>
    <n v="1802"/>
    <n v="984"/>
    <n v="480"/>
    <n v="374"/>
    <n v="223"/>
  </r>
  <r>
    <s v="NGA"/>
    <x v="0"/>
    <m/>
    <x v="23"/>
    <m/>
    <s v="OYUN"/>
    <m/>
    <n v="70296"/>
    <n v="68493"/>
    <n v="138789"/>
    <n v="11843"/>
    <n v="9972"/>
    <n v="8740"/>
    <n v="7861"/>
    <n v="6050"/>
    <n v="4993"/>
    <n v="4267"/>
    <n v="3705"/>
    <n v="3147"/>
    <n v="2562"/>
    <n v="1964"/>
    <n v="1598"/>
    <n v="1169"/>
    <n v="1144"/>
    <n v="662"/>
    <n v="427"/>
    <n v="192"/>
    <n v="11207"/>
    <n v="9452"/>
    <n v="8404"/>
    <n v="7368"/>
    <n v="5731"/>
    <n v="5186"/>
    <n v="4199"/>
    <n v="3773"/>
    <n v="3040"/>
    <n v="2506"/>
    <n v="1737"/>
    <n v="2141"/>
    <n v="1071"/>
    <n v="1360"/>
    <n v="657"/>
    <n v="434"/>
    <n v="227"/>
    <n v="23050"/>
    <n v="19424"/>
    <n v="17144"/>
    <n v="15229"/>
    <n v="11781"/>
    <n v="10179"/>
    <n v="8466"/>
    <n v="7478"/>
    <n v="6187"/>
    <n v="5068"/>
    <n v="3701"/>
    <n v="3739"/>
    <n v="2240"/>
    <n v="2504"/>
    <n v="1319"/>
    <n v="861"/>
    <n v="419"/>
  </r>
  <r>
    <s v="NGA"/>
    <x v="0"/>
    <m/>
    <x v="23"/>
    <m/>
    <s v="PATIGI"/>
    <m/>
    <n v="113587"/>
    <n v="103752"/>
    <n v="217339"/>
    <n v="20321"/>
    <n v="17787"/>
    <n v="15124"/>
    <n v="12775"/>
    <n v="8686"/>
    <n v="7305"/>
    <n v="6938"/>
    <n v="5998"/>
    <n v="5317"/>
    <n v="3852"/>
    <n v="3022"/>
    <n v="1833"/>
    <n v="1934"/>
    <n v="1170"/>
    <n v="872"/>
    <n v="363"/>
    <n v="290"/>
    <n v="18460"/>
    <n v="15601"/>
    <n v="12962"/>
    <n v="10666"/>
    <n v="8583"/>
    <n v="8103"/>
    <n v="6936"/>
    <n v="5823"/>
    <n v="4670"/>
    <n v="3369"/>
    <n v="2566"/>
    <n v="1814"/>
    <n v="1674"/>
    <n v="1195"/>
    <n v="672"/>
    <n v="428"/>
    <n v="230"/>
    <n v="38781"/>
    <n v="33388"/>
    <n v="28086"/>
    <n v="23441"/>
    <n v="17269"/>
    <n v="15408"/>
    <n v="13874"/>
    <n v="11821"/>
    <n v="9987"/>
    <n v="7221"/>
    <n v="5588"/>
    <n v="3647"/>
    <n v="3608"/>
    <n v="2365"/>
    <n v="1544"/>
    <n v="791"/>
    <n v="520"/>
  </r>
  <r>
    <s v="NGA"/>
    <x v="0"/>
    <m/>
    <x v="24"/>
    <m/>
    <s v="AGEGE"/>
    <m/>
    <n v="286745"/>
    <n v="262954"/>
    <n v="549699"/>
    <n v="34075"/>
    <n v="29000"/>
    <n v="26589"/>
    <n v="26766"/>
    <n v="34546"/>
    <n v="33314"/>
    <n v="26922"/>
    <n v="22956"/>
    <n v="15024"/>
    <n v="12786"/>
    <n v="7320"/>
    <n v="7744"/>
    <n v="3463"/>
    <n v="3473"/>
    <n v="1314"/>
    <n v="1025"/>
    <n v="428"/>
    <n v="34151"/>
    <n v="29585"/>
    <n v="29592"/>
    <n v="27302"/>
    <n v="27766"/>
    <n v="24851"/>
    <n v="20160"/>
    <n v="18124"/>
    <n v="13209"/>
    <n v="11010"/>
    <n v="7530"/>
    <n v="7142"/>
    <n v="4339"/>
    <n v="3634"/>
    <n v="2227"/>
    <n v="1455"/>
    <n v="877"/>
    <n v="68226"/>
    <n v="58585"/>
    <n v="56181"/>
    <n v="54068"/>
    <n v="62312"/>
    <n v="58165"/>
    <n v="47082"/>
    <n v="41080"/>
    <n v="28233"/>
    <n v="23796"/>
    <n v="14850"/>
    <n v="14886"/>
    <n v="7802"/>
    <n v="7107"/>
    <n v="3541"/>
    <n v="2480"/>
    <n v="1305"/>
  </r>
  <r>
    <s v="NGA"/>
    <x v="0"/>
    <m/>
    <x v="24"/>
    <m/>
    <s v="AJEROMI-IFELODUN"/>
    <m/>
    <n v="741424"/>
    <n v="690331"/>
    <n v="1431755"/>
    <n v="90218"/>
    <n v="75292"/>
    <n v="74126"/>
    <n v="77147"/>
    <n v="87966"/>
    <n v="80268"/>
    <n v="63495"/>
    <n v="52011"/>
    <n v="35451"/>
    <n v="34140"/>
    <n v="22258"/>
    <n v="22506"/>
    <n v="10187"/>
    <n v="9006"/>
    <n v="3783"/>
    <n v="2435"/>
    <n v="1135"/>
    <n v="86985"/>
    <n v="75709"/>
    <n v="80676"/>
    <n v="78762"/>
    <n v="77442"/>
    <n v="64364"/>
    <n v="50366"/>
    <n v="43729"/>
    <n v="34621"/>
    <n v="30277"/>
    <n v="20656"/>
    <n v="18541"/>
    <n v="10698"/>
    <n v="8267"/>
    <n v="4333"/>
    <n v="2932"/>
    <n v="1973"/>
    <n v="177203"/>
    <n v="151001"/>
    <n v="154802"/>
    <n v="155909"/>
    <n v="165408"/>
    <n v="144632"/>
    <n v="113861"/>
    <n v="95740"/>
    <n v="70072"/>
    <n v="64417"/>
    <n v="42914"/>
    <n v="41047"/>
    <n v="20885"/>
    <n v="17273"/>
    <n v="8116"/>
    <n v="5367"/>
    <n v="3108"/>
  </r>
  <r>
    <s v="NGA"/>
    <x v="0"/>
    <m/>
    <x v="24"/>
    <m/>
    <s v="ALIMOSHO"/>
    <m/>
    <n v="1786291"/>
    <n v="1713518"/>
    <n v="3499809"/>
    <n v="242599"/>
    <n v="196590"/>
    <n v="175867"/>
    <n v="166058"/>
    <n v="186837"/>
    <n v="181380"/>
    <n v="160248"/>
    <n v="148728"/>
    <n v="99964"/>
    <n v="81320"/>
    <n v="46701"/>
    <n v="49143"/>
    <n v="20451"/>
    <n v="18227"/>
    <n v="5992"/>
    <n v="3978"/>
    <n v="2208"/>
    <n v="244714"/>
    <n v="199526"/>
    <n v="192694"/>
    <n v="168179"/>
    <n v="166374"/>
    <n v="163619"/>
    <n v="143016"/>
    <n v="123750"/>
    <n v="87222"/>
    <n v="71082"/>
    <n v="45092"/>
    <n v="44444"/>
    <n v="21474"/>
    <n v="19540"/>
    <n v="9955"/>
    <n v="7683"/>
    <n v="5154"/>
    <n v="487313"/>
    <n v="396116"/>
    <n v="368561"/>
    <n v="334237"/>
    <n v="353211"/>
    <n v="344999"/>
    <n v="303264"/>
    <n v="272478"/>
    <n v="187186"/>
    <n v="152402"/>
    <n v="91793"/>
    <n v="93587"/>
    <n v="41925"/>
    <n v="37767"/>
    <n v="15947"/>
    <n v="11661"/>
    <n v="7362"/>
  </r>
  <r>
    <s v="NGA"/>
    <x v="0"/>
    <m/>
    <x v="24"/>
    <m/>
    <s v="AMUWO-ODOFIN"/>
    <m/>
    <n v="138780"/>
    <n v="121247"/>
    <n v="260027"/>
    <n v="13446"/>
    <n v="11042"/>
    <n v="10987"/>
    <n v="12996"/>
    <n v="18846"/>
    <n v="18946"/>
    <n v="14283"/>
    <n v="11091"/>
    <n v="7545"/>
    <n v="6416"/>
    <n v="3821"/>
    <n v="4237"/>
    <n v="1960"/>
    <n v="1913"/>
    <n v="676"/>
    <n v="430"/>
    <n v="145"/>
    <n v="13446"/>
    <n v="11574"/>
    <n v="13718"/>
    <n v="14016"/>
    <n v="14185"/>
    <n v="12439"/>
    <n v="9312"/>
    <n v="7683"/>
    <n v="5845"/>
    <n v="5501"/>
    <n v="3828"/>
    <n v="4277"/>
    <n v="2052"/>
    <n v="1688"/>
    <n v="781"/>
    <n v="595"/>
    <n v="307"/>
    <n v="26892"/>
    <n v="22616"/>
    <n v="24705"/>
    <n v="27012"/>
    <n v="33031"/>
    <n v="31385"/>
    <n v="23595"/>
    <n v="18774"/>
    <n v="13390"/>
    <n v="11917"/>
    <n v="7649"/>
    <n v="8514"/>
    <n v="4012"/>
    <n v="3601"/>
    <n v="1457"/>
    <n v="1025"/>
    <n v="452"/>
  </r>
  <r>
    <s v="NGA"/>
    <x v="0"/>
    <m/>
    <x v="24"/>
    <m/>
    <s v="APAPA"/>
    <m/>
    <n v="259487"/>
    <n v="205287"/>
    <n v="464774"/>
    <n v="26546"/>
    <n v="21424"/>
    <n v="20619"/>
    <n v="22271"/>
    <n v="32587"/>
    <n v="33227"/>
    <n v="25508"/>
    <n v="22511"/>
    <n v="15392"/>
    <n v="14147"/>
    <n v="8754"/>
    <n v="7985"/>
    <n v="3305"/>
    <n v="2990"/>
    <n v="1072"/>
    <n v="734"/>
    <n v="415"/>
    <n v="26117"/>
    <n v="22228"/>
    <n v="22656"/>
    <n v="23031"/>
    <n v="23891"/>
    <n v="19366"/>
    <n v="14971"/>
    <n v="13325"/>
    <n v="10766"/>
    <n v="8925"/>
    <n v="6240"/>
    <n v="5116"/>
    <n v="3385"/>
    <n v="2511"/>
    <n v="1333"/>
    <n v="869"/>
    <n v="557"/>
    <n v="52663"/>
    <n v="43652"/>
    <n v="43275"/>
    <n v="45302"/>
    <n v="56478"/>
    <n v="52593"/>
    <n v="40479"/>
    <n v="35836"/>
    <n v="26158"/>
    <n v="23072"/>
    <n v="14994"/>
    <n v="13101"/>
    <n v="6690"/>
    <n v="5501"/>
    <n v="2405"/>
    <n v="1603"/>
    <n v="972"/>
  </r>
  <r>
    <s v="NGA"/>
    <x v="0"/>
    <m/>
    <x v="24"/>
    <m/>
    <s v="BADAGRY"/>
    <m/>
    <n v="209793"/>
    <n v="202825"/>
    <n v="412618"/>
    <n v="30443"/>
    <n v="24429"/>
    <n v="22048"/>
    <n v="20513"/>
    <n v="21422"/>
    <n v="20047"/>
    <n v="17129"/>
    <n v="16108"/>
    <n v="10902"/>
    <n v="9679"/>
    <n v="5458"/>
    <n v="5212"/>
    <n v="2401"/>
    <n v="2130"/>
    <n v="921"/>
    <n v="618"/>
    <n v="333"/>
    <n v="29969"/>
    <n v="25045"/>
    <n v="23620"/>
    <n v="19807"/>
    <n v="20011"/>
    <n v="18563"/>
    <n v="14872"/>
    <n v="13222"/>
    <n v="9389"/>
    <n v="8142"/>
    <n v="5466"/>
    <n v="5110"/>
    <n v="3004"/>
    <n v="2961"/>
    <n v="1632"/>
    <n v="1274"/>
    <n v="738"/>
    <n v="60412"/>
    <n v="49474"/>
    <n v="45668"/>
    <n v="40320"/>
    <n v="41433"/>
    <n v="38610"/>
    <n v="32001"/>
    <n v="29330"/>
    <n v="20291"/>
    <n v="17821"/>
    <n v="10924"/>
    <n v="10322"/>
    <n v="5405"/>
    <n v="5091"/>
    <n v="2553"/>
    <n v="1892"/>
    <n v="1071"/>
  </r>
  <r>
    <s v="NGA"/>
    <x v="0"/>
    <m/>
    <x v="24"/>
    <m/>
    <s v="EPE"/>
    <m/>
    <n v="143428"/>
    <n v="140121"/>
    <n v="283549"/>
    <n v="17637"/>
    <n v="16704"/>
    <n v="18367"/>
    <n v="17234"/>
    <n v="14662"/>
    <n v="11582"/>
    <n v="9205"/>
    <n v="8359"/>
    <n v="7389"/>
    <n v="6109"/>
    <n v="4546"/>
    <n v="3840"/>
    <n v="2773"/>
    <n v="2369"/>
    <n v="1367"/>
    <n v="875"/>
    <n v="410"/>
    <n v="17272"/>
    <n v="16225"/>
    <n v="17788"/>
    <n v="15741"/>
    <n v="12793"/>
    <n v="10713"/>
    <n v="9014"/>
    <n v="8477"/>
    <n v="7037"/>
    <n v="6358"/>
    <n v="4724"/>
    <n v="4340"/>
    <n v="3005"/>
    <n v="2687"/>
    <n v="1811"/>
    <n v="1305"/>
    <n v="831"/>
    <n v="34909"/>
    <n v="32929"/>
    <n v="36155"/>
    <n v="32975"/>
    <n v="27455"/>
    <n v="22295"/>
    <n v="18219"/>
    <n v="16836"/>
    <n v="14426"/>
    <n v="12467"/>
    <n v="9270"/>
    <n v="8180"/>
    <n v="5778"/>
    <n v="5056"/>
    <n v="3178"/>
    <n v="2180"/>
    <n v="1241"/>
  </r>
  <r>
    <s v="NGA"/>
    <x v="0"/>
    <m/>
    <x v="24"/>
    <m/>
    <s v="ETI-OSA"/>
    <m/>
    <n v="227283"/>
    <n v="172137"/>
    <n v="399420"/>
    <n v="20642"/>
    <n v="16022"/>
    <n v="13804"/>
    <n v="15806"/>
    <n v="30556"/>
    <n v="37534"/>
    <n v="27458"/>
    <n v="21927"/>
    <n v="13942"/>
    <n v="11370"/>
    <n v="6369"/>
    <n v="5900"/>
    <n v="2363"/>
    <n v="2114"/>
    <n v="704"/>
    <n v="547"/>
    <n v="225"/>
    <n v="20793"/>
    <n v="16699"/>
    <n v="16511"/>
    <n v="18042"/>
    <n v="22497"/>
    <n v="20784"/>
    <n v="14190"/>
    <n v="12001"/>
    <n v="8229"/>
    <n v="6833"/>
    <n v="4574"/>
    <n v="4279"/>
    <n v="2273"/>
    <n v="2137"/>
    <n v="922"/>
    <n v="948"/>
    <n v="425"/>
    <n v="41435"/>
    <n v="32721"/>
    <n v="30315"/>
    <n v="33848"/>
    <n v="53053"/>
    <n v="58318"/>
    <n v="41648"/>
    <n v="33928"/>
    <n v="22171"/>
    <n v="18203"/>
    <n v="10943"/>
    <n v="10179"/>
    <n v="4636"/>
    <n v="4251"/>
    <n v="1626"/>
    <n v="1495"/>
    <n v="650"/>
  </r>
  <r>
    <s v="NGA"/>
    <x v="0"/>
    <m/>
    <x v="24"/>
    <m/>
    <s v="IBEJU-LEKKI"/>
    <m/>
    <n v="249612"/>
    <n v="233181"/>
    <n v="482793"/>
    <n v="30082"/>
    <n v="30355"/>
    <n v="30034"/>
    <n v="29148"/>
    <n v="25769"/>
    <n v="22353"/>
    <n v="17936"/>
    <n v="15704"/>
    <n v="12961"/>
    <n v="10610"/>
    <n v="7769"/>
    <n v="5466"/>
    <n v="3891"/>
    <n v="3201"/>
    <n v="2101"/>
    <n v="1582"/>
    <n v="650"/>
    <n v="28530"/>
    <n v="28448"/>
    <n v="28388"/>
    <n v="25883"/>
    <n v="21825"/>
    <n v="19544"/>
    <n v="16460"/>
    <n v="15614"/>
    <n v="11957"/>
    <n v="10346"/>
    <n v="7427"/>
    <n v="6086"/>
    <n v="4047"/>
    <n v="3758"/>
    <n v="2186"/>
    <n v="1783"/>
    <n v="899"/>
    <n v="58612"/>
    <n v="58803"/>
    <n v="58422"/>
    <n v="55031"/>
    <n v="47594"/>
    <n v="41897"/>
    <n v="34396"/>
    <n v="31318"/>
    <n v="24918"/>
    <n v="20956"/>
    <n v="15196"/>
    <n v="11552"/>
    <n v="7938"/>
    <n v="6959"/>
    <n v="4287"/>
    <n v="3365"/>
    <n v="1549"/>
  </r>
  <r>
    <s v="NGA"/>
    <x v="0"/>
    <m/>
    <x v="24"/>
    <m/>
    <s v="IFAKO-IJAYE"/>
    <m/>
    <n v="264070"/>
    <n v="245147"/>
    <n v="509217"/>
    <n v="33550"/>
    <n v="26008"/>
    <n v="22392"/>
    <n v="22221"/>
    <n v="29540"/>
    <n v="30041"/>
    <n v="27197"/>
    <n v="24512"/>
    <n v="15419"/>
    <n v="11980"/>
    <n v="6667"/>
    <n v="6906"/>
    <n v="3015"/>
    <n v="2813"/>
    <n v="929"/>
    <n v="604"/>
    <n v="276"/>
    <n v="33349"/>
    <n v="26897"/>
    <n v="25938"/>
    <n v="23342"/>
    <n v="24564"/>
    <n v="24700"/>
    <n v="21703"/>
    <n v="18805"/>
    <n v="12534"/>
    <n v="9998"/>
    <n v="6578"/>
    <n v="6884"/>
    <n v="3376"/>
    <n v="3162"/>
    <n v="1468"/>
    <n v="1174"/>
    <n v="675"/>
    <n v="66899"/>
    <n v="52905"/>
    <n v="48330"/>
    <n v="45563"/>
    <n v="54104"/>
    <n v="54741"/>
    <n v="48900"/>
    <n v="43317"/>
    <n v="27953"/>
    <n v="21978"/>
    <n v="13245"/>
    <n v="13790"/>
    <n v="6391"/>
    <n v="5975"/>
    <n v="2397"/>
    <n v="1778"/>
    <n v="951"/>
  </r>
  <r>
    <s v="NGA"/>
    <x v="0"/>
    <m/>
    <x v="24"/>
    <m/>
    <s v="IKEJA"/>
    <m/>
    <n v="237103"/>
    <n v="195144"/>
    <n v="432247"/>
    <n v="21289"/>
    <n v="17221"/>
    <n v="16555"/>
    <n v="19822"/>
    <n v="31693"/>
    <n v="34357"/>
    <n v="26882"/>
    <n v="22666"/>
    <n v="14952"/>
    <n v="11578"/>
    <n v="6467"/>
    <n v="6711"/>
    <n v="2596"/>
    <n v="2637"/>
    <n v="837"/>
    <n v="597"/>
    <n v="243"/>
    <n v="21300"/>
    <n v="17885"/>
    <n v="19694"/>
    <n v="21392"/>
    <n v="23655"/>
    <n v="21709"/>
    <n v="17144"/>
    <n v="14801"/>
    <n v="9966"/>
    <n v="8051"/>
    <n v="5231"/>
    <n v="5868"/>
    <n v="2660"/>
    <n v="2886"/>
    <n v="1362"/>
    <n v="1039"/>
    <n v="501"/>
    <n v="42589"/>
    <n v="35106"/>
    <n v="36249"/>
    <n v="41214"/>
    <n v="55348"/>
    <n v="56066"/>
    <n v="44026"/>
    <n v="37467"/>
    <n v="24918"/>
    <n v="19629"/>
    <n v="11698"/>
    <n v="12579"/>
    <n v="5256"/>
    <n v="5523"/>
    <n v="2199"/>
    <n v="1636"/>
    <n v="744"/>
  </r>
  <r>
    <s v="NGA"/>
    <x v="0"/>
    <m/>
    <x v="24"/>
    <m/>
    <s v="IKORODU"/>
    <m/>
    <n v="673852"/>
    <n v="637191"/>
    <n v="1311043"/>
    <n v="95755"/>
    <n v="74575"/>
    <n v="66500"/>
    <n v="62369"/>
    <n v="71610"/>
    <n v="68579"/>
    <n v="59822"/>
    <n v="56368"/>
    <n v="37814"/>
    <n v="29840"/>
    <n v="16558"/>
    <n v="15488"/>
    <n v="6744"/>
    <n v="6569"/>
    <n v="2416"/>
    <n v="1934"/>
    <n v="911"/>
    <n v="94697"/>
    <n v="76276"/>
    <n v="71691"/>
    <n v="61607"/>
    <n v="60816"/>
    <n v="58669"/>
    <n v="52911"/>
    <n v="46054"/>
    <n v="31962"/>
    <n v="24319"/>
    <n v="15069"/>
    <n v="14612"/>
    <n v="9136"/>
    <n v="8780"/>
    <n v="4885"/>
    <n v="3485"/>
    <n v="2222"/>
    <n v="190452"/>
    <n v="150851"/>
    <n v="138191"/>
    <n v="123976"/>
    <n v="132426"/>
    <n v="127248"/>
    <n v="112733"/>
    <n v="102422"/>
    <n v="69776"/>
    <n v="54159"/>
    <n v="31627"/>
    <n v="30100"/>
    <n v="15880"/>
    <n v="15349"/>
    <n v="7301"/>
    <n v="5419"/>
    <n v="3133"/>
  </r>
  <r>
    <s v="NGA"/>
    <x v="0"/>
    <m/>
    <x v="24"/>
    <m/>
    <s v="KOSOFE"/>
    <m/>
    <n v="445978"/>
    <n v="392382"/>
    <n v="838360"/>
    <n v="50662"/>
    <n v="39193"/>
    <n v="36143"/>
    <n v="39280"/>
    <n v="55267"/>
    <n v="56924"/>
    <n v="48080"/>
    <n v="40319"/>
    <n v="26389"/>
    <n v="19497"/>
    <n v="11167"/>
    <n v="10433"/>
    <n v="4665"/>
    <n v="4438"/>
    <n v="1762"/>
    <n v="1222"/>
    <n v="537"/>
    <n v="48979"/>
    <n v="40352"/>
    <n v="41234"/>
    <n v="40821"/>
    <n v="42699"/>
    <n v="40266"/>
    <n v="34043"/>
    <n v="28705"/>
    <n v="20309"/>
    <n v="16436"/>
    <n v="10834"/>
    <n v="11326"/>
    <n v="5699"/>
    <n v="5225"/>
    <n v="2580"/>
    <n v="1841"/>
    <n v="1033"/>
    <n v="99641"/>
    <n v="79545"/>
    <n v="77377"/>
    <n v="80101"/>
    <n v="97966"/>
    <n v="97190"/>
    <n v="82123"/>
    <n v="69024"/>
    <n v="46698"/>
    <n v="35933"/>
    <n v="22001"/>
    <n v="21759"/>
    <n v="10364"/>
    <n v="9663"/>
    <n v="4342"/>
    <n v="3063"/>
    <n v="1570"/>
  </r>
  <r>
    <s v="NGA"/>
    <x v="0"/>
    <m/>
    <x v="24"/>
    <m/>
    <s v="LAGOS ISLAND"/>
    <m/>
    <n v="123613"/>
    <n v="114019"/>
    <n v="237632"/>
    <n v="12400"/>
    <n v="9444"/>
    <n v="8915"/>
    <n v="10582"/>
    <n v="18338"/>
    <n v="17748"/>
    <n v="13263"/>
    <n v="10711"/>
    <n v="6604"/>
    <n v="4910"/>
    <n v="2906"/>
    <n v="2841"/>
    <n v="1481"/>
    <n v="1718"/>
    <n v="840"/>
    <n v="647"/>
    <n v="265"/>
    <n v="12391"/>
    <n v="10012"/>
    <n v="10149"/>
    <n v="11087"/>
    <n v="13264"/>
    <n v="11237"/>
    <n v="8853"/>
    <n v="7680"/>
    <n v="6370"/>
    <n v="5186"/>
    <n v="3904"/>
    <n v="4354"/>
    <n v="2870"/>
    <n v="2869"/>
    <n v="1764"/>
    <n v="1348"/>
    <n v="681"/>
    <n v="24791"/>
    <n v="19456"/>
    <n v="19064"/>
    <n v="21669"/>
    <n v="31602"/>
    <n v="28985"/>
    <n v="22116"/>
    <n v="18391"/>
    <n v="12974"/>
    <n v="10096"/>
    <n v="6810"/>
    <n v="7195"/>
    <n v="4351"/>
    <n v="4587"/>
    <n v="2604"/>
    <n v="1995"/>
    <n v="946"/>
  </r>
  <r>
    <s v="NGA"/>
    <x v="0"/>
    <m/>
    <x v="24"/>
    <m/>
    <s v="LAGOS MAINLAND"/>
    <m/>
    <n v="173667"/>
    <n v="156898"/>
    <n v="330565"/>
    <n v="17909"/>
    <n v="14925"/>
    <n v="14553"/>
    <n v="16753"/>
    <n v="23713"/>
    <n v="22519"/>
    <n v="16400"/>
    <n v="13349"/>
    <n v="8897"/>
    <n v="7570"/>
    <n v="4823"/>
    <n v="5220"/>
    <n v="2459"/>
    <n v="2458"/>
    <n v="1042"/>
    <n v="789"/>
    <n v="288"/>
    <n v="17954"/>
    <n v="15451"/>
    <n v="17711"/>
    <n v="16932"/>
    <n v="17328"/>
    <n v="14579"/>
    <n v="11488"/>
    <n v="9916"/>
    <n v="7924"/>
    <n v="7041"/>
    <n v="5120"/>
    <n v="5704"/>
    <n v="3129"/>
    <n v="3048"/>
    <n v="1686"/>
    <n v="1218"/>
    <n v="669"/>
    <n v="35863"/>
    <n v="30376"/>
    <n v="32264"/>
    <n v="33685"/>
    <n v="41041"/>
    <n v="37098"/>
    <n v="27888"/>
    <n v="23265"/>
    <n v="16821"/>
    <n v="14611"/>
    <n v="9943"/>
    <n v="10924"/>
    <n v="5588"/>
    <n v="5506"/>
    <n v="2728"/>
    <n v="2007"/>
    <n v="957"/>
  </r>
  <r>
    <s v="NGA"/>
    <x v="0"/>
    <m/>
    <x v="24"/>
    <m/>
    <s v="MUSHIN"/>
    <m/>
    <n v="335556"/>
    <n v="309286"/>
    <n v="644842"/>
    <n v="36038"/>
    <n v="29460"/>
    <n v="27809"/>
    <n v="30909"/>
    <n v="44881"/>
    <n v="41148"/>
    <n v="32184"/>
    <n v="26314"/>
    <n v="17483"/>
    <n v="14697"/>
    <n v="9487"/>
    <n v="10961"/>
    <n v="4973"/>
    <n v="5078"/>
    <n v="2074"/>
    <n v="1492"/>
    <n v="568"/>
    <n v="35369"/>
    <n v="30589"/>
    <n v="31638"/>
    <n v="31337"/>
    <n v="33400"/>
    <n v="29177"/>
    <n v="23429"/>
    <n v="20754"/>
    <n v="15978"/>
    <n v="14595"/>
    <n v="11048"/>
    <n v="11852"/>
    <n v="6895"/>
    <n v="6213"/>
    <n v="3316"/>
    <n v="2459"/>
    <n v="1237"/>
    <n v="71407"/>
    <n v="60049"/>
    <n v="59447"/>
    <n v="62246"/>
    <n v="78281"/>
    <n v="70325"/>
    <n v="55613"/>
    <n v="47068"/>
    <n v="33461"/>
    <n v="29292"/>
    <n v="20535"/>
    <n v="22813"/>
    <n v="11868"/>
    <n v="11291"/>
    <n v="5390"/>
    <n v="3951"/>
    <n v="1805"/>
  </r>
  <r>
    <s v="NGA"/>
    <x v="0"/>
    <m/>
    <x v="24"/>
    <m/>
    <s v="OJO"/>
    <m/>
    <n v="252829"/>
    <n v="228361"/>
    <n v="481190"/>
    <n v="34476"/>
    <n v="26641"/>
    <n v="24654"/>
    <n v="24034"/>
    <n v="29392"/>
    <n v="28765"/>
    <n v="23561"/>
    <n v="19967"/>
    <n v="13424"/>
    <n v="10749"/>
    <n v="6114"/>
    <n v="5745"/>
    <n v="2218"/>
    <n v="1794"/>
    <n v="642"/>
    <n v="434"/>
    <n v="219"/>
    <n v="34487"/>
    <n v="27539"/>
    <n v="27509"/>
    <n v="23826"/>
    <n v="24651"/>
    <n v="22733"/>
    <n v="18119"/>
    <n v="14978"/>
    <n v="10205"/>
    <n v="8362"/>
    <n v="5176"/>
    <n v="4512"/>
    <n v="2251"/>
    <n v="1844"/>
    <n v="986"/>
    <n v="734"/>
    <n v="449"/>
    <n v="68963"/>
    <n v="54180"/>
    <n v="52163"/>
    <n v="47860"/>
    <n v="54043"/>
    <n v="51498"/>
    <n v="41680"/>
    <n v="34945"/>
    <n v="23629"/>
    <n v="19111"/>
    <n v="11290"/>
    <n v="10257"/>
    <n v="4469"/>
    <n v="3638"/>
    <n v="1628"/>
    <n v="1168"/>
    <n v="668"/>
  </r>
  <r>
    <s v="NGA"/>
    <x v="0"/>
    <m/>
    <x v="24"/>
    <m/>
    <s v="OSHODI-ISOLO"/>
    <m/>
    <n v="401347"/>
    <n v="365559"/>
    <n v="766906"/>
    <n v="45757"/>
    <n v="36349"/>
    <n v="34367"/>
    <n v="37218"/>
    <n v="49730"/>
    <n v="48896"/>
    <n v="40752"/>
    <n v="34567"/>
    <n v="22298"/>
    <n v="18122"/>
    <n v="10496"/>
    <n v="10619"/>
    <n v="4444"/>
    <n v="4349"/>
    <n v="1681"/>
    <n v="1127"/>
    <n v="575"/>
    <n v="45952"/>
    <n v="37747"/>
    <n v="40344"/>
    <n v="39082"/>
    <n v="40647"/>
    <n v="37768"/>
    <n v="29875"/>
    <n v="25218"/>
    <n v="17577"/>
    <n v="15332"/>
    <n v="10168"/>
    <n v="10342"/>
    <n v="5277"/>
    <n v="4858"/>
    <n v="2455"/>
    <n v="1845"/>
    <n v="1072"/>
    <n v="91709"/>
    <n v="74096"/>
    <n v="74711"/>
    <n v="76300"/>
    <n v="90377"/>
    <n v="86664"/>
    <n v="70627"/>
    <n v="59785"/>
    <n v="39875"/>
    <n v="33454"/>
    <n v="20664"/>
    <n v="20961"/>
    <n v="9721"/>
    <n v="9207"/>
    <n v="4136"/>
    <n v="2972"/>
    <n v="1647"/>
  </r>
  <r>
    <s v="NGA"/>
    <x v="0"/>
    <m/>
    <x v="24"/>
    <m/>
    <s v="SOMOLU"/>
    <m/>
    <n v="256945"/>
    <n v="238596"/>
    <n v="495541"/>
    <n v="27619"/>
    <n v="22684"/>
    <n v="21943"/>
    <n v="23909"/>
    <n v="33106"/>
    <n v="32161"/>
    <n v="25536"/>
    <n v="20797"/>
    <n v="13400"/>
    <n v="11275"/>
    <n v="6743"/>
    <n v="7614"/>
    <n v="3630"/>
    <n v="3530"/>
    <n v="1398"/>
    <n v="1081"/>
    <n v="519"/>
    <n v="27783"/>
    <n v="23568"/>
    <n v="25181"/>
    <n v="24416"/>
    <n v="26420"/>
    <n v="23676"/>
    <n v="18752"/>
    <n v="16336"/>
    <n v="12145"/>
    <n v="10861"/>
    <n v="7896"/>
    <n v="8578"/>
    <n v="4203"/>
    <n v="4079"/>
    <n v="2103"/>
    <n v="1635"/>
    <n v="964"/>
    <n v="55402"/>
    <n v="46252"/>
    <n v="47124"/>
    <n v="48325"/>
    <n v="59526"/>
    <n v="55837"/>
    <n v="44288"/>
    <n v="37133"/>
    <n v="25545"/>
    <n v="22136"/>
    <n v="14639"/>
    <n v="16192"/>
    <n v="7833"/>
    <n v="7609"/>
    <n v="3501"/>
    <n v="2716"/>
    <n v="1483"/>
  </r>
  <r>
    <s v="NGA"/>
    <x v="0"/>
    <m/>
    <x v="24"/>
    <m/>
    <s v="SURULERE"/>
    <m/>
    <n v="547580"/>
    <n v="500187"/>
    <n v="1047767"/>
    <n v="56984"/>
    <n v="46766"/>
    <n v="45399"/>
    <n v="51136"/>
    <n v="69834"/>
    <n v="69047"/>
    <n v="56835"/>
    <n v="46226"/>
    <n v="30689"/>
    <n v="25145"/>
    <n v="14661"/>
    <n v="14517"/>
    <n v="6670"/>
    <n v="7019"/>
    <n v="3161"/>
    <n v="2513"/>
    <n v="978"/>
    <n v="55710"/>
    <n v="47701"/>
    <n v="53650"/>
    <n v="54646"/>
    <n v="54701"/>
    <n v="50433"/>
    <n v="40950"/>
    <n v="35548"/>
    <n v="25667"/>
    <n v="21772"/>
    <n v="14487"/>
    <n v="15912"/>
    <n v="9056"/>
    <n v="9215"/>
    <n v="4991"/>
    <n v="3848"/>
    <n v="1900"/>
    <n v="112694"/>
    <n v="94467"/>
    <n v="99049"/>
    <n v="105782"/>
    <n v="124535"/>
    <n v="119480"/>
    <n v="97785"/>
    <n v="81774"/>
    <n v="56356"/>
    <n v="46917"/>
    <n v="29148"/>
    <n v="30429"/>
    <n v="15726"/>
    <n v="16234"/>
    <n v="8152"/>
    <n v="6361"/>
    <n v="2878"/>
  </r>
  <r>
    <s v="NGA"/>
    <x v="0"/>
    <m/>
    <x v="25"/>
    <m/>
    <s v="AKWANGA"/>
    <m/>
    <n v="83961"/>
    <n v="82733"/>
    <n v="166694"/>
    <n v="13907"/>
    <n v="11584"/>
    <n v="10226"/>
    <n v="9611"/>
    <n v="8326"/>
    <n v="7007"/>
    <n v="5263"/>
    <n v="4528"/>
    <n v="3416"/>
    <n v="3015"/>
    <n v="2000"/>
    <n v="1723"/>
    <n v="972"/>
    <n v="1016"/>
    <n v="588"/>
    <n v="486"/>
    <n v="293"/>
    <n v="13744"/>
    <n v="11624"/>
    <n v="10349"/>
    <n v="9559"/>
    <n v="7938"/>
    <n v="6405"/>
    <n v="4830"/>
    <n v="4158"/>
    <n v="3492"/>
    <n v="2805"/>
    <n v="1986"/>
    <n v="1721"/>
    <n v="1367"/>
    <n v="1117"/>
    <n v="748"/>
    <n v="541"/>
    <n v="349"/>
    <n v="27651"/>
    <n v="23208"/>
    <n v="20575"/>
    <n v="19170"/>
    <n v="16264"/>
    <n v="13412"/>
    <n v="10093"/>
    <n v="8686"/>
    <n v="6908"/>
    <n v="5820"/>
    <n v="3986"/>
    <n v="3444"/>
    <n v="2339"/>
    <n v="2133"/>
    <n v="1336"/>
    <n v="1027"/>
    <n v="642"/>
  </r>
  <r>
    <s v="NGA"/>
    <x v="0"/>
    <m/>
    <x v="25"/>
    <m/>
    <s v="AWE"/>
    <m/>
    <n v="79371"/>
    <n v="76890"/>
    <n v="156261"/>
    <n v="16255"/>
    <n v="12479"/>
    <n v="10057"/>
    <n v="8475"/>
    <n v="6285"/>
    <n v="5298"/>
    <n v="4634"/>
    <n v="3935"/>
    <n v="3209"/>
    <n v="2488"/>
    <n v="2121"/>
    <n v="1191"/>
    <n v="1177"/>
    <n v="652"/>
    <n v="560"/>
    <n v="265"/>
    <n v="290"/>
    <n v="15572"/>
    <n v="11710"/>
    <n v="9461"/>
    <n v="7965"/>
    <n v="6466"/>
    <n v="5588"/>
    <n v="4685"/>
    <n v="3661"/>
    <n v="3031"/>
    <n v="2254"/>
    <n v="1889"/>
    <n v="1314"/>
    <n v="1225"/>
    <n v="761"/>
    <n v="581"/>
    <n v="446"/>
    <n v="281"/>
    <n v="31827"/>
    <n v="24189"/>
    <n v="19518"/>
    <n v="16440"/>
    <n v="12751"/>
    <n v="10886"/>
    <n v="9319"/>
    <n v="7596"/>
    <n v="6240"/>
    <n v="4742"/>
    <n v="4010"/>
    <n v="2505"/>
    <n v="2402"/>
    <n v="1413"/>
    <n v="1141"/>
    <n v="711"/>
    <n v="571"/>
  </r>
  <r>
    <s v="NGA"/>
    <x v="0"/>
    <m/>
    <x v="25"/>
    <m/>
    <s v="DOMA"/>
    <m/>
    <n v="95617"/>
    <n v="89968"/>
    <n v="185585"/>
    <n v="18600"/>
    <n v="14380"/>
    <n v="12627"/>
    <n v="11364"/>
    <n v="8014"/>
    <n v="6522"/>
    <n v="5599"/>
    <n v="4770"/>
    <n v="3697"/>
    <n v="2883"/>
    <n v="2386"/>
    <n v="1376"/>
    <n v="1337"/>
    <n v="764"/>
    <n v="597"/>
    <n v="376"/>
    <n v="325"/>
    <n v="17630"/>
    <n v="13597"/>
    <n v="11072"/>
    <n v="9798"/>
    <n v="7714"/>
    <n v="6684"/>
    <n v="5406"/>
    <n v="4326"/>
    <n v="3604"/>
    <n v="2608"/>
    <n v="2245"/>
    <n v="1398"/>
    <n v="1380"/>
    <n v="982"/>
    <n v="710"/>
    <n v="543"/>
    <n v="271"/>
    <n v="36230"/>
    <n v="27977"/>
    <n v="23699"/>
    <n v="21162"/>
    <n v="15728"/>
    <n v="13206"/>
    <n v="11005"/>
    <n v="9096"/>
    <n v="7301"/>
    <n v="5491"/>
    <n v="4631"/>
    <n v="2774"/>
    <n v="2717"/>
    <n v="1746"/>
    <n v="1307"/>
    <n v="919"/>
    <n v="596"/>
  </r>
  <r>
    <s v="NGA"/>
    <x v="0"/>
    <m/>
    <x v="25"/>
    <m/>
    <s v="KARU"/>
    <m/>
    <n v="173334"/>
    <n v="165705"/>
    <n v="339039"/>
    <n v="31089"/>
    <n v="23289"/>
    <n v="18651"/>
    <n v="15629"/>
    <n v="14443"/>
    <n v="15464"/>
    <n v="14241"/>
    <n v="12388"/>
    <n v="8550"/>
    <n v="6466"/>
    <n v="3882"/>
    <n v="3335"/>
    <n v="1764"/>
    <n v="1653"/>
    <n v="1151"/>
    <n v="803"/>
    <n v="536"/>
    <n v="30657"/>
    <n v="23675"/>
    <n v="19663"/>
    <n v="16284"/>
    <n v="16124"/>
    <n v="15370"/>
    <n v="11470"/>
    <n v="8720"/>
    <n v="6074"/>
    <n v="4587"/>
    <n v="3517"/>
    <n v="2924"/>
    <n v="1995"/>
    <n v="1993"/>
    <n v="1229"/>
    <n v="834"/>
    <n v="589"/>
    <n v="61746"/>
    <n v="46964"/>
    <n v="38314"/>
    <n v="31913"/>
    <n v="30567"/>
    <n v="30834"/>
    <n v="25711"/>
    <n v="21108"/>
    <n v="14624"/>
    <n v="11053"/>
    <n v="7399"/>
    <n v="6259"/>
    <n v="3759"/>
    <n v="3646"/>
    <n v="2380"/>
    <n v="1637"/>
    <n v="1125"/>
  </r>
  <r>
    <s v="NGA"/>
    <x v="0"/>
    <m/>
    <x v="25"/>
    <m/>
    <s v="KEANA"/>
    <m/>
    <n v="56589"/>
    <n v="56444"/>
    <n v="113033"/>
    <n v="10781"/>
    <n v="8817"/>
    <n v="7098"/>
    <n v="6249"/>
    <n v="4716"/>
    <n v="3946"/>
    <n v="3335"/>
    <n v="2762"/>
    <n v="2324"/>
    <n v="1763"/>
    <n v="1479"/>
    <n v="900"/>
    <n v="922"/>
    <n v="669"/>
    <n v="398"/>
    <n v="236"/>
    <n v="194"/>
    <n v="10425"/>
    <n v="8375"/>
    <n v="7117"/>
    <n v="6750"/>
    <n v="4920"/>
    <n v="3987"/>
    <n v="3349"/>
    <n v="2623"/>
    <n v="2238"/>
    <n v="1626"/>
    <n v="1395"/>
    <n v="1046"/>
    <n v="1137"/>
    <n v="505"/>
    <n v="403"/>
    <n v="349"/>
    <n v="199"/>
    <n v="21206"/>
    <n v="17192"/>
    <n v="14215"/>
    <n v="12999"/>
    <n v="9636"/>
    <n v="7933"/>
    <n v="6684"/>
    <n v="5385"/>
    <n v="4562"/>
    <n v="3389"/>
    <n v="2874"/>
    <n v="1946"/>
    <n v="2059"/>
    <n v="1174"/>
    <n v="801"/>
    <n v="585"/>
    <n v="393"/>
  </r>
  <r>
    <s v="NGA"/>
    <x v="0"/>
    <m/>
    <x v="25"/>
    <m/>
    <s v="KEFFI"/>
    <m/>
    <n v="62847"/>
    <n v="58327"/>
    <n v="121174"/>
    <n v="10054"/>
    <n v="8611"/>
    <n v="7829"/>
    <n v="7311"/>
    <n v="6483"/>
    <n v="5538"/>
    <n v="4177"/>
    <n v="3595"/>
    <n v="2574"/>
    <n v="2121"/>
    <n v="1391"/>
    <n v="1097"/>
    <n v="700"/>
    <n v="578"/>
    <n v="404"/>
    <n v="230"/>
    <n v="154"/>
    <n v="10337"/>
    <n v="8466"/>
    <n v="7453"/>
    <n v="6750"/>
    <n v="5973"/>
    <n v="4713"/>
    <n v="3518"/>
    <n v="2911"/>
    <n v="2368"/>
    <n v="1615"/>
    <n v="1277"/>
    <n v="884"/>
    <n v="673"/>
    <n v="492"/>
    <n v="438"/>
    <n v="222"/>
    <n v="237"/>
    <n v="20391"/>
    <n v="17077"/>
    <n v="15282"/>
    <n v="14061"/>
    <n v="12456"/>
    <n v="10251"/>
    <n v="7695"/>
    <n v="6506"/>
    <n v="4942"/>
    <n v="3736"/>
    <n v="2668"/>
    <n v="1981"/>
    <n v="1373"/>
    <n v="1070"/>
    <n v="842"/>
    <n v="452"/>
    <n v="391"/>
  </r>
  <r>
    <s v="NGA"/>
    <x v="0"/>
    <m/>
    <x v="25"/>
    <m/>
    <s v="KOKONA"/>
    <m/>
    <n v="71397"/>
    <n v="70735"/>
    <n v="142132"/>
    <n v="13792"/>
    <n v="11218"/>
    <n v="8705"/>
    <n v="7631"/>
    <n v="5543"/>
    <n v="5046"/>
    <n v="4413"/>
    <n v="3893"/>
    <n v="2930"/>
    <n v="2286"/>
    <n v="1730"/>
    <n v="1219"/>
    <n v="900"/>
    <n v="759"/>
    <n v="631"/>
    <n v="423"/>
    <n v="278"/>
    <n v="13287"/>
    <n v="10693"/>
    <n v="8466"/>
    <n v="7334"/>
    <n v="6229"/>
    <n v="5418"/>
    <n v="4313"/>
    <n v="3498"/>
    <n v="2843"/>
    <n v="2117"/>
    <n v="1735"/>
    <n v="1350"/>
    <n v="1105"/>
    <n v="894"/>
    <n v="731"/>
    <n v="398"/>
    <n v="324"/>
    <n v="27079"/>
    <n v="21911"/>
    <n v="17171"/>
    <n v="14965"/>
    <n v="11772"/>
    <n v="10464"/>
    <n v="8726"/>
    <n v="7391"/>
    <n v="5773"/>
    <n v="4403"/>
    <n v="3465"/>
    <n v="2569"/>
    <n v="2005"/>
    <n v="1653"/>
    <n v="1362"/>
    <n v="821"/>
    <n v="602"/>
  </r>
  <r>
    <s v="NGA"/>
    <x v="0"/>
    <m/>
    <x v="25"/>
    <m/>
    <s v="LAFIA"/>
    <m/>
    <n v="199169"/>
    <n v="195120"/>
    <n v="394289"/>
    <n v="36926"/>
    <n v="29963"/>
    <n v="24727"/>
    <n v="21543"/>
    <n v="16667"/>
    <n v="14731"/>
    <n v="12965"/>
    <n v="10804"/>
    <n v="8655"/>
    <n v="6561"/>
    <n v="4993"/>
    <n v="3425"/>
    <n v="2472"/>
    <n v="1977"/>
    <n v="1343"/>
    <n v="827"/>
    <n v="590"/>
    <n v="35887"/>
    <n v="29629"/>
    <n v="24391"/>
    <n v="21780"/>
    <n v="18238"/>
    <n v="15374"/>
    <n v="12043"/>
    <n v="9491"/>
    <n v="7771"/>
    <n v="5411"/>
    <n v="4366"/>
    <n v="2981"/>
    <n v="2592"/>
    <n v="2120"/>
    <n v="1571"/>
    <n v="837"/>
    <n v="638"/>
    <n v="72813"/>
    <n v="59592"/>
    <n v="49118"/>
    <n v="43323"/>
    <n v="34905"/>
    <n v="30105"/>
    <n v="25008"/>
    <n v="20295"/>
    <n v="16426"/>
    <n v="11972"/>
    <n v="9359"/>
    <n v="6406"/>
    <n v="5064"/>
    <n v="4097"/>
    <n v="2914"/>
    <n v="1664"/>
    <n v="1228"/>
  </r>
  <r>
    <s v="NGA"/>
    <x v="0"/>
    <m/>
    <x v="25"/>
    <m/>
    <s v="NASARAWA"/>
    <m/>
    <n v="121884"/>
    <n v="117093"/>
    <n v="238977"/>
    <n v="22600"/>
    <n v="17874"/>
    <n v="15075"/>
    <n v="13138"/>
    <n v="10795"/>
    <n v="8973"/>
    <n v="7577"/>
    <n v="6254"/>
    <n v="5279"/>
    <n v="4012"/>
    <n v="3123"/>
    <n v="2226"/>
    <n v="1559"/>
    <n v="1408"/>
    <n v="964"/>
    <n v="608"/>
    <n v="419"/>
    <n v="22016"/>
    <n v="17158"/>
    <n v="14341"/>
    <n v="12637"/>
    <n v="10502"/>
    <n v="8822"/>
    <n v="7390"/>
    <n v="5741"/>
    <n v="4833"/>
    <n v="3442"/>
    <n v="2795"/>
    <n v="2175"/>
    <n v="1852"/>
    <n v="1289"/>
    <n v="924"/>
    <n v="735"/>
    <n v="441"/>
    <n v="44616"/>
    <n v="35032"/>
    <n v="29416"/>
    <n v="25775"/>
    <n v="21297"/>
    <n v="17795"/>
    <n v="14967"/>
    <n v="11995"/>
    <n v="10112"/>
    <n v="7454"/>
    <n v="5918"/>
    <n v="4401"/>
    <n v="3411"/>
    <n v="2697"/>
    <n v="1888"/>
    <n v="1343"/>
    <n v="860"/>
  </r>
  <r>
    <s v="NGA"/>
    <x v="0"/>
    <m/>
    <x v="25"/>
    <m/>
    <s v="NASARAWA EGON"/>
    <m/>
    <n v="132018"/>
    <n v="130214"/>
    <n v="262232"/>
    <n v="25354"/>
    <n v="19766"/>
    <n v="16537"/>
    <n v="14400"/>
    <n v="10789"/>
    <n v="9335"/>
    <n v="8103"/>
    <n v="7011"/>
    <n v="5547"/>
    <n v="4312"/>
    <n v="3200"/>
    <n v="2494"/>
    <n v="1781"/>
    <n v="1298"/>
    <n v="991"/>
    <n v="613"/>
    <n v="487"/>
    <n v="24834"/>
    <n v="19194"/>
    <n v="15819"/>
    <n v="13808"/>
    <n v="11369"/>
    <n v="9782"/>
    <n v="7977"/>
    <n v="6337"/>
    <n v="5296"/>
    <n v="3845"/>
    <n v="3236"/>
    <n v="2445"/>
    <n v="1872"/>
    <n v="1699"/>
    <n v="1256"/>
    <n v="984"/>
    <n v="461"/>
    <n v="50188"/>
    <n v="38960"/>
    <n v="32356"/>
    <n v="28208"/>
    <n v="22158"/>
    <n v="19117"/>
    <n v="16080"/>
    <n v="13348"/>
    <n v="10843"/>
    <n v="8157"/>
    <n v="6436"/>
    <n v="4939"/>
    <n v="3653"/>
    <n v="2997"/>
    <n v="2247"/>
    <n v="1597"/>
    <n v="948"/>
  </r>
  <r>
    <s v="NGA"/>
    <x v="0"/>
    <m/>
    <x v="25"/>
    <m/>
    <s v="OBI"/>
    <m/>
    <n v="96172"/>
    <n v="95217"/>
    <n v="191389"/>
    <n v="18868"/>
    <n v="14586"/>
    <n v="12948"/>
    <n v="11242"/>
    <n v="7584"/>
    <n v="6362"/>
    <n v="5614"/>
    <n v="4685"/>
    <n v="3865"/>
    <n v="2958"/>
    <n v="2371"/>
    <n v="1493"/>
    <n v="1224"/>
    <n v="852"/>
    <n v="711"/>
    <n v="459"/>
    <n v="350"/>
    <n v="18418"/>
    <n v="14146"/>
    <n v="11814"/>
    <n v="10640"/>
    <n v="8401"/>
    <n v="6932"/>
    <n v="5575"/>
    <n v="4505"/>
    <n v="3678"/>
    <n v="2763"/>
    <n v="2274"/>
    <n v="1765"/>
    <n v="1558"/>
    <n v="1247"/>
    <n v="736"/>
    <n v="390"/>
    <n v="375"/>
    <n v="37286"/>
    <n v="28732"/>
    <n v="24762"/>
    <n v="21882"/>
    <n v="15985"/>
    <n v="13294"/>
    <n v="11189"/>
    <n v="9190"/>
    <n v="7543"/>
    <n v="5721"/>
    <n v="4645"/>
    <n v="3258"/>
    <n v="2782"/>
    <n v="2099"/>
    <n v="1447"/>
    <n v="849"/>
    <n v="725"/>
  </r>
  <r>
    <s v="NGA"/>
    <x v="0"/>
    <m/>
    <x v="25"/>
    <m/>
    <s v="TOTO"/>
    <m/>
    <n v="69571"/>
    <n v="68344"/>
    <n v="137915"/>
    <n v="13923"/>
    <n v="10585"/>
    <n v="8665"/>
    <n v="7416"/>
    <n v="5590"/>
    <n v="4714"/>
    <n v="4110"/>
    <n v="3632"/>
    <n v="2883"/>
    <n v="2246"/>
    <n v="1677"/>
    <n v="1311"/>
    <n v="906"/>
    <n v="797"/>
    <n v="533"/>
    <n v="351"/>
    <n v="232"/>
    <n v="13403"/>
    <n v="10077"/>
    <n v="8232"/>
    <n v="7244"/>
    <n v="5822"/>
    <n v="5069"/>
    <n v="4123"/>
    <n v="3371"/>
    <n v="2771"/>
    <n v="2062"/>
    <n v="1661"/>
    <n v="1322"/>
    <n v="945"/>
    <n v="923"/>
    <n v="518"/>
    <n v="514"/>
    <n v="287"/>
    <n v="27326"/>
    <n v="20662"/>
    <n v="16897"/>
    <n v="14660"/>
    <n v="11412"/>
    <n v="9783"/>
    <n v="8233"/>
    <n v="7003"/>
    <n v="5654"/>
    <n v="4308"/>
    <n v="3338"/>
    <n v="2633"/>
    <n v="1851"/>
    <n v="1720"/>
    <n v="1051"/>
    <n v="865"/>
    <n v="519"/>
  </r>
  <r>
    <s v="NGA"/>
    <x v="0"/>
    <m/>
    <x v="25"/>
    <m/>
    <s v="WAMBA"/>
    <m/>
    <n v="54849"/>
    <n v="53431"/>
    <n v="108280"/>
    <n v="10692"/>
    <n v="8197"/>
    <n v="6676"/>
    <n v="5745"/>
    <n v="4528"/>
    <n v="3882"/>
    <n v="3417"/>
    <n v="2954"/>
    <n v="2314"/>
    <n v="1834"/>
    <n v="1317"/>
    <n v="1041"/>
    <n v="680"/>
    <n v="688"/>
    <n v="397"/>
    <n v="257"/>
    <n v="230"/>
    <n v="10354"/>
    <n v="7810"/>
    <n v="6409"/>
    <n v="5589"/>
    <n v="4398"/>
    <n v="3974"/>
    <n v="3208"/>
    <n v="2624"/>
    <n v="2170"/>
    <n v="1653"/>
    <n v="1253"/>
    <n v="1262"/>
    <n v="840"/>
    <n v="870"/>
    <n v="433"/>
    <n v="370"/>
    <n v="214"/>
    <n v="21046"/>
    <n v="16007"/>
    <n v="13085"/>
    <n v="11334"/>
    <n v="8926"/>
    <n v="7856"/>
    <n v="6625"/>
    <n v="5578"/>
    <n v="4484"/>
    <n v="3487"/>
    <n v="2570"/>
    <n v="2303"/>
    <n v="1520"/>
    <n v="1558"/>
    <n v="830"/>
    <n v="627"/>
    <n v="444"/>
  </r>
  <r>
    <s v="NGA"/>
    <x v="0"/>
    <m/>
    <x v="26"/>
    <m/>
    <s v="AGAIE"/>
    <m/>
    <n v="96222"/>
    <n v="93984"/>
    <n v="190206"/>
    <n v="19839"/>
    <n v="14859"/>
    <n v="12062"/>
    <n v="9775"/>
    <n v="7332"/>
    <n v="6497"/>
    <n v="5811"/>
    <n v="5068"/>
    <n v="4058"/>
    <n v="3112"/>
    <n v="2530"/>
    <n v="1454"/>
    <n v="1501"/>
    <n v="909"/>
    <n v="756"/>
    <n v="379"/>
    <n v="280"/>
    <n v="18783"/>
    <n v="14080"/>
    <n v="11378"/>
    <n v="9906"/>
    <n v="7984"/>
    <n v="6882"/>
    <n v="5761"/>
    <n v="4581"/>
    <n v="3795"/>
    <n v="2713"/>
    <n v="2310"/>
    <n v="1728"/>
    <n v="1485"/>
    <n v="1208"/>
    <n v="668"/>
    <n v="468"/>
    <n v="254"/>
    <n v="38622"/>
    <n v="28939"/>
    <n v="23440"/>
    <n v="19681"/>
    <n v="15316"/>
    <n v="13379"/>
    <n v="11572"/>
    <n v="9649"/>
    <n v="7853"/>
    <n v="5825"/>
    <n v="4840"/>
    <n v="3182"/>
    <n v="2986"/>
    <n v="2117"/>
    <n v="1424"/>
    <n v="847"/>
    <n v="534"/>
  </r>
  <r>
    <s v="NGA"/>
    <x v="0"/>
    <m/>
    <x v="26"/>
    <m/>
    <s v="AGWARA"/>
    <m/>
    <n v="37760"/>
    <n v="35897"/>
    <n v="73657"/>
    <n v="8013"/>
    <n v="5965"/>
    <n v="4230"/>
    <n v="3788"/>
    <n v="2803"/>
    <n v="2660"/>
    <n v="2343"/>
    <n v="2010"/>
    <n v="1599"/>
    <n v="1227"/>
    <n v="932"/>
    <n v="641"/>
    <n v="495"/>
    <n v="416"/>
    <n v="333"/>
    <n v="186"/>
    <n v="119"/>
    <n v="7664"/>
    <n v="5752"/>
    <n v="4067"/>
    <n v="3503"/>
    <n v="3142"/>
    <n v="2586"/>
    <n v="2086"/>
    <n v="1793"/>
    <n v="1329"/>
    <n v="994"/>
    <n v="756"/>
    <n v="723"/>
    <n v="456"/>
    <n v="390"/>
    <n v="322"/>
    <n v="181"/>
    <n v="153"/>
    <n v="15677"/>
    <n v="11717"/>
    <n v="8297"/>
    <n v="7291"/>
    <n v="5945"/>
    <n v="5246"/>
    <n v="4429"/>
    <n v="3803"/>
    <n v="2928"/>
    <n v="2221"/>
    <n v="1688"/>
    <n v="1364"/>
    <n v="951"/>
    <n v="806"/>
    <n v="655"/>
    <n v="367"/>
    <n v="272"/>
  </r>
  <r>
    <s v="NGA"/>
    <x v="0"/>
    <m/>
    <x v="26"/>
    <m/>
    <s v="BIDA"/>
    <m/>
    <n v="145818"/>
    <n v="140672"/>
    <n v="286490"/>
    <n v="28434"/>
    <n v="22332"/>
    <n v="17856"/>
    <n v="15479"/>
    <n v="12295"/>
    <n v="10694"/>
    <n v="9051"/>
    <n v="7729"/>
    <n v="6268"/>
    <n v="4749"/>
    <n v="3326"/>
    <n v="2529"/>
    <n v="1883"/>
    <n v="1419"/>
    <n v="902"/>
    <n v="568"/>
    <n v="304"/>
    <n v="26164"/>
    <n v="20590"/>
    <n v="17595"/>
    <n v="16182"/>
    <n v="13664"/>
    <n v="11427"/>
    <n v="8556"/>
    <n v="7029"/>
    <n v="5349"/>
    <n v="3985"/>
    <n v="3005"/>
    <n v="2398"/>
    <n v="1708"/>
    <n v="1335"/>
    <n v="794"/>
    <n v="518"/>
    <n v="373"/>
    <n v="54598"/>
    <n v="42922"/>
    <n v="35451"/>
    <n v="31661"/>
    <n v="25959"/>
    <n v="22121"/>
    <n v="17607"/>
    <n v="14758"/>
    <n v="11617"/>
    <n v="8734"/>
    <n v="6331"/>
    <n v="4927"/>
    <n v="3591"/>
    <n v="2754"/>
    <n v="1696"/>
    <n v="1086"/>
    <n v="677"/>
  </r>
  <r>
    <s v="NGA"/>
    <x v="0"/>
    <m/>
    <x v="26"/>
    <m/>
    <s v="BORGU"/>
    <m/>
    <n v="119777"/>
    <n v="116153"/>
    <n v="235930"/>
    <n v="23364"/>
    <n v="18282"/>
    <n v="14224"/>
    <n v="11726"/>
    <n v="8819"/>
    <n v="8513"/>
    <n v="7762"/>
    <n v="6857"/>
    <n v="5395"/>
    <n v="4099"/>
    <n v="3252"/>
    <n v="2433"/>
    <n v="1947"/>
    <n v="1248"/>
    <n v="978"/>
    <n v="502"/>
    <n v="376"/>
    <n v="22714"/>
    <n v="18202"/>
    <n v="14070"/>
    <n v="12169"/>
    <n v="10382"/>
    <n v="8739"/>
    <n v="7162"/>
    <n v="5549"/>
    <n v="4659"/>
    <n v="3294"/>
    <n v="2839"/>
    <n v="1875"/>
    <n v="1595"/>
    <n v="1184"/>
    <n v="852"/>
    <n v="498"/>
    <n v="370"/>
    <n v="46078"/>
    <n v="36484"/>
    <n v="28294"/>
    <n v="23895"/>
    <n v="19201"/>
    <n v="17252"/>
    <n v="14924"/>
    <n v="12406"/>
    <n v="10054"/>
    <n v="7393"/>
    <n v="6091"/>
    <n v="4308"/>
    <n v="3542"/>
    <n v="2432"/>
    <n v="1830"/>
    <n v="1000"/>
    <n v="746"/>
  </r>
  <r>
    <s v="NGA"/>
    <x v="0"/>
    <m/>
    <x v="26"/>
    <m/>
    <s v="BOSSO"/>
    <m/>
    <n v="113129"/>
    <n v="108472"/>
    <n v="221601"/>
    <n v="20823"/>
    <n v="16112"/>
    <n v="13894"/>
    <n v="12188"/>
    <n v="10365"/>
    <n v="9028"/>
    <n v="7040"/>
    <n v="6445"/>
    <n v="4504"/>
    <n v="3911"/>
    <n v="2765"/>
    <n v="2321"/>
    <n v="1187"/>
    <n v="1111"/>
    <n v="553"/>
    <n v="475"/>
    <n v="407"/>
    <n v="20664"/>
    <n v="16457"/>
    <n v="13737"/>
    <n v="12462"/>
    <n v="10045"/>
    <n v="8542"/>
    <n v="6739"/>
    <n v="5077"/>
    <n v="4054"/>
    <n v="3048"/>
    <n v="2206"/>
    <n v="1634"/>
    <n v="1132"/>
    <n v="920"/>
    <n v="735"/>
    <n v="566"/>
    <n v="454"/>
    <n v="41487"/>
    <n v="32569"/>
    <n v="27631"/>
    <n v="24650"/>
    <n v="20410"/>
    <n v="17570"/>
    <n v="13779"/>
    <n v="11522"/>
    <n v="8558"/>
    <n v="6959"/>
    <n v="4971"/>
    <n v="3955"/>
    <n v="2319"/>
    <n v="2031"/>
    <n v="1288"/>
    <n v="1041"/>
    <n v="861"/>
  </r>
  <r>
    <s v="NGA"/>
    <x v="0"/>
    <m/>
    <x v="26"/>
    <m/>
    <s v="CHANCHAGA"/>
    <m/>
    <n v="130277"/>
    <n v="117278"/>
    <n v="247555"/>
    <n v="19833"/>
    <n v="16274"/>
    <n v="15846"/>
    <n v="14497"/>
    <n v="13653"/>
    <n v="12015"/>
    <n v="9218"/>
    <n v="8639"/>
    <n v="5721"/>
    <n v="5209"/>
    <n v="3067"/>
    <n v="2866"/>
    <n v="1304"/>
    <n v="1081"/>
    <n v="496"/>
    <n v="359"/>
    <n v="199"/>
    <n v="20052"/>
    <n v="16806"/>
    <n v="16268"/>
    <n v="13059"/>
    <n v="11068"/>
    <n v="9785"/>
    <n v="7555"/>
    <n v="6365"/>
    <n v="4822"/>
    <n v="3524"/>
    <n v="2433"/>
    <n v="1914"/>
    <n v="1199"/>
    <n v="1057"/>
    <n v="607"/>
    <n v="438"/>
    <n v="326"/>
    <n v="39885"/>
    <n v="33080"/>
    <n v="32114"/>
    <n v="27556"/>
    <n v="24721"/>
    <n v="21800"/>
    <n v="16773"/>
    <n v="15004"/>
    <n v="10543"/>
    <n v="8733"/>
    <n v="5500"/>
    <n v="4780"/>
    <n v="2503"/>
    <n v="2138"/>
    <n v="1103"/>
    <n v="797"/>
    <n v="525"/>
  </r>
  <r>
    <s v="NGA"/>
    <x v="0"/>
    <m/>
    <x v="26"/>
    <m/>
    <s v="EDATI"/>
    <m/>
    <n v="122254"/>
    <n v="120007"/>
    <n v="242261"/>
    <n v="25318"/>
    <n v="18668"/>
    <n v="14953"/>
    <n v="12431"/>
    <n v="9557"/>
    <n v="8170"/>
    <n v="7280"/>
    <n v="6344"/>
    <n v="5161"/>
    <n v="4071"/>
    <n v="3163"/>
    <n v="2245"/>
    <n v="1600"/>
    <n v="1247"/>
    <n v="970"/>
    <n v="586"/>
    <n v="490"/>
    <n v="24282"/>
    <n v="17774"/>
    <n v="14211"/>
    <n v="12062"/>
    <n v="9779"/>
    <n v="8871"/>
    <n v="7354"/>
    <n v="6076"/>
    <n v="4912"/>
    <n v="3712"/>
    <n v="2987"/>
    <n v="2534"/>
    <n v="2071"/>
    <n v="1461"/>
    <n v="931"/>
    <n v="644"/>
    <n v="346"/>
    <n v="49600"/>
    <n v="36442"/>
    <n v="29164"/>
    <n v="24493"/>
    <n v="19336"/>
    <n v="17041"/>
    <n v="14634"/>
    <n v="12420"/>
    <n v="10073"/>
    <n v="7783"/>
    <n v="6150"/>
    <n v="4779"/>
    <n v="3671"/>
    <n v="2708"/>
    <n v="1901"/>
    <n v="1230"/>
    <n v="836"/>
  </r>
  <r>
    <s v="NGA"/>
    <x v="0"/>
    <m/>
    <x v="26"/>
    <m/>
    <s v="GBAKO"/>
    <m/>
    <n v="79706"/>
    <n v="78288"/>
    <n v="157994"/>
    <n v="16323"/>
    <n v="13137"/>
    <n v="10049"/>
    <n v="7673"/>
    <n v="5636"/>
    <n v="5390"/>
    <n v="4982"/>
    <n v="4225"/>
    <n v="3420"/>
    <n v="2497"/>
    <n v="2194"/>
    <n v="1125"/>
    <n v="1239"/>
    <n v="595"/>
    <n v="666"/>
    <n v="228"/>
    <n v="327"/>
    <n v="15405"/>
    <n v="12359"/>
    <n v="9130"/>
    <n v="7862"/>
    <n v="6904"/>
    <n v="6073"/>
    <n v="4974"/>
    <n v="3837"/>
    <n v="3125"/>
    <n v="2246"/>
    <n v="1917"/>
    <n v="1211"/>
    <n v="1284"/>
    <n v="868"/>
    <n v="539"/>
    <n v="335"/>
    <n v="219"/>
    <n v="31728"/>
    <n v="25496"/>
    <n v="19179"/>
    <n v="15535"/>
    <n v="12540"/>
    <n v="11463"/>
    <n v="9956"/>
    <n v="8062"/>
    <n v="6545"/>
    <n v="4743"/>
    <n v="4111"/>
    <n v="2336"/>
    <n v="2523"/>
    <n v="1463"/>
    <n v="1205"/>
    <n v="563"/>
    <n v="546"/>
  </r>
  <r>
    <s v="NGA"/>
    <x v="0"/>
    <m/>
    <x v="26"/>
    <m/>
    <s v="GURARA"/>
    <m/>
    <n v="73397"/>
    <n v="73704"/>
    <n v="147101"/>
    <n v="14204"/>
    <n v="11889"/>
    <n v="8952"/>
    <n v="7225"/>
    <n v="5515"/>
    <n v="5445"/>
    <n v="4890"/>
    <n v="4107"/>
    <n v="3045"/>
    <n v="2277"/>
    <n v="1818"/>
    <n v="1159"/>
    <n v="931"/>
    <n v="688"/>
    <n v="583"/>
    <n v="350"/>
    <n v="319"/>
    <n v="14090"/>
    <n v="11349"/>
    <n v="8872"/>
    <n v="8426"/>
    <n v="6878"/>
    <n v="5834"/>
    <n v="4473"/>
    <n v="3330"/>
    <n v="2624"/>
    <n v="1996"/>
    <n v="1511"/>
    <n v="1247"/>
    <n v="1050"/>
    <n v="771"/>
    <n v="548"/>
    <n v="375"/>
    <n v="330"/>
    <n v="28294"/>
    <n v="23238"/>
    <n v="17824"/>
    <n v="15651"/>
    <n v="12393"/>
    <n v="11279"/>
    <n v="9363"/>
    <n v="7437"/>
    <n v="5669"/>
    <n v="4273"/>
    <n v="3329"/>
    <n v="2406"/>
    <n v="1981"/>
    <n v="1459"/>
    <n v="1131"/>
    <n v="725"/>
    <n v="649"/>
  </r>
  <r>
    <s v="NGA"/>
    <x v="0"/>
    <m/>
    <x v="26"/>
    <m/>
    <s v="KATCHA"/>
    <m/>
    <n v="93720"/>
    <n v="92938"/>
    <n v="186658"/>
    <n v="18712"/>
    <n v="15386"/>
    <n v="11598"/>
    <n v="9221"/>
    <n v="6859"/>
    <n v="6513"/>
    <n v="5717"/>
    <n v="4911"/>
    <n v="4026"/>
    <n v="2946"/>
    <n v="2561"/>
    <n v="1283"/>
    <n v="1466"/>
    <n v="979"/>
    <n v="796"/>
    <n v="394"/>
    <n v="352"/>
    <n v="18187"/>
    <n v="14690"/>
    <n v="10782"/>
    <n v="9621"/>
    <n v="8313"/>
    <n v="7234"/>
    <n v="5833"/>
    <n v="4544"/>
    <n v="3688"/>
    <n v="2593"/>
    <n v="2128"/>
    <n v="1707"/>
    <n v="1381"/>
    <n v="902"/>
    <n v="678"/>
    <n v="383"/>
    <n v="274"/>
    <n v="36899"/>
    <n v="30076"/>
    <n v="22380"/>
    <n v="18842"/>
    <n v="15172"/>
    <n v="13747"/>
    <n v="11550"/>
    <n v="9455"/>
    <n v="7714"/>
    <n v="5539"/>
    <n v="4689"/>
    <n v="2990"/>
    <n v="2847"/>
    <n v="1881"/>
    <n v="1474"/>
    <n v="777"/>
    <n v="626"/>
  </r>
  <r>
    <s v="NGA"/>
    <x v="0"/>
    <m/>
    <x v="26"/>
    <m/>
    <s v="KONTAGORA"/>
    <m/>
    <n v="98616"/>
    <n v="92483"/>
    <n v="191099"/>
    <n v="17771"/>
    <n v="14192"/>
    <n v="11524"/>
    <n v="10049"/>
    <n v="9337"/>
    <n v="7955"/>
    <n v="6669"/>
    <n v="5644"/>
    <n v="4353"/>
    <n v="3114"/>
    <n v="2422"/>
    <n v="1945"/>
    <n v="1302"/>
    <n v="981"/>
    <n v="685"/>
    <n v="414"/>
    <n v="259"/>
    <n v="17798"/>
    <n v="14503"/>
    <n v="11423"/>
    <n v="10383"/>
    <n v="9029"/>
    <n v="7036"/>
    <n v="5520"/>
    <n v="3928"/>
    <n v="3509"/>
    <n v="2199"/>
    <n v="2269"/>
    <n v="1547"/>
    <n v="1313"/>
    <n v="680"/>
    <n v="696"/>
    <n v="322"/>
    <n v="328"/>
    <n v="35569"/>
    <n v="28695"/>
    <n v="22947"/>
    <n v="20432"/>
    <n v="18366"/>
    <n v="14991"/>
    <n v="12189"/>
    <n v="9572"/>
    <n v="7862"/>
    <n v="5313"/>
    <n v="4691"/>
    <n v="3492"/>
    <n v="2615"/>
    <n v="1661"/>
    <n v="1381"/>
    <n v="736"/>
    <n v="587"/>
  </r>
  <r>
    <s v="NGA"/>
    <x v="0"/>
    <m/>
    <x v="26"/>
    <m/>
    <s v="LAPAI"/>
    <m/>
    <n v="83392"/>
    <n v="78637"/>
    <n v="162029"/>
    <n v="16855"/>
    <n v="13119"/>
    <n v="10348"/>
    <n v="8277"/>
    <n v="6800"/>
    <n v="5732"/>
    <n v="5233"/>
    <n v="4343"/>
    <n v="3526"/>
    <n v="2605"/>
    <n v="2051"/>
    <n v="1402"/>
    <n v="1060"/>
    <n v="851"/>
    <n v="633"/>
    <n v="261"/>
    <n v="296"/>
    <n v="15725"/>
    <n v="11982"/>
    <n v="9402"/>
    <n v="8665"/>
    <n v="7081"/>
    <n v="6081"/>
    <n v="4791"/>
    <n v="3723"/>
    <n v="3094"/>
    <n v="2190"/>
    <n v="1816"/>
    <n v="1416"/>
    <n v="1036"/>
    <n v="708"/>
    <n v="408"/>
    <n v="313"/>
    <n v="206"/>
    <n v="32580"/>
    <n v="25101"/>
    <n v="19750"/>
    <n v="16942"/>
    <n v="13881"/>
    <n v="11813"/>
    <n v="10024"/>
    <n v="8066"/>
    <n v="6620"/>
    <n v="4795"/>
    <n v="3867"/>
    <n v="2818"/>
    <n v="2096"/>
    <n v="1559"/>
    <n v="1041"/>
    <n v="574"/>
    <n v="502"/>
  </r>
  <r>
    <s v="NGA"/>
    <x v="0"/>
    <m/>
    <x v="26"/>
    <m/>
    <s v="LAVUN"/>
    <m/>
    <n v="162709"/>
    <n v="155281"/>
    <n v="317990"/>
    <n v="32109"/>
    <n v="24981"/>
    <n v="20658"/>
    <n v="17940"/>
    <n v="12947"/>
    <n v="10477"/>
    <n v="9613"/>
    <n v="8231"/>
    <n v="6938"/>
    <n v="5276"/>
    <n v="4146"/>
    <n v="2824"/>
    <n v="2310"/>
    <n v="1762"/>
    <n v="1239"/>
    <n v="731"/>
    <n v="527"/>
    <n v="30452"/>
    <n v="23179"/>
    <n v="18574"/>
    <n v="15694"/>
    <n v="12961"/>
    <n v="11619"/>
    <n v="9647"/>
    <n v="7893"/>
    <n v="6430"/>
    <n v="4757"/>
    <n v="3894"/>
    <n v="3014"/>
    <n v="2579"/>
    <n v="2349"/>
    <n v="1231"/>
    <n v="585"/>
    <n v="423"/>
    <n v="62561"/>
    <n v="48160"/>
    <n v="39232"/>
    <n v="33634"/>
    <n v="25908"/>
    <n v="22096"/>
    <n v="19260"/>
    <n v="16124"/>
    <n v="13368"/>
    <n v="10033"/>
    <n v="8040"/>
    <n v="5838"/>
    <n v="4889"/>
    <n v="4111"/>
    <n v="2470"/>
    <n v="1316"/>
    <n v="950"/>
  </r>
  <r>
    <s v="NGA"/>
    <x v="0"/>
    <m/>
    <x v="26"/>
    <m/>
    <s v="MAGAMA"/>
    <m/>
    <n v="111051"/>
    <n v="110198"/>
    <n v="221249"/>
    <n v="22679"/>
    <n v="18178"/>
    <n v="13254"/>
    <n v="10600"/>
    <n v="7898"/>
    <n v="7624"/>
    <n v="7202"/>
    <n v="5810"/>
    <n v="4810"/>
    <n v="3264"/>
    <n v="2988"/>
    <n v="1852"/>
    <n v="1780"/>
    <n v="1156"/>
    <n v="1063"/>
    <n v="484"/>
    <n v="409"/>
    <n v="22271"/>
    <n v="17870"/>
    <n v="12837"/>
    <n v="11106"/>
    <n v="9912"/>
    <n v="8126"/>
    <n v="6566"/>
    <n v="4918"/>
    <n v="4436"/>
    <n v="2901"/>
    <n v="2877"/>
    <n v="1627"/>
    <n v="1852"/>
    <n v="882"/>
    <n v="1147"/>
    <n v="459"/>
    <n v="411"/>
    <n v="44950"/>
    <n v="36048"/>
    <n v="26091"/>
    <n v="21706"/>
    <n v="17810"/>
    <n v="15750"/>
    <n v="13768"/>
    <n v="10728"/>
    <n v="9246"/>
    <n v="6165"/>
    <n v="5865"/>
    <n v="3479"/>
    <n v="3632"/>
    <n v="2038"/>
    <n v="2210"/>
    <n v="943"/>
    <n v="820"/>
  </r>
  <r>
    <s v="NGA"/>
    <x v="0"/>
    <m/>
    <x v="26"/>
    <m/>
    <s v="MARIGA"/>
    <m/>
    <n v="127171"/>
    <n v="123830"/>
    <n v="251001"/>
    <n v="25419"/>
    <n v="20618"/>
    <n v="15324"/>
    <n v="11834"/>
    <n v="9136"/>
    <n v="8708"/>
    <n v="8480"/>
    <n v="6576"/>
    <n v="5696"/>
    <n v="3662"/>
    <n v="3747"/>
    <n v="2093"/>
    <n v="2163"/>
    <n v="1188"/>
    <n v="1261"/>
    <n v="648"/>
    <n v="618"/>
    <n v="25160"/>
    <n v="20016"/>
    <n v="14066"/>
    <n v="13120"/>
    <n v="11066"/>
    <n v="9156"/>
    <n v="7295"/>
    <n v="5263"/>
    <n v="4919"/>
    <n v="2944"/>
    <n v="3213"/>
    <n v="1986"/>
    <n v="2047"/>
    <n v="1111"/>
    <n v="1324"/>
    <n v="566"/>
    <n v="578"/>
    <n v="50579"/>
    <n v="40634"/>
    <n v="29390"/>
    <n v="24954"/>
    <n v="20202"/>
    <n v="17864"/>
    <n v="15775"/>
    <n v="11839"/>
    <n v="10615"/>
    <n v="6606"/>
    <n v="6960"/>
    <n v="4079"/>
    <n v="4210"/>
    <n v="2299"/>
    <n v="2585"/>
    <n v="1214"/>
    <n v="1196"/>
  </r>
  <r>
    <s v="NGA"/>
    <x v="0"/>
    <m/>
    <x v="26"/>
    <m/>
    <s v="MASHEGU"/>
    <m/>
    <n v="144940"/>
    <n v="142249"/>
    <n v="287189"/>
    <n v="30249"/>
    <n v="23297"/>
    <n v="16201"/>
    <n v="12508"/>
    <n v="10126"/>
    <n v="10560"/>
    <n v="10343"/>
    <n v="7841"/>
    <n v="6691"/>
    <n v="4198"/>
    <n v="4071"/>
    <n v="2656"/>
    <n v="2382"/>
    <n v="1328"/>
    <n v="1302"/>
    <n v="697"/>
    <n v="490"/>
    <n v="29942"/>
    <n v="23237"/>
    <n v="15615"/>
    <n v="16066"/>
    <n v="13476"/>
    <n v="10930"/>
    <n v="8284"/>
    <n v="6111"/>
    <n v="5434"/>
    <n v="3105"/>
    <n v="3396"/>
    <n v="1788"/>
    <n v="1891"/>
    <n v="975"/>
    <n v="1074"/>
    <n v="494"/>
    <n v="431"/>
    <n v="60191"/>
    <n v="46534"/>
    <n v="31816"/>
    <n v="28574"/>
    <n v="23602"/>
    <n v="21490"/>
    <n v="18627"/>
    <n v="13952"/>
    <n v="12125"/>
    <n v="7303"/>
    <n v="7467"/>
    <n v="4444"/>
    <n v="4273"/>
    <n v="2303"/>
    <n v="2376"/>
    <n v="1191"/>
    <n v="921"/>
  </r>
  <r>
    <s v="NGA"/>
    <x v="0"/>
    <m/>
    <x v="26"/>
    <m/>
    <s v="MOKWA"/>
    <m/>
    <n v="266618"/>
    <n v="255723"/>
    <n v="522341"/>
    <n v="52252"/>
    <n v="42245"/>
    <n v="33841"/>
    <n v="27669"/>
    <n v="20067"/>
    <n v="17733"/>
    <n v="16158"/>
    <n v="14117"/>
    <n v="11611"/>
    <n v="8755"/>
    <n v="6897"/>
    <n v="4432"/>
    <n v="4232"/>
    <n v="2736"/>
    <n v="2034"/>
    <n v="1011"/>
    <n v="828"/>
    <n v="50016"/>
    <n v="39665"/>
    <n v="30980"/>
    <n v="26629"/>
    <n v="22066"/>
    <n v="19802"/>
    <n v="16041"/>
    <n v="12805"/>
    <n v="10363"/>
    <n v="7495"/>
    <n v="6208"/>
    <n v="4646"/>
    <n v="3465"/>
    <n v="2600"/>
    <n v="1299"/>
    <n v="953"/>
    <n v="690"/>
    <n v="102268"/>
    <n v="81910"/>
    <n v="64821"/>
    <n v="54298"/>
    <n v="42133"/>
    <n v="37535"/>
    <n v="32199"/>
    <n v="26922"/>
    <n v="21974"/>
    <n v="16250"/>
    <n v="13105"/>
    <n v="9078"/>
    <n v="7697"/>
    <n v="5336"/>
    <n v="3333"/>
    <n v="1964"/>
    <n v="1518"/>
  </r>
  <r>
    <s v="NGA"/>
    <x v="0"/>
    <m/>
    <x v="26"/>
    <m/>
    <s v="MUYA"/>
    <m/>
    <n v="77980"/>
    <n v="74615"/>
    <n v="152595"/>
    <n v="15603"/>
    <n v="12451"/>
    <n v="9419"/>
    <n v="7620"/>
    <n v="5647"/>
    <n v="5481"/>
    <n v="5129"/>
    <n v="4283"/>
    <n v="3366"/>
    <n v="2562"/>
    <n v="1860"/>
    <n v="1453"/>
    <n v="871"/>
    <n v="822"/>
    <n v="612"/>
    <n v="490"/>
    <n v="311"/>
    <n v="15149"/>
    <n v="11735"/>
    <n v="8657"/>
    <n v="7323"/>
    <n v="6549"/>
    <n v="5926"/>
    <n v="4568"/>
    <n v="3617"/>
    <n v="2806"/>
    <n v="2114"/>
    <n v="1785"/>
    <n v="1235"/>
    <n v="1077"/>
    <n v="828"/>
    <n v="488"/>
    <n v="389"/>
    <n v="369"/>
    <n v="30752"/>
    <n v="24186"/>
    <n v="18076"/>
    <n v="14943"/>
    <n v="12196"/>
    <n v="11407"/>
    <n v="9697"/>
    <n v="7900"/>
    <n v="6172"/>
    <n v="4676"/>
    <n v="3645"/>
    <n v="2688"/>
    <n v="1948"/>
    <n v="1650"/>
    <n v="1100"/>
    <n v="879"/>
    <n v="680"/>
  </r>
  <r>
    <s v="NGA"/>
    <x v="0"/>
    <m/>
    <x v="26"/>
    <m/>
    <s v="PAIKORO"/>
    <m/>
    <n v="100413"/>
    <n v="99016"/>
    <n v="199429"/>
    <n v="19587"/>
    <n v="15903"/>
    <n v="11928"/>
    <n v="9456"/>
    <n v="7541"/>
    <n v="7272"/>
    <n v="6866"/>
    <n v="5633"/>
    <n v="4353"/>
    <n v="3185"/>
    <n v="2586"/>
    <n v="1650"/>
    <n v="1314"/>
    <n v="1081"/>
    <n v="889"/>
    <n v="620"/>
    <n v="549"/>
    <n v="19589"/>
    <n v="15925"/>
    <n v="11221"/>
    <n v="9473"/>
    <n v="8803"/>
    <n v="7749"/>
    <n v="6100"/>
    <n v="4697"/>
    <n v="3760"/>
    <n v="2704"/>
    <n v="2316"/>
    <n v="1778"/>
    <n v="1545"/>
    <n v="1178"/>
    <n v="923"/>
    <n v="634"/>
    <n v="621"/>
    <n v="39176"/>
    <n v="31828"/>
    <n v="23149"/>
    <n v="18929"/>
    <n v="16344"/>
    <n v="15021"/>
    <n v="12966"/>
    <n v="10330"/>
    <n v="8113"/>
    <n v="5889"/>
    <n v="4902"/>
    <n v="3428"/>
    <n v="2859"/>
    <n v="2259"/>
    <n v="1812"/>
    <n v="1254"/>
    <n v="1170"/>
  </r>
  <r>
    <s v="NGA"/>
    <x v="0"/>
    <m/>
    <x v="26"/>
    <m/>
    <s v="RAFI"/>
    <m/>
    <n v="131404"/>
    <n v="126705"/>
    <n v="258109"/>
    <n v="26173"/>
    <n v="20517"/>
    <n v="16311"/>
    <n v="13832"/>
    <n v="9754"/>
    <n v="8702"/>
    <n v="8362"/>
    <n v="6778"/>
    <n v="5725"/>
    <n v="4158"/>
    <n v="3482"/>
    <n v="2122"/>
    <n v="1841"/>
    <n v="1173"/>
    <n v="1167"/>
    <n v="743"/>
    <n v="564"/>
    <n v="25701"/>
    <n v="19883"/>
    <n v="15044"/>
    <n v="13171"/>
    <n v="11089"/>
    <n v="9415"/>
    <n v="7687"/>
    <n v="5783"/>
    <n v="5040"/>
    <n v="3357"/>
    <n v="3034"/>
    <n v="1932"/>
    <n v="1838"/>
    <n v="1230"/>
    <n v="1191"/>
    <n v="682"/>
    <n v="628"/>
    <n v="51874"/>
    <n v="40400"/>
    <n v="31355"/>
    <n v="27003"/>
    <n v="20843"/>
    <n v="18117"/>
    <n v="16049"/>
    <n v="12561"/>
    <n v="10765"/>
    <n v="7515"/>
    <n v="6516"/>
    <n v="4054"/>
    <n v="3679"/>
    <n v="2403"/>
    <n v="2358"/>
    <n v="1425"/>
    <n v="1192"/>
  </r>
  <r>
    <s v="NGA"/>
    <x v="0"/>
    <m/>
    <x v="26"/>
    <m/>
    <s v="RIJAU"/>
    <m/>
    <n v="112012"/>
    <n v="109715"/>
    <n v="221727"/>
    <n v="22164"/>
    <n v="17759"/>
    <n v="14347"/>
    <n v="11269"/>
    <n v="8274"/>
    <n v="7519"/>
    <n v="6964"/>
    <n v="5843"/>
    <n v="4804"/>
    <n v="3374"/>
    <n v="2900"/>
    <n v="1910"/>
    <n v="1643"/>
    <n v="1228"/>
    <n v="1071"/>
    <n v="535"/>
    <n v="408"/>
    <n v="21368"/>
    <n v="16629"/>
    <n v="13611"/>
    <n v="11748"/>
    <n v="9460"/>
    <n v="7927"/>
    <n v="6410"/>
    <n v="5079"/>
    <n v="4309"/>
    <n v="3095"/>
    <n v="2874"/>
    <n v="1990"/>
    <n v="1824"/>
    <n v="1288"/>
    <n v="1073"/>
    <n v="610"/>
    <n v="420"/>
    <n v="43532"/>
    <n v="34388"/>
    <n v="27958"/>
    <n v="23017"/>
    <n v="17734"/>
    <n v="15446"/>
    <n v="13374"/>
    <n v="10922"/>
    <n v="9113"/>
    <n v="6469"/>
    <n v="5774"/>
    <n v="3900"/>
    <n v="3467"/>
    <n v="2516"/>
    <n v="2144"/>
    <n v="1145"/>
    <n v="828"/>
  </r>
  <r>
    <s v="NGA"/>
    <x v="0"/>
    <m/>
    <x v="26"/>
    <m/>
    <s v="SHIRORO"/>
    <m/>
    <n v="175345"/>
    <n v="172235"/>
    <n v="347580"/>
    <n v="34146"/>
    <n v="27642"/>
    <n v="20706"/>
    <n v="17379"/>
    <n v="13176"/>
    <n v="13064"/>
    <n v="11619"/>
    <n v="9474"/>
    <n v="7526"/>
    <n v="5304"/>
    <n v="4483"/>
    <n v="2847"/>
    <n v="2459"/>
    <n v="1857"/>
    <n v="1622"/>
    <n v="1020"/>
    <n v="1021"/>
    <n v="33690"/>
    <n v="27226"/>
    <n v="19951"/>
    <n v="17172"/>
    <n v="16160"/>
    <n v="13334"/>
    <n v="10363"/>
    <n v="8007"/>
    <n v="6421"/>
    <n v="4654"/>
    <n v="4051"/>
    <n v="2823"/>
    <n v="2635"/>
    <n v="2076"/>
    <n v="1623"/>
    <n v="1147"/>
    <n v="902"/>
    <n v="67836"/>
    <n v="54868"/>
    <n v="40657"/>
    <n v="34551"/>
    <n v="29336"/>
    <n v="26398"/>
    <n v="21982"/>
    <n v="17481"/>
    <n v="13947"/>
    <n v="9958"/>
    <n v="8534"/>
    <n v="5670"/>
    <n v="5094"/>
    <n v="3933"/>
    <n v="3245"/>
    <n v="2167"/>
    <n v="1923"/>
  </r>
  <r>
    <s v="NGA"/>
    <x v="0"/>
    <m/>
    <x v="26"/>
    <m/>
    <s v="SULEJA"/>
    <m/>
    <n v="195203"/>
    <n v="174852"/>
    <n v="370055"/>
    <n v="34246"/>
    <n v="28046"/>
    <n v="23797"/>
    <n v="19680"/>
    <n v="16964"/>
    <n v="15322"/>
    <n v="13846"/>
    <n v="12871"/>
    <n v="9565"/>
    <n v="7584"/>
    <n v="4506"/>
    <n v="3889"/>
    <n v="1832"/>
    <n v="1531"/>
    <n v="683"/>
    <n v="533"/>
    <n v="308"/>
    <n v="33383"/>
    <n v="26514"/>
    <n v="22518"/>
    <n v="18288"/>
    <n v="16642"/>
    <n v="14995"/>
    <n v="12322"/>
    <n v="9801"/>
    <n v="6728"/>
    <n v="4689"/>
    <n v="2793"/>
    <n v="2189"/>
    <n v="1391"/>
    <n v="1065"/>
    <n v="684"/>
    <n v="464"/>
    <n v="386"/>
    <n v="67629"/>
    <n v="54560"/>
    <n v="46315"/>
    <n v="37968"/>
    <n v="33606"/>
    <n v="30317"/>
    <n v="26168"/>
    <n v="22672"/>
    <n v="16293"/>
    <n v="12273"/>
    <n v="7299"/>
    <n v="6078"/>
    <n v="3223"/>
    <n v="2596"/>
    <n v="1367"/>
    <n v="997"/>
    <n v="694"/>
  </r>
  <r>
    <s v="NGA"/>
    <x v="0"/>
    <m/>
    <x v="26"/>
    <m/>
    <s v="TAFA"/>
    <m/>
    <n v="71708"/>
    <n v="72608"/>
    <n v="144316"/>
    <n v="14282"/>
    <n v="10898"/>
    <n v="9380"/>
    <n v="7242"/>
    <n v="5465"/>
    <n v="4844"/>
    <n v="4544"/>
    <n v="4030"/>
    <n v="3177"/>
    <n v="2486"/>
    <n v="1606"/>
    <n v="1334"/>
    <n v="947"/>
    <n v="530"/>
    <n v="400"/>
    <n v="294"/>
    <n v="249"/>
    <n v="13305"/>
    <n v="10228"/>
    <n v="10144"/>
    <n v="10782"/>
    <n v="6126"/>
    <n v="5149"/>
    <n v="4172"/>
    <n v="3362"/>
    <n v="2552"/>
    <n v="1910"/>
    <n v="1342"/>
    <n v="1181"/>
    <n v="838"/>
    <n v="541"/>
    <n v="521"/>
    <n v="210"/>
    <n v="245"/>
    <n v="27587"/>
    <n v="21126"/>
    <n v="19524"/>
    <n v="18024"/>
    <n v="11591"/>
    <n v="9993"/>
    <n v="8716"/>
    <n v="7392"/>
    <n v="5729"/>
    <n v="4396"/>
    <n v="2948"/>
    <n v="2515"/>
    <n v="1785"/>
    <n v="1071"/>
    <n v="921"/>
    <n v="504"/>
    <n v="494"/>
  </r>
  <r>
    <s v="NGA"/>
    <x v="0"/>
    <m/>
    <x v="26"/>
    <m/>
    <s v="WUSHISHI"/>
    <m/>
    <n v="55586"/>
    <n v="53521"/>
    <n v="109107"/>
    <n v="11450"/>
    <n v="8942"/>
    <n v="6762"/>
    <n v="5281"/>
    <n v="4040"/>
    <n v="3887"/>
    <n v="3569"/>
    <n v="2939"/>
    <n v="2489"/>
    <n v="1715"/>
    <n v="1352"/>
    <n v="1016"/>
    <n v="760"/>
    <n v="474"/>
    <n v="427"/>
    <n v="258"/>
    <n v="225"/>
    <n v="11017"/>
    <n v="8571"/>
    <n v="6237"/>
    <n v="5344"/>
    <n v="4824"/>
    <n v="4069"/>
    <n v="3307"/>
    <n v="2455"/>
    <n v="1987"/>
    <n v="1432"/>
    <n v="1298"/>
    <n v="837"/>
    <n v="822"/>
    <n v="534"/>
    <n v="366"/>
    <n v="198"/>
    <n v="223"/>
    <n v="22467"/>
    <n v="17513"/>
    <n v="12999"/>
    <n v="10625"/>
    <n v="8864"/>
    <n v="7956"/>
    <n v="6876"/>
    <n v="5394"/>
    <n v="4476"/>
    <n v="3147"/>
    <n v="2650"/>
    <n v="1853"/>
    <n v="1582"/>
    <n v="1008"/>
    <n v="793"/>
    <n v="456"/>
    <n v="448"/>
  </r>
  <r>
    <s v="NGA"/>
    <x v="0"/>
    <m/>
    <x v="27"/>
    <m/>
    <s v="ABEOKUTA NORTH"/>
    <m/>
    <n v="176916"/>
    <n v="189217"/>
    <n v="366133"/>
    <n v="25837"/>
    <n v="22373"/>
    <n v="20917"/>
    <n v="18378"/>
    <n v="16226"/>
    <n v="14139"/>
    <n v="11701"/>
    <n v="10766"/>
    <n v="8127"/>
    <n v="7457"/>
    <n v="5296"/>
    <n v="5192"/>
    <n v="3277"/>
    <n v="3433"/>
    <n v="1909"/>
    <n v="1292"/>
    <n v="596"/>
    <n v="25732"/>
    <n v="21945"/>
    <n v="21686"/>
    <n v="18174"/>
    <n v="15606"/>
    <n v="14241"/>
    <n v="12443"/>
    <n v="10931"/>
    <n v="9009"/>
    <n v="7854"/>
    <n v="6801"/>
    <n v="6506"/>
    <n v="5280"/>
    <n v="5564"/>
    <n v="3409"/>
    <n v="2527"/>
    <n v="1509"/>
    <n v="51569"/>
    <n v="44318"/>
    <n v="42603"/>
    <n v="36552"/>
    <n v="31832"/>
    <n v="28380"/>
    <n v="24144"/>
    <n v="21697"/>
    <n v="17136"/>
    <n v="15311"/>
    <n v="12097"/>
    <n v="11698"/>
    <n v="8557"/>
    <n v="8997"/>
    <n v="5318"/>
    <n v="3819"/>
    <n v="2105"/>
  </r>
  <r>
    <s v="NGA"/>
    <x v="0"/>
    <m/>
    <x v="27"/>
    <m/>
    <s v="ABEOKUTA SOUTH"/>
    <m/>
    <n v="92651"/>
    <n v="100514"/>
    <n v="193165"/>
    <n v="13287"/>
    <n v="11177"/>
    <n v="11173"/>
    <n v="10086"/>
    <n v="9282"/>
    <n v="8126"/>
    <n v="6373"/>
    <n v="5622"/>
    <n v="4259"/>
    <n v="3888"/>
    <n v="2468"/>
    <n v="2462"/>
    <n v="1374"/>
    <n v="1499"/>
    <n v="778"/>
    <n v="580"/>
    <n v="217"/>
    <n v="13193"/>
    <n v="11298"/>
    <n v="11491"/>
    <n v="9941"/>
    <n v="9033"/>
    <n v="8075"/>
    <n v="7083"/>
    <n v="6250"/>
    <n v="4874"/>
    <n v="4077"/>
    <n v="3291"/>
    <n v="3217"/>
    <n v="2553"/>
    <n v="2520"/>
    <n v="1718"/>
    <n v="1195"/>
    <n v="705"/>
    <n v="26480"/>
    <n v="22475"/>
    <n v="22664"/>
    <n v="20027"/>
    <n v="18315"/>
    <n v="16201"/>
    <n v="13456"/>
    <n v="11872"/>
    <n v="9133"/>
    <n v="7965"/>
    <n v="5759"/>
    <n v="5679"/>
    <n v="3927"/>
    <n v="4019"/>
    <n v="2496"/>
    <n v="1775"/>
    <n v="922"/>
  </r>
  <r>
    <s v="NGA"/>
    <x v="0"/>
    <m/>
    <x v="27"/>
    <m/>
    <s v="ADO-ODO/OTA"/>
    <m/>
    <n v="513468"/>
    <n v="517361"/>
    <n v="1030829"/>
    <n v="73934"/>
    <n v="64167"/>
    <n v="59120"/>
    <n v="49264"/>
    <n v="47045"/>
    <n v="43406"/>
    <n v="38224"/>
    <n v="37816"/>
    <n v="28755"/>
    <n v="24593"/>
    <n v="14968"/>
    <n v="13311"/>
    <n v="6847"/>
    <n v="6265"/>
    <n v="2845"/>
    <n v="1922"/>
    <n v="986"/>
    <n v="74785"/>
    <n v="65163"/>
    <n v="61859"/>
    <n v="48116"/>
    <n v="44600"/>
    <n v="42136"/>
    <n v="37354"/>
    <n v="36448"/>
    <n v="27140"/>
    <n v="21657"/>
    <n v="14851"/>
    <n v="13680"/>
    <n v="9052"/>
    <n v="9103"/>
    <n v="5102"/>
    <n v="3895"/>
    <n v="2420"/>
    <n v="148719"/>
    <n v="129330"/>
    <n v="120979"/>
    <n v="97380"/>
    <n v="91645"/>
    <n v="85542"/>
    <n v="75578"/>
    <n v="74264"/>
    <n v="55895"/>
    <n v="46250"/>
    <n v="29819"/>
    <n v="26991"/>
    <n v="15899"/>
    <n v="15368"/>
    <n v="7947"/>
    <n v="5817"/>
    <n v="3406"/>
  </r>
  <r>
    <s v="NGA"/>
    <x v="0"/>
    <m/>
    <x v="27"/>
    <m/>
    <s v="EWEKORO"/>
    <m/>
    <n v="67229"/>
    <n v="65207"/>
    <n v="132436"/>
    <n v="9031"/>
    <n v="8186"/>
    <n v="7421"/>
    <n v="6842"/>
    <n v="6503"/>
    <n v="5689"/>
    <n v="4987"/>
    <n v="4417"/>
    <n v="3515"/>
    <n v="2868"/>
    <n v="1987"/>
    <n v="1726"/>
    <n v="1225"/>
    <n v="1319"/>
    <n v="815"/>
    <n v="465"/>
    <n v="233"/>
    <n v="9516"/>
    <n v="7934"/>
    <n v="7087"/>
    <n v="5576"/>
    <n v="4946"/>
    <n v="4650"/>
    <n v="4102"/>
    <n v="3769"/>
    <n v="3028"/>
    <n v="2569"/>
    <n v="2232"/>
    <n v="2385"/>
    <n v="2119"/>
    <n v="2486"/>
    <n v="1299"/>
    <n v="1035"/>
    <n v="474"/>
    <n v="18547"/>
    <n v="16120"/>
    <n v="14508"/>
    <n v="12418"/>
    <n v="11449"/>
    <n v="10339"/>
    <n v="9089"/>
    <n v="8186"/>
    <n v="6543"/>
    <n v="5437"/>
    <n v="4219"/>
    <n v="4111"/>
    <n v="3344"/>
    <n v="3805"/>
    <n v="2114"/>
    <n v="1500"/>
    <n v="707"/>
  </r>
  <r>
    <s v="NGA"/>
    <x v="0"/>
    <m/>
    <x v="27"/>
    <m/>
    <s v="IFO"/>
    <m/>
    <n v="651792"/>
    <n v="642834"/>
    <n v="1294626"/>
    <n v="95428"/>
    <n v="78393"/>
    <n v="68470"/>
    <n v="60821"/>
    <n v="62101"/>
    <n v="58819"/>
    <n v="53125"/>
    <n v="50886"/>
    <n v="36169"/>
    <n v="30941"/>
    <n v="18347"/>
    <n v="18192"/>
    <n v="8041"/>
    <n v="6695"/>
    <n v="2694"/>
    <n v="1795"/>
    <n v="875"/>
    <n v="95462"/>
    <n v="79643"/>
    <n v="74439"/>
    <n v="60652"/>
    <n v="58429"/>
    <n v="56310"/>
    <n v="49695"/>
    <n v="45967"/>
    <n v="33120"/>
    <n v="26275"/>
    <n v="17046"/>
    <n v="16176"/>
    <n v="9067"/>
    <n v="8907"/>
    <n v="5262"/>
    <n v="4010"/>
    <n v="2374"/>
    <n v="190890"/>
    <n v="158036"/>
    <n v="142909"/>
    <n v="121473"/>
    <n v="120530"/>
    <n v="115129"/>
    <n v="102820"/>
    <n v="96853"/>
    <n v="69289"/>
    <n v="57216"/>
    <n v="35393"/>
    <n v="34368"/>
    <n v="17108"/>
    <n v="15602"/>
    <n v="7956"/>
    <n v="5805"/>
    <n v="3249"/>
  </r>
  <r>
    <s v="NGA"/>
    <x v="0"/>
    <m/>
    <x v="27"/>
    <m/>
    <s v="IJEBU EAST"/>
    <m/>
    <n v="88585"/>
    <n v="81744"/>
    <n v="170329"/>
    <n v="11558"/>
    <n v="10342"/>
    <n v="10109"/>
    <n v="8856"/>
    <n v="8075"/>
    <n v="7564"/>
    <n v="6815"/>
    <n v="5895"/>
    <n v="4579"/>
    <n v="3792"/>
    <n v="2894"/>
    <n v="2604"/>
    <n v="1871"/>
    <n v="1787"/>
    <n v="938"/>
    <n v="656"/>
    <n v="250"/>
    <n v="11346"/>
    <n v="10312"/>
    <n v="10247"/>
    <n v="7790"/>
    <n v="6393"/>
    <n v="6056"/>
    <n v="5363"/>
    <n v="4890"/>
    <n v="4121"/>
    <n v="3445"/>
    <n v="2748"/>
    <n v="2651"/>
    <n v="1986"/>
    <n v="1935"/>
    <n v="1148"/>
    <n v="840"/>
    <n v="473"/>
    <n v="22904"/>
    <n v="20654"/>
    <n v="20356"/>
    <n v="16646"/>
    <n v="14468"/>
    <n v="13620"/>
    <n v="12178"/>
    <n v="10785"/>
    <n v="8700"/>
    <n v="7237"/>
    <n v="5642"/>
    <n v="5255"/>
    <n v="3857"/>
    <n v="3722"/>
    <n v="2086"/>
    <n v="1496"/>
    <n v="723"/>
  </r>
  <r>
    <s v="NGA"/>
    <x v="0"/>
    <m/>
    <x v="27"/>
    <m/>
    <s v="IJEBU NORTH"/>
    <m/>
    <n v="232176"/>
    <n v="229820"/>
    <n v="461996"/>
    <n v="26674"/>
    <n v="27168"/>
    <n v="26692"/>
    <n v="27291"/>
    <n v="30504"/>
    <n v="21418"/>
    <n v="14351"/>
    <n v="12542"/>
    <n v="10669"/>
    <n v="9040"/>
    <n v="6784"/>
    <n v="5928"/>
    <n v="3900"/>
    <n v="4050"/>
    <n v="2471"/>
    <n v="1896"/>
    <n v="798"/>
    <n v="26102"/>
    <n v="26243"/>
    <n v="26646"/>
    <n v="25721"/>
    <n v="25655"/>
    <n v="18031"/>
    <n v="13797"/>
    <n v="13580"/>
    <n v="10832"/>
    <n v="9978"/>
    <n v="7455"/>
    <n v="7840"/>
    <n v="5176"/>
    <n v="5179"/>
    <n v="3551"/>
    <n v="2752"/>
    <n v="1282"/>
    <n v="52776"/>
    <n v="53411"/>
    <n v="53338"/>
    <n v="53012"/>
    <n v="56159"/>
    <n v="39449"/>
    <n v="28148"/>
    <n v="26122"/>
    <n v="21501"/>
    <n v="19018"/>
    <n v="14239"/>
    <n v="13768"/>
    <n v="9076"/>
    <n v="9229"/>
    <n v="6022"/>
    <n v="4648"/>
    <n v="2080"/>
  </r>
  <r>
    <s v="NGA"/>
    <x v="0"/>
    <m/>
    <x v="27"/>
    <m/>
    <s v="IJEBU NORTH EAST"/>
    <m/>
    <n v="42950"/>
    <n v="42655"/>
    <n v="85605"/>
    <n v="5215"/>
    <n v="5082"/>
    <n v="5001"/>
    <n v="4763"/>
    <n v="4455"/>
    <n v="3638"/>
    <n v="2916"/>
    <n v="2600"/>
    <n v="2201"/>
    <n v="1814"/>
    <n v="1301"/>
    <n v="1428"/>
    <n v="725"/>
    <n v="761"/>
    <n v="486"/>
    <n v="409"/>
    <n v="155"/>
    <n v="5111"/>
    <n v="4944"/>
    <n v="5057"/>
    <n v="4466"/>
    <n v="3938"/>
    <n v="3294"/>
    <n v="2814"/>
    <n v="2617"/>
    <n v="2123"/>
    <n v="1891"/>
    <n v="1333"/>
    <n v="1450"/>
    <n v="910"/>
    <n v="1046"/>
    <n v="783"/>
    <n v="582"/>
    <n v="296"/>
    <n v="10326"/>
    <n v="10026"/>
    <n v="10058"/>
    <n v="9229"/>
    <n v="8393"/>
    <n v="6932"/>
    <n v="5730"/>
    <n v="5217"/>
    <n v="4324"/>
    <n v="3705"/>
    <n v="2634"/>
    <n v="2878"/>
    <n v="1635"/>
    <n v="1807"/>
    <n v="1269"/>
    <n v="991"/>
    <n v="451"/>
  </r>
  <r>
    <s v="NGA"/>
    <x v="0"/>
    <m/>
    <x v="27"/>
    <m/>
    <s v="IJEBU-ODE"/>
    <m/>
    <n v="95266"/>
    <n v="100280"/>
    <n v="195546"/>
    <n v="12846"/>
    <n v="11123"/>
    <n v="10750"/>
    <n v="10126"/>
    <n v="10355"/>
    <n v="8771"/>
    <n v="6863"/>
    <n v="6156"/>
    <n v="4446"/>
    <n v="3783"/>
    <n v="2485"/>
    <n v="2542"/>
    <n v="1468"/>
    <n v="1612"/>
    <n v="895"/>
    <n v="780"/>
    <n v="265"/>
    <n v="12884"/>
    <n v="11177"/>
    <n v="11590"/>
    <n v="9830"/>
    <n v="9555"/>
    <n v="8204"/>
    <n v="6787"/>
    <n v="6292"/>
    <n v="4808"/>
    <n v="4181"/>
    <n v="3272"/>
    <n v="3162"/>
    <n v="2303"/>
    <n v="2474"/>
    <n v="1652"/>
    <n v="1343"/>
    <n v="766"/>
    <n v="25730"/>
    <n v="22300"/>
    <n v="22340"/>
    <n v="19956"/>
    <n v="19910"/>
    <n v="16975"/>
    <n v="13650"/>
    <n v="12448"/>
    <n v="9254"/>
    <n v="7964"/>
    <n v="5757"/>
    <n v="5704"/>
    <n v="3771"/>
    <n v="4086"/>
    <n v="2547"/>
    <n v="2123"/>
    <n v="1031"/>
  </r>
  <r>
    <s v="NGA"/>
    <x v="0"/>
    <m/>
    <x v="27"/>
    <m/>
    <s v="IKENNE"/>
    <m/>
    <n v="84394"/>
    <n v="81771"/>
    <n v="166165"/>
    <n v="9974"/>
    <n v="10166"/>
    <n v="10890"/>
    <n v="10979"/>
    <n v="9596"/>
    <n v="6626"/>
    <n v="5384"/>
    <n v="4657"/>
    <n v="3936"/>
    <n v="3184"/>
    <n v="2321"/>
    <n v="2192"/>
    <n v="1298"/>
    <n v="1378"/>
    <n v="764"/>
    <n v="705"/>
    <n v="344"/>
    <n v="9213"/>
    <n v="9566"/>
    <n v="10202"/>
    <n v="10224"/>
    <n v="8013"/>
    <n v="5794"/>
    <n v="5052"/>
    <n v="4937"/>
    <n v="3836"/>
    <n v="3494"/>
    <n v="2369"/>
    <n v="2864"/>
    <n v="1570"/>
    <n v="1754"/>
    <n v="1177"/>
    <n v="1073"/>
    <n v="633"/>
    <n v="19187"/>
    <n v="19732"/>
    <n v="21092"/>
    <n v="21203"/>
    <n v="17609"/>
    <n v="12420"/>
    <n v="10436"/>
    <n v="9594"/>
    <n v="7772"/>
    <n v="6678"/>
    <n v="4690"/>
    <n v="5056"/>
    <n v="2868"/>
    <n v="3132"/>
    <n v="1941"/>
    <n v="1778"/>
    <n v="977"/>
  </r>
  <r>
    <s v="NGA"/>
    <x v="0"/>
    <m/>
    <x v="27"/>
    <m/>
    <s v="IMEKO-AFON"/>
    <m/>
    <n v="42381"/>
    <n v="41917"/>
    <n v="84298"/>
    <n v="5728"/>
    <n v="5959"/>
    <n v="5505"/>
    <n v="4942"/>
    <n v="3740"/>
    <n v="3048"/>
    <n v="2639"/>
    <n v="2441"/>
    <n v="2113"/>
    <n v="1705"/>
    <n v="1237"/>
    <n v="1057"/>
    <n v="753"/>
    <n v="663"/>
    <n v="390"/>
    <n v="313"/>
    <n v="148"/>
    <n v="5547"/>
    <n v="5667"/>
    <n v="5372"/>
    <n v="4327"/>
    <n v="3281"/>
    <n v="3155"/>
    <n v="2718"/>
    <n v="2643"/>
    <n v="2032"/>
    <n v="1816"/>
    <n v="1223"/>
    <n v="1403"/>
    <n v="925"/>
    <n v="864"/>
    <n v="407"/>
    <n v="342"/>
    <n v="195"/>
    <n v="11275"/>
    <n v="11626"/>
    <n v="10877"/>
    <n v="9269"/>
    <n v="7021"/>
    <n v="6203"/>
    <n v="5357"/>
    <n v="5084"/>
    <n v="4145"/>
    <n v="3521"/>
    <n v="2460"/>
    <n v="2460"/>
    <n v="1678"/>
    <n v="1527"/>
    <n v="797"/>
    <n v="655"/>
    <n v="343"/>
  </r>
  <r>
    <s v="NGA"/>
    <x v="0"/>
    <m/>
    <x v="27"/>
    <m/>
    <s v="IPOKIA"/>
    <m/>
    <n v="76405"/>
    <n v="78466"/>
    <n v="154871"/>
    <n v="10486"/>
    <n v="10245"/>
    <n v="9750"/>
    <n v="8641"/>
    <n v="6890"/>
    <n v="5512"/>
    <n v="4541"/>
    <n v="4335"/>
    <n v="3672"/>
    <n v="3327"/>
    <n v="2487"/>
    <n v="2057"/>
    <n v="1414"/>
    <n v="1446"/>
    <n v="777"/>
    <n v="563"/>
    <n v="262"/>
    <n v="10198"/>
    <n v="9811"/>
    <n v="9189"/>
    <n v="8018"/>
    <n v="6223"/>
    <n v="5667"/>
    <n v="4939"/>
    <n v="4902"/>
    <n v="4098"/>
    <n v="3773"/>
    <n v="2757"/>
    <n v="2870"/>
    <n v="1928"/>
    <n v="1907"/>
    <n v="1005"/>
    <n v="790"/>
    <n v="391"/>
    <n v="20684"/>
    <n v="20056"/>
    <n v="18939"/>
    <n v="16659"/>
    <n v="13113"/>
    <n v="11179"/>
    <n v="9480"/>
    <n v="9237"/>
    <n v="7770"/>
    <n v="7100"/>
    <n v="5244"/>
    <n v="4927"/>
    <n v="3342"/>
    <n v="3353"/>
    <n v="1782"/>
    <n v="1353"/>
    <n v="653"/>
  </r>
  <r>
    <s v="NGA"/>
    <x v="0"/>
    <m/>
    <x v="27"/>
    <m/>
    <s v="OBAFEMI-OWODE"/>
    <m/>
    <n v="177432"/>
    <n v="177130"/>
    <n v="354562"/>
    <n v="23740"/>
    <n v="21512"/>
    <n v="20524"/>
    <n v="17570"/>
    <n v="16357"/>
    <n v="14925"/>
    <n v="12712"/>
    <n v="12008"/>
    <n v="9559"/>
    <n v="7802"/>
    <n v="5466"/>
    <n v="4864"/>
    <n v="3373"/>
    <n v="3143"/>
    <n v="1952"/>
    <n v="1229"/>
    <n v="696"/>
    <n v="24047"/>
    <n v="21289"/>
    <n v="20127"/>
    <n v="15369"/>
    <n v="13637"/>
    <n v="12664"/>
    <n v="11401"/>
    <n v="10611"/>
    <n v="8639"/>
    <n v="7405"/>
    <n v="6397"/>
    <n v="6890"/>
    <n v="5790"/>
    <n v="5731"/>
    <n v="3437"/>
    <n v="2252"/>
    <n v="1444"/>
    <n v="47787"/>
    <n v="42801"/>
    <n v="40651"/>
    <n v="32939"/>
    <n v="29994"/>
    <n v="27589"/>
    <n v="24113"/>
    <n v="22619"/>
    <n v="18198"/>
    <n v="15207"/>
    <n v="11863"/>
    <n v="11754"/>
    <n v="9163"/>
    <n v="8874"/>
    <n v="5389"/>
    <n v="3481"/>
    <n v="2140"/>
  </r>
  <r>
    <s v="NGA"/>
    <x v="0"/>
    <m/>
    <x v="27"/>
    <m/>
    <s v="ODEDA"/>
    <m/>
    <n v="59927"/>
    <n v="60366"/>
    <n v="120293"/>
    <n v="8112"/>
    <n v="7833"/>
    <n v="7318"/>
    <n v="6105"/>
    <n v="5341"/>
    <n v="4592"/>
    <n v="3860"/>
    <n v="3512"/>
    <n v="2953"/>
    <n v="2541"/>
    <n v="1924"/>
    <n v="1815"/>
    <n v="1239"/>
    <n v="1217"/>
    <n v="719"/>
    <n v="578"/>
    <n v="268"/>
    <n v="8242"/>
    <n v="7532"/>
    <n v="6956"/>
    <n v="5423"/>
    <n v="4756"/>
    <n v="3765"/>
    <n v="3459"/>
    <n v="3097"/>
    <n v="2842"/>
    <n v="2638"/>
    <n v="2505"/>
    <n v="2389"/>
    <n v="2031"/>
    <n v="2083"/>
    <n v="1311"/>
    <n v="849"/>
    <n v="488"/>
    <n v="16354"/>
    <n v="15365"/>
    <n v="14274"/>
    <n v="11528"/>
    <n v="10097"/>
    <n v="8357"/>
    <n v="7319"/>
    <n v="6609"/>
    <n v="5795"/>
    <n v="5179"/>
    <n v="4429"/>
    <n v="4204"/>
    <n v="3270"/>
    <n v="3300"/>
    <n v="2030"/>
    <n v="1427"/>
    <n v="756"/>
  </r>
  <r>
    <s v="NGA"/>
    <x v="0"/>
    <m/>
    <x v="27"/>
    <m/>
    <s v="ODOGBOLU"/>
    <m/>
    <n v="78973"/>
    <n v="76756"/>
    <n v="155729"/>
    <n v="9487"/>
    <n v="9576"/>
    <n v="10381"/>
    <n v="9656"/>
    <n v="8109"/>
    <n v="6292"/>
    <n v="4977"/>
    <n v="4399"/>
    <n v="3771"/>
    <n v="3392"/>
    <n v="2278"/>
    <n v="2406"/>
    <n v="1254"/>
    <n v="1272"/>
    <n v="823"/>
    <n v="640"/>
    <n v="260"/>
    <n v="9098"/>
    <n v="9069"/>
    <n v="9626"/>
    <n v="8571"/>
    <n v="6858"/>
    <n v="5792"/>
    <n v="4835"/>
    <n v="4894"/>
    <n v="3846"/>
    <n v="3480"/>
    <n v="2283"/>
    <n v="2859"/>
    <n v="1516"/>
    <n v="1620"/>
    <n v="911"/>
    <n v="981"/>
    <n v="517"/>
    <n v="18585"/>
    <n v="18645"/>
    <n v="20007"/>
    <n v="18227"/>
    <n v="14967"/>
    <n v="12084"/>
    <n v="9812"/>
    <n v="9293"/>
    <n v="7617"/>
    <n v="6872"/>
    <n v="4561"/>
    <n v="5265"/>
    <n v="2770"/>
    <n v="2892"/>
    <n v="1734"/>
    <n v="1621"/>
    <n v="777"/>
  </r>
  <r>
    <s v="NGA"/>
    <x v="0"/>
    <m/>
    <x v="27"/>
    <m/>
    <s v="OGUN WATERSIDE"/>
    <m/>
    <n v="38974"/>
    <n v="38613"/>
    <n v="77587"/>
    <n v="4883"/>
    <n v="5033"/>
    <n v="5105"/>
    <n v="4795"/>
    <n v="3859"/>
    <n v="2880"/>
    <n v="2418"/>
    <n v="2039"/>
    <n v="1970"/>
    <n v="1619"/>
    <n v="1269"/>
    <n v="981"/>
    <n v="776"/>
    <n v="633"/>
    <n v="324"/>
    <n v="246"/>
    <n v="144"/>
    <n v="4662"/>
    <n v="4823"/>
    <n v="4991"/>
    <n v="4336"/>
    <n v="3343"/>
    <n v="2752"/>
    <n v="2503"/>
    <n v="2422"/>
    <n v="2048"/>
    <n v="1827"/>
    <n v="1320"/>
    <n v="1176"/>
    <n v="826"/>
    <n v="732"/>
    <n v="433"/>
    <n v="261"/>
    <n v="158"/>
    <n v="9545"/>
    <n v="9856"/>
    <n v="10096"/>
    <n v="9131"/>
    <n v="7202"/>
    <n v="5632"/>
    <n v="4921"/>
    <n v="4461"/>
    <n v="4018"/>
    <n v="3446"/>
    <n v="2589"/>
    <n v="2157"/>
    <n v="1602"/>
    <n v="1365"/>
    <n v="757"/>
    <n v="507"/>
    <n v="302"/>
  </r>
  <r>
    <s v="NGA"/>
    <x v="0"/>
    <m/>
    <x v="27"/>
    <m/>
    <s v="REMO NORTH"/>
    <m/>
    <n v="41500"/>
    <n v="41852"/>
    <n v="83352"/>
    <n v="5007"/>
    <n v="5442"/>
    <n v="5227"/>
    <n v="4924"/>
    <n v="3996"/>
    <n v="3212"/>
    <n v="2559"/>
    <n v="2325"/>
    <n v="1975"/>
    <n v="1807"/>
    <n v="1290"/>
    <n v="1254"/>
    <n v="597"/>
    <n v="866"/>
    <n v="440"/>
    <n v="384"/>
    <n v="195"/>
    <n v="4885"/>
    <n v="5143"/>
    <n v="4939"/>
    <n v="4472"/>
    <n v="3378"/>
    <n v="3023"/>
    <n v="2669"/>
    <n v="2632"/>
    <n v="2126"/>
    <n v="1930"/>
    <n v="1598"/>
    <n v="1353"/>
    <n v="1012"/>
    <n v="1175"/>
    <n v="682"/>
    <n v="505"/>
    <n v="330"/>
    <n v="9892"/>
    <n v="10585"/>
    <n v="10166"/>
    <n v="9396"/>
    <n v="7374"/>
    <n v="6235"/>
    <n v="5228"/>
    <n v="4957"/>
    <n v="4101"/>
    <n v="3737"/>
    <n v="2888"/>
    <n v="2607"/>
    <n v="1609"/>
    <n v="2041"/>
    <n v="1122"/>
    <n v="889"/>
    <n v="525"/>
  </r>
  <r>
    <s v="NGA"/>
    <x v="0"/>
    <m/>
    <x v="27"/>
    <m/>
    <s v="SHAGAMU"/>
    <m/>
    <n v="182028"/>
    <n v="184335"/>
    <n v="366363"/>
    <n v="25779"/>
    <n v="22081"/>
    <n v="20218"/>
    <n v="17926"/>
    <n v="18008"/>
    <n v="16529"/>
    <n v="14573"/>
    <n v="13140"/>
    <n v="9519"/>
    <n v="7586"/>
    <n v="4852"/>
    <n v="4339"/>
    <n v="2558"/>
    <n v="2240"/>
    <n v="1261"/>
    <n v="963"/>
    <n v="456"/>
    <n v="25707"/>
    <n v="22413"/>
    <n v="22554"/>
    <n v="18185"/>
    <n v="15940"/>
    <n v="14645"/>
    <n v="12935"/>
    <n v="11640"/>
    <n v="9182"/>
    <n v="7427"/>
    <n v="5836"/>
    <n v="5200"/>
    <n v="4060"/>
    <n v="3501"/>
    <n v="2473"/>
    <n v="1521"/>
    <n v="1116"/>
    <n v="51486"/>
    <n v="44494"/>
    <n v="42772"/>
    <n v="36111"/>
    <n v="33948"/>
    <n v="31174"/>
    <n v="27508"/>
    <n v="24780"/>
    <n v="18701"/>
    <n v="15013"/>
    <n v="10688"/>
    <n v="9539"/>
    <n v="6618"/>
    <n v="5741"/>
    <n v="3734"/>
    <n v="2484"/>
    <n v="1572"/>
  </r>
  <r>
    <s v="NGA"/>
    <x v="0"/>
    <m/>
    <x v="27"/>
    <m/>
    <s v="YEWA NORTH"/>
    <m/>
    <n v="90711"/>
    <n v="96104"/>
    <n v="186815"/>
    <n v="13290"/>
    <n v="12773"/>
    <n v="11403"/>
    <n v="9748"/>
    <n v="7660"/>
    <n v="6377"/>
    <n v="5589"/>
    <n v="5001"/>
    <n v="4416"/>
    <n v="3628"/>
    <n v="2824"/>
    <n v="2428"/>
    <n v="1892"/>
    <n v="1716"/>
    <n v="1018"/>
    <n v="656"/>
    <n v="292"/>
    <n v="13360"/>
    <n v="12578"/>
    <n v="11207"/>
    <n v="9349"/>
    <n v="7350"/>
    <n v="6891"/>
    <n v="6091"/>
    <n v="5754"/>
    <n v="4613"/>
    <n v="4419"/>
    <n v="3370"/>
    <n v="3473"/>
    <n v="2436"/>
    <n v="2450"/>
    <n v="1403"/>
    <n v="885"/>
    <n v="475"/>
    <n v="26650"/>
    <n v="25351"/>
    <n v="22610"/>
    <n v="19097"/>
    <n v="15010"/>
    <n v="13268"/>
    <n v="11680"/>
    <n v="10755"/>
    <n v="9029"/>
    <n v="8047"/>
    <n v="6194"/>
    <n v="5901"/>
    <n v="4328"/>
    <n v="4166"/>
    <n v="2421"/>
    <n v="1541"/>
    <n v="767"/>
  </r>
  <r>
    <s v="NGA"/>
    <x v="0"/>
    <m/>
    <x v="27"/>
    <m/>
    <s v="YEWA SOUTH"/>
    <m/>
    <n v="83820"/>
    <n v="89535"/>
    <n v="173355"/>
    <n v="12932"/>
    <n v="11035"/>
    <n v="9905"/>
    <n v="8692"/>
    <n v="7825"/>
    <n v="6790"/>
    <n v="5689"/>
    <n v="5067"/>
    <n v="3813"/>
    <n v="3407"/>
    <n v="2261"/>
    <n v="2075"/>
    <n v="1441"/>
    <n v="1444"/>
    <n v="750"/>
    <n v="473"/>
    <n v="221"/>
    <n v="12944"/>
    <n v="11110"/>
    <n v="10286"/>
    <n v="8557"/>
    <n v="7639"/>
    <n v="6864"/>
    <n v="5729"/>
    <n v="4884"/>
    <n v="4175"/>
    <n v="3700"/>
    <n v="3072"/>
    <n v="2957"/>
    <n v="2252"/>
    <n v="2464"/>
    <n v="1340"/>
    <n v="1066"/>
    <n v="496"/>
    <n v="25876"/>
    <n v="22145"/>
    <n v="20191"/>
    <n v="17249"/>
    <n v="15464"/>
    <n v="13654"/>
    <n v="11418"/>
    <n v="9951"/>
    <n v="7988"/>
    <n v="7107"/>
    <n v="5333"/>
    <n v="5032"/>
    <n v="3693"/>
    <n v="3908"/>
    <n v="2090"/>
    <n v="1539"/>
    <n v="717"/>
  </r>
  <r>
    <s v="NGA"/>
    <x v="0"/>
    <m/>
    <x v="28"/>
    <m/>
    <s v="AKOKO NORTH EAST"/>
    <m/>
    <n v="138903"/>
    <n v="130182"/>
    <n v="269085"/>
    <n v="15480"/>
    <n v="16843"/>
    <n v="18980"/>
    <n v="18367"/>
    <n v="16830"/>
    <n v="11128"/>
    <n v="7931"/>
    <n v="6922"/>
    <n v="6371"/>
    <n v="5447"/>
    <n v="4409"/>
    <n v="3205"/>
    <n v="2667"/>
    <n v="1836"/>
    <n v="1326"/>
    <n v="775"/>
    <n v="386"/>
    <n v="14939"/>
    <n v="16025"/>
    <n v="17706"/>
    <n v="15865"/>
    <n v="11480"/>
    <n v="9488"/>
    <n v="8275"/>
    <n v="8149"/>
    <n v="6501"/>
    <n v="6031"/>
    <n v="4331"/>
    <n v="3854"/>
    <n v="2997"/>
    <n v="1768"/>
    <n v="1331"/>
    <n v="790"/>
    <n v="652"/>
    <n v="30419"/>
    <n v="32868"/>
    <n v="36686"/>
    <n v="34232"/>
    <n v="28310"/>
    <n v="20616"/>
    <n v="16206"/>
    <n v="15071"/>
    <n v="12872"/>
    <n v="11478"/>
    <n v="8740"/>
    <n v="7059"/>
    <n v="5664"/>
    <n v="3604"/>
    <n v="2657"/>
    <n v="1565"/>
    <n v="1038"/>
  </r>
  <r>
    <s v="NGA"/>
    <x v="0"/>
    <m/>
    <x v="28"/>
    <m/>
    <s v="AKOKO NORTH WEST"/>
    <m/>
    <n v="164861"/>
    <n v="162965"/>
    <n v="327826"/>
    <n v="18810"/>
    <n v="21088"/>
    <n v="22214"/>
    <n v="20716"/>
    <n v="16136"/>
    <n v="11883"/>
    <n v="9555"/>
    <n v="8709"/>
    <n v="8347"/>
    <n v="7072"/>
    <n v="5893"/>
    <n v="4447"/>
    <n v="3749"/>
    <n v="2825"/>
    <n v="1772"/>
    <n v="974"/>
    <n v="671"/>
    <n v="17917"/>
    <n v="19937"/>
    <n v="21273"/>
    <n v="18918"/>
    <n v="13610"/>
    <n v="11695"/>
    <n v="10573"/>
    <n v="10520"/>
    <n v="8528"/>
    <n v="8013"/>
    <n v="5687"/>
    <n v="5757"/>
    <n v="3785"/>
    <n v="2958"/>
    <n v="2142"/>
    <n v="841"/>
    <n v="811"/>
    <n v="36727"/>
    <n v="41025"/>
    <n v="43487"/>
    <n v="39634"/>
    <n v="29746"/>
    <n v="23578"/>
    <n v="20128"/>
    <n v="19229"/>
    <n v="16875"/>
    <n v="15085"/>
    <n v="11580"/>
    <n v="10204"/>
    <n v="7534"/>
    <n v="5783"/>
    <n v="3914"/>
    <n v="1815"/>
    <n v="1482"/>
  </r>
  <r>
    <s v="NGA"/>
    <x v="0"/>
    <m/>
    <x v="28"/>
    <m/>
    <s v="AKOKO SOUTH EAST"/>
    <m/>
    <n v="64510"/>
    <n v="62197"/>
    <n v="126707"/>
    <n v="7543"/>
    <n v="8589"/>
    <n v="9766"/>
    <n v="8965"/>
    <n v="5998"/>
    <n v="4349"/>
    <n v="3613"/>
    <n v="3275"/>
    <n v="3076"/>
    <n v="2585"/>
    <n v="2142"/>
    <n v="1436"/>
    <n v="1123"/>
    <n v="746"/>
    <n v="618"/>
    <n v="428"/>
    <n v="258"/>
    <n v="7085"/>
    <n v="7871"/>
    <n v="8925"/>
    <n v="7789"/>
    <n v="5026"/>
    <n v="4316"/>
    <n v="3864"/>
    <n v="3880"/>
    <n v="3075"/>
    <n v="2766"/>
    <n v="2081"/>
    <n v="1749"/>
    <n v="1224"/>
    <n v="1163"/>
    <n v="676"/>
    <n v="440"/>
    <n v="267"/>
    <n v="14628"/>
    <n v="16460"/>
    <n v="18691"/>
    <n v="16754"/>
    <n v="11024"/>
    <n v="8665"/>
    <n v="7477"/>
    <n v="7155"/>
    <n v="6151"/>
    <n v="5351"/>
    <n v="4223"/>
    <n v="3185"/>
    <n v="2347"/>
    <n v="1909"/>
    <n v="1294"/>
    <n v="868"/>
    <n v="525"/>
  </r>
  <r>
    <s v="NGA"/>
    <x v="0"/>
    <m/>
    <x v="28"/>
    <m/>
    <s v="AKOKO SOUTH WEST"/>
    <m/>
    <n v="175900"/>
    <n v="175099"/>
    <n v="350999"/>
    <n v="20264"/>
    <n v="22807"/>
    <n v="23679"/>
    <n v="22095"/>
    <n v="17656"/>
    <n v="13074"/>
    <n v="10259"/>
    <n v="9169"/>
    <n v="8741"/>
    <n v="7603"/>
    <n v="6272"/>
    <n v="4108"/>
    <n v="3534"/>
    <n v="2717"/>
    <n v="2169"/>
    <n v="1168"/>
    <n v="585"/>
    <n v="19257"/>
    <n v="21464"/>
    <n v="22429"/>
    <n v="20451"/>
    <n v="16448"/>
    <n v="13052"/>
    <n v="11095"/>
    <n v="11286"/>
    <n v="9012"/>
    <n v="8483"/>
    <n v="6022"/>
    <n v="5276"/>
    <n v="4277"/>
    <n v="2988"/>
    <n v="1796"/>
    <n v="1036"/>
    <n v="727"/>
    <n v="39521"/>
    <n v="44271"/>
    <n v="46108"/>
    <n v="42546"/>
    <n v="34104"/>
    <n v="26126"/>
    <n v="21354"/>
    <n v="20455"/>
    <n v="17753"/>
    <n v="16086"/>
    <n v="12294"/>
    <n v="9384"/>
    <n v="7811"/>
    <n v="5705"/>
    <n v="3965"/>
    <n v="2204"/>
    <n v="1312"/>
  </r>
  <r>
    <s v="NGA"/>
    <x v="0"/>
    <m/>
    <x v="28"/>
    <m/>
    <s v="AKURE NORTH"/>
    <m/>
    <n v="87460"/>
    <n v="84909"/>
    <n v="172369"/>
    <n v="11146"/>
    <n v="10903"/>
    <n v="10744"/>
    <n v="10089"/>
    <n v="8538"/>
    <n v="6816"/>
    <n v="5659"/>
    <n v="5254"/>
    <n v="4425"/>
    <n v="3719"/>
    <n v="2883"/>
    <n v="2332"/>
    <n v="1777"/>
    <n v="1428"/>
    <n v="931"/>
    <n v="526"/>
    <n v="290"/>
    <n v="10732"/>
    <n v="10314"/>
    <n v="11365"/>
    <n v="9825"/>
    <n v="7327"/>
    <n v="6316"/>
    <n v="5407"/>
    <n v="5202"/>
    <n v="4177"/>
    <n v="3691"/>
    <n v="2541"/>
    <n v="2803"/>
    <n v="1989"/>
    <n v="1480"/>
    <n v="815"/>
    <n v="587"/>
    <n v="338"/>
    <n v="21878"/>
    <n v="21217"/>
    <n v="22109"/>
    <n v="19914"/>
    <n v="15865"/>
    <n v="13132"/>
    <n v="11066"/>
    <n v="10456"/>
    <n v="8602"/>
    <n v="7410"/>
    <n v="5424"/>
    <n v="5135"/>
    <n v="3766"/>
    <n v="2908"/>
    <n v="1746"/>
    <n v="1113"/>
    <n v="628"/>
  </r>
  <r>
    <s v="NGA"/>
    <x v="0"/>
    <m/>
    <x v="28"/>
    <m/>
    <s v="AKURE SOUTH"/>
    <m/>
    <n v="237086"/>
    <n v="237806"/>
    <n v="474892"/>
    <n v="30806"/>
    <n v="27391"/>
    <n v="26911"/>
    <n v="26073"/>
    <n v="26137"/>
    <n v="21826"/>
    <n v="17918"/>
    <n v="15839"/>
    <n v="11295"/>
    <n v="10511"/>
    <n v="6626"/>
    <n v="6617"/>
    <n v="3265"/>
    <n v="3058"/>
    <n v="1357"/>
    <n v="966"/>
    <n v="490"/>
    <n v="29977"/>
    <n v="27105"/>
    <n v="27662"/>
    <n v="24948"/>
    <n v="22885"/>
    <n v="20179"/>
    <n v="17535"/>
    <n v="15993"/>
    <n v="12667"/>
    <n v="10766"/>
    <n v="7677"/>
    <n v="6618"/>
    <n v="4797"/>
    <n v="3575"/>
    <n v="2374"/>
    <n v="1684"/>
    <n v="1364"/>
    <n v="60783"/>
    <n v="54496"/>
    <n v="54573"/>
    <n v="51021"/>
    <n v="49022"/>
    <n v="42005"/>
    <n v="35453"/>
    <n v="31832"/>
    <n v="23962"/>
    <n v="21277"/>
    <n v="14303"/>
    <n v="13235"/>
    <n v="8062"/>
    <n v="6633"/>
    <n v="3731"/>
    <n v="2650"/>
    <n v="1854"/>
  </r>
  <r>
    <s v="NGA"/>
    <x v="0"/>
    <m/>
    <x v="28"/>
    <m/>
    <s v="ESE-ODO"/>
    <m/>
    <n v="108018"/>
    <n v="107288"/>
    <n v="215306"/>
    <n v="13587"/>
    <n v="14607"/>
    <n v="14370"/>
    <n v="13201"/>
    <n v="10374"/>
    <n v="7738"/>
    <n v="6402"/>
    <n v="5472"/>
    <n v="5396"/>
    <n v="4648"/>
    <n v="3282"/>
    <n v="2973"/>
    <n v="2199"/>
    <n v="1340"/>
    <n v="1582"/>
    <n v="501"/>
    <n v="346"/>
    <n v="13027"/>
    <n v="13521"/>
    <n v="13412"/>
    <n v="11898"/>
    <n v="8959"/>
    <n v="7746"/>
    <n v="7017"/>
    <n v="6883"/>
    <n v="5634"/>
    <n v="4911"/>
    <n v="3778"/>
    <n v="3136"/>
    <n v="2697"/>
    <n v="2499"/>
    <n v="979"/>
    <n v="830"/>
    <n v="361"/>
    <n v="26614"/>
    <n v="28128"/>
    <n v="27782"/>
    <n v="25099"/>
    <n v="19333"/>
    <n v="15484"/>
    <n v="13419"/>
    <n v="12355"/>
    <n v="11030"/>
    <n v="9559"/>
    <n v="7060"/>
    <n v="6109"/>
    <n v="4896"/>
    <n v="3839"/>
    <n v="2561"/>
    <n v="1331"/>
    <n v="707"/>
  </r>
  <r>
    <s v="NGA"/>
    <x v="0"/>
    <m/>
    <x v="28"/>
    <m/>
    <s v="IDANRE"/>
    <m/>
    <n v="89185"/>
    <n v="81989"/>
    <n v="171174"/>
    <n v="12679"/>
    <n v="10922"/>
    <n v="10414"/>
    <n v="9998"/>
    <n v="8289"/>
    <n v="7373"/>
    <n v="6366"/>
    <n v="5661"/>
    <n v="4427"/>
    <n v="3594"/>
    <n v="2604"/>
    <n v="2010"/>
    <n v="1621"/>
    <n v="1465"/>
    <n v="806"/>
    <n v="627"/>
    <n v="329"/>
    <n v="12371"/>
    <n v="10417"/>
    <n v="9688"/>
    <n v="8224"/>
    <n v="6894"/>
    <n v="6375"/>
    <n v="5637"/>
    <n v="5030"/>
    <n v="4010"/>
    <n v="3266"/>
    <n v="2892"/>
    <n v="2020"/>
    <n v="1847"/>
    <n v="1447"/>
    <n v="889"/>
    <n v="555"/>
    <n v="427"/>
    <n v="25050"/>
    <n v="21339"/>
    <n v="20102"/>
    <n v="18222"/>
    <n v="15183"/>
    <n v="13748"/>
    <n v="12003"/>
    <n v="10691"/>
    <n v="8437"/>
    <n v="6860"/>
    <n v="5496"/>
    <n v="4030"/>
    <n v="3468"/>
    <n v="2912"/>
    <n v="1695"/>
    <n v="1182"/>
    <n v="756"/>
  </r>
  <r>
    <s v="NGA"/>
    <x v="0"/>
    <m/>
    <x v="28"/>
    <m/>
    <s v="IFEDORE"/>
    <m/>
    <n v="133556"/>
    <n v="130540"/>
    <n v="264096"/>
    <n v="14978"/>
    <n v="18126"/>
    <n v="18823"/>
    <n v="17100"/>
    <n v="13071"/>
    <n v="9359"/>
    <n v="7356"/>
    <n v="6640"/>
    <n v="6549"/>
    <n v="5752"/>
    <n v="4670"/>
    <n v="3426"/>
    <n v="2876"/>
    <n v="2358"/>
    <n v="1355"/>
    <n v="753"/>
    <n v="364"/>
    <n v="14249"/>
    <n v="16854"/>
    <n v="17570"/>
    <n v="15313"/>
    <n v="10782"/>
    <n v="9083"/>
    <n v="8073"/>
    <n v="8410"/>
    <n v="6744"/>
    <n v="6445"/>
    <n v="4221"/>
    <n v="4867"/>
    <n v="2935"/>
    <n v="2506"/>
    <n v="1230"/>
    <n v="634"/>
    <n v="624"/>
    <n v="29227"/>
    <n v="34980"/>
    <n v="36393"/>
    <n v="32413"/>
    <n v="23853"/>
    <n v="18442"/>
    <n v="15429"/>
    <n v="15050"/>
    <n v="13293"/>
    <n v="12197"/>
    <n v="8891"/>
    <n v="8293"/>
    <n v="5811"/>
    <n v="4864"/>
    <n v="2585"/>
    <n v="1387"/>
    <n v="988"/>
  </r>
  <r>
    <s v="NGA"/>
    <x v="0"/>
    <m/>
    <x v="28"/>
    <m/>
    <s v="ILAJE"/>
    <m/>
    <n v="199109"/>
    <n v="195215"/>
    <n v="394324"/>
    <n v="24647"/>
    <n v="26225"/>
    <n v="26317"/>
    <n v="24593"/>
    <n v="19340"/>
    <n v="14259"/>
    <n v="11692"/>
    <n v="10669"/>
    <n v="10002"/>
    <n v="8549"/>
    <n v="7068"/>
    <n v="4912"/>
    <n v="4417"/>
    <n v="2714"/>
    <n v="1649"/>
    <n v="1284"/>
    <n v="772"/>
    <n v="23332"/>
    <n v="24360"/>
    <n v="24659"/>
    <n v="22152"/>
    <n v="16515"/>
    <n v="14216"/>
    <n v="12823"/>
    <n v="12660"/>
    <n v="10280"/>
    <n v="9357"/>
    <n v="6650"/>
    <n v="6150"/>
    <n v="4910"/>
    <n v="3414"/>
    <n v="1579"/>
    <n v="1195"/>
    <n v="963"/>
    <n v="47979"/>
    <n v="50585"/>
    <n v="50976"/>
    <n v="46745"/>
    <n v="35855"/>
    <n v="28475"/>
    <n v="24515"/>
    <n v="23329"/>
    <n v="20282"/>
    <n v="17906"/>
    <n v="13718"/>
    <n v="11062"/>
    <n v="9327"/>
    <n v="6128"/>
    <n v="3228"/>
    <n v="2479"/>
    <n v="1735"/>
  </r>
  <r>
    <s v="NGA"/>
    <x v="0"/>
    <m/>
    <x v="28"/>
    <m/>
    <s v="ILE-OLUJI/OKE-IGBO"/>
    <m/>
    <n v="112008"/>
    <n v="109774"/>
    <n v="221782"/>
    <n v="13571"/>
    <n v="15140"/>
    <n v="15517"/>
    <n v="13865"/>
    <n v="10613"/>
    <n v="8165"/>
    <n v="6783"/>
    <n v="6022"/>
    <n v="5418"/>
    <n v="4560"/>
    <n v="3524"/>
    <n v="2607"/>
    <n v="1933"/>
    <n v="1823"/>
    <n v="1249"/>
    <n v="784"/>
    <n v="434"/>
    <n v="12902"/>
    <n v="14464"/>
    <n v="14902"/>
    <n v="12290"/>
    <n v="9054"/>
    <n v="7990"/>
    <n v="7102"/>
    <n v="6781"/>
    <n v="5454"/>
    <n v="4886"/>
    <n v="3687"/>
    <n v="3231"/>
    <n v="2189"/>
    <n v="2120"/>
    <n v="1457"/>
    <n v="750"/>
    <n v="515"/>
    <n v="26473"/>
    <n v="29604"/>
    <n v="30419"/>
    <n v="26155"/>
    <n v="19667"/>
    <n v="16155"/>
    <n v="13885"/>
    <n v="12803"/>
    <n v="10872"/>
    <n v="9446"/>
    <n v="7211"/>
    <n v="5838"/>
    <n v="4122"/>
    <n v="3943"/>
    <n v="2706"/>
    <n v="1534"/>
    <n v="949"/>
  </r>
  <r>
    <s v="NGA"/>
    <x v="0"/>
    <m/>
    <x v="28"/>
    <m/>
    <s v="IRELE"/>
    <m/>
    <n v="91288"/>
    <n v="89570"/>
    <n v="180858"/>
    <n v="11770"/>
    <n v="12690"/>
    <n v="12504"/>
    <n v="11156"/>
    <n v="8738"/>
    <n v="6578"/>
    <n v="5503"/>
    <n v="4718"/>
    <n v="4478"/>
    <n v="3545"/>
    <n v="3127"/>
    <n v="1725"/>
    <n v="1647"/>
    <n v="1292"/>
    <n v="944"/>
    <n v="496"/>
    <n v="377"/>
    <n v="11281"/>
    <n v="11866"/>
    <n v="11784"/>
    <n v="9875"/>
    <n v="7556"/>
    <n v="6651"/>
    <n v="5816"/>
    <n v="5561"/>
    <n v="4428"/>
    <n v="3827"/>
    <n v="3078"/>
    <n v="2386"/>
    <n v="1849"/>
    <n v="1421"/>
    <n v="1006"/>
    <n v="585"/>
    <n v="600"/>
    <n v="23051"/>
    <n v="24556"/>
    <n v="24288"/>
    <n v="21031"/>
    <n v="16294"/>
    <n v="13229"/>
    <n v="11319"/>
    <n v="10279"/>
    <n v="8906"/>
    <n v="7372"/>
    <n v="6205"/>
    <n v="4111"/>
    <n v="3496"/>
    <n v="2713"/>
    <n v="1950"/>
    <n v="1081"/>
    <n v="977"/>
  </r>
  <r>
    <s v="NGA"/>
    <x v="0"/>
    <m/>
    <x v="28"/>
    <m/>
    <s v="ODIGBO"/>
    <m/>
    <n v="152484"/>
    <n v="152250"/>
    <n v="304734"/>
    <n v="20746"/>
    <n v="20602"/>
    <n v="19520"/>
    <n v="17546"/>
    <n v="14011"/>
    <n v="11467"/>
    <n v="9858"/>
    <n v="8879"/>
    <n v="7366"/>
    <n v="5853"/>
    <n v="4602"/>
    <n v="3622"/>
    <n v="3115"/>
    <n v="2511"/>
    <n v="1501"/>
    <n v="871"/>
    <n v="414"/>
    <n v="20399"/>
    <n v="20158"/>
    <n v="19600"/>
    <n v="15727"/>
    <n v="12548"/>
    <n v="11441"/>
    <n v="10412"/>
    <n v="9117"/>
    <n v="7799"/>
    <n v="6334"/>
    <n v="5398"/>
    <n v="4202"/>
    <n v="3758"/>
    <n v="2571"/>
    <n v="1492"/>
    <n v="776"/>
    <n v="518"/>
    <n v="41145"/>
    <n v="40760"/>
    <n v="39120"/>
    <n v="33273"/>
    <n v="26559"/>
    <n v="22908"/>
    <n v="20270"/>
    <n v="17996"/>
    <n v="15165"/>
    <n v="12187"/>
    <n v="10000"/>
    <n v="7824"/>
    <n v="6873"/>
    <n v="5082"/>
    <n v="2993"/>
    <n v="1647"/>
    <n v="932"/>
  </r>
  <r>
    <s v="NGA"/>
    <x v="0"/>
    <m/>
    <x v="28"/>
    <m/>
    <s v="OKITIPUPA"/>
    <m/>
    <n v="135591"/>
    <n v="135022"/>
    <n v="270613"/>
    <n v="17018"/>
    <n v="17686"/>
    <n v="18474"/>
    <n v="17001"/>
    <n v="13364"/>
    <n v="9791"/>
    <n v="7960"/>
    <n v="7223"/>
    <n v="6474"/>
    <n v="5651"/>
    <n v="4297"/>
    <n v="3476"/>
    <n v="2567"/>
    <n v="2317"/>
    <n v="1058"/>
    <n v="776"/>
    <n v="458"/>
    <n v="16289"/>
    <n v="16830"/>
    <n v="17693"/>
    <n v="15620"/>
    <n v="11449"/>
    <n v="9703"/>
    <n v="8675"/>
    <n v="8519"/>
    <n v="6791"/>
    <n v="6191"/>
    <n v="4450"/>
    <n v="4141"/>
    <n v="2846"/>
    <n v="2540"/>
    <n v="1584"/>
    <n v="1057"/>
    <n v="644"/>
    <n v="33307"/>
    <n v="34516"/>
    <n v="36167"/>
    <n v="32621"/>
    <n v="24813"/>
    <n v="19494"/>
    <n v="16635"/>
    <n v="15742"/>
    <n v="13265"/>
    <n v="11842"/>
    <n v="8747"/>
    <n v="7617"/>
    <n v="5413"/>
    <n v="4857"/>
    <n v="2642"/>
    <n v="1833"/>
    <n v="1102"/>
  </r>
  <r>
    <s v="NGA"/>
    <x v="0"/>
    <m/>
    <x v="28"/>
    <m/>
    <s v="ONDO EAST"/>
    <m/>
    <n v="48760"/>
    <n v="47164"/>
    <n v="95924"/>
    <n v="6017"/>
    <n v="6577"/>
    <n v="6671"/>
    <n v="5804"/>
    <n v="4420"/>
    <n v="3611"/>
    <n v="3030"/>
    <n v="2654"/>
    <n v="2205"/>
    <n v="1889"/>
    <n v="1498"/>
    <n v="1214"/>
    <n v="1066"/>
    <n v="1022"/>
    <n v="573"/>
    <n v="353"/>
    <n v="156"/>
    <n v="6078"/>
    <n v="6330"/>
    <n v="6546"/>
    <n v="5145"/>
    <n v="3543"/>
    <n v="3143"/>
    <n v="2976"/>
    <n v="2679"/>
    <n v="2430"/>
    <n v="2064"/>
    <n v="1694"/>
    <n v="1353"/>
    <n v="1232"/>
    <n v="906"/>
    <n v="535"/>
    <n v="339"/>
    <n v="171"/>
    <n v="12095"/>
    <n v="12907"/>
    <n v="13217"/>
    <n v="10949"/>
    <n v="7963"/>
    <n v="6754"/>
    <n v="6006"/>
    <n v="5333"/>
    <n v="4635"/>
    <n v="3953"/>
    <n v="3192"/>
    <n v="2567"/>
    <n v="2298"/>
    <n v="1928"/>
    <n v="1108"/>
    <n v="692"/>
    <n v="327"/>
  </r>
  <r>
    <s v="NGA"/>
    <x v="0"/>
    <m/>
    <x v="28"/>
    <m/>
    <s v="ONDO WEST"/>
    <m/>
    <n v="178479"/>
    <n v="185676"/>
    <n v="364155"/>
    <n v="23373"/>
    <n v="22015"/>
    <n v="22401"/>
    <n v="20998"/>
    <n v="18208"/>
    <n v="14692"/>
    <n v="11908"/>
    <n v="10317"/>
    <n v="8102"/>
    <n v="6914"/>
    <n v="5075"/>
    <n v="4284"/>
    <n v="3307"/>
    <n v="3116"/>
    <n v="1966"/>
    <n v="1252"/>
    <n v="551"/>
    <n v="23453"/>
    <n v="22073"/>
    <n v="23150"/>
    <n v="19917"/>
    <n v="15913"/>
    <n v="14111"/>
    <n v="12261"/>
    <n v="10983"/>
    <n v="9012"/>
    <n v="7732"/>
    <n v="6701"/>
    <n v="5246"/>
    <n v="5150"/>
    <n v="4170"/>
    <n v="2754"/>
    <n v="1863"/>
    <n v="1187"/>
    <n v="46826"/>
    <n v="44088"/>
    <n v="45551"/>
    <n v="40915"/>
    <n v="34121"/>
    <n v="28803"/>
    <n v="24169"/>
    <n v="21300"/>
    <n v="17114"/>
    <n v="14646"/>
    <n v="11776"/>
    <n v="9530"/>
    <n v="8457"/>
    <n v="7286"/>
    <n v="4720"/>
    <n v="3115"/>
    <n v="1738"/>
  </r>
  <r>
    <s v="NGA"/>
    <x v="0"/>
    <m/>
    <x v="28"/>
    <m/>
    <s v="OSE"/>
    <m/>
    <n v="98361"/>
    <n v="96255"/>
    <n v="194616"/>
    <n v="12033"/>
    <n v="12964"/>
    <n v="13378"/>
    <n v="12177"/>
    <n v="9227"/>
    <n v="7034"/>
    <n v="5729"/>
    <n v="5218"/>
    <n v="4917"/>
    <n v="4265"/>
    <n v="3580"/>
    <n v="2203"/>
    <n v="1932"/>
    <n v="1744"/>
    <n v="1137"/>
    <n v="499"/>
    <n v="324"/>
    <n v="11509"/>
    <n v="12129"/>
    <n v="12585"/>
    <n v="11043"/>
    <n v="7697"/>
    <n v="6922"/>
    <n v="6286"/>
    <n v="6138"/>
    <n v="5032"/>
    <n v="4642"/>
    <n v="3257"/>
    <n v="3148"/>
    <n v="2372"/>
    <n v="1618"/>
    <n v="761"/>
    <n v="646"/>
    <n v="470"/>
    <n v="23542"/>
    <n v="25093"/>
    <n v="25963"/>
    <n v="23220"/>
    <n v="16924"/>
    <n v="13956"/>
    <n v="12015"/>
    <n v="11356"/>
    <n v="9949"/>
    <n v="8907"/>
    <n v="6837"/>
    <n v="5351"/>
    <n v="4304"/>
    <n v="3362"/>
    <n v="1898"/>
    <n v="1145"/>
    <n v="794"/>
  </r>
  <r>
    <s v="NGA"/>
    <x v="0"/>
    <m/>
    <x v="28"/>
    <m/>
    <s v="OWO"/>
    <m/>
    <n v="137825"/>
    <n v="136124"/>
    <n v="273949"/>
    <n v="17254"/>
    <n v="17604"/>
    <n v="18000"/>
    <n v="16699"/>
    <n v="14275"/>
    <n v="10629"/>
    <n v="8676"/>
    <n v="7475"/>
    <n v="6463"/>
    <n v="5307"/>
    <n v="4250"/>
    <n v="3298"/>
    <n v="2560"/>
    <n v="2360"/>
    <n v="1455"/>
    <n v="965"/>
    <n v="555"/>
    <n v="16875"/>
    <n v="16692"/>
    <n v="16704"/>
    <n v="14536"/>
    <n v="11991"/>
    <n v="9927"/>
    <n v="8825"/>
    <n v="8211"/>
    <n v="6789"/>
    <n v="6016"/>
    <n v="4928"/>
    <n v="4137"/>
    <n v="3289"/>
    <n v="2802"/>
    <n v="2023"/>
    <n v="1358"/>
    <n v="1021"/>
    <n v="34129"/>
    <n v="34296"/>
    <n v="34704"/>
    <n v="31235"/>
    <n v="26266"/>
    <n v="20556"/>
    <n v="17501"/>
    <n v="15686"/>
    <n v="13252"/>
    <n v="11323"/>
    <n v="9178"/>
    <n v="7435"/>
    <n v="5849"/>
    <n v="5162"/>
    <n v="3478"/>
    <n v="2323"/>
    <n v="1576"/>
  </r>
  <r>
    <s v="NGA"/>
    <x v="0"/>
    <m/>
    <x v="29"/>
    <m/>
    <s v="ATAKUNMOSA EAST"/>
    <m/>
    <n v="49623"/>
    <n v="48012"/>
    <n v="97635"/>
    <n v="5938"/>
    <n v="6282"/>
    <n v="6449"/>
    <n v="6035"/>
    <n v="4704"/>
    <n v="3587"/>
    <n v="3005"/>
    <n v="2695"/>
    <n v="2464"/>
    <n v="2124"/>
    <n v="1629"/>
    <n v="1435"/>
    <n v="1101"/>
    <n v="898"/>
    <n v="721"/>
    <n v="342"/>
    <n v="214"/>
    <n v="5608"/>
    <n v="5850"/>
    <n v="6055"/>
    <n v="5270"/>
    <n v="3842"/>
    <n v="3478"/>
    <n v="3062"/>
    <n v="3023"/>
    <n v="2533"/>
    <n v="2254"/>
    <n v="1788"/>
    <n v="1687"/>
    <n v="1259"/>
    <n v="1119"/>
    <n v="645"/>
    <n v="321"/>
    <n v="218"/>
    <n v="11546"/>
    <n v="12132"/>
    <n v="12504"/>
    <n v="11305"/>
    <n v="8546"/>
    <n v="7065"/>
    <n v="6067"/>
    <n v="5718"/>
    <n v="4997"/>
    <n v="4378"/>
    <n v="3417"/>
    <n v="3122"/>
    <n v="2360"/>
    <n v="2017"/>
    <n v="1366"/>
    <n v="663"/>
    <n v="432"/>
  </r>
  <r>
    <s v="NGA"/>
    <x v="0"/>
    <m/>
    <x v="29"/>
    <m/>
    <s v="ATAKUNMOSA WEST"/>
    <m/>
    <n v="44483"/>
    <n v="43204"/>
    <n v="87687"/>
    <n v="4925"/>
    <n v="5441"/>
    <n v="5922"/>
    <n v="5554"/>
    <n v="4447"/>
    <n v="3342"/>
    <n v="2672"/>
    <n v="2380"/>
    <n v="2234"/>
    <n v="1883"/>
    <n v="1639"/>
    <n v="1172"/>
    <n v="1086"/>
    <n v="786"/>
    <n v="534"/>
    <n v="280"/>
    <n v="186"/>
    <n v="4674"/>
    <n v="5069"/>
    <n v="5527"/>
    <n v="4946"/>
    <n v="3661"/>
    <n v="3128"/>
    <n v="2820"/>
    <n v="2706"/>
    <n v="2347"/>
    <n v="2076"/>
    <n v="1681"/>
    <n v="1407"/>
    <n v="1207"/>
    <n v="780"/>
    <n v="702"/>
    <n v="270"/>
    <n v="203"/>
    <n v="9599"/>
    <n v="10510"/>
    <n v="11449"/>
    <n v="10500"/>
    <n v="8108"/>
    <n v="6470"/>
    <n v="5492"/>
    <n v="5086"/>
    <n v="4581"/>
    <n v="3959"/>
    <n v="3320"/>
    <n v="2579"/>
    <n v="2293"/>
    <n v="1566"/>
    <n v="1236"/>
    <n v="550"/>
    <n v="389"/>
  </r>
  <r>
    <s v="NGA"/>
    <x v="0"/>
    <m/>
    <x v="29"/>
    <m/>
    <s v="AYEDAADE"/>
    <m/>
    <n v="104135"/>
    <n v="101556"/>
    <n v="205691"/>
    <n v="11670"/>
    <n v="12826"/>
    <n v="13594"/>
    <n v="13389"/>
    <n v="10707"/>
    <n v="7779"/>
    <n v="6182"/>
    <n v="5485"/>
    <n v="5175"/>
    <n v="4496"/>
    <n v="3743"/>
    <n v="2806"/>
    <n v="2401"/>
    <n v="1787"/>
    <n v="1121"/>
    <n v="604"/>
    <n v="370"/>
    <n v="11203"/>
    <n v="12227"/>
    <n v="12806"/>
    <n v="11958"/>
    <n v="8528"/>
    <n v="7388"/>
    <n v="6584"/>
    <n v="6370"/>
    <n v="5356"/>
    <n v="5123"/>
    <n v="3761"/>
    <n v="3341"/>
    <n v="2490"/>
    <n v="2039"/>
    <n v="1161"/>
    <n v="712"/>
    <n v="509"/>
    <n v="22873"/>
    <n v="25053"/>
    <n v="26400"/>
    <n v="25347"/>
    <n v="19235"/>
    <n v="15167"/>
    <n v="12766"/>
    <n v="11855"/>
    <n v="10531"/>
    <n v="9619"/>
    <n v="7504"/>
    <n v="6147"/>
    <n v="4891"/>
    <n v="3826"/>
    <n v="2282"/>
    <n v="1316"/>
    <n v="879"/>
  </r>
  <r>
    <s v="NGA"/>
    <x v="0"/>
    <m/>
    <x v="29"/>
    <m/>
    <s v="AYEDIRE"/>
    <m/>
    <n v="60528"/>
    <n v="61295"/>
    <n v="121823"/>
    <n v="7379"/>
    <n v="8041"/>
    <n v="8016"/>
    <n v="7734"/>
    <n v="5459"/>
    <n v="4411"/>
    <n v="3529"/>
    <n v="3219"/>
    <n v="3012"/>
    <n v="2721"/>
    <n v="1962"/>
    <n v="1519"/>
    <n v="1255"/>
    <n v="976"/>
    <n v="590"/>
    <n v="440"/>
    <n v="265"/>
    <n v="7034"/>
    <n v="7904"/>
    <n v="7865"/>
    <n v="6841"/>
    <n v="4974"/>
    <n v="4331"/>
    <n v="3748"/>
    <n v="3858"/>
    <n v="3210"/>
    <n v="2767"/>
    <n v="2109"/>
    <n v="2059"/>
    <n v="1425"/>
    <n v="1919"/>
    <n v="706"/>
    <n v="410"/>
    <n v="135"/>
    <n v="14413"/>
    <n v="15945"/>
    <n v="15881"/>
    <n v="14575"/>
    <n v="10433"/>
    <n v="8742"/>
    <n v="7277"/>
    <n v="7077"/>
    <n v="6222"/>
    <n v="5488"/>
    <n v="4071"/>
    <n v="3578"/>
    <n v="2680"/>
    <n v="2895"/>
    <n v="1296"/>
    <n v="850"/>
    <n v="400"/>
  </r>
  <r>
    <s v="NGA"/>
    <x v="0"/>
    <m/>
    <x v="29"/>
    <m/>
    <s v="BOLUWADURO"/>
    <m/>
    <n v="48109"/>
    <n v="46966"/>
    <n v="95075"/>
    <n v="5952"/>
    <n v="6311"/>
    <n v="6373"/>
    <n v="5744"/>
    <n v="4681"/>
    <n v="3552"/>
    <n v="2825"/>
    <n v="2578"/>
    <n v="2393"/>
    <n v="2062"/>
    <n v="1674"/>
    <n v="1236"/>
    <n v="1105"/>
    <n v="798"/>
    <n v="403"/>
    <n v="269"/>
    <n v="153"/>
    <n v="5680"/>
    <n v="5918"/>
    <n v="5912"/>
    <n v="5297"/>
    <n v="4017"/>
    <n v="3465"/>
    <n v="2938"/>
    <n v="3066"/>
    <n v="2346"/>
    <n v="2207"/>
    <n v="1567"/>
    <n v="1590"/>
    <n v="807"/>
    <n v="947"/>
    <n v="640"/>
    <n v="372"/>
    <n v="197"/>
    <n v="11632"/>
    <n v="12229"/>
    <n v="12285"/>
    <n v="11041"/>
    <n v="8698"/>
    <n v="7017"/>
    <n v="5763"/>
    <n v="5644"/>
    <n v="4739"/>
    <n v="4269"/>
    <n v="3241"/>
    <n v="2826"/>
    <n v="1912"/>
    <n v="1745"/>
    <n v="1043"/>
    <n v="641"/>
    <n v="350"/>
  </r>
  <r>
    <s v="NGA"/>
    <x v="0"/>
    <m/>
    <x v="29"/>
    <m/>
    <s v="BORIPE"/>
    <m/>
    <n v="97503"/>
    <n v="93680"/>
    <n v="191183"/>
    <n v="11378"/>
    <n v="12297"/>
    <n v="12656"/>
    <n v="12330"/>
    <n v="10727"/>
    <n v="7536"/>
    <n v="5596"/>
    <n v="5007"/>
    <n v="4756"/>
    <n v="4263"/>
    <n v="3325"/>
    <n v="2519"/>
    <n v="2019"/>
    <n v="1212"/>
    <n v="678"/>
    <n v="854"/>
    <n v="350"/>
    <n v="10678"/>
    <n v="11349"/>
    <n v="11921"/>
    <n v="11079"/>
    <n v="8799"/>
    <n v="6936"/>
    <n v="6002"/>
    <n v="6194"/>
    <n v="5024"/>
    <n v="4196"/>
    <n v="2806"/>
    <n v="3617"/>
    <n v="1424"/>
    <n v="2017"/>
    <n v="659"/>
    <n v="659"/>
    <n v="320"/>
    <n v="22056"/>
    <n v="23646"/>
    <n v="24577"/>
    <n v="23409"/>
    <n v="19526"/>
    <n v="14472"/>
    <n v="11598"/>
    <n v="11201"/>
    <n v="9780"/>
    <n v="8459"/>
    <n v="6131"/>
    <n v="6136"/>
    <n v="3443"/>
    <n v="3229"/>
    <n v="1337"/>
    <n v="1513"/>
    <n v="670"/>
  </r>
  <r>
    <s v="NGA"/>
    <x v="0"/>
    <m/>
    <x v="29"/>
    <m/>
    <s v="EDE NORTH"/>
    <m/>
    <n v="41179"/>
    <n v="40631"/>
    <n v="81810"/>
    <n v="5000"/>
    <n v="5142"/>
    <n v="5210"/>
    <n v="5093"/>
    <n v="4783"/>
    <n v="3384"/>
    <n v="2418"/>
    <n v="2139"/>
    <n v="1894"/>
    <n v="1659"/>
    <n v="1315"/>
    <n v="973"/>
    <n v="754"/>
    <n v="667"/>
    <n v="428"/>
    <n v="180"/>
    <n v="140"/>
    <n v="4674"/>
    <n v="4831"/>
    <n v="4901"/>
    <n v="4609"/>
    <n v="3974"/>
    <n v="3099"/>
    <n v="2531"/>
    <n v="2495"/>
    <n v="2066"/>
    <n v="1921"/>
    <n v="1434"/>
    <n v="1285"/>
    <n v="1010"/>
    <n v="782"/>
    <n v="499"/>
    <n v="337"/>
    <n v="183"/>
    <n v="9674"/>
    <n v="9973"/>
    <n v="10111"/>
    <n v="9702"/>
    <n v="8757"/>
    <n v="6483"/>
    <n v="4949"/>
    <n v="4634"/>
    <n v="3960"/>
    <n v="3580"/>
    <n v="2749"/>
    <n v="2258"/>
    <n v="1764"/>
    <n v="1449"/>
    <n v="927"/>
    <n v="517"/>
    <n v="323"/>
  </r>
  <r>
    <s v="NGA"/>
    <x v="0"/>
    <m/>
    <x v="29"/>
    <m/>
    <s v="EDE SOUTH"/>
    <m/>
    <n v="37233"/>
    <n v="36449"/>
    <n v="73682"/>
    <n v="4551"/>
    <n v="4816"/>
    <n v="5052"/>
    <n v="4793"/>
    <n v="3724"/>
    <n v="2673"/>
    <n v="2160"/>
    <n v="1951"/>
    <n v="1795"/>
    <n v="1531"/>
    <n v="1196"/>
    <n v="975"/>
    <n v="771"/>
    <n v="557"/>
    <n v="350"/>
    <n v="210"/>
    <n v="128"/>
    <n v="4331"/>
    <n v="4542"/>
    <n v="4707"/>
    <n v="4211"/>
    <n v="3184"/>
    <n v="2657"/>
    <n v="2317"/>
    <n v="2270"/>
    <n v="1869"/>
    <n v="1669"/>
    <n v="1231"/>
    <n v="1116"/>
    <n v="842"/>
    <n v="711"/>
    <n v="374"/>
    <n v="237"/>
    <n v="181"/>
    <n v="8882"/>
    <n v="9358"/>
    <n v="9759"/>
    <n v="9004"/>
    <n v="6908"/>
    <n v="5330"/>
    <n v="4477"/>
    <n v="4221"/>
    <n v="3664"/>
    <n v="3200"/>
    <n v="2427"/>
    <n v="2091"/>
    <n v="1613"/>
    <n v="1268"/>
    <n v="724"/>
    <n v="447"/>
    <n v="309"/>
  </r>
  <r>
    <s v="NGA"/>
    <x v="0"/>
    <m/>
    <x v="29"/>
    <m/>
    <s v="EGBEDORE"/>
    <m/>
    <n v="59536"/>
    <n v="58743"/>
    <n v="118279"/>
    <n v="7055"/>
    <n v="7553"/>
    <n v="7767"/>
    <n v="7353"/>
    <n v="5953"/>
    <n v="4583"/>
    <n v="3497"/>
    <n v="3267"/>
    <n v="2915"/>
    <n v="2565"/>
    <n v="2086"/>
    <n v="1761"/>
    <n v="1427"/>
    <n v="926"/>
    <n v="328"/>
    <n v="355"/>
    <n v="145"/>
    <n v="6713"/>
    <n v="7010"/>
    <n v="7552"/>
    <n v="6759"/>
    <n v="5219"/>
    <n v="4348"/>
    <n v="3721"/>
    <n v="3947"/>
    <n v="3091"/>
    <n v="3019"/>
    <n v="2093"/>
    <n v="1876"/>
    <n v="1093"/>
    <n v="1263"/>
    <n v="586"/>
    <n v="243"/>
    <n v="210"/>
    <n v="13768"/>
    <n v="14563"/>
    <n v="15319"/>
    <n v="14112"/>
    <n v="11172"/>
    <n v="8931"/>
    <n v="7218"/>
    <n v="7214"/>
    <n v="6006"/>
    <n v="5584"/>
    <n v="4179"/>
    <n v="3637"/>
    <n v="2520"/>
    <n v="2189"/>
    <n v="914"/>
    <n v="598"/>
    <n v="355"/>
  </r>
  <r>
    <s v="NGA"/>
    <x v="0"/>
    <m/>
    <x v="29"/>
    <m/>
    <s v="EJIGBO"/>
    <m/>
    <n v="111767"/>
    <n v="108710"/>
    <n v="220477"/>
    <n v="12973"/>
    <n v="14483"/>
    <n v="15935"/>
    <n v="14430"/>
    <n v="10499"/>
    <n v="7826"/>
    <n v="6471"/>
    <n v="6057"/>
    <n v="5525"/>
    <n v="4911"/>
    <n v="3734"/>
    <n v="2891"/>
    <n v="2039"/>
    <n v="1818"/>
    <n v="917"/>
    <n v="793"/>
    <n v="465"/>
    <n v="12245"/>
    <n v="13308"/>
    <n v="14580"/>
    <n v="12711"/>
    <n v="8915"/>
    <n v="7737"/>
    <n v="7109"/>
    <n v="7280"/>
    <n v="5606"/>
    <n v="5249"/>
    <n v="3732"/>
    <n v="3218"/>
    <n v="2395"/>
    <n v="2200"/>
    <n v="1329"/>
    <n v="604"/>
    <n v="492"/>
    <n v="25218"/>
    <n v="27791"/>
    <n v="30515"/>
    <n v="27141"/>
    <n v="19414"/>
    <n v="15563"/>
    <n v="13580"/>
    <n v="13337"/>
    <n v="11131"/>
    <n v="10160"/>
    <n v="7466"/>
    <n v="6109"/>
    <n v="4434"/>
    <n v="4018"/>
    <n v="2246"/>
    <n v="1397"/>
    <n v="957"/>
  </r>
  <r>
    <s v="NGA"/>
    <x v="0"/>
    <m/>
    <x v="29"/>
    <m/>
    <s v="IFE CENTRAL"/>
    <m/>
    <n v="147763"/>
    <n v="129535"/>
    <n v="277298"/>
    <n v="11417"/>
    <n v="12410"/>
    <n v="13713"/>
    <n v="18930"/>
    <n v="29346"/>
    <n v="18174"/>
    <n v="10027"/>
    <n v="7159"/>
    <n v="6335"/>
    <n v="5474"/>
    <n v="4231"/>
    <n v="3843"/>
    <n v="2594"/>
    <n v="1969"/>
    <n v="1116"/>
    <n v="699"/>
    <n v="326"/>
    <n v="11015"/>
    <n v="11680"/>
    <n v="13909"/>
    <n v="15880"/>
    <n v="18773"/>
    <n v="12734"/>
    <n v="7946"/>
    <n v="7186"/>
    <n v="6331"/>
    <n v="5947"/>
    <n v="4796"/>
    <n v="4741"/>
    <n v="2876"/>
    <n v="2452"/>
    <n v="1512"/>
    <n v="1082"/>
    <n v="675"/>
    <n v="22432"/>
    <n v="24090"/>
    <n v="27622"/>
    <n v="34810"/>
    <n v="48119"/>
    <n v="30908"/>
    <n v="17973"/>
    <n v="14345"/>
    <n v="12666"/>
    <n v="11421"/>
    <n v="9027"/>
    <n v="8584"/>
    <n v="5470"/>
    <n v="4421"/>
    <n v="2628"/>
    <n v="1781"/>
    <n v="1001"/>
  </r>
  <r>
    <s v="NGA"/>
    <x v="0"/>
    <m/>
    <x v="29"/>
    <m/>
    <s v="IFE EAST"/>
    <m/>
    <n v="157443"/>
    <n v="155358"/>
    <n v="312801"/>
    <n v="18515"/>
    <n v="19391"/>
    <n v="20645"/>
    <n v="19419"/>
    <n v="16322"/>
    <n v="12660"/>
    <n v="10104"/>
    <n v="8626"/>
    <n v="7544"/>
    <n v="6557"/>
    <n v="5246"/>
    <n v="4063"/>
    <n v="2753"/>
    <n v="2597"/>
    <n v="1446"/>
    <n v="1114"/>
    <n v="441"/>
    <n v="16878"/>
    <n v="18678"/>
    <n v="20317"/>
    <n v="18343"/>
    <n v="13896"/>
    <n v="12076"/>
    <n v="9726"/>
    <n v="9181"/>
    <n v="7530"/>
    <n v="7326"/>
    <n v="5355"/>
    <n v="5127"/>
    <n v="3705"/>
    <n v="3120"/>
    <n v="1974"/>
    <n v="1330"/>
    <n v="796"/>
    <n v="35393"/>
    <n v="38069"/>
    <n v="40962"/>
    <n v="37762"/>
    <n v="30218"/>
    <n v="24736"/>
    <n v="19830"/>
    <n v="17807"/>
    <n v="15074"/>
    <n v="13883"/>
    <n v="10601"/>
    <n v="9190"/>
    <n v="6458"/>
    <n v="5717"/>
    <n v="3420"/>
    <n v="2444"/>
    <n v="1237"/>
  </r>
  <r>
    <s v="NGA"/>
    <x v="0"/>
    <m/>
    <x v="29"/>
    <m/>
    <s v="IFE NORTH"/>
    <m/>
    <n v="76513"/>
    <n v="77240"/>
    <n v="153753"/>
    <n v="9043"/>
    <n v="10031"/>
    <n v="9957"/>
    <n v="9306"/>
    <n v="7421"/>
    <n v="5582"/>
    <n v="4471"/>
    <n v="4214"/>
    <n v="3878"/>
    <n v="3298"/>
    <n v="2871"/>
    <n v="1933"/>
    <n v="1616"/>
    <n v="1209"/>
    <n v="930"/>
    <n v="451"/>
    <n v="302"/>
    <n v="8615"/>
    <n v="9293"/>
    <n v="10213"/>
    <n v="9325"/>
    <n v="6448"/>
    <n v="5495"/>
    <n v="4809"/>
    <n v="4926"/>
    <n v="3918"/>
    <n v="3759"/>
    <n v="2639"/>
    <n v="2641"/>
    <n v="1769"/>
    <n v="1673"/>
    <n v="772"/>
    <n v="645"/>
    <n v="300"/>
    <n v="17658"/>
    <n v="19324"/>
    <n v="20170"/>
    <n v="18631"/>
    <n v="13869"/>
    <n v="11077"/>
    <n v="9280"/>
    <n v="9140"/>
    <n v="7796"/>
    <n v="7057"/>
    <n v="5510"/>
    <n v="4574"/>
    <n v="3385"/>
    <n v="2882"/>
    <n v="1702"/>
    <n v="1096"/>
    <n v="602"/>
  </r>
  <r>
    <s v="NGA"/>
    <x v="0"/>
    <m/>
    <x v="29"/>
    <m/>
    <s v="IFE SOUTH"/>
    <m/>
    <n v="90218"/>
    <n v="88567"/>
    <n v="178785"/>
    <n v="10674"/>
    <n v="11238"/>
    <n v="11515"/>
    <n v="10775"/>
    <n v="8735"/>
    <n v="6916"/>
    <n v="5643"/>
    <n v="4965"/>
    <n v="4475"/>
    <n v="3691"/>
    <n v="3110"/>
    <n v="2267"/>
    <n v="2071"/>
    <n v="1680"/>
    <n v="1333"/>
    <n v="757"/>
    <n v="373"/>
    <n v="10008"/>
    <n v="10686"/>
    <n v="10815"/>
    <n v="9349"/>
    <n v="7278"/>
    <n v="6362"/>
    <n v="5696"/>
    <n v="5349"/>
    <n v="4676"/>
    <n v="4263"/>
    <n v="3661"/>
    <n v="3217"/>
    <n v="3134"/>
    <n v="2051"/>
    <n v="1125"/>
    <n v="585"/>
    <n v="312"/>
    <n v="20682"/>
    <n v="21924"/>
    <n v="22330"/>
    <n v="20124"/>
    <n v="16013"/>
    <n v="13278"/>
    <n v="11339"/>
    <n v="10314"/>
    <n v="9151"/>
    <n v="7954"/>
    <n v="6771"/>
    <n v="5484"/>
    <n v="5205"/>
    <n v="3731"/>
    <n v="2458"/>
    <n v="1342"/>
    <n v="685"/>
  </r>
  <r>
    <s v="NGA"/>
    <x v="0"/>
    <m/>
    <x v="29"/>
    <m/>
    <s v="IFEDAYO"/>
    <m/>
    <n v="25252"/>
    <n v="24449"/>
    <n v="49701"/>
    <n v="2884"/>
    <n v="3245"/>
    <n v="3554"/>
    <n v="3094"/>
    <n v="2285"/>
    <n v="1864"/>
    <n v="1515"/>
    <n v="1437"/>
    <n v="1262"/>
    <n v="1024"/>
    <n v="943"/>
    <n v="650"/>
    <n v="571"/>
    <n v="369"/>
    <n v="270"/>
    <n v="125"/>
    <n v="160"/>
    <n v="2787"/>
    <n v="3057"/>
    <n v="3205"/>
    <n v="2699"/>
    <n v="2090"/>
    <n v="1798"/>
    <n v="1630"/>
    <n v="1679"/>
    <n v="1251"/>
    <n v="1223"/>
    <n v="750"/>
    <n v="841"/>
    <n v="629"/>
    <n v="264"/>
    <n v="206"/>
    <n v="298"/>
    <n v="42"/>
    <n v="5671"/>
    <n v="6302"/>
    <n v="6759"/>
    <n v="5793"/>
    <n v="4375"/>
    <n v="3662"/>
    <n v="3145"/>
    <n v="3116"/>
    <n v="2513"/>
    <n v="2247"/>
    <n v="1693"/>
    <n v="1491"/>
    <n v="1200"/>
    <n v="633"/>
    <n v="476"/>
    <n v="423"/>
    <n v="202"/>
  </r>
  <r>
    <s v="NGA"/>
    <x v="0"/>
    <m/>
    <x v="29"/>
    <m/>
    <s v="IFELODUN"/>
    <m/>
    <n v="53215"/>
    <n v="52718"/>
    <n v="105933"/>
    <n v="6437"/>
    <n v="6976"/>
    <n v="7282"/>
    <n v="6525"/>
    <n v="5159"/>
    <n v="3892"/>
    <n v="3150"/>
    <n v="2827"/>
    <n v="2626"/>
    <n v="2337"/>
    <n v="1742"/>
    <n v="1365"/>
    <n v="911"/>
    <n v="947"/>
    <n v="519"/>
    <n v="330"/>
    <n v="190"/>
    <n v="6143"/>
    <n v="6591"/>
    <n v="6986"/>
    <n v="6046"/>
    <n v="4464"/>
    <n v="3881"/>
    <n v="3380"/>
    <n v="3449"/>
    <n v="2716"/>
    <n v="2367"/>
    <n v="1698"/>
    <n v="1704"/>
    <n v="1234"/>
    <n v="935"/>
    <n v="548"/>
    <n v="334"/>
    <n v="242"/>
    <n v="12580"/>
    <n v="13567"/>
    <n v="14268"/>
    <n v="12571"/>
    <n v="9623"/>
    <n v="7773"/>
    <n v="6530"/>
    <n v="6276"/>
    <n v="5342"/>
    <n v="4704"/>
    <n v="3440"/>
    <n v="3069"/>
    <n v="2145"/>
    <n v="1882"/>
    <n v="1067"/>
    <n v="664"/>
    <n v="432"/>
  </r>
  <r>
    <s v="NGA"/>
    <x v="0"/>
    <m/>
    <x v="29"/>
    <m/>
    <s v="ILA"/>
    <m/>
    <n v="40908"/>
    <n v="40011"/>
    <n v="80919"/>
    <n v="5082"/>
    <n v="5240"/>
    <n v="5228"/>
    <n v="4858"/>
    <n v="4159"/>
    <n v="3134"/>
    <n v="2418"/>
    <n v="2054"/>
    <n v="2049"/>
    <n v="1777"/>
    <n v="1363"/>
    <n v="1162"/>
    <n v="678"/>
    <n v="766"/>
    <n v="537"/>
    <n v="202"/>
    <n v="201"/>
    <n v="4784"/>
    <n v="4957"/>
    <n v="4938"/>
    <n v="4402"/>
    <n v="3506"/>
    <n v="3036"/>
    <n v="2566"/>
    <n v="2572"/>
    <n v="1969"/>
    <n v="1926"/>
    <n v="1213"/>
    <n v="1616"/>
    <n v="922"/>
    <n v="582"/>
    <n v="445"/>
    <n v="315"/>
    <n v="262"/>
    <n v="9866"/>
    <n v="10197"/>
    <n v="10166"/>
    <n v="9260"/>
    <n v="7665"/>
    <n v="6170"/>
    <n v="4984"/>
    <n v="4626"/>
    <n v="4018"/>
    <n v="3703"/>
    <n v="2576"/>
    <n v="2778"/>
    <n v="1600"/>
    <n v="1348"/>
    <n v="982"/>
    <n v="517"/>
    <n v="463"/>
  </r>
  <r>
    <s v="NGA"/>
    <x v="0"/>
    <m/>
    <x v="29"/>
    <m/>
    <s v="ILESA EAST"/>
    <m/>
    <n v="69731"/>
    <n v="70091"/>
    <n v="139822"/>
    <n v="8049"/>
    <n v="8370"/>
    <n v="8968"/>
    <n v="8559"/>
    <n v="7393"/>
    <n v="5556"/>
    <n v="4342"/>
    <n v="3806"/>
    <n v="3377"/>
    <n v="2988"/>
    <n v="2272"/>
    <n v="1925"/>
    <n v="1248"/>
    <n v="1298"/>
    <n v="764"/>
    <n v="595"/>
    <n v="221"/>
    <n v="7856"/>
    <n v="8293"/>
    <n v="8871"/>
    <n v="7759"/>
    <n v="6294"/>
    <n v="5058"/>
    <n v="4350"/>
    <n v="4244"/>
    <n v="3500"/>
    <n v="3340"/>
    <n v="2363"/>
    <n v="2447"/>
    <n v="1657"/>
    <n v="1658"/>
    <n v="1180"/>
    <n v="702"/>
    <n v="519"/>
    <n v="15905"/>
    <n v="16663"/>
    <n v="17839"/>
    <n v="16318"/>
    <n v="13687"/>
    <n v="10614"/>
    <n v="8692"/>
    <n v="8050"/>
    <n v="6877"/>
    <n v="6328"/>
    <n v="4635"/>
    <n v="4372"/>
    <n v="2905"/>
    <n v="2956"/>
    <n v="1944"/>
    <n v="1297"/>
    <n v="740"/>
  </r>
  <r>
    <s v="NGA"/>
    <x v="0"/>
    <m/>
    <x v="29"/>
    <m/>
    <s v="ILESA WEST"/>
    <m/>
    <n v="69962"/>
    <n v="71708"/>
    <n v="141670"/>
    <n v="8270"/>
    <n v="8476"/>
    <n v="8900"/>
    <n v="8499"/>
    <n v="7244"/>
    <n v="5534"/>
    <n v="4369"/>
    <n v="3739"/>
    <n v="3465"/>
    <n v="3016"/>
    <n v="2244"/>
    <n v="1934"/>
    <n v="1254"/>
    <n v="1411"/>
    <n v="760"/>
    <n v="568"/>
    <n v="279"/>
    <n v="7755"/>
    <n v="8153"/>
    <n v="8982"/>
    <n v="8041"/>
    <n v="6252"/>
    <n v="5233"/>
    <n v="4289"/>
    <n v="4468"/>
    <n v="3725"/>
    <n v="3432"/>
    <n v="2581"/>
    <n v="2570"/>
    <n v="1787"/>
    <n v="1740"/>
    <n v="1208"/>
    <n v="885"/>
    <n v="607"/>
    <n v="16025"/>
    <n v="16629"/>
    <n v="17882"/>
    <n v="16540"/>
    <n v="13496"/>
    <n v="10767"/>
    <n v="8658"/>
    <n v="8207"/>
    <n v="7190"/>
    <n v="6448"/>
    <n v="4825"/>
    <n v="4504"/>
    <n v="3041"/>
    <n v="3151"/>
    <n v="1968"/>
    <n v="1453"/>
    <n v="886"/>
  </r>
  <r>
    <s v="NGA"/>
    <x v="0"/>
    <m/>
    <x v="29"/>
    <m/>
    <s v="IREPODUN"/>
    <m/>
    <n v="76396"/>
    <n v="74692"/>
    <n v="151088"/>
    <n v="8983"/>
    <n v="9744"/>
    <n v="9944"/>
    <n v="9718"/>
    <n v="8187"/>
    <n v="6411"/>
    <n v="4053"/>
    <n v="3847"/>
    <n v="3835"/>
    <n v="3319"/>
    <n v="2824"/>
    <n v="1796"/>
    <n v="1409"/>
    <n v="1239"/>
    <n v="591"/>
    <n v="310"/>
    <n v="186"/>
    <n v="8749"/>
    <n v="9383"/>
    <n v="9720"/>
    <n v="8642"/>
    <n v="6703"/>
    <n v="5767"/>
    <n v="4783"/>
    <n v="5036"/>
    <n v="3984"/>
    <n v="3531"/>
    <n v="2403"/>
    <n v="2431"/>
    <n v="1494"/>
    <n v="1009"/>
    <n v="563"/>
    <n v="380"/>
    <n v="114"/>
    <n v="17732"/>
    <n v="19127"/>
    <n v="19664"/>
    <n v="18360"/>
    <n v="14890"/>
    <n v="12178"/>
    <n v="8836"/>
    <n v="8883"/>
    <n v="7819"/>
    <n v="6850"/>
    <n v="5227"/>
    <n v="4227"/>
    <n v="2903"/>
    <n v="2248"/>
    <n v="1154"/>
    <n v="690"/>
    <n v="300"/>
  </r>
  <r>
    <s v="NGA"/>
    <x v="0"/>
    <m/>
    <x v="29"/>
    <m/>
    <s v="IREWOLE"/>
    <m/>
    <n v="112804"/>
    <n v="113112"/>
    <n v="225916"/>
    <n v="13430"/>
    <n v="14825"/>
    <n v="14871"/>
    <n v="14145"/>
    <n v="10937"/>
    <n v="8289"/>
    <n v="6662"/>
    <n v="5769"/>
    <n v="5549"/>
    <n v="4736"/>
    <n v="3984"/>
    <n v="2795"/>
    <n v="2354"/>
    <n v="1929"/>
    <n v="1433"/>
    <n v="640"/>
    <n v="456"/>
    <n v="13283"/>
    <n v="14031"/>
    <n v="14124"/>
    <n v="12599"/>
    <n v="9360"/>
    <n v="8160"/>
    <n v="7094"/>
    <n v="7078"/>
    <n v="6076"/>
    <n v="5582"/>
    <n v="4140"/>
    <n v="3848"/>
    <n v="3035"/>
    <n v="2096"/>
    <n v="1431"/>
    <n v="678"/>
    <n v="497"/>
    <n v="26713"/>
    <n v="28856"/>
    <n v="28995"/>
    <n v="26744"/>
    <n v="20297"/>
    <n v="16449"/>
    <n v="13756"/>
    <n v="12847"/>
    <n v="11625"/>
    <n v="10318"/>
    <n v="8124"/>
    <n v="6643"/>
    <n v="5389"/>
    <n v="4025"/>
    <n v="2864"/>
    <n v="1318"/>
    <n v="953"/>
  </r>
  <r>
    <s v="NGA"/>
    <x v="0"/>
    <m/>
    <x v="29"/>
    <m/>
    <s v="ISOKAN"/>
    <m/>
    <n v="80843"/>
    <n v="80614"/>
    <n v="161457"/>
    <n v="9920"/>
    <n v="10792"/>
    <n v="10615"/>
    <n v="9946"/>
    <n v="7536"/>
    <n v="5924"/>
    <n v="4859"/>
    <n v="4295"/>
    <n v="4138"/>
    <n v="3497"/>
    <n v="2909"/>
    <n v="2004"/>
    <n v="1727"/>
    <n v="1129"/>
    <n v="721"/>
    <n v="506"/>
    <n v="325"/>
    <n v="9504"/>
    <n v="10156"/>
    <n v="10238"/>
    <n v="8963"/>
    <n v="6800"/>
    <n v="6001"/>
    <n v="5300"/>
    <n v="5197"/>
    <n v="4256"/>
    <n v="3894"/>
    <n v="2806"/>
    <n v="2539"/>
    <n v="1873"/>
    <n v="1344"/>
    <n v="907"/>
    <n v="480"/>
    <n v="356"/>
    <n v="19424"/>
    <n v="20948"/>
    <n v="20853"/>
    <n v="18909"/>
    <n v="14336"/>
    <n v="11925"/>
    <n v="10159"/>
    <n v="9492"/>
    <n v="8394"/>
    <n v="7391"/>
    <n v="5715"/>
    <n v="4543"/>
    <n v="3600"/>
    <n v="2473"/>
    <n v="1628"/>
    <n v="986"/>
    <n v="681"/>
  </r>
  <r>
    <s v="NGA"/>
    <x v="0"/>
    <m/>
    <x v="29"/>
    <m/>
    <s v="IWO"/>
    <m/>
    <n v="151690"/>
    <n v="150895"/>
    <n v="302585"/>
    <n v="18401"/>
    <n v="19717"/>
    <n v="20655"/>
    <n v="18627"/>
    <n v="14784"/>
    <n v="10907"/>
    <n v="8945"/>
    <n v="8064"/>
    <n v="7420"/>
    <n v="6598"/>
    <n v="5490"/>
    <n v="3563"/>
    <n v="2964"/>
    <n v="2625"/>
    <n v="1527"/>
    <n v="831"/>
    <n v="572"/>
    <n v="17424"/>
    <n v="18492"/>
    <n v="20338"/>
    <n v="17305"/>
    <n v="12572"/>
    <n v="10640"/>
    <n v="9612"/>
    <n v="9714"/>
    <n v="7865"/>
    <n v="7239"/>
    <n v="4956"/>
    <n v="5140"/>
    <n v="3600"/>
    <n v="2736"/>
    <n v="1698"/>
    <n v="886"/>
    <n v="678"/>
    <n v="35825"/>
    <n v="38209"/>
    <n v="40993"/>
    <n v="35932"/>
    <n v="27356"/>
    <n v="21547"/>
    <n v="18557"/>
    <n v="17778"/>
    <n v="15285"/>
    <n v="13837"/>
    <n v="10446"/>
    <n v="8703"/>
    <n v="6564"/>
    <n v="5361"/>
    <n v="3225"/>
    <n v="1717"/>
    <n v="1250"/>
  </r>
  <r>
    <s v="NGA"/>
    <x v="0"/>
    <m/>
    <x v="29"/>
    <m/>
    <s v="OBOKUN"/>
    <m/>
    <n v="98607"/>
    <n v="95641"/>
    <n v="194248"/>
    <n v="11499"/>
    <n v="12426"/>
    <n v="13121"/>
    <n v="12272"/>
    <n v="10496"/>
    <n v="7414"/>
    <n v="5649"/>
    <n v="5022"/>
    <n v="4835"/>
    <n v="4284"/>
    <n v="3290"/>
    <n v="2675"/>
    <n v="2188"/>
    <n v="1613"/>
    <n v="908"/>
    <n v="600"/>
    <n v="315"/>
    <n v="10628"/>
    <n v="11557"/>
    <n v="12486"/>
    <n v="11239"/>
    <n v="8518"/>
    <n v="6962"/>
    <n v="5975"/>
    <n v="6159"/>
    <n v="4684"/>
    <n v="4517"/>
    <n v="2901"/>
    <n v="3697"/>
    <n v="2442"/>
    <n v="1520"/>
    <n v="1308"/>
    <n v="707"/>
    <n v="341"/>
    <n v="22127"/>
    <n v="23983"/>
    <n v="25607"/>
    <n v="23511"/>
    <n v="19014"/>
    <n v="14376"/>
    <n v="11624"/>
    <n v="11181"/>
    <n v="9519"/>
    <n v="8801"/>
    <n v="6191"/>
    <n v="6372"/>
    <n v="4630"/>
    <n v="3133"/>
    <n v="2216"/>
    <n v="1307"/>
    <n v="656"/>
  </r>
  <r>
    <s v="NGA"/>
    <x v="0"/>
    <m/>
    <x v="29"/>
    <m/>
    <s v="ODO OTIN"/>
    <m/>
    <n v="94742"/>
    <n v="89925"/>
    <n v="184667"/>
    <n v="11557"/>
    <n v="12899"/>
    <n v="13054"/>
    <n v="11445"/>
    <n v="8530"/>
    <n v="7190"/>
    <n v="5398"/>
    <n v="5479"/>
    <n v="5052"/>
    <n v="3756"/>
    <n v="3016"/>
    <n v="2809"/>
    <n v="1618"/>
    <n v="1465"/>
    <n v="881"/>
    <n v="370"/>
    <n v="223"/>
    <n v="10718"/>
    <n v="11536"/>
    <n v="12189"/>
    <n v="10609"/>
    <n v="7468"/>
    <n v="6502"/>
    <n v="5785"/>
    <n v="6182"/>
    <n v="4610"/>
    <n v="3987"/>
    <n v="2453"/>
    <n v="3501"/>
    <n v="1801"/>
    <n v="1554"/>
    <n v="590"/>
    <n v="240"/>
    <n v="200"/>
    <n v="22275"/>
    <n v="24435"/>
    <n v="25243"/>
    <n v="22054"/>
    <n v="15998"/>
    <n v="13692"/>
    <n v="11183"/>
    <n v="11661"/>
    <n v="9662"/>
    <n v="7743"/>
    <n v="5469"/>
    <n v="6310"/>
    <n v="3419"/>
    <n v="3019"/>
    <n v="1471"/>
    <n v="610"/>
    <n v="423"/>
  </r>
  <r>
    <s v="NGA"/>
    <x v="0"/>
    <m/>
    <x v="29"/>
    <m/>
    <s v="OLA OLUWA"/>
    <m/>
    <n v="65589"/>
    <n v="62673"/>
    <n v="128262"/>
    <n v="7724"/>
    <n v="8265"/>
    <n v="8772"/>
    <n v="8122"/>
    <n v="6364"/>
    <n v="4738"/>
    <n v="3797"/>
    <n v="3500"/>
    <n v="3400"/>
    <n v="2956"/>
    <n v="2381"/>
    <n v="1782"/>
    <n v="1701"/>
    <n v="1097"/>
    <n v="457"/>
    <n v="313"/>
    <n v="220"/>
    <n v="7260"/>
    <n v="7820"/>
    <n v="7970"/>
    <n v="7275"/>
    <n v="5070"/>
    <n v="4369"/>
    <n v="4111"/>
    <n v="4357"/>
    <n v="3453"/>
    <n v="3256"/>
    <n v="1767"/>
    <n v="2880"/>
    <n v="1157"/>
    <n v="806"/>
    <n v="408"/>
    <n v="530"/>
    <n v="184"/>
    <n v="14984"/>
    <n v="16085"/>
    <n v="16742"/>
    <n v="15397"/>
    <n v="11434"/>
    <n v="9107"/>
    <n v="7908"/>
    <n v="7857"/>
    <n v="6853"/>
    <n v="6212"/>
    <n v="4148"/>
    <n v="4662"/>
    <n v="2858"/>
    <n v="1903"/>
    <n v="865"/>
    <n v="843"/>
    <n v="404"/>
  </r>
  <r>
    <s v="NGA"/>
    <x v="0"/>
    <m/>
    <x v="29"/>
    <m/>
    <s v="OLORUNDA"/>
    <m/>
    <n v="91643"/>
    <n v="89564"/>
    <n v="181207"/>
    <n v="11286"/>
    <n v="11916"/>
    <n v="11983"/>
    <n v="11190"/>
    <n v="9086"/>
    <n v="6858"/>
    <n v="5434"/>
    <n v="4979"/>
    <n v="4475"/>
    <n v="3902"/>
    <n v="2805"/>
    <n v="2745"/>
    <n v="1639"/>
    <n v="1608"/>
    <n v="756"/>
    <n v="696"/>
    <n v="285"/>
    <n v="10694"/>
    <n v="10988"/>
    <n v="11283"/>
    <n v="10154"/>
    <n v="7744"/>
    <n v="6705"/>
    <n v="5765"/>
    <n v="5813"/>
    <n v="4626"/>
    <n v="4144"/>
    <n v="2881"/>
    <n v="3062"/>
    <n v="1569"/>
    <n v="1951"/>
    <n v="893"/>
    <n v="818"/>
    <n v="474"/>
    <n v="21980"/>
    <n v="22904"/>
    <n v="23266"/>
    <n v="21344"/>
    <n v="16830"/>
    <n v="13563"/>
    <n v="11199"/>
    <n v="10792"/>
    <n v="9101"/>
    <n v="8046"/>
    <n v="5686"/>
    <n v="5807"/>
    <n v="3208"/>
    <n v="3559"/>
    <n v="1649"/>
    <n v="1514"/>
    <n v="759"/>
  </r>
  <r>
    <s v="NGA"/>
    <x v="0"/>
    <m/>
    <x v="29"/>
    <m/>
    <s v="ORIADE"/>
    <m/>
    <n v="119592"/>
    <n v="117651"/>
    <n v="237243"/>
    <n v="14138"/>
    <n v="15222"/>
    <n v="15944"/>
    <n v="15421"/>
    <n v="11811"/>
    <n v="8686"/>
    <n v="7016"/>
    <n v="6262"/>
    <n v="5944"/>
    <n v="5192"/>
    <n v="4227"/>
    <n v="2978"/>
    <n v="2072"/>
    <n v="1946"/>
    <n v="1359"/>
    <n v="876"/>
    <n v="498"/>
    <n v="13311"/>
    <n v="14116"/>
    <n v="15225"/>
    <n v="13600"/>
    <n v="10045"/>
    <n v="8460"/>
    <n v="7558"/>
    <n v="7709"/>
    <n v="6128"/>
    <n v="5717"/>
    <n v="4459"/>
    <n v="3326"/>
    <n v="2184"/>
    <n v="2637"/>
    <n v="1495"/>
    <n v="1222"/>
    <n v="459"/>
    <n v="27449"/>
    <n v="29338"/>
    <n v="31169"/>
    <n v="29021"/>
    <n v="21856"/>
    <n v="17146"/>
    <n v="14574"/>
    <n v="13971"/>
    <n v="12072"/>
    <n v="10909"/>
    <n v="8686"/>
    <n v="6304"/>
    <n v="4256"/>
    <n v="4583"/>
    <n v="2854"/>
    <n v="2098"/>
    <n v="957"/>
  </r>
  <r>
    <s v="NGA"/>
    <x v="0"/>
    <m/>
    <x v="29"/>
    <m/>
    <s v="OROLU"/>
    <m/>
    <n v="66400"/>
    <n v="63516"/>
    <n v="129916"/>
    <n v="8230"/>
    <n v="8761"/>
    <n v="8787"/>
    <n v="7772"/>
    <n v="6472"/>
    <n v="4862"/>
    <n v="3964"/>
    <n v="3629"/>
    <n v="3341"/>
    <n v="2762"/>
    <n v="2456"/>
    <n v="1573"/>
    <n v="1751"/>
    <n v="835"/>
    <n v="643"/>
    <n v="367"/>
    <n v="195"/>
    <n v="7671"/>
    <n v="8079"/>
    <n v="8153"/>
    <n v="7271"/>
    <n v="5205"/>
    <n v="4759"/>
    <n v="4071"/>
    <n v="3926"/>
    <n v="3415"/>
    <n v="3147"/>
    <n v="2447"/>
    <n v="1844"/>
    <n v="1425"/>
    <n v="1358"/>
    <n v="433"/>
    <n v="157"/>
    <n v="155"/>
    <n v="15901"/>
    <n v="16840"/>
    <n v="16940"/>
    <n v="15043"/>
    <n v="11677"/>
    <n v="9621"/>
    <n v="8035"/>
    <n v="7555"/>
    <n v="6756"/>
    <n v="5909"/>
    <n v="4903"/>
    <n v="3417"/>
    <n v="3176"/>
    <n v="2193"/>
    <n v="1076"/>
    <n v="524"/>
    <n v="350"/>
  </r>
  <r>
    <s v="NGA"/>
    <x v="0"/>
    <m/>
    <x v="29"/>
    <m/>
    <s v="OSOGBO"/>
    <m/>
    <n v="99862"/>
    <n v="98265"/>
    <n v="198127"/>
    <n v="12469"/>
    <n v="12582"/>
    <n v="12799"/>
    <n v="12258"/>
    <n v="10007"/>
    <n v="7718"/>
    <n v="6157"/>
    <n v="5533"/>
    <n v="4885"/>
    <n v="4306"/>
    <n v="3178"/>
    <n v="2827"/>
    <n v="1847"/>
    <n v="1762"/>
    <n v="800"/>
    <n v="442"/>
    <n v="292"/>
    <n v="11722"/>
    <n v="12002"/>
    <n v="12522"/>
    <n v="10986"/>
    <n v="8551"/>
    <n v="7524"/>
    <n v="6454"/>
    <n v="6346"/>
    <n v="4956"/>
    <n v="4564"/>
    <n v="3338"/>
    <n v="3035"/>
    <n v="2151"/>
    <n v="1826"/>
    <n v="1149"/>
    <n v="656"/>
    <n v="483"/>
    <n v="24191"/>
    <n v="24584"/>
    <n v="25321"/>
    <n v="23244"/>
    <n v="18558"/>
    <n v="15242"/>
    <n v="12611"/>
    <n v="11879"/>
    <n v="9841"/>
    <n v="8870"/>
    <n v="6516"/>
    <n v="5862"/>
    <n v="3998"/>
    <n v="3588"/>
    <n v="1949"/>
    <n v="1098"/>
    <n v="775"/>
  </r>
  <r>
    <s v="NGA"/>
    <x v="0"/>
    <m/>
    <x v="30"/>
    <m/>
    <s v="AFIJIO"/>
    <m/>
    <n v="91838"/>
    <n v="92066"/>
    <n v="183904"/>
    <n v="9009"/>
    <n v="10467"/>
    <n v="10887"/>
    <n v="11268"/>
    <n v="10194"/>
    <n v="7726"/>
    <n v="5790"/>
    <n v="5018"/>
    <n v="4810"/>
    <n v="3949"/>
    <n v="3142"/>
    <n v="2691"/>
    <n v="2131"/>
    <n v="2226"/>
    <n v="1271"/>
    <n v="838"/>
    <n v="421"/>
    <n v="8681"/>
    <n v="10443"/>
    <n v="10986"/>
    <n v="10474"/>
    <n v="9151"/>
    <n v="7337"/>
    <n v="5680"/>
    <n v="5812"/>
    <n v="4382"/>
    <n v="4514"/>
    <n v="3035"/>
    <n v="3777"/>
    <n v="2386"/>
    <n v="2715"/>
    <n v="1249"/>
    <n v="951"/>
    <n v="493"/>
    <n v="17690"/>
    <n v="20910"/>
    <n v="21873"/>
    <n v="21742"/>
    <n v="19345"/>
    <n v="15063"/>
    <n v="11470"/>
    <n v="10830"/>
    <n v="9192"/>
    <n v="8463"/>
    <n v="6177"/>
    <n v="6468"/>
    <n v="4517"/>
    <n v="4941"/>
    <n v="2520"/>
    <n v="1789"/>
    <n v="914"/>
  </r>
  <r>
    <s v="NGA"/>
    <x v="0"/>
    <m/>
    <x v="30"/>
    <m/>
    <s v="AKINYELE"/>
    <m/>
    <n v="138371"/>
    <n v="140687"/>
    <n v="279058"/>
    <n v="18635"/>
    <n v="17192"/>
    <n v="16770"/>
    <n v="14249"/>
    <n v="12171"/>
    <n v="10716"/>
    <n v="9609"/>
    <n v="8625"/>
    <n v="7065"/>
    <n v="6186"/>
    <n v="4446"/>
    <n v="4211"/>
    <n v="2921"/>
    <n v="2659"/>
    <n v="1415"/>
    <n v="945"/>
    <n v="556"/>
    <n v="18205"/>
    <n v="17392"/>
    <n v="16927"/>
    <n v="13528"/>
    <n v="11081"/>
    <n v="10357"/>
    <n v="9355"/>
    <n v="8248"/>
    <n v="7253"/>
    <n v="5992"/>
    <n v="5190"/>
    <n v="5189"/>
    <n v="4026"/>
    <n v="3445"/>
    <n v="2222"/>
    <n v="1388"/>
    <n v="889"/>
    <n v="36840"/>
    <n v="34584"/>
    <n v="33697"/>
    <n v="27777"/>
    <n v="23252"/>
    <n v="21073"/>
    <n v="18964"/>
    <n v="16873"/>
    <n v="14318"/>
    <n v="12178"/>
    <n v="9636"/>
    <n v="9400"/>
    <n v="6947"/>
    <n v="6104"/>
    <n v="3637"/>
    <n v="2333"/>
    <n v="1445"/>
  </r>
  <r>
    <s v="NGA"/>
    <x v="0"/>
    <m/>
    <x v="30"/>
    <m/>
    <s v="ATIBA"/>
    <m/>
    <n v="120240"/>
    <n v="120699"/>
    <n v="240939"/>
    <n v="15553"/>
    <n v="16352"/>
    <n v="15717"/>
    <n v="14174"/>
    <n v="11462"/>
    <n v="9071"/>
    <n v="7590"/>
    <n v="6725"/>
    <n v="5819"/>
    <n v="4850"/>
    <n v="3755"/>
    <n v="2783"/>
    <n v="2002"/>
    <n v="1901"/>
    <n v="1230"/>
    <n v="794"/>
    <n v="462"/>
    <n v="15074"/>
    <n v="15765"/>
    <n v="16612"/>
    <n v="13831"/>
    <n v="10119"/>
    <n v="8991"/>
    <n v="7522"/>
    <n v="7179"/>
    <n v="5703"/>
    <n v="5138"/>
    <n v="3746"/>
    <n v="3472"/>
    <n v="2472"/>
    <n v="2311"/>
    <n v="1304"/>
    <n v="989"/>
    <n v="471"/>
    <n v="30627"/>
    <n v="32117"/>
    <n v="32329"/>
    <n v="28005"/>
    <n v="21581"/>
    <n v="18062"/>
    <n v="15112"/>
    <n v="13904"/>
    <n v="11522"/>
    <n v="9988"/>
    <n v="7501"/>
    <n v="6255"/>
    <n v="4474"/>
    <n v="4212"/>
    <n v="2534"/>
    <n v="1783"/>
    <n v="933"/>
  </r>
  <r>
    <s v="NGA"/>
    <x v="0"/>
    <m/>
    <x v="30"/>
    <m/>
    <s v="ATISBO"/>
    <m/>
    <n v="110419"/>
    <n v="104384"/>
    <n v="214803"/>
    <n v="13493"/>
    <n v="15299"/>
    <n v="15498"/>
    <n v="13626"/>
    <n v="10151"/>
    <n v="7390"/>
    <n v="6460"/>
    <n v="6121"/>
    <n v="5849"/>
    <n v="4715"/>
    <n v="3435"/>
    <n v="2813"/>
    <n v="2141"/>
    <n v="1647"/>
    <n v="1101"/>
    <n v="394"/>
    <n v="286"/>
    <n v="12666"/>
    <n v="13915"/>
    <n v="13897"/>
    <n v="11504"/>
    <n v="8519"/>
    <n v="7326"/>
    <n v="7054"/>
    <n v="7052"/>
    <n v="5448"/>
    <n v="5108"/>
    <n v="2970"/>
    <n v="4014"/>
    <n v="1871"/>
    <n v="1674"/>
    <n v="605"/>
    <n v="512"/>
    <n v="249"/>
    <n v="26159"/>
    <n v="29214"/>
    <n v="29395"/>
    <n v="25130"/>
    <n v="18670"/>
    <n v="14716"/>
    <n v="13514"/>
    <n v="13173"/>
    <n v="11297"/>
    <n v="9823"/>
    <n v="6405"/>
    <n v="6827"/>
    <n v="4012"/>
    <n v="3321"/>
    <n v="1706"/>
    <n v="906"/>
    <n v="535"/>
  </r>
  <r>
    <s v="NGA"/>
    <x v="0"/>
    <m/>
    <x v="30"/>
    <m/>
    <s v="EGBEDA"/>
    <m/>
    <n v="262436"/>
    <n v="278480"/>
    <n v="540916"/>
    <n v="36332"/>
    <n v="33591"/>
    <n v="32432"/>
    <n v="28095"/>
    <n v="23951"/>
    <n v="20128"/>
    <n v="17515"/>
    <n v="16379"/>
    <n v="13162"/>
    <n v="11736"/>
    <n v="8632"/>
    <n v="8340"/>
    <n v="4668"/>
    <n v="3902"/>
    <n v="1808"/>
    <n v="1160"/>
    <n v="605"/>
    <n v="35788"/>
    <n v="33928"/>
    <n v="34173"/>
    <n v="27893"/>
    <n v="23176"/>
    <n v="21338"/>
    <n v="19813"/>
    <n v="18116"/>
    <n v="15086"/>
    <n v="13343"/>
    <n v="9735"/>
    <n v="9017"/>
    <n v="5806"/>
    <n v="4891"/>
    <n v="2946"/>
    <n v="2006"/>
    <n v="1425"/>
    <n v="72120"/>
    <n v="67519"/>
    <n v="66605"/>
    <n v="55988"/>
    <n v="47127"/>
    <n v="41466"/>
    <n v="37328"/>
    <n v="34495"/>
    <n v="28248"/>
    <n v="25079"/>
    <n v="18367"/>
    <n v="17357"/>
    <n v="10474"/>
    <n v="8793"/>
    <n v="4754"/>
    <n v="3166"/>
    <n v="2030"/>
  </r>
  <r>
    <s v="NGA"/>
    <x v="0"/>
    <m/>
    <x v="30"/>
    <m/>
    <s v="IBADAN NORTH"/>
    <m/>
    <n v="135924"/>
    <n v="138007"/>
    <n v="273931"/>
    <n v="16908"/>
    <n v="14838"/>
    <n v="14198"/>
    <n v="12924"/>
    <n v="15045"/>
    <n v="14193"/>
    <n v="10899"/>
    <n v="8826"/>
    <n v="6560"/>
    <n v="5742"/>
    <n v="4132"/>
    <n v="4379"/>
    <n v="2473"/>
    <n v="2515"/>
    <n v="1154"/>
    <n v="803"/>
    <n v="335"/>
    <n v="16455"/>
    <n v="15245"/>
    <n v="15701"/>
    <n v="13619"/>
    <n v="13553"/>
    <n v="12076"/>
    <n v="9518"/>
    <n v="8339"/>
    <n v="6839"/>
    <n v="6050"/>
    <n v="5171"/>
    <n v="5089"/>
    <n v="3498"/>
    <n v="3024"/>
    <n v="1826"/>
    <n v="1250"/>
    <n v="754"/>
    <n v="33363"/>
    <n v="30083"/>
    <n v="29899"/>
    <n v="26543"/>
    <n v="28598"/>
    <n v="26269"/>
    <n v="20417"/>
    <n v="17165"/>
    <n v="13399"/>
    <n v="11792"/>
    <n v="9303"/>
    <n v="9468"/>
    <n v="5971"/>
    <n v="5539"/>
    <n v="2980"/>
    <n v="2053"/>
    <n v="1089"/>
  </r>
  <r>
    <s v="NGA"/>
    <x v="0"/>
    <m/>
    <x v="30"/>
    <m/>
    <s v="IBADAN NORTH EAST"/>
    <m/>
    <n v="171757"/>
    <n v="175778"/>
    <n v="347535"/>
    <n v="22765"/>
    <n v="21113"/>
    <n v="20598"/>
    <n v="18595"/>
    <n v="17297"/>
    <n v="14964"/>
    <n v="12161"/>
    <n v="10173"/>
    <n v="8093"/>
    <n v="6908"/>
    <n v="4899"/>
    <n v="4645"/>
    <n v="3178"/>
    <n v="3040"/>
    <n v="1657"/>
    <n v="1148"/>
    <n v="523"/>
    <n v="22037"/>
    <n v="20674"/>
    <n v="21015"/>
    <n v="17971"/>
    <n v="15890"/>
    <n v="14204"/>
    <n v="12100"/>
    <n v="10487"/>
    <n v="8686"/>
    <n v="7629"/>
    <n v="6210"/>
    <n v="5640"/>
    <n v="4582"/>
    <n v="3701"/>
    <n v="2332"/>
    <n v="1638"/>
    <n v="982"/>
    <n v="44802"/>
    <n v="41787"/>
    <n v="41613"/>
    <n v="36566"/>
    <n v="33187"/>
    <n v="29168"/>
    <n v="24261"/>
    <n v="20660"/>
    <n v="16779"/>
    <n v="14537"/>
    <n v="11109"/>
    <n v="10285"/>
    <n v="7760"/>
    <n v="6741"/>
    <n v="3989"/>
    <n v="2786"/>
    <n v="1505"/>
  </r>
  <r>
    <s v="NGA"/>
    <x v="0"/>
    <m/>
    <x v="30"/>
    <m/>
    <s v="IBADAN NORTH WEST"/>
    <m/>
    <n v="68419"/>
    <n v="71495"/>
    <n v="139914"/>
    <n v="8671"/>
    <n v="7726"/>
    <n v="7551"/>
    <n v="6975"/>
    <n v="7255"/>
    <n v="6435"/>
    <n v="5074"/>
    <n v="4293"/>
    <n v="3303"/>
    <n v="2869"/>
    <n v="2071"/>
    <n v="2215"/>
    <n v="1297"/>
    <n v="1332"/>
    <n v="657"/>
    <n v="500"/>
    <n v="195"/>
    <n v="8459"/>
    <n v="8037"/>
    <n v="8085"/>
    <n v="7254"/>
    <n v="6632"/>
    <n v="5610"/>
    <n v="4829"/>
    <n v="4271"/>
    <n v="3516"/>
    <n v="3228"/>
    <n v="2784"/>
    <n v="2640"/>
    <n v="2072"/>
    <n v="1714"/>
    <n v="1119"/>
    <n v="774"/>
    <n v="471"/>
    <n v="17130"/>
    <n v="15763"/>
    <n v="15636"/>
    <n v="14229"/>
    <n v="13887"/>
    <n v="12045"/>
    <n v="9903"/>
    <n v="8564"/>
    <n v="6819"/>
    <n v="6097"/>
    <n v="4855"/>
    <n v="4855"/>
    <n v="3369"/>
    <n v="3046"/>
    <n v="1776"/>
    <n v="1274"/>
    <n v="666"/>
  </r>
  <r>
    <s v="NGA"/>
    <x v="0"/>
    <m/>
    <x v="30"/>
    <m/>
    <s v="IBADAN SOUTH EAST"/>
    <m/>
    <n v="134108"/>
    <n v="140087"/>
    <n v="274195"/>
    <n v="19802"/>
    <n v="17093"/>
    <n v="15719"/>
    <n v="13206"/>
    <n v="11753"/>
    <n v="11110"/>
    <n v="10424"/>
    <n v="8811"/>
    <n v="6535"/>
    <n v="5305"/>
    <n v="3570"/>
    <n v="3558"/>
    <n v="2438"/>
    <n v="2384"/>
    <n v="1211"/>
    <n v="805"/>
    <n v="384"/>
    <n v="19495"/>
    <n v="16991"/>
    <n v="16474"/>
    <n v="12746"/>
    <n v="11379"/>
    <n v="11442"/>
    <n v="10245"/>
    <n v="8680"/>
    <n v="6707"/>
    <n v="5612"/>
    <n v="4756"/>
    <n v="4414"/>
    <n v="3966"/>
    <n v="3119"/>
    <n v="1919"/>
    <n v="1313"/>
    <n v="829"/>
    <n v="39297"/>
    <n v="34084"/>
    <n v="32193"/>
    <n v="25952"/>
    <n v="23132"/>
    <n v="22552"/>
    <n v="20669"/>
    <n v="17491"/>
    <n v="13242"/>
    <n v="10917"/>
    <n v="8326"/>
    <n v="7972"/>
    <n v="6404"/>
    <n v="5503"/>
    <n v="3130"/>
    <n v="2118"/>
    <n v="1213"/>
  </r>
  <r>
    <s v="NGA"/>
    <x v="0"/>
    <m/>
    <x v="30"/>
    <m/>
    <s v="IBADAN SOUTH WEST"/>
    <m/>
    <n v="124102"/>
    <n v="128206"/>
    <n v="252308"/>
    <n v="14865"/>
    <n v="13562"/>
    <n v="13325"/>
    <n v="12389"/>
    <n v="12850"/>
    <n v="11554"/>
    <n v="9636"/>
    <n v="8505"/>
    <n v="6575"/>
    <n v="5416"/>
    <n v="3730"/>
    <n v="4062"/>
    <n v="2375"/>
    <n v="2604"/>
    <n v="1249"/>
    <n v="1042"/>
    <n v="363"/>
    <n v="14599"/>
    <n v="13756"/>
    <n v="14717"/>
    <n v="12379"/>
    <n v="11259"/>
    <n v="10156"/>
    <n v="8889"/>
    <n v="8175"/>
    <n v="6518"/>
    <n v="6004"/>
    <n v="4941"/>
    <n v="5201"/>
    <n v="3796"/>
    <n v="3384"/>
    <n v="2061"/>
    <n v="1477"/>
    <n v="894"/>
    <n v="29464"/>
    <n v="27318"/>
    <n v="28042"/>
    <n v="24768"/>
    <n v="24109"/>
    <n v="21710"/>
    <n v="18525"/>
    <n v="16680"/>
    <n v="13093"/>
    <n v="11420"/>
    <n v="8671"/>
    <n v="9263"/>
    <n v="6171"/>
    <n v="5988"/>
    <n v="3310"/>
    <n v="2519"/>
    <n v="1257"/>
  </r>
  <r>
    <s v="NGA"/>
    <x v="0"/>
    <m/>
    <x v="30"/>
    <m/>
    <s v="IBARAPA CENTRAL"/>
    <m/>
    <n v="84602"/>
    <n v="84153"/>
    <n v="168755"/>
    <n v="9904"/>
    <n v="10783"/>
    <n v="10682"/>
    <n v="10291"/>
    <n v="8409"/>
    <n v="6445"/>
    <n v="5074"/>
    <n v="4587"/>
    <n v="4361"/>
    <n v="3747"/>
    <n v="2829"/>
    <n v="2241"/>
    <n v="1819"/>
    <n v="1596"/>
    <n v="898"/>
    <n v="574"/>
    <n v="362"/>
    <n v="9442"/>
    <n v="10151"/>
    <n v="10399"/>
    <n v="9507"/>
    <n v="7281"/>
    <n v="6132"/>
    <n v="5474"/>
    <n v="5379"/>
    <n v="4298"/>
    <n v="4058"/>
    <n v="2760"/>
    <n v="3212"/>
    <n v="1842"/>
    <n v="1807"/>
    <n v="1113"/>
    <n v="887"/>
    <n v="411"/>
    <n v="19346"/>
    <n v="20934"/>
    <n v="21081"/>
    <n v="19798"/>
    <n v="15690"/>
    <n v="12577"/>
    <n v="10548"/>
    <n v="9966"/>
    <n v="8659"/>
    <n v="7805"/>
    <n v="5589"/>
    <n v="5453"/>
    <n v="3661"/>
    <n v="3403"/>
    <n v="2011"/>
    <n v="1461"/>
    <n v="773"/>
  </r>
  <r>
    <s v="NGA"/>
    <x v="0"/>
    <m/>
    <x v="30"/>
    <m/>
    <s v="IBARAPA EAST"/>
    <m/>
    <n v="101968"/>
    <n v="100033"/>
    <n v="202001"/>
    <n v="11984"/>
    <n v="12992"/>
    <n v="12824"/>
    <n v="12433"/>
    <n v="11758"/>
    <n v="8120"/>
    <n v="5926"/>
    <n v="5521"/>
    <n v="4751"/>
    <n v="4274"/>
    <n v="3135"/>
    <n v="2781"/>
    <n v="1829"/>
    <n v="1553"/>
    <n v="1098"/>
    <n v="616"/>
    <n v="373"/>
    <n v="11486"/>
    <n v="12353"/>
    <n v="12379"/>
    <n v="11429"/>
    <n v="9905"/>
    <n v="7339"/>
    <n v="6263"/>
    <n v="6342"/>
    <n v="4838"/>
    <n v="4606"/>
    <n v="3230"/>
    <n v="3419"/>
    <n v="1985"/>
    <n v="2068"/>
    <n v="1149"/>
    <n v="816"/>
    <n v="426"/>
    <n v="23470"/>
    <n v="25345"/>
    <n v="25203"/>
    <n v="23862"/>
    <n v="21663"/>
    <n v="15459"/>
    <n v="12189"/>
    <n v="11863"/>
    <n v="9589"/>
    <n v="8880"/>
    <n v="6365"/>
    <n v="6200"/>
    <n v="3814"/>
    <n v="3621"/>
    <n v="2247"/>
    <n v="1432"/>
    <n v="799"/>
  </r>
  <r>
    <s v="NGA"/>
    <x v="0"/>
    <m/>
    <x v="30"/>
    <m/>
    <s v="IBARAPA NORTH"/>
    <m/>
    <n v="83461"/>
    <n v="80470"/>
    <n v="163931"/>
    <n v="10217"/>
    <n v="11116"/>
    <n v="11317"/>
    <n v="10137"/>
    <n v="7942"/>
    <n v="6103"/>
    <n v="5029"/>
    <n v="4629"/>
    <n v="4242"/>
    <n v="3545"/>
    <n v="3103"/>
    <n v="1680"/>
    <n v="1574"/>
    <n v="1267"/>
    <n v="793"/>
    <n v="472"/>
    <n v="295"/>
    <n v="9738"/>
    <n v="10362"/>
    <n v="10247"/>
    <n v="9011"/>
    <n v="6585"/>
    <n v="6056"/>
    <n v="5439"/>
    <n v="5261"/>
    <n v="4132"/>
    <n v="3671"/>
    <n v="2797"/>
    <n v="2226"/>
    <n v="1693"/>
    <n v="1798"/>
    <n v="689"/>
    <n v="512"/>
    <n v="253"/>
    <n v="19955"/>
    <n v="21478"/>
    <n v="21564"/>
    <n v="19148"/>
    <n v="14527"/>
    <n v="12159"/>
    <n v="10468"/>
    <n v="9890"/>
    <n v="8374"/>
    <n v="7216"/>
    <n v="5900"/>
    <n v="3906"/>
    <n v="3267"/>
    <n v="3065"/>
    <n v="1482"/>
    <n v="984"/>
    <n v="548"/>
  </r>
  <r>
    <s v="NGA"/>
    <x v="0"/>
    <m/>
    <x v="30"/>
    <m/>
    <s v="IDO"/>
    <m/>
    <n v="88505"/>
    <n v="87587"/>
    <n v="176092"/>
    <n v="10936"/>
    <n v="10328"/>
    <n v="11414"/>
    <n v="9463"/>
    <n v="8128"/>
    <n v="7221"/>
    <n v="5951"/>
    <n v="5519"/>
    <n v="4505"/>
    <n v="4069"/>
    <n v="2918"/>
    <n v="2836"/>
    <n v="1971"/>
    <n v="1602"/>
    <n v="860"/>
    <n v="492"/>
    <n v="292"/>
    <n v="10747"/>
    <n v="10546"/>
    <n v="11212"/>
    <n v="8707"/>
    <n v="7192"/>
    <n v="6427"/>
    <n v="5864"/>
    <n v="5242"/>
    <n v="4657"/>
    <n v="4095"/>
    <n v="3287"/>
    <n v="2988"/>
    <n v="2262"/>
    <n v="1892"/>
    <n v="1181"/>
    <n v="765"/>
    <n v="523"/>
    <n v="21683"/>
    <n v="20874"/>
    <n v="22626"/>
    <n v="18170"/>
    <n v="15320"/>
    <n v="13648"/>
    <n v="11815"/>
    <n v="10761"/>
    <n v="9162"/>
    <n v="8164"/>
    <n v="6205"/>
    <n v="5824"/>
    <n v="4233"/>
    <n v="3494"/>
    <n v="2041"/>
    <n v="1257"/>
    <n v="815"/>
  </r>
  <r>
    <s v="NGA"/>
    <x v="0"/>
    <m/>
    <x v="30"/>
    <m/>
    <s v="IREPO"/>
    <m/>
    <n v="105577"/>
    <n v="98448"/>
    <n v="204025"/>
    <n v="13476"/>
    <n v="15682"/>
    <n v="15600"/>
    <n v="12550"/>
    <n v="8792"/>
    <n v="6791"/>
    <n v="6222"/>
    <n v="6407"/>
    <n v="5785"/>
    <n v="4367"/>
    <n v="3422"/>
    <n v="2153"/>
    <n v="1573"/>
    <n v="1432"/>
    <n v="607"/>
    <n v="481"/>
    <n v="237"/>
    <n v="12789"/>
    <n v="14501"/>
    <n v="13793"/>
    <n v="10778"/>
    <n v="7698"/>
    <n v="7472"/>
    <n v="7076"/>
    <n v="6853"/>
    <n v="4854"/>
    <n v="4240"/>
    <n v="2372"/>
    <n v="2454"/>
    <n v="1180"/>
    <n v="1207"/>
    <n v="562"/>
    <n v="376"/>
    <n v="243"/>
    <n v="26265"/>
    <n v="30183"/>
    <n v="29393"/>
    <n v="23328"/>
    <n v="16490"/>
    <n v="14263"/>
    <n v="13298"/>
    <n v="13260"/>
    <n v="10639"/>
    <n v="8607"/>
    <n v="5794"/>
    <n v="4607"/>
    <n v="2753"/>
    <n v="2639"/>
    <n v="1169"/>
    <n v="857"/>
    <n v="480"/>
  </r>
  <r>
    <s v="NGA"/>
    <x v="0"/>
    <m/>
    <x v="30"/>
    <m/>
    <s v="ISEYIN"/>
    <m/>
    <n v="250730"/>
    <n v="247767"/>
    <n v="498497"/>
    <n v="30001"/>
    <n v="32800"/>
    <n v="33843"/>
    <n v="31046"/>
    <n v="24088"/>
    <n v="18144"/>
    <n v="15048"/>
    <n v="13566"/>
    <n v="12611"/>
    <n v="10733"/>
    <n v="8557"/>
    <n v="6147"/>
    <n v="4906"/>
    <n v="4008"/>
    <n v="2693"/>
    <n v="1623"/>
    <n v="916"/>
    <n v="28661"/>
    <n v="30786"/>
    <n v="31925"/>
    <n v="27960"/>
    <n v="20823"/>
    <n v="18247"/>
    <n v="16126"/>
    <n v="16255"/>
    <n v="12859"/>
    <n v="11755"/>
    <n v="8157"/>
    <n v="8283"/>
    <n v="5427"/>
    <n v="5157"/>
    <n v="2642"/>
    <n v="1900"/>
    <n v="804"/>
    <n v="58662"/>
    <n v="63586"/>
    <n v="65768"/>
    <n v="59006"/>
    <n v="44911"/>
    <n v="36391"/>
    <n v="31174"/>
    <n v="29821"/>
    <n v="25470"/>
    <n v="22488"/>
    <n v="16714"/>
    <n v="14430"/>
    <n v="10333"/>
    <n v="9165"/>
    <n v="5335"/>
    <n v="3523"/>
    <n v="1720"/>
  </r>
  <r>
    <s v="NGA"/>
    <x v="0"/>
    <m/>
    <x v="30"/>
    <m/>
    <s v="ITESIWAJU"/>
    <m/>
    <n v="128216"/>
    <n v="120242"/>
    <n v="248458"/>
    <n v="14937"/>
    <n v="16471"/>
    <n v="17119"/>
    <n v="15763"/>
    <n v="12246"/>
    <n v="9666"/>
    <n v="7854"/>
    <n v="7026"/>
    <n v="6594"/>
    <n v="5933"/>
    <n v="4858"/>
    <n v="3179"/>
    <n v="2626"/>
    <n v="1920"/>
    <n v="861"/>
    <n v="820"/>
    <n v="343"/>
    <n v="14328"/>
    <n v="15728"/>
    <n v="15901"/>
    <n v="13740"/>
    <n v="9940"/>
    <n v="8799"/>
    <n v="8224"/>
    <n v="8134"/>
    <n v="6659"/>
    <n v="6215"/>
    <n v="4211"/>
    <n v="3033"/>
    <n v="1801"/>
    <n v="1950"/>
    <n v="806"/>
    <n v="581"/>
    <n v="192"/>
    <n v="29265"/>
    <n v="32199"/>
    <n v="33020"/>
    <n v="29503"/>
    <n v="22186"/>
    <n v="18465"/>
    <n v="16078"/>
    <n v="15160"/>
    <n v="13253"/>
    <n v="12148"/>
    <n v="9069"/>
    <n v="6212"/>
    <n v="4427"/>
    <n v="3870"/>
    <n v="1667"/>
    <n v="1401"/>
    <n v="535"/>
  </r>
  <r>
    <s v="NGA"/>
    <x v="0"/>
    <m/>
    <x v="30"/>
    <m/>
    <s v="IWAJOWA"/>
    <m/>
    <n v="81712"/>
    <n v="79814"/>
    <n v="161526"/>
    <n v="9758"/>
    <n v="11052"/>
    <n v="11254"/>
    <n v="10053"/>
    <n v="7688"/>
    <n v="5645"/>
    <n v="4905"/>
    <n v="4432"/>
    <n v="4242"/>
    <n v="3617"/>
    <n v="2923"/>
    <n v="1958"/>
    <n v="1571"/>
    <n v="1012"/>
    <n v="732"/>
    <n v="500"/>
    <n v="370"/>
    <n v="9440"/>
    <n v="10474"/>
    <n v="10420"/>
    <n v="8931"/>
    <n v="6214"/>
    <n v="5641"/>
    <n v="5135"/>
    <n v="5305"/>
    <n v="4079"/>
    <n v="3733"/>
    <n v="2606"/>
    <n v="2585"/>
    <n v="1389"/>
    <n v="2199"/>
    <n v="570"/>
    <n v="782"/>
    <n v="311"/>
    <n v="19198"/>
    <n v="21526"/>
    <n v="21674"/>
    <n v="18984"/>
    <n v="13902"/>
    <n v="11286"/>
    <n v="10040"/>
    <n v="9737"/>
    <n v="8321"/>
    <n v="7350"/>
    <n v="5529"/>
    <n v="4543"/>
    <n v="2960"/>
    <n v="3211"/>
    <n v="1302"/>
    <n v="1282"/>
    <n v="681"/>
  </r>
  <r>
    <s v="NGA"/>
    <x v="0"/>
    <m/>
    <x v="30"/>
    <m/>
    <s v="KAJOLA"/>
    <m/>
    <n v="157914"/>
    <n v="157029"/>
    <n v="314943"/>
    <n v="19506"/>
    <n v="20718"/>
    <n v="20875"/>
    <n v="19266"/>
    <n v="15195"/>
    <n v="11391"/>
    <n v="9274"/>
    <n v="8492"/>
    <n v="7859"/>
    <n v="7043"/>
    <n v="5488"/>
    <n v="4117"/>
    <n v="2559"/>
    <n v="2548"/>
    <n v="1583"/>
    <n v="1196"/>
    <n v="804"/>
    <n v="18478"/>
    <n v="19362"/>
    <n v="19620"/>
    <n v="17521"/>
    <n v="13071"/>
    <n v="11429"/>
    <n v="10227"/>
    <n v="10360"/>
    <n v="8361"/>
    <n v="7637"/>
    <n v="5148"/>
    <n v="5624"/>
    <n v="3108"/>
    <n v="3282"/>
    <n v="1823"/>
    <n v="1212"/>
    <n v="766"/>
    <n v="37984"/>
    <n v="40080"/>
    <n v="40495"/>
    <n v="36787"/>
    <n v="28266"/>
    <n v="22820"/>
    <n v="19501"/>
    <n v="18852"/>
    <n v="16220"/>
    <n v="14680"/>
    <n v="10636"/>
    <n v="9741"/>
    <n v="5667"/>
    <n v="5830"/>
    <n v="3406"/>
    <n v="2408"/>
    <n v="1570"/>
  </r>
  <r>
    <s v="NGA"/>
    <x v="0"/>
    <m/>
    <x v="30"/>
    <m/>
    <s v="LAGELU"/>
    <m/>
    <n v="138034"/>
    <n v="139219"/>
    <n v="277253"/>
    <n v="16810"/>
    <n v="16344"/>
    <n v="18175"/>
    <n v="16005"/>
    <n v="12703"/>
    <n v="10489"/>
    <n v="8716"/>
    <n v="8175"/>
    <n v="7108"/>
    <n v="6075"/>
    <n v="4575"/>
    <n v="4293"/>
    <n v="3009"/>
    <n v="2531"/>
    <n v="1575"/>
    <n v="927"/>
    <n v="524"/>
    <n v="15680"/>
    <n v="15937"/>
    <n v="17791"/>
    <n v="14780"/>
    <n v="11220"/>
    <n v="10108"/>
    <n v="9133"/>
    <n v="8997"/>
    <n v="7210"/>
    <n v="6890"/>
    <n v="5280"/>
    <n v="5252"/>
    <n v="3544"/>
    <n v="3364"/>
    <n v="1929"/>
    <n v="1316"/>
    <n v="788"/>
    <n v="32490"/>
    <n v="32281"/>
    <n v="35966"/>
    <n v="30785"/>
    <n v="23923"/>
    <n v="20597"/>
    <n v="17849"/>
    <n v="17172"/>
    <n v="14318"/>
    <n v="12965"/>
    <n v="9855"/>
    <n v="9545"/>
    <n v="6553"/>
    <n v="5895"/>
    <n v="3504"/>
    <n v="2243"/>
    <n v="1312"/>
  </r>
  <r>
    <s v="NGA"/>
    <x v="0"/>
    <m/>
    <x v="30"/>
    <m/>
    <s v="OGBOMOSO NORTH"/>
    <m/>
    <n v="172275"/>
    <n v="157943"/>
    <n v="330218"/>
    <n v="18237"/>
    <n v="19333"/>
    <n v="21767"/>
    <n v="21654"/>
    <n v="25972"/>
    <n v="15928"/>
    <n v="9632"/>
    <n v="8542"/>
    <n v="7794"/>
    <n v="6552"/>
    <n v="4761"/>
    <n v="4356"/>
    <n v="2640"/>
    <n v="2305"/>
    <n v="1244"/>
    <n v="942"/>
    <n v="616"/>
    <n v="17303"/>
    <n v="18236"/>
    <n v="19917"/>
    <n v="18335"/>
    <n v="18366"/>
    <n v="12655"/>
    <n v="9704"/>
    <n v="9670"/>
    <n v="7498"/>
    <n v="7034"/>
    <n v="4463"/>
    <n v="5039"/>
    <n v="2645"/>
    <n v="2790"/>
    <n v="1906"/>
    <n v="1394"/>
    <n v="988"/>
    <n v="35540"/>
    <n v="37569"/>
    <n v="41684"/>
    <n v="39989"/>
    <n v="44338"/>
    <n v="28583"/>
    <n v="19336"/>
    <n v="18212"/>
    <n v="15292"/>
    <n v="13586"/>
    <n v="9224"/>
    <n v="9395"/>
    <n v="5285"/>
    <n v="5095"/>
    <n v="3150"/>
    <n v="2336"/>
    <n v="1604"/>
  </r>
  <r>
    <s v="NGA"/>
    <x v="0"/>
    <m/>
    <x v="30"/>
    <m/>
    <s v="OGBOMOSO SOUTH"/>
    <m/>
    <n v="67445"/>
    <n v="65689"/>
    <n v="133134"/>
    <n v="8167"/>
    <n v="8661"/>
    <n v="8740"/>
    <n v="8309"/>
    <n v="6449"/>
    <n v="4969"/>
    <n v="4297"/>
    <n v="4122"/>
    <n v="3670"/>
    <n v="2961"/>
    <n v="2233"/>
    <n v="1561"/>
    <n v="1085"/>
    <n v="1034"/>
    <n v="524"/>
    <n v="427"/>
    <n v="236"/>
    <n v="7817"/>
    <n v="8261"/>
    <n v="8391"/>
    <n v="7439"/>
    <n v="5656"/>
    <n v="4984"/>
    <n v="4480"/>
    <n v="4479"/>
    <n v="3299"/>
    <n v="2959"/>
    <n v="1991"/>
    <n v="1944"/>
    <n v="1134"/>
    <n v="1194"/>
    <n v="731"/>
    <n v="541"/>
    <n v="389"/>
    <n v="15984"/>
    <n v="16922"/>
    <n v="17131"/>
    <n v="15748"/>
    <n v="12105"/>
    <n v="9953"/>
    <n v="8777"/>
    <n v="8601"/>
    <n v="6969"/>
    <n v="5920"/>
    <n v="4224"/>
    <n v="3505"/>
    <n v="2219"/>
    <n v="2228"/>
    <n v="1255"/>
    <n v="968"/>
    <n v="625"/>
  </r>
  <r>
    <s v="NGA"/>
    <x v="0"/>
    <m/>
    <x v="30"/>
    <m/>
    <s v="OGO OLUWA"/>
    <m/>
    <n v="52127"/>
    <n v="50198"/>
    <n v="102325"/>
    <n v="6226"/>
    <n v="6688"/>
    <n v="7036"/>
    <n v="6490"/>
    <n v="4972"/>
    <n v="3956"/>
    <n v="3291"/>
    <n v="2854"/>
    <n v="2687"/>
    <n v="2075"/>
    <n v="1872"/>
    <n v="1166"/>
    <n v="980"/>
    <n v="741"/>
    <n v="596"/>
    <n v="258"/>
    <n v="239"/>
    <n v="5755"/>
    <n v="6298"/>
    <n v="6479"/>
    <n v="5798"/>
    <n v="4075"/>
    <n v="3760"/>
    <n v="3306"/>
    <n v="3212"/>
    <n v="2663"/>
    <n v="2298"/>
    <n v="1589"/>
    <n v="1672"/>
    <n v="1193"/>
    <n v="780"/>
    <n v="621"/>
    <n v="474"/>
    <n v="225"/>
    <n v="11981"/>
    <n v="12986"/>
    <n v="13515"/>
    <n v="12288"/>
    <n v="9047"/>
    <n v="7716"/>
    <n v="6597"/>
    <n v="6066"/>
    <n v="5350"/>
    <n v="4373"/>
    <n v="3461"/>
    <n v="2838"/>
    <n v="2173"/>
    <n v="1521"/>
    <n v="1217"/>
    <n v="732"/>
    <n v="464"/>
  </r>
  <r>
    <s v="NGA"/>
    <x v="0"/>
    <m/>
    <x v="30"/>
    <m/>
    <s v="OLORUNSOGO"/>
    <m/>
    <n v="70084"/>
    <n v="66793"/>
    <n v="136877"/>
    <n v="8233"/>
    <n v="9352"/>
    <n v="9591"/>
    <n v="8862"/>
    <n v="6843"/>
    <n v="4956"/>
    <n v="3982"/>
    <n v="3788"/>
    <n v="3541"/>
    <n v="3110"/>
    <n v="2807"/>
    <n v="1421"/>
    <n v="1142"/>
    <n v="1234"/>
    <n v="476"/>
    <n v="547"/>
    <n v="199"/>
    <n v="7781"/>
    <n v="8538"/>
    <n v="8954"/>
    <n v="7661"/>
    <n v="5563"/>
    <n v="4684"/>
    <n v="4418"/>
    <n v="4430"/>
    <n v="3495"/>
    <n v="3406"/>
    <n v="2080"/>
    <n v="2254"/>
    <n v="1320"/>
    <n v="1025"/>
    <n v="609"/>
    <n v="382"/>
    <n v="193"/>
    <n v="16014"/>
    <n v="17890"/>
    <n v="18545"/>
    <n v="16523"/>
    <n v="12406"/>
    <n v="9640"/>
    <n v="8400"/>
    <n v="8218"/>
    <n v="7036"/>
    <n v="6516"/>
    <n v="4887"/>
    <n v="3675"/>
    <n v="2462"/>
    <n v="2259"/>
    <n v="1085"/>
    <n v="929"/>
    <n v="392"/>
  </r>
  <r>
    <s v="NGA"/>
    <x v="0"/>
    <m/>
    <x v="30"/>
    <m/>
    <s v="OLUYOLE"/>
    <m/>
    <n v="197810"/>
    <n v="195867"/>
    <n v="393677"/>
    <n v="26065"/>
    <n v="25392"/>
    <n v="24482"/>
    <n v="21338"/>
    <n v="17849"/>
    <n v="14661"/>
    <n v="13357"/>
    <n v="12524"/>
    <n v="10646"/>
    <n v="9147"/>
    <n v="6697"/>
    <n v="5782"/>
    <n v="3674"/>
    <n v="3076"/>
    <n v="1629"/>
    <n v="960"/>
    <n v="531"/>
    <n v="24862"/>
    <n v="24716"/>
    <n v="24737"/>
    <n v="19383"/>
    <n v="15506"/>
    <n v="14981"/>
    <n v="13524"/>
    <n v="12817"/>
    <n v="10428"/>
    <n v="9055"/>
    <n v="6761"/>
    <n v="6422"/>
    <n v="4176"/>
    <n v="3825"/>
    <n v="2265"/>
    <n v="1424"/>
    <n v="985"/>
    <n v="50927"/>
    <n v="50108"/>
    <n v="49219"/>
    <n v="40721"/>
    <n v="33355"/>
    <n v="29642"/>
    <n v="26881"/>
    <n v="25341"/>
    <n v="21074"/>
    <n v="18202"/>
    <n v="13458"/>
    <n v="12204"/>
    <n v="7850"/>
    <n v="6901"/>
    <n v="3894"/>
    <n v="2384"/>
    <n v="1516"/>
  </r>
  <r>
    <s v="NGA"/>
    <x v="0"/>
    <m/>
    <x v="30"/>
    <m/>
    <s v="ONA ARA"/>
    <m/>
    <n v="245704"/>
    <n v="253226"/>
    <n v="498930"/>
    <n v="36076"/>
    <n v="33274"/>
    <n v="31607"/>
    <n v="26809"/>
    <n v="21649"/>
    <n v="18158"/>
    <n v="15942"/>
    <n v="14193"/>
    <n v="11729"/>
    <n v="10434"/>
    <n v="7220"/>
    <n v="6703"/>
    <n v="4373"/>
    <n v="3884"/>
    <n v="1849"/>
    <n v="1139"/>
    <n v="665"/>
    <n v="35182"/>
    <n v="32964"/>
    <n v="32224"/>
    <n v="25347"/>
    <n v="20593"/>
    <n v="19577"/>
    <n v="17261"/>
    <n v="15653"/>
    <n v="12500"/>
    <n v="10790"/>
    <n v="8293"/>
    <n v="7246"/>
    <n v="5300"/>
    <n v="4439"/>
    <n v="2714"/>
    <n v="1696"/>
    <n v="1447"/>
    <n v="71258"/>
    <n v="66238"/>
    <n v="63831"/>
    <n v="52156"/>
    <n v="42242"/>
    <n v="37735"/>
    <n v="33203"/>
    <n v="29846"/>
    <n v="24229"/>
    <n v="21224"/>
    <n v="15513"/>
    <n v="13949"/>
    <n v="9673"/>
    <n v="8323"/>
    <n v="4563"/>
    <n v="2835"/>
    <n v="2112"/>
  </r>
  <r>
    <s v="NGA"/>
    <x v="0"/>
    <m/>
    <x v="30"/>
    <m/>
    <s v="OORELOPE"/>
    <m/>
    <n v="69768"/>
    <n v="67723"/>
    <n v="137491"/>
    <n v="8302"/>
    <n v="9052"/>
    <n v="9325"/>
    <n v="8746"/>
    <n v="7066"/>
    <n v="5260"/>
    <n v="4196"/>
    <n v="3853"/>
    <n v="3435"/>
    <n v="2825"/>
    <n v="2393"/>
    <n v="1700"/>
    <n v="1376"/>
    <n v="765"/>
    <n v="889"/>
    <n v="400"/>
    <n v="185"/>
    <n v="7753"/>
    <n v="8468"/>
    <n v="8664"/>
    <n v="7767"/>
    <n v="5527"/>
    <n v="4985"/>
    <n v="4467"/>
    <n v="4605"/>
    <n v="3611"/>
    <n v="3297"/>
    <n v="2340"/>
    <n v="2142"/>
    <n v="1368"/>
    <n v="1414"/>
    <n v="561"/>
    <n v="493"/>
    <n v="261"/>
    <n v="16055"/>
    <n v="17520"/>
    <n v="17989"/>
    <n v="16513"/>
    <n v="12593"/>
    <n v="10245"/>
    <n v="8663"/>
    <n v="8458"/>
    <n v="7046"/>
    <n v="6122"/>
    <n v="4733"/>
    <n v="3842"/>
    <n v="2744"/>
    <n v="2179"/>
    <n v="1450"/>
    <n v="893"/>
    <n v="446"/>
  </r>
  <r>
    <s v="NGA"/>
    <x v="0"/>
    <m/>
    <x v="30"/>
    <m/>
    <s v="ORIIRE"/>
    <m/>
    <n v="95690"/>
    <n v="92104"/>
    <n v="187794"/>
    <n v="11724"/>
    <n v="13276"/>
    <n v="12792"/>
    <n v="11564"/>
    <n v="8781"/>
    <n v="6818"/>
    <n v="5953"/>
    <n v="5198"/>
    <n v="4811"/>
    <n v="4032"/>
    <n v="3220"/>
    <n v="2173"/>
    <n v="1893"/>
    <n v="1550"/>
    <n v="1019"/>
    <n v="549"/>
    <n v="337"/>
    <n v="11348"/>
    <n v="12516"/>
    <n v="11757"/>
    <n v="9840"/>
    <n v="7358"/>
    <n v="6842"/>
    <n v="6059"/>
    <n v="5890"/>
    <n v="4590"/>
    <n v="4176"/>
    <n v="2885"/>
    <n v="2989"/>
    <n v="1921"/>
    <n v="1812"/>
    <n v="1050"/>
    <n v="709"/>
    <n v="362"/>
    <n v="23072"/>
    <n v="25792"/>
    <n v="24549"/>
    <n v="21404"/>
    <n v="16139"/>
    <n v="13660"/>
    <n v="12012"/>
    <n v="11088"/>
    <n v="9401"/>
    <n v="8208"/>
    <n v="6105"/>
    <n v="5162"/>
    <n v="3814"/>
    <n v="3362"/>
    <n v="2069"/>
    <n v="1258"/>
    <n v="699"/>
  </r>
  <r>
    <s v="NGA"/>
    <x v="0"/>
    <m/>
    <x v="30"/>
    <m/>
    <s v="OYO EAST"/>
    <m/>
    <n v="88557"/>
    <n v="89157"/>
    <n v="177714"/>
    <n v="11070"/>
    <n v="11571"/>
    <n v="10987"/>
    <n v="10221"/>
    <n v="8437"/>
    <n v="6864"/>
    <n v="5675"/>
    <n v="5136"/>
    <n v="4455"/>
    <n v="3729"/>
    <n v="2735"/>
    <n v="2261"/>
    <n v="1710"/>
    <n v="1760"/>
    <n v="932"/>
    <n v="666"/>
    <n v="348"/>
    <n v="10500"/>
    <n v="11148"/>
    <n v="11055"/>
    <n v="9727"/>
    <n v="7562"/>
    <n v="6515"/>
    <n v="5682"/>
    <n v="5388"/>
    <n v="4384"/>
    <n v="3965"/>
    <n v="2990"/>
    <n v="3290"/>
    <n v="2283"/>
    <n v="1988"/>
    <n v="1196"/>
    <n v="940"/>
    <n v="544"/>
    <n v="21570"/>
    <n v="22719"/>
    <n v="22042"/>
    <n v="19948"/>
    <n v="15999"/>
    <n v="13379"/>
    <n v="11357"/>
    <n v="10524"/>
    <n v="8839"/>
    <n v="7694"/>
    <n v="5725"/>
    <n v="5551"/>
    <n v="3993"/>
    <n v="3748"/>
    <n v="2128"/>
    <n v="1606"/>
    <n v="892"/>
  </r>
  <r>
    <s v="NGA"/>
    <x v="0"/>
    <m/>
    <x v="30"/>
    <m/>
    <s v="OYO WEST"/>
    <m/>
    <n v="98498"/>
    <n v="96921"/>
    <n v="195419"/>
    <n v="12379"/>
    <n v="12886"/>
    <n v="12581"/>
    <n v="11717"/>
    <n v="9680"/>
    <n v="7812"/>
    <n v="6437"/>
    <n v="5624"/>
    <n v="4928"/>
    <n v="3935"/>
    <n v="3062"/>
    <n v="2283"/>
    <n v="1777"/>
    <n v="1571"/>
    <n v="927"/>
    <n v="558"/>
    <n v="341"/>
    <n v="11929"/>
    <n v="12448"/>
    <n v="12222"/>
    <n v="10629"/>
    <n v="8604"/>
    <n v="7547"/>
    <n v="6427"/>
    <n v="5931"/>
    <n v="4558"/>
    <n v="4321"/>
    <n v="3059"/>
    <n v="3046"/>
    <n v="2070"/>
    <n v="1896"/>
    <n v="1083"/>
    <n v="711"/>
    <n v="440"/>
    <n v="24308"/>
    <n v="25334"/>
    <n v="24803"/>
    <n v="22346"/>
    <n v="18284"/>
    <n v="15359"/>
    <n v="12864"/>
    <n v="11555"/>
    <n v="9486"/>
    <n v="8256"/>
    <n v="6121"/>
    <n v="5329"/>
    <n v="3847"/>
    <n v="3467"/>
    <n v="2010"/>
    <n v="1269"/>
    <n v="781"/>
  </r>
  <r>
    <s v="NGA"/>
    <x v="0"/>
    <m/>
    <x v="30"/>
    <m/>
    <s v="SAKI EAST"/>
    <m/>
    <n v="109286"/>
    <n v="103546"/>
    <n v="212832"/>
    <n v="13494"/>
    <n v="14655"/>
    <n v="14780"/>
    <n v="13294"/>
    <n v="10179"/>
    <n v="7668"/>
    <n v="6397"/>
    <n v="6029"/>
    <n v="5679"/>
    <n v="4799"/>
    <n v="3761"/>
    <n v="2642"/>
    <n v="2651"/>
    <n v="1564"/>
    <n v="956"/>
    <n v="515"/>
    <n v="223"/>
    <n v="12898"/>
    <n v="13537"/>
    <n v="13434"/>
    <n v="11743"/>
    <n v="8595"/>
    <n v="7459"/>
    <n v="6811"/>
    <n v="7151"/>
    <n v="5412"/>
    <n v="4884"/>
    <n v="3587"/>
    <n v="2719"/>
    <n v="2037"/>
    <n v="1821"/>
    <n v="761"/>
    <n v="441"/>
    <n v="256"/>
    <n v="26392"/>
    <n v="28192"/>
    <n v="28214"/>
    <n v="25037"/>
    <n v="18774"/>
    <n v="15127"/>
    <n v="13208"/>
    <n v="13180"/>
    <n v="11091"/>
    <n v="9683"/>
    <n v="7348"/>
    <n v="5361"/>
    <n v="4688"/>
    <n v="3385"/>
    <n v="1717"/>
    <n v="956"/>
    <n v="479"/>
  </r>
  <r>
    <s v="NGA"/>
    <x v="0"/>
    <m/>
    <x v="30"/>
    <m/>
    <s v="SAKI WEST"/>
    <m/>
    <n v="270775"/>
    <n v="262936"/>
    <n v="533711"/>
    <n v="35532"/>
    <n v="37638"/>
    <n v="35002"/>
    <n v="31162"/>
    <n v="25242"/>
    <n v="19952"/>
    <n v="17140"/>
    <n v="15968"/>
    <n v="13910"/>
    <n v="11397"/>
    <n v="8585"/>
    <n v="6017"/>
    <n v="4884"/>
    <n v="3837"/>
    <n v="2148"/>
    <n v="1542"/>
    <n v="819"/>
    <n v="34213"/>
    <n v="35040"/>
    <n v="32971"/>
    <n v="28371"/>
    <n v="22633"/>
    <n v="20519"/>
    <n v="17999"/>
    <n v="17281"/>
    <n v="12966"/>
    <n v="11501"/>
    <n v="7699"/>
    <n v="7800"/>
    <n v="4916"/>
    <n v="4210"/>
    <n v="2225"/>
    <n v="1649"/>
    <n v="943"/>
    <n v="69745"/>
    <n v="72678"/>
    <n v="67973"/>
    <n v="59533"/>
    <n v="47875"/>
    <n v="40471"/>
    <n v="35139"/>
    <n v="33249"/>
    <n v="26876"/>
    <n v="22898"/>
    <n v="16284"/>
    <n v="13817"/>
    <n v="9800"/>
    <n v="8047"/>
    <n v="4373"/>
    <n v="3191"/>
    <n v="1762"/>
  </r>
  <r>
    <s v="NGA"/>
    <x v="0"/>
    <m/>
    <x v="30"/>
    <m/>
    <s v="SURULERE"/>
    <m/>
    <n v="135633"/>
    <n v="131847"/>
    <n v="267480"/>
    <n v="15638"/>
    <n v="17980"/>
    <n v="18765"/>
    <n v="17362"/>
    <n v="12865"/>
    <n v="9971"/>
    <n v="8190"/>
    <n v="6967"/>
    <n v="6652"/>
    <n v="5509"/>
    <n v="4596"/>
    <n v="3318"/>
    <n v="2883"/>
    <n v="2038"/>
    <n v="1614"/>
    <n v="753"/>
    <n v="532"/>
    <n v="15267"/>
    <n v="16982"/>
    <n v="17695"/>
    <n v="15320"/>
    <n v="10527"/>
    <n v="9199"/>
    <n v="8057"/>
    <n v="8050"/>
    <n v="6602"/>
    <n v="6250"/>
    <n v="4576"/>
    <n v="4389"/>
    <n v="3151"/>
    <n v="2789"/>
    <n v="1679"/>
    <n v="809"/>
    <n v="505"/>
    <n v="30905"/>
    <n v="34962"/>
    <n v="36460"/>
    <n v="32682"/>
    <n v="23392"/>
    <n v="19170"/>
    <n v="16247"/>
    <n v="15017"/>
    <n v="13254"/>
    <n v="11759"/>
    <n v="9172"/>
    <n v="7707"/>
    <n v="6034"/>
    <n v="4827"/>
    <n v="3293"/>
    <n v="1562"/>
    <n v="1037"/>
  </r>
  <r>
    <s v="NGA"/>
    <x v="0"/>
    <m/>
    <x v="31"/>
    <m/>
    <s v="BARKIN LADI"/>
    <m/>
    <n v="155687"/>
    <n v="152009"/>
    <n v="307696"/>
    <n v="25355"/>
    <n v="22403"/>
    <n v="20262"/>
    <n v="17593"/>
    <n v="14355"/>
    <n v="12281"/>
    <n v="10368"/>
    <n v="8782"/>
    <n v="6207"/>
    <n v="5235"/>
    <n v="3145"/>
    <n v="3085"/>
    <n v="1636"/>
    <n v="2001"/>
    <n v="1270"/>
    <n v="1111"/>
    <n v="598"/>
    <n v="25003"/>
    <n v="22764"/>
    <n v="20386"/>
    <n v="16863"/>
    <n v="13396"/>
    <n v="10698"/>
    <n v="8520"/>
    <n v="7305"/>
    <n v="5688"/>
    <n v="4543"/>
    <n v="3631"/>
    <n v="3540"/>
    <n v="2681"/>
    <n v="2739"/>
    <n v="2113"/>
    <n v="1291"/>
    <n v="848"/>
    <n v="50358"/>
    <n v="45167"/>
    <n v="40648"/>
    <n v="34456"/>
    <n v="27751"/>
    <n v="22979"/>
    <n v="18888"/>
    <n v="16087"/>
    <n v="11895"/>
    <n v="9778"/>
    <n v="6776"/>
    <n v="6625"/>
    <n v="4317"/>
    <n v="4740"/>
    <n v="3383"/>
    <n v="2402"/>
    <n v="1446"/>
  </r>
  <r>
    <s v="NGA"/>
    <x v="0"/>
    <m/>
    <x v="31"/>
    <m/>
    <s v="BASSA"/>
    <m/>
    <n v="128976"/>
    <n v="129178"/>
    <n v="258154"/>
    <n v="22618"/>
    <n v="18800"/>
    <n v="16093"/>
    <n v="14407"/>
    <n v="10761"/>
    <n v="9627"/>
    <n v="8273"/>
    <n v="7120"/>
    <n v="5300"/>
    <n v="4483"/>
    <n v="2839"/>
    <n v="2836"/>
    <n v="1686"/>
    <n v="1646"/>
    <n v="1064"/>
    <n v="890"/>
    <n v="533"/>
    <n v="22402"/>
    <n v="19180"/>
    <n v="16264"/>
    <n v="14187"/>
    <n v="11128"/>
    <n v="9171"/>
    <n v="7343"/>
    <n v="6264"/>
    <n v="5123"/>
    <n v="4107"/>
    <n v="3353"/>
    <n v="2889"/>
    <n v="2215"/>
    <n v="2069"/>
    <n v="1624"/>
    <n v="1065"/>
    <n v="794"/>
    <n v="45020"/>
    <n v="37980"/>
    <n v="32357"/>
    <n v="28594"/>
    <n v="21889"/>
    <n v="18798"/>
    <n v="15616"/>
    <n v="13384"/>
    <n v="10423"/>
    <n v="8590"/>
    <n v="6192"/>
    <n v="5725"/>
    <n v="3901"/>
    <n v="3715"/>
    <n v="2688"/>
    <n v="1955"/>
    <n v="1327"/>
  </r>
  <r>
    <s v="NGA"/>
    <x v="0"/>
    <m/>
    <x v="31"/>
    <m/>
    <s v="BOKKOS"/>
    <m/>
    <n v="145269"/>
    <n v="149609"/>
    <n v="294878"/>
    <n v="23950"/>
    <n v="22141"/>
    <n v="19412"/>
    <n v="17269"/>
    <n v="12679"/>
    <n v="10471"/>
    <n v="8850"/>
    <n v="7699"/>
    <n v="5621"/>
    <n v="4614"/>
    <n v="2961"/>
    <n v="2926"/>
    <n v="1633"/>
    <n v="1888"/>
    <n v="1262"/>
    <n v="1250"/>
    <n v="643"/>
    <n v="23597"/>
    <n v="22275"/>
    <n v="20481"/>
    <n v="17842"/>
    <n v="12915"/>
    <n v="10134"/>
    <n v="8378"/>
    <n v="7325"/>
    <n v="5599"/>
    <n v="4515"/>
    <n v="3788"/>
    <n v="3597"/>
    <n v="2682"/>
    <n v="2545"/>
    <n v="1815"/>
    <n v="1316"/>
    <n v="805"/>
    <n v="47547"/>
    <n v="44416"/>
    <n v="39893"/>
    <n v="35111"/>
    <n v="25594"/>
    <n v="20605"/>
    <n v="17228"/>
    <n v="15024"/>
    <n v="11220"/>
    <n v="9129"/>
    <n v="6749"/>
    <n v="6523"/>
    <n v="4315"/>
    <n v="4433"/>
    <n v="3077"/>
    <n v="2566"/>
    <n v="1448"/>
  </r>
  <r>
    <s v="NGA"/>
    <x v="0"/>
    <m/>
    <x v="31"/>
    <m/>
    <s v="JOS EAST"/>
    <m/>
    <n v="49945"/>
    <n v="47926"/>
    <n v="97871"/>
    <n v="8619"/>
    <n v="7616"/>
    <n v="6255"/>
    <n v="5628"/>
    <n v="4166"/>
    <n v="3626"/>
    <n v="3116"/>
    <n v="2677"/>
    <n v="2152"/>
    <n v="1634"/>
    <n v="1126"/>
    <n v="1080"/>
    <n v="648"/>
    <n v="614"/>
    <n v="420"/>
    <n v="342"/>
    <n v="226"/>
    <n v="8292"/>
    <n v="7136"/>
    <n v="5918"/>
    <n v="5199"/>
    <n v="4269"/>
    <n v="3601"/>
    <n v="2913"/>
    <n v="2326"/>
    <n v="1878"/>
    <n v="1498"/>
    <n v="1082"/>
    <n v="1191"/>
    <n v="698"/>
    <n v="736"/>
    <n v="505"/>
    <n v="379"/>
    <n v="305"/>
    <n v="16911"/>
    <n v="14752"/>
    <n v="12173"/>
    <n v="10827"/>
    <n v="8435"/>
    <n v="7227"/>
    <n v="6029"/>
    <n v="5003"/>
    <n v="4030"/>
    <n v="3132"/>
    <n v="2208"/>
    <n v="2271"/>
    <n v="1346"/>
    <n v="1350"/>
    <n v="925"/>
    <n v="721"/>
    <n v="531"/>
  </r>
  <r>
    <s v="NGA"/>
    <x v="0"/>
    <m/>
    <x v="31"/>
    <m/>
    <s v="JOS NORTH"/>
    <m/>
    <n v="246618"/>
    <n v="237914"/>
    <n v="484532"/>
    <n v="37474"/>
    <n v="30761"/>
    <n v="29849"/>
    <n v="27432"/>
    <n v="26071"/>
    <n v="22543"/>
    <n v="15972"/>
    <n v="14599"/>
    <n v="10360"/>
    <n v="9939"/>
    <n v="5908"/>
    <n v="6679"/>
    <n v="3015"/>
    <n v="3085"/>
    <n v="1264"/>
    <n v="1123"/>
    <n v="544"/>
    <n v="37029"/>
    <n v="31672"/>
    <n v="32493"/>
    <n v="28159"/>
    <n v="23157"/>
    <n v="18119"/>
    <n v="14179"/>
    <n v="13167"/>
    <n v="10364"/>
    <n v="8757"/>
    <n v="5798"/>
    <n v="5207"/>
    <n v="2947"/>
    <n v="2579"/>
    <n v="1884"/>
    <n v="1263"/>
    <n v="1140"/>
    <n v="74503"/>
    <n v="62433"/>
    <n v="62342"/>
    <n v="55591"/>
    <n v="49228"/>
    <n v="40662"/>
    <n v="30151"/>
    <n v="27766"/>
    <n v="20724"/>
    <n v="18696"/>
    <n v="11706"/>
    <n v="11886"/>
    <n v="5962"/>
    <n v="5664"/>
    <n v="3148"/>
    <n v="2386"/>
    <n v="1684"/>
  </r>
  <r>
    <s v="NGA"/>
    <x v="0"/>
    <m/>
    <x v="31"/>
    <m/>
    <s v="JOS SOUTH"/>
    <m/>
    <n v="180622"/>
    <n v="175464"/>
    <n v="356086"/>
    <n v="27201"/>
    <n v="21827"/>
    <n v="20991"/>
    <n v="19497"/>
    <n v="18936"/>
    <n v="16748"/>
    <n v="12956"/>
    <n v="11597"/>
    <n v="8224"/>
    <n v="7266"/>
    <n v="4283"/>
    <n v="4586"/>
    <n v="2019"/>
    <n v="2224"/>
    <n v="956"/>
    <n v="854"/>
    <n v="457"/>
    <n v="26284"/>
    <n v="23115"/>
    <n v="21714"/>
    <n v="19593"/>
    <n v="17637"/>
    <n v="13820"/>
    <n v="10767"/>
    <n v="10270"/>
    <n v="7720"/>
    <n v="6632"/>
    <n v="4341"/>
    <n v="4275"/>
    <n v="2518"/>
    <n v="2791"/>
    <n v="1854"/>
    <n v="1330"/>
    <n v="803"/>
    <n v="53485"/>
    <n v="44942"/>
    <n v="42705"/>
    <n v="39090"/>
    <n v="36573"/>
    <n v="30568"/>
    <n v="23723"/>
    <n v="21867"/>
    <n v="15944"/>
    <n v="13898"/>
    <n v="8624"/>
    <n v="8861"/>
    <n v="4537"/>
    <n v="5015"/>
    <n v="2810"/>
    <n v="2184"/>
    <n v="1260"/>
  </r>
  <r>
    <s v="NGA"/>
    <x v="0"/>
    <m/>
    <x v="31"/>
    <m/>
    <s v="KANAM"/>
    <m/>
    <n v="104527"/>
    <n v="111230"/>
    <n v="215757"/>
    <n v="20885"/>
    <n v="16987"/>
    <n v="13078"/>
    <n v="10966"/>
    <n v="7724"/>
    <n v="6650"/>
    <n v="6035"/>
    <n v="5192"/>
    <n v="4123"/>
    <n v="3368"/>
    <n v="2528"/>
    <n v="2183"/>
    <n v="1472"/>
    <n v="1287"/>
    <n v="909"/>
    <n v="640"/>
    <n v="500"/>
    <n v="20784"/>
    <n v="17222"/>
    <n v="13753"/>
    <n v="11581"/>
    <n v="9180"/>
    <n v="7897"/>
    <n v="6507"/>
    <n v="5386"/>
    <n v="4601"/>
    <n v="3193"/>
    <n v="3086"/>
    <n v="2284"/>
    <n v="1868"/>
    <n v="1220"/>
    <n v="1368"/>
    <n v="711"/>
    <n v="589"/>
    <n v="41669"/>
    <n v="34209"/>
    <n v="26831"/>
    <n v="22547"/>
    <n v="16904"/>
    <n v="14547"/>
    <n v="12542"/>
    <n v="10578"/>
    <n v="8724"/>
    <n v="6561"/>
    <n v="5614"/>
    <n v="4467"/>
    <n v="3340"/>
    <n v="2507"/>
    <n v="2277"/>
    <n v="1351"/>
    <n v="1089"/>
  </r>
  <r>
    <s v="NGA"/>
    <x v="0"/>
    <m/>
    <x v="31"/>
    <m/>
    <s v="KANKE"/>
    <m/>
    <n v="92930"/>
    <n v="95543"/>
    <n v="188473"/>
    <n v="16918"/>
    <n v="13963"/>
    <n v="11897"/>
    <n v="10179"/>
    <n v="7612"/>
    <n v="6449"/>
    <n v="5591"/>
    <n v="5146"/>
    <n v="3743"/>
    <n v="3167"/>
    <n v="2131"/>
    <n v="1890"/>
    <n v="1208"/>
    <n v="1211"/>
    <n v="876"/>
    <n v="592"/>
    <n v="357"/>
    <n v="16629"/>
    <n v="13604"/>
    <n v="11818"/>
    <n v="9925"/>
    <n v="8087"/>
    <n v="6818"/>
    <n v="5700"/>
    <n v="4727"/>
    <n v="4005"/>
    <n v="3256"/>
    <n v="2640"/>
    <n v="2359"/>
    <n v="2036"/>
    <n v="1691"/>
    <n v="1176"/>
    <n v="707"/>
    <n v="365"/>
    <n v="33547"/>
    <n v="27567"/>
    <n v="23715"/>
    <n v="20104"/>
    <n v="15699"/>
    <n v="13267"/>
    <n v="11291"/>
    <n v="9873"/>
    <n v="7748"/>
    <n v="6423"/>
    <n v="4771"/>
    <n v="4249"/>
    <n v="3244"/>
    <n v="2902"/>
    <n v="2052"/>
    <n v="1299"/>
    <n v="722"/>
  </r>
  <r>
    <s v="NGA"/>
    <x v="0"/>
    <m/>
    <x v="31"/>
    <m/>
    <s v="LANGTANG NORTH"/>
    <m/>
    <n v="92166"/>
    <n v="94221"/>
    <n v="186387"/>
    <n v="14494"/>
    <n v="13369"/>
    <n v="11932"/>
    <n v="10678"/>
    <n v="7605"/>
    <n v="6739"/>
    <n v="6333"/>
    <n v="5480"/>
    <n v="4240"/>
    <n v="3326"/>
    <n v="2424"/>
    <n v="1554"/>
    <n v="1326"/>
    <n v="1111"/>
    <n v="686"/>
    <n v="570"/>
    <n v="299"/>
    <n v="14758"/>
    <n v="13624"/>
    <n v="12691"/>
    <n v="11437"/>
    <n v="7943"/>
    <n v="7093"/>
    <n v="5893"/>
    <n v="4506"/>
    <n v="3881"/>
    <n v="2884"/>
    <n v="2637"/>
    <n v="1711"/>
    <n v="1680"/>
    <n v="1421"/>
    <n v="1069"/>
    <n v="581"/>
    <n v="412"/>
    <n v="29252"/>
    <n v="26993"/>
    <n v="24623"/>
    <n v="22115"/>
    <n v="15548"/>
    <n v="13832"/>
    <n v="12226"/>
    <n v="9986"/>
    <n v="8121"/>
    <n v="6210"/>
    <n v="5061"/>
    <n v="3265"/>
    <n v="3006"/>
    <n v="2532"/>
    <n v="1755"/>
    <n v="1151"/>
    <n v="711"/>
  </r>
  <r>
    <s v="NGA"/>
    <x v="0"/>
    <m/>
    <x v="31"/>
    <m/>
    <s v="LANGTANG SOUTH"/>
    <m/>
    <n v="103924"/>
    <n v="100472"/>
    <n v="204396"/>
    <n v="18429"/>
    <n v="16197"/>
    <n v="12749"/>
    <n v="11150"/>
    <n v="8094"/>
    <n v="7808"/>
    <n v="7427"/>
    <n v="6262"/>
    <n v="4797"/>
    <n v="3463"/>
    <n v="2370"/>
    <n v="1505"/>
    <n v="1196"/>
    <n v="1036"/>
    <n v="696"/>
    <n v="474"/>
    <n v="271"/>
    <n v="17830"/>
    <n v="15774"/>
    <n v="12841"/>
    <n v="10561"/>
    <n v="9049"/>
    <n v="7944"/>
    <n v="6982"/>
    <n v="4714"/>
    <n v="4003"/>
    <n v="2708"/>
    <n v="2464"/>
    <n v="1400"/>
    <n v="1613"/>
    <n v="981"/>
    <n v="873"/>
    <n v="432"/>
    <n v="303"/>
    <n v="36259"/>
    <n v="31971"/>
    <n v="25590"/>
    <n v="21711"/>
    <n v="17143"/>
    <n v="15752"/>
    <n v="14409"/>
    <n v="10976"/>
    <n v="8800"/>
    <n v="6171"/>
    <n v="4834"/>
    <n v="2905"/>
    <n v="2809"/>
    <n v="2017"/>
    <n v="1569"/>
    <n v="906"/>
    <n v="574"/>
  </r>
  <r>
    <s v="NGA"/>
    <x v="0"/>
    <m/>
    <x v="31"/>
    <m/>
    <s v="MANGU"/>
    <m/>
    <n v="207344"/>
    <n v="212603"/>
    <n v="419947"/>
    <n v="33235"/>
    <n v="29380"/>
    <n v="28196"/>
    <n v="25372"/>
    <n v="18108"/>
    <n v="15057"/>
    <n v="12180"/>
    <n v="11174"/>
    <n v="8069"/>
    <n v="6878"/>
    <n v="4650"/>
    <n v="4804"/>
    <n v="2688"/>
    <n v="3065"/>
    <n v="1802"/>
    <n v="1763"/>
    <n v="923"/>
    <n v="32903"/>
    <n v="30613"/>
    <n v="28456"/>
    <n v="25365"/>
    <n v="17949"/>
    <n v="14754"/>
    <n v="11642"/>
    <n v="9967"/>
    <n v="8334"/>
    <n v="7168"/>
    <n v="5763"/>
    <n v="5607"/>
    <n v="4084"/>
    <n v="3727"/>
    <n v="2996"/>
    <n v="2017"/>
    <n v="1258"/>
    <n v="66138"/>
    <n v="59993"/>
    <n v="56652"/>
    <n v="50737"/>
    <n v="36057"/>
    <n v="29811"/>
    <n v="23822"/>
    <n v="21141"/>
    <n v="16403"/>
    <n v="14046"/>
    <n v="10413"/>
    <n v="10411"/>
    <n v="6772"/>
    <n v="6792"/>
    <n v="4798"/>
    <n v="3780"/>
    <n v="2181"/>
  </r>
  <r>
    <s v="NGA"/>
    <x v="0"/>
    <m/>
    <x v="31"/>
    <m/>
    <s v="MIKANG"/>
    <m/>
    <n v="57638"/>
    <n v="58891"/>
    <n v="116529"/>
    <n v="10964"/>
    <n v="9012"/>
    <n v="7398"/>
    <n v="6087"/>
    <n v="4215"/>
    <n v="3877"/>
    <n v="3708"/>
    <n v="3140"/>
    <n v="2505"/>
    <n v="1909"/>
    <n v="1438"/>
    <n v="998"/>
    <n v="789"/>
    <n v="636"/>
    <n v="486"/>
    <n v="287"/>
    <n v="189"/>
    <n v="10981"/>
    <n v="9076"/>
    <n v="7388"/>
    <n v="6118"/>
    <n v="4824"/>
    <n v="4461"/>
    <n v="3737"/>
    <n v="2763"/>
    <n v="2252"/>
    <n v="1793"/>
    <n v="1481"/>
    <n v="1105"/>
    <n v="1009"/>
    <n v="840"/>
    <n v="528"/>
    <n v="335"/>
    <n v="200"/>
    <n v="21945"/>
    <n v="18088"/>
    <n v="14786"/>
    <n v="12205"/>
    <n v="9039"/>
    <n v="8338"/>
    <n v="7445"/>
    <n v="5903"/>
    <n v="4757"/>
    <n v="3702"/>
    <n v="2919"/>
    <n v="2103"/>
    <n v="1798"/>
    <n v="1476"/>
    <n v="1014"/>
    <n v="622"/>
    <n v="389"/>
  </r>
  <r>
    <s v="NGA"/>
    <x v="0"/>
    <m/>
    <x v="31"/>
    <m/>
    <s v="PANKSHIN"/>
    <m/>
    <n v="144650"/>
    <n v="143691"/>
    <n v="288341"/>
    <n v="23745"/>
    <n v="20462"/>
    <n v="18533"/>
    <n v="17033"/>
    <n v="12459"/>
    <n v="10696"/>
    <n v="8864"/>
    <n v="7858"/>
    <n v="6133"/>
    <n v="5066"/>
    <n v="3638"/>
    <n v="3193"/>
    <n v="2050"/>
    <n v="2069"/>
    <n v="1245"/>
    <n v="1032"/>
    <n v="574"/>
    <n v="23312"/>
    <n v="20245"/>
    <n v="18047"/>
    <n v="15848"/>
    <n v="12839"/>
    <n v="10656"/>
    <n v="8559"/>
    <n v="7124"/>
    <n v="6002"/>
    <n v="5069"/>
    <n v="3904"/>
    <n v="3537"/>
    <n v="2644"/>
    <n v="2448"/>
    <n v="1642"/>
    <n v="1213"/>
    <n v="602"/>
    <n v="47057"/>
    <n v="40707"/>
    <n v="36580"/>
    <n v="32881"/>
    <n v="25298"/>
    <n v="21352"/>
    <n v="17423"/>
    <n v="14982"/>
    <n v="12135"/>
    <n v="10135"/>
    <n v="7542"/>
    <n v="6730"/>
    <n v="4694"/>
    <n v="4517"/>
    <n v="2887"/>
    <n v="2245"/>
    <n v="1176"/>
  </r>
  <r>
    <s v="NGA"/>
    <x v="0"/>
    <m/>
    <x v="31"/>
    <m/>
    <s v="QUA'AN PAN"/>
    <m/>
    <n v="117947"/>
    <n v="122520"/>
    <n v="240467"/>
    <n v="20556"/>
    <n v="18793"/>
    <n v="15504"/>
    <n v="12563"/>
    <n v="9425"/>
    <n v="8200"/>
    <n v="7107"/>
    <n v="6307"/>
    <n v="4761"/>
    <n v="3682"/>
    <n v="2980"/>
    <n v="2350"/>
    <n v="1835"/>
    <n v="1451"/>
    <n v="1181"/>
    <n v="761"/>
    <n v="491"/>
    <n v="20624"/>
    <n v="19177"/>
    <n v="15722"/>
    <n v="12961"/>
    <n v="10232"/>
    <n v="8649"/>
    <n v="7418"/>
    <n v="5662"/>
    <n v="5127"/>
    <n v="3870"/>
    <n v="3255"/>
    <n v="2661"/>
    <n v="2530"/>
    <n v="1843"/>
    <n v="1296"/>
    <n v="851"/>
    <n v="642"/>
    <n v="41180"/>
    <n v="37970"/>
    <n v="31226"/>
    <n v="25524"/>
    <n v="19657"/>
    <n v="16849"/>
    <n v="14525"/>
    <n v="11969"/>
    <n v="9888"/>
    <n v="7552"/>
    <n v="6235"/>
    <n v="5011"/>
    <n v="4365"/>
    <n v="3294"/>
    <n v="2477"/>
    <n v="1612"/>
    <n v="1133"/>
  </r>
  <r>
    <s v="NGA"/>
    <x v="0"/>
    <m/>
    <x v="31"/>
    <m/>
    <s v="RIYOM"/>
    <m/>
    <n v="113715"/>
    <n v="111798"/>
    <n v="225513"/>
    <n v="21014"/>
    <n v="17817"/>
    <n v="14445"/>
    <n v="12155"/>
    <n v="8699"/>
    <n v="8519"/>
    <n v="7593"/>
    <n v="6550"/>
    <n v="4822"/>
    <n v="3457"/>
    <n v="2379"/>
    <n v="1955"/>
    <n v="1315"/>
    <n v="1209"/>
    <n v="828"/>
    <n v="633"/>
    <n v="325"/>
    <n v="20781"/>
    <n v="17136"/>
    <n v="14006"/>
    <n v="11783"/>
    <n v="9780"/>
    <n v="8451"/>
    <n v="6652"/>
    <n v="5469"/>
    <n v="4060"/>
    <n v="3130"/>
    <n v="2488"/>
    <n v="2290"/>
    <n v="1712"/>
    <n v="1704"/>
    <n v="1220"/>
    <n v="708"/>
    <n v="428"/>
    <n v="41795"/>
    <n v="34953"/>
    <n v="28451"/>
    <n v="23938"/>
    <n v="18479"/>
    <n v="16970"/>
    <n v="14245"/>
    <n v="12019"/>
    <n v="8882"/>
    <n v="6587"/>
    <n v="4867"/>
    <n v="4245"/>
    <n v="3027"/>
    <n v="2913"/>
    <n v="2048"/>
    <n v="1341"/>
    <n v="753"/>
  </r>
  <r>
    <s v="NGA"/>
    <x v="0"/>
    <m/>
    <x v="31"/>
    <m/>
    <s v="SHENDAM"/>
    <m/>
    <n v="123616"/>
    <n v="124367"/>
    <n v="247983"/>
    <n v="21389"/>
    <n v="18235"/>
    <n v="15221"/>
    <n v="13309"/>
    <n v="10027"/>
    <n v="8954"/>
    <n v="8196"/>
    <n v="7222"/>
    <n v="5513"/>
    <n v="4311"/>
    <n v="3227"/>
    <n v="2510"/>
    <n v="1798"/>
    <n v="1437"/>
    <n v="1121"/>
    <n v="721"/>
    <n v="425"/>
    <n v="21118"/>
    <n v="18418"/>
    <n v="15606"/>
    <n v="13359"/>
    <n v="10817"/>
    <n v="9288"/>
    <n v="7948"/>
    <n v="6000"/>
    <n v="5438"/>
    <n v="3862"/>
    <n v="3483"/>
    <n v="2466"/>
    <n v="2200"/>
    <n v="1564"/>
    <n v="1410"/>
    <n v="812"/>
    <n v="578"/>
    <n v="42507"/>
    <n v="36653"/>
    <n v="30827"/>
    <n v="26668"/>
    <n v="20844"/>
    <n v="18242"/>
    <n v="16144"/>
    <n v="13222"/>
    <n v="10951"/>
    <n v="8173"/>
    <n v="6710"/>
    <n v="4976"/>
    <n v="3998"/>
    <n v="3001"/>
    <n v="2531"/>
    <n v="1533"/>
    <n v="1003"/>
  </r>
  <r>
    <s v="NGA"/>
    <x v="0"/>
    <m/>
    <x v="31"/>
    <m/>
    <s v="WASE"/>
    <m/>
    <n v="108922"/>
    <n v="108700"/>
    <n v="217622"/>
    <n v="20945"/>
    <n v="17454"/>
    <n v="13396"/>
    <n v="10717"/>
    <n v="7881"/>
    <n v="7549"/>
    <n v="7417"/>
    <n v="6304"/>
    <n v="4957"/>
    <n v="3450"/>
    <n v="2688"/>
    <n v="1930"/>
    <n v="1425"/>
    <n v="1097"/>
    <n v="917"/>
    <n v="454"/>
    <n v="341"/>
    <n v="20926"/>
    <n v="17317"/>
    <n v="13328"/>
    <n v="11353"/>
    <n v="9926"/>
    <n v="8479"/>
    <n v="6890"/>
    <n v="5034"/>
    <n v="4183"/>
    <n v="2766"/>
    <n v="2617"/>
    <n v="1571"/>
    <n v="1610"/>
    <n v="960"/>
    <n v="870"/>
    <n v="474"/>
    <n v="396"/>
    <n v="41871"/>
    <n v="34771"/>
    <n v="26724"/>
    <n v="22070"/>
    <n v="17807"/>
    <n v="16028"/>
    <n v="14307"/>
    <n v="11338"/>
    <n v="9140"/>
    <n v="6216"/>
    <n v="5305"/>
    <n v="3501"/>
    <n v="3035"/>
    <n v="2057"/>
    <n v="1787"/>
    <n v="928"/>
    <n v="737"/>
  </r>
  <r>
    <s v="NGA"/>
    <x v="0"/>
    <m/>
    <x v="32"/>
    <m/>
    <s v="ABUA/ODUAL"/>
    <m/>
    <n v="264905"/>
    <n v="251623"/>
    <n v="516528"/>
    <n v="30875"/>
    <n v="34752"/>
    <n v="35733"/>
    <n v="33677"/>
    <n v="26002"/>
    <n v="18679"/>
    <n v="15762"/>
    <n v="14000"/>
    <n v="13683"/>
    <n v="11564"/>
    <n v="9645"/>
    <n v="6332"/>
    <n v="5835"/>
    <n v="3167"/>
    <n v="2827"/>
    <n v="1288"/>
    <n v="1084"/>
    <n v="28921"/>
    <n v="32015"/>
    <n v="32881"/>
    <n v="29655"/>
    <n v="21443"/>
    <n v="18517"/>
    <n v="17267"/>
    <n v="16664"/>
    <n v="13359"/>
    <n v="11174"/>
    <n v="8985"/>
    <n v="6186"/>
    <n v="5752"/>
    <n v="4290"/>
    <n v="2131"/>
    <n v="1457"/>
    <n v="926"/>
    <n v="59796"/>
    <n v="66767"/>
    <n v="68614"/>
    <n v="63332"/>
    <n v="47445"/>
    <n v="37196"/>
    <n v="33029"/>
    <n v="30664"/>
    <n v="27042"/>
    <n v="22738"/>
    <n v="18630"/>
    <n v="12518"/>
    <n v="11587"/>
    <n v="7457"/>
    <n v="4958"/>
    <n v="2745"/>
    <n v="2010"/>
  </r>
  <r>
    <s v="NGA"/>
    <x v="0"/>
    <m/>
    <x v="32"/>
    <m/>
    <s v="AHOADA EAST"/>
    <m/>
    <n v="169438"/>
    <n v="161423"/>
    <n v="330861"/>
    <n v="20577"/>
    <n v="22042"/>
    <n v="22933"/>
    <n v="20953"/>
    <n v="16446"/>
    <n v="12402"/>
    <n v="10053"/>
    <n v="9059"/>
    <n v="8227"/>
    <n v="7192"/>
    <n v="5693"/>
    <n v="4496"/>
    <n v="3269"/>
    <n v="2623"/>
    <n v="1700"/>
    <n v="1098"/>
    <n v="675"/>
    <n v="19460"/>
    <n v="20034"/>
    <n v="20728"/>
    <n v="18105"/>
    <n v="13751"/>
    <n v="12011"/>
    <n v="10682"/>
    <n v="10508"/>
    <n v="8376"/>
    <n v="7554"/>
    <n v="5338"/>
    <n v="5220"/>
    <n v="3581"/>
    <n v="2824"/>
    <n v="1613"/>
    <n v="1036"/>
    <n v="602"/>
    <n v="40037"/>
    <n v="42076"/>
    <n v="43661"/>
    <n v="39058"/>
    <n v="30197"/>
    <n v="24413"/>
    <n v="20735"/>
    <n v="19567"/>
    <n v="16603"/>
    <n v="14746"/>
    <n v="11031"/>
    <n v="9716"/>
    <n v="6850"/>
    <n v="5447"/>
    <n v="3313"/>
    <n v="2134"/>
    <n v="1277"/>
  </r>
  <r>
    <s v="NGA"/>
    <x v="0"/>
    <m/>
    <x v="32"/>
    <m/>
    <s v="AHOADA WEST"/>
    <m/>
    <n v="253230"/>
    <n v="242525"/>
    <n v="495755"/>
    <n v="30420"/>
    <n v="32624"/>
    <n v="33553"/>
    <n v="31867"/>
    <n v="25027"/>
    <n v="18265"/>
    <n v="15071"/>
    <n v="13430"/>
    <n v="12768"/>
    <n v="10954"/>
    <n v="9015"/>
    <n v="6446"/>
    <n v="4862"/>
    <n v="3838"/>
    <n v="2474"/>
    <n v="1462"/>
    <n v="1154"/>
    <n v="28590"/>
    <n v="30232"/>
    <n v="30773"/>
    <n v="27779"/>
    <n v="20736"/>
    <n v="17646"/>
    <n v="16055"/>
    <n v="15591"/>
    <n v="12675"/>
    <n v="11634"/>
    <n v="8259"/>
    <n v="7227"/>
    <n v="4864"/>
    <n v="4832"/>
    <n v="2646"/>
    <n v="1990"/>
    <n v="996"/>
    <n v="59010"/>
    <n v="62856"/>
    <n v="64326"/>
    <n v="59646"/>
    <n v="45763"/>
    <n v="35911"/>
    <n v="31126"/>
    <n v="29021"/>
    <n v="25443"/>
    <n v="22588"/>
    <n v="17274"/>
    <n v="13673"/>
    <n v="9726"/>
    <n v="8670"/>
    <n v="5120"/>
    <n v="3452"/>
    <n v="2150"/>
  </r>
  <r>
    <s v="NGA"/>
    <x v="0"/>
    <m/>
    <x v="32"/>
    <m/>
    <s v="AKUKU-TORU"/>
    <m/>
    <n v="113425"/>
    <n v="107946"/>
    <n v="221371"/>
    <n v="13214"/>
    <n v="14414"/>
    <n v="14609"/>
    <n v="13819"/>
    <n v="11096"/>
    <n v="8615"/>
    <n v="7115"/>
    <n v="6487"/>
    <n v="5778"/>
    <n v="4950"/>
    <n v="3839"/>
    <n v="3086"/>
    <n v="2404"/>
    <n v="1851"/>
    <n v="1162"/>
    <n v="644"/>
    <n v="342"/>
    <n v="12347"/>
    <n v="13324"/>
    <n v="13658"/>
    <n v="12263"/>
    <n v="9082"/>
    <n v="7830"/>
    <n v="7050"/>
    <n v="7073"/>
    <n v="5639"/>
    <n v="5243"/>
    <n v="3474"/>
    <n v="3789"/>
    <n v="2116"/>
    <n v="2390"/>
    <n v="1127"/>
    <n v="1123"/>
    <n v="418"/>
    <n v="25561"/>
    <n v="27738"/>
    <n v="28267"/>
    <n v="26082"/>
    <n v="20178"/>
    <n v="16445"/>
    <n v="14165"/>
    <n v="13560"/>
    <n v="11417"/>
    <n v="10193"/>
    <n v="7313"/>
    <n v="6875"/>
    <n v="4520"/>
    <n v="4241"/>
    <n v="2289"/>
    <n v="1767"/>
    <n v="760"/>
  </r>
  <r>
    <s v="NGA"/>
    <x v="0"/>
    <m/>
    <x v="32"/>
    <m/>
    <s v="ANDONI"/>
    <m/>
    <n v="156903"/>
    <n v="149904"/>
    <n v="306807"/>
    <n v="19925"/>
    <n v="20524"/>
    <n v="20648"/>
    <n v="19646"/>
    <n v="15126"/>
    <n v="11126"/>
    <n v="9177"/>
    <n v="8437"/>
    <n v="7745"/>
    <n v="6662"/>
    <n v="5518"/>
    <n v="3770"/>
    <n v="3415"/>
    <n v="2102"/>
    <n v="1504"/>
    <n v="1059"/>
    <n v="519"/>
    <n v="18123"/>
    <n v="18835"/>
    <n v="18625"/>
    <n v="16938"/>
    <n v="12552"/>
    <n v="10757"/>
    <n v="9975"/>
    <n v="9835"/>
    <n v="7876"/>
    <n v="7135"/>
    <n v="5105"/>
    <n v="4541"/>
    <n v="3444"/>
    <n v="3494"/>
    <n v="1433"/>
    <n v="690"/>
    <n v="546"/>
    <n v="38048"/>
    <n v="39359"/>
    <n v="39273"/>
    <n v="36584"/>
    <n v="27678"/>
    <n v="21883"/>
    <n v="19152"/>
    <n v="18272"/>
    <n v="15621"/>
    <n v="13797"/>
    <n v="10623"/>
    <n v="8311"/>
    <n v="6859"/>
    <n v="5596"/>
    <n v="2937"/>
    <n v="1749"/>
    <n v="1065"/>
  </r>
  <r>
    <s v="NGA"/>
    <x v="0"/>
    <m/>
    <x v="32"/>
    <m/>
    <s v="ASARI-TORU"/>
    <m/>
    <n v="128241"/>
    <n v="124270"/>
    <n v="252511"/>
    <n v="14184"/>
    <n v="15484"/>
    <n v="16526"/>
    <n v="16393"/>
    <n v="13133"/>
    <n v="9775"/>
    <n v="7996"/>
    <n v="6829"/>
    <n v="6593"/>
    <n v="5503"/>
    <n v="4556"/>
    <n v="3334"/>
    <n v="2885"/>
    <n v="2020"/>
    <n v="1589"/>
    <n v="882"/>
    <n v="559"/>
    <n v="13354"/>
    <n v="14681"/>
    <n v="15634"/>
    <n v="14784"/>
    <n v="10891"/>
    <n v="8888"/>
    <n v="8270"/>
    <n v="7971"/>
    <n v="6723"/>
    <n v="6127"/>
    <n v="4322"/>
    <n v="4271"/>
    <n v="2849"/>
    <n v="2530"/>
    <n v="1314"/>
    <n v="1088"/>
    <n v="573"/>
    <n v="27538"/>
    <n v="30165"/>
    <n v="32160"/>
    <n v="31177"/>
    <n v="24024"/>
    <n v="18663"/>
    <n v="16266"/>
    <n v="14800"/>
    <n v="13316"/>
    <n v="11630"/>
    <n v="8878"/>
    <n v="7605"/>
    <n v="5734"/>
    <n v="4550"/>
    <n v="2903"/>
    <n v="1970"/>
    <n v="1132"/>
  </r>
  <r>
    <s v="NGA"/>
    <x v="0"/>
    <m/>
    <x v="32"/>
    <m/>
    <s v="BONNY"/>
    <m/>
    <n v="287191"/>
    <n v="240712"/>
    <n v="527903"/>
    <n v="28916"/>
    <n v="31048"/>
    <n v="31734"/>
    <n v="31908"/>
    <n v="30472"/>
    <n v="27760"/>
    <n v="25187"/>
    <n v="20810"/>
    <n v="16440"/>
    <n v="13215"/>
    <n v="9139"/>
    <n v="7249"/>
    <n v="5178"/>
    <n v="3715"/>
    <n v="2199"/>
    <n v="1403"/>
    <n v="818"/>
    <n v="26844"/>
    <n v="28378"/>
    <n v="29733"/>
    <n v="28460"/>
    <n v="24036"/>
    <n v="21596"/>
    <n v="17745"/>
    <n v="16235"/>
    <n v="11720"/>
    <n v="10450"/>
    <n v="6889"/>
    <n v="6840"/>
    <n v="4123"/>
    <n v="3376"/>
    <n v="2137"/>
    <n v="1177"/>
    <n v="973"/>
    <n v="55760"/>
    <n v="59426"/>
    <n v="61467"/>
    <n v="60368"/>
    <n v="54508"/>
    <n v="49356"/>
    <n v="42932"/>
    <n v="37045"/>
    <n v="28160"/>
    <n v="23665"/>
    <n v="16028"/>
    <n v="14089"/>
    <n v="9301"/>
    <n v="7091"/>
    <n v="4336"/>
    <n v="2580"/>
    <n v="1791"/>
  </r>
  <r>
    <s v="NGA"/>
    <x v="0"/>
    <m/>
    <x v="32"/>
    <m/>
    <s v="DEGEMA"/>
    <m/>
    <n v="288895"/>
    <n v="275603"/>
    <n v="564498"/>
    <n v="33783"/>
    <n v="37156"/>
    <n v="37854"/>
    <n v="36431"/>
    <n v="28244"/>
    <n v="20661"/>
    <n v="17469"/>
    <n v="15123"/>
    <n v="14828"/>
    <n v="12362"/>
    <n v="9952"/>
    <n v="7727"/>
    <n v="7121"/>
    <n v="4913"/>
    <n v="2656"/>
    <n v="1781"/>
    <n v="834"/>
    <n v="31804"/>
    <n v="34322"/>
    <n v="34621"/>
    <n v="32399"/>
    <n v="23292"/>
    <n v="19747"/>
    <n v="18165"/>
    <n v="18099"/>
    <n v="14764"/>
    <n v="13225"/>
    <n v="9468"/>
    <n v="9373"/>
    <n v="5797"/>
    <n v="4297"/>
    <n v="2869"/>
    <n v="2284"/>
    <n v="1077"/>
    <n v="65587"/>
    <n v="71478"/>
    <n v="72475"/>
    <n v="68830"/>
    <n v="51536"/>
    <n v="40408"/>
    <n v="35634"/>
    <n v="33222"/>
    <n v="29592"/>
    <n v="25587"/>
    <n v="19420"/>
    <n v="17100"/>
    <n v="12918"/>
    <n v="9210"/>
    <n v="5525"/>
    <n v="4065"/>
    <n v="1911"/>
  </r>
  <r>
    <s v="NGA"/>
    <x v="0"/>
    <m/>
    <x v="32"/>
    <m/>
    <s v="ELEME"/>
    <m/>
    <n v="202615"/>
    <n v="189163"/>
    <n v="391778"/>
    <n v="22443"/>
    <n v="24599"/>
    <n v="26552"/>
    <n v="25799"/>
    <n v="21544"/>
    <n v="15574"/>
    <n v="11914"/>
    <n v="10975"/>
    <n v="10419"/>
    <n v="9443"/>
    <n v="7190"/>
    <n v="5414"/>
    <n v="4683"/>
    <n v="2785"/>
    <n v="1804"/>
    <n v="829"/>
    <n v="648"/>
    <n v="20864"/>
    <n v="23470"/>
    <n v="25080"/>
    <n v="23144"/>
    <n v="17241"/>
    <n v="14455"/>
    <n v="12723"/>
    <n v="12831"/>
    <n v="10210"/>
    <n v="9285"/>
    <n v="6283"/>
    <n v="5078"/>
    <n v="3393"/>
    <n v="2621"/>
    <n v="1105"/>
    <n v="847"/>
    <n v="533"/>
    <n v="43307"/>
    <n v="48069"/>
    <n v="51632"/>
    <n v="48943"/>
    <n v="38785"/>
    <n v="30029"/>
    <n v="24637"/>
    <n v="23806"/>
    <n v="20629"/>
    <n v="18728"/>
    <n v="13473"/>
    <n v="10492"/>
    <n v="8076"/>
    <n v="5406"/>
    <n v="2909"/>
    <n v="1676"/>
    <n v="1181"/>
  </r>
  <r>
    <s v="NGA"/>
    <x v="0"/>
    <m/>
    <x v="32"/>
    <m/>
    <s v="EMUOHA"/>
    <m/>
    <n v="115945"/>
    <n v="111555"/>
    <n v="227500"/>
    <n v="15233"/>
    <n v="14554"/>
    <n v="15035"/>
    <n v="14235"/>
    <n v="11362"/>
    <n v="8499"/>
    <n v="7078"/>
    <n v="6221"/>
    <n v="5840"/>
    <n v="4946"/>
    <n v="3856"/>
    <n v="2883"/>
    <n v="2408"/>
    <n v="1701"/>
    <n v="1084"/>
    <n v="614"/>
    <n v="396"/>
    <n v="13784"/>
    <n v="13414"/>
    <n v="14501"/>
    <n v="13294"/>
    <n v="10100"/>
    <n v="8269"/>
    <n v="7560"/>
    <n v="6861"/>
    <n v="5627"/>
    <n v="4799"/>
    <n v="3408"/>
    <n v="3308"/>
    <n v="2436"/>
    <n v="1946"/>
    <n v="1092"/>
    <n v="714"/>
    <n v="442"/>
    <n v="29017"/>
    <n v="27968"/>
    <n v="29536"/>
    <n v="27529"/>
    <n v="21462"/>
    <n v="16768"/>
    <n v="14638"/>
    <n v="13082"/>
    <n v="11467"/>
    <n v="9745"/>
    <n v="7264"/>
    <n v="6191"/>
    <n v="4844"/>
    <n v="3647"/>
    <n v="2176"/>
    <n v="1328"/>
    <n v="838"/>
  </r>
  <r>
    <s v="NGA"/>
    <x v="0"/>
    <m/>
    <x v="32"/>
    <m/>
    <s v="ETCHE"/>
    <m/>
    <n v="160827"/>
    <n v="154166"/>
    <n v="314993"/>
    <n v="18853"/>
    <n v="19959"/>
    <n v="20855"/>
    <n v="20130"/>
    <n v="16203"/>
    <n v="12126"/>
    <n v="10247"/>
    <n v="9133"/>
    <n v="8396"/>
    <n v="7003"/>
    <n v="5583"/>
    <n v="3993"/>
    <n v="3398"/>
    <n v="2029"/>
    <n v="1468"/>
    <n v="806"/>
    <n v="645"/>
    <n v="17523"/>
    <n v="18435"/>
    <n v="19463"/>
    <n v="18108"/>
    <n v="13831"/>
    <n v="11723"/>
    <n v="10624"/>
    <n v="10007"/>
    <n v="8212"/>
    <n v="7184"/>
    <n v="5275"/>
    <n v="4481"/>
    <n v="3629"/>
    <n v="2468"/>
    <n v="1480"/>
    <n v="1058"/>
    <n v="665"/>
    <n v="36376"/>
    <n v="38394"/>
    <n v="40318"/>
    <n v="38238"/>
    <n v="30034"/>
    <n v="23849"/>
    <n v="20871"/>
    <n v="19140"/>
    <n v="16608"/>
    <n v="14187"/>
    <n v="10858"/>
    <n v="8474"/>
    <n v="7027"/>
    <n v="4497"/>
    <n v="2948"/>
    <n v="1864"/>
    <n v="1310"/>
  </r>
  <r>
    <s v="NGA"/>
    <x v="0"/>
    <m/>
    <x v="32"/>
    <m/>
    <s v="GOKANA"/>
    <m/>
    <n v="150581"/>
    <n v="148239"/>
    <n v="298820"/>
    <n v="17964"/>
    <n v="19457"/>
    <n v="19897"/>
    <n v="18781"/>
    <n v="14531"/>
    <n v="10736"/>
    <n v="8798"/>
    <n v="8095"/>
    <n v="7618"/>
    <n v="6666"/>
    <n v="5526"/>
    <n v="3787"/>
    <n v="3266"/>
    <n v="2373"/>
    <n v="1504"/>
    <n v="1072"/>
    <n v="510"/>
    <n v="17248"/>
    <n v="18511"/>
    <n v="18866"/>
    <n v="17160"/>
    <n v="12285"/>
    <n v="10733"/>
    <n v="9760"/>
    <n v="9805"/>
    <n v="7876"/>
    <n v="7108"/>
    <n v="5136"/>
    <n v="4628"/>
    <n v="3099"/>
    <n v="3082"/>
    <n v="1377"/>
    <n v="853"/>
    <n v="712"/>
    <n v="35212"/>
    <n v="37968"/>
    <n v="38763"/>
    <n v="35941"/>
    <n v="26816"/>
    <n v="21469"/>
    <n v="18558"/>
    <n v="17900"/>
    <n v="15494"/>
    <n v="13774"/>
    <n v="10662"/>
    <n v="8415"/>
    <n v="6365"/>
    <n v="5455"/>
    <n v="2881"/>
    <n v="1925"/>
    <n v="1222"/>
  </r>
  <r>
    <s v="NGA"/>
    <x v="0"/>
    <m/>
    <x v="32"/>
    <m/>
    <s v="IKWERRE"/>
    <m/>
    <n v="128593"/>
    <n v="119518"/>
    <n v="248111"/>
    <n v="14794"/>
    <n v="14711"/>
    <n v="15842"/>
    <n v="16344"/>
    <n v="14293"/>
    <n v="10641"/>
    <n v="8587"/>
    <n v="7447"/>
    <n v="6461"/>
    <n v="5685"/>
    <n v="4274"/>
    <n v="3269"/>
    <n v="2356"/>
    <n v="1749"/>
    <n v="1073"/>
    <n v="662"/>
    <n v="405"/>
    <n v="13695"/>
    <n v="13751"/>
    <n v="15351"/>
    <n v="15217"/>
    <n v="12231"/>
    <n v="9658"/>
    <n v="8107"/>
    <n v="7459"/>
    <n v="5925"/>
    <n v="5111"/>
    <n v="3822"/>
    <n v="3109"/>
    <n v="2253"/>
    <n v="1691"/>
    <n v="1020"/>
    <n v="636"/>
    <n v="482"/>
    <n v="28489"/>
    <n v="28462"/>
    <n v="31193"/>
    <n v="31561"/>
    <n v="26524"/>
    <n v="20299"/>
    <n v="16694"/>
    <n v="14906"/>
    <n v="12386"/>
    <n v="10796"/>
    <n v="8096"/>
    <n v="6378"/>
    <n v="4609"/>
    <n v="3440"/>
    <n v="2093"/>
    <n v="1298"/>
    <n v="887"/>
  </r>
  <r>
    <s v="NGA"/>
    <x v="0"/>
    <m/>
    <x v="32"/>
    <m/>
    <s v="KHANA"/>
    <m/>
    <n v="181770"/>
    <n v="179393"/>
    <n v="361163"/>
    <n v="20486"/>
    <n v="22620"/>
    <n v="23992"/>
    <n v="24001"/>
    <n v="18703"/>
    <n v="13653"/>
    <n v="10945"/>
    <n v="9866"/>
    <n v="9310"/>
    <n v="8012"/>
    <n v="6038"/>
    <n v="4525"/>
    <n v="3946"/>
    <n v="2759"/>
    <n v="1529"/>
    <n v="889"/>
    <n v="496"/>
    <n v="19487"/>
    <n v="21569"/>
    <n v="23096"/>
    <n v="22825"/>
    <n v="16799"/>
    <n v="13612"/>
    <n v="12473"/>
    <n v="11652"/>
    <n v="9532"/>
    <n v="8272"/>
    <n v="5798"/>
    <n v="4777"/>
    <n v="3615"/>
    <n v="3097"/>
    <n v="1417"/>
    <n v="816"/>
    <n v="556"/>
    <n v="39973"/>
    <n v="44189"/>
    <n v="47088"/>
    <n v="46826"/>
    <n v="35502"/>
    <n v="27265"/>
    <n v="23418"/>
    <n v="21518"/>
    <n v="18842"/>
    <n v="16284"/>
    <n v="11836"/>
    <n v="9302"/>
    <n v="7561"/>
    <n v="5856"/>
    <n v="2946"/>
    <n v="1705"/>
    <n v="1052"/>
  </r>
  <r>
    <s v="NGA"/>
    <x v="0"/>
    <m/>
    <x v="32"/>
    <m/>
    <s v="OBIO/AKPOR"/>
    <m/>
    <n v="372077"/>
    <n v="335931"/>
    <n v="708008"/>
    <n v="43654"/>
    <n v="35799"/>
    <n v="35411"/>
    <n v="37087"/>
    <n v="45033"/>
    <n v="43167"/>
    <n v="37553"/>
    <n v="29886"/>
    <n v="20877"/>
    <n v="16246"/>
    <n v="9698"/>
    <n v="8051"/>
    <n v="3706"/>
    <n v="2940"/>
    <n v="1312"/>
    <n v="1023"/>
    <n v="634"/>
    <n v="41544"/>
    <n v="35558"/>
    <n v="40746"/>
    <n v="40867"/>
    <n v="42627"/>
    <n v="36873"/>
    <n v="27573"/>
    <n v="21231"/>
    <n v="14157"/>
    <n v="11019"/>
    <n v="7142"/>
    <n v="6184"/>
    <n v="3402"/>
    <n v="3301"/>
    <n v="1588"/>
    <n v="1324"/>
    <n v="795"/>
    <n v="85198"/>
    <n v="71357"/>
    <n v="76157"/>
    <n v="77954"/>
    <n v="87660"/>
    <n v="80040"/>
    <n v="65126"/>
    <n v="51117"/>
    <n v="35034"/>
    <n v="27265"/>
    <n v="16840"/>
    <n v="14235"/>
    <n v="7108"/>
    <n v="6241"/>
    <n v="2900"/>
    <n v="2347"/>
    <n v="1429"/>
  </r>
  <r>
    <s v="NGA"/>
    <x v="0"/>
    <m/>
    <x v="32"/>
    <m/>
    <s v="OGBA/EGBEMA/NDONI"/>
    <m/>
    <n v="187929"/>
    <n v="178769"/>
    <n v="366698"/>
    <n v="23297"/>
    <n v="23639"/>
    <n v="24155"/>
    <n v="22940"/>
    <n v="19071"/>
    <n v="14241"/>
    <n v="11846"/>
    <n v="10114"/>
    <n v="9283"/>
    <n v="7824"/>
    <n v="5978"/>
    <n v="5141"/>
    <n v="3626"/>
    <n v="3091"/>
    <n v="1809"/>
    <n v="1274"/>
    <n v="600"/>
    <n v="22137"/>
    <n v="22069"/>
    <n v="22286"/>
    <n v="20606"/>
    <n v="16411"/>
    <n v="13348"/>
    <n v="11700"/>
    <n v="11197"/>
    <n v="8995"/>
    <n v="8027"/>
    <n v="5605"/>
    <n v="5594"/>
    <n v="3474"/>
    <n v="3223"/>
    <n v="1895"/>
    <n v="1482"/>
    <n v="720"/>
    <n v="45434"/>
    <n v="45708"/>
    <n v="46441"/>
    <n v="43546"/>
    <n v="35482"/>
    <n v="27589"/>
    <n v="23546"/>
    <n v="21311"/>
    <n v="18278"/>
    <n v="15851"/>
    <n v="11583"/>
    <n v="10735"/>
    <n v="7100"/>
    <n v="6314"/>
    <n v="3704"/>
    <n v="2756"/>
    <n v="1320"/>
  </r>
  <r>
    <s v="NGA"/>
    <x v="0"/>
    <m/>
    <x v="32"/>
    <m/>
    <s v="OGU/BOLO"/>
    <m/>
    <n v="49401"/>
    <n v="47570"/>
    <n v="96971"/>
    <n v="5908"/>
    <n v="6350"/>
    <n v="6471"/>
    <n v="6146"/>
    <n v="5040"/>
    <n v="3644"/>
    <n v="2919"/>
    <n v="2635"/>
    <n v="2415"/>
    <n v="2022"/>
    <n v="1559"/>
    <n v="1535"/>
    <n v="1028"/>
    <n v="791"/>
    <n v="552"/>
    <n v="275"/>
    <n v="111"/>
    <n v="5667"/>
    <n v="5935"/>
    <n v="5980"/>
    <n v="5481"/>
    <n v="4023"/>
    <n v="3286"/>
    <n v="2997"/>
    <n v="2902"/>
    <n v="2429"/>
    <n v="2221"/>
    <n v="1403"/>
    <n v="1703"/>
    <n v="1397"/>
    <n v="1126"/>
    <n v="465"/>
    <n v="420"/>
    <n v="135"/>
    <n v="11575"/>
    <n v="12285"/>
    <n v="12451"/>
    <n v="11627"/>
    <n v="9063"/>
    <n v="6930"/>
    <n v="5916"/>
    <n v="5537"/>
    <n v="4844"/>
    <n v="4243"/>
    <n v="2962"/>
    <n v="3238"/>
    <n v="2425"/>
    <n v="1917"/>
    <n v="1017"/>
    <n v="695"/>
    <n v="246"/>
  </r>
  <r>
    <s v="NGA"/>
    <x v="0"/>
    <m/>
    <x v="32"/>
    <m/>
    <s v="OKRIKA"/>
    <m/>
    <n v="146599"/>
    <n v="139722"/>
    <n v="286321"/>
    <n v="16486"/>
    <n v="18452"/>
    <n v="19216"/>
    <n v="18711"/>
    <n v="15023"/>
    <n v="10870"/>
    <n v="8802"/>
    <n v="7944"/>
    <n v="7411"/>
    <n v="6282"/>
    <n v="4736"/>
    <n v="4288"/>
    <n v="2895"/>
    <n v="2592"/>
    <n v="1512"/>
    <n v="949"/>
    <n v="430"/>
    <n v="15545"/>
    <n v="17108"/>
    <n v="18007"/>
    <n v="16457"/>
    <n v="12086"/>
    <n v="10336"/>
    <n v="9267"/>
    <n v="9323"/>
    <n v="7377"/>
    <n v="6672"/>
    <n v="4505"/>
    <n v="4557"/>
    <n v="3212"/>
    <n v="2765"/>
    <n v="1117"/>
    <n v="787"/>
    <n v="601"/>
    <n v="32031"/>
    <n v="35560"/>
    <n v="37223"/>
    <n v="35168"/>
    <n v="27109"/>
    <n v="21206"/>
    <n v="18069"/>
    <n v="17267"/>
    <n v="14788"/>
    <n v="12954"/>
    <n v="9241"/>
    <n v="8845"/>
    <n v="6107"/>
    <n v="5357"/>
    <n v="2629"/>
    <n v="1736"/>
    <n v="1031"/>
  </r>
  <r>
    <s v="NGA"/>
    <x v="0"/>
    <m/>
    <x v="32"/>
    <m/>
    <s v="OMUMA"/>
    <m/>
    <n v="63990"/>
    <n v="62530"/>
    <n v="126520"/>
    <n v="7263"/>
    <n v="7832"/>
    <n v="8218"/>
    <n v="8330"/>
    <n v="6689"/>
    <n v="4734"/>
    <n v="3850"/>
    <n v="3400"/>
    <n v="3276"/>
    <n v="2748"/>
    <n v="2345"/>
    <n v="1487"/>
    <n v="1650"/>
    <n v="1045"/>
    <n v="662"/>
    <n v="249"/>
    <n v="212"/>
    <n v="6901"/>
    <n v="7313"/>
    <n v="7865"/>
    <n v="7678"/>
    <n v="5663"/>
    <n v="4612"/>
    <n v="4267"/>
    <n v="4107"/>
    <n v="3374"/>
    <n v="2983"/>
    <n v="2373"/>
    <n v="1507"/>
    <n v="1385"/>
    <n v="1381"/>
    <n v="536"/>
    <n v="304"/>
    <n v="281"/>
    <n v="14164"/>
    <n v="15145"/>
    <n v="16083"/>
    <n v="16008"/>
    <n v="12352"/>
    <n v="9346"/>
    <n v="8117"/>
    <n v="7507"/>
    <n v="6650"/>
    <n v="5731"/>
    <n v="4718"/>
    <n v="2994"/>
    <n v="3035"/>
    <n v="2426"/>
    <n v="1198"/>
    <n v="553"/>
    <n v="493"/>
  </r>
  <r>
    <s v="NGA"/>
    <x v="0"/>
    <m/>
    <x v="32"/>
    <m/>
    <s v="OPOBO/NKORO"/>
    <m/>
    <n v="108719"/>
    <n v="106446"/>
    <n v="215165"/>
    <n v="13284"/>
    <n v="13765"/>
    <n v="14170"/>
    <n v="13495"/>
    <n v="10566"/>
    <n v="7927"/>
    <n v="6330"/>
    <n v="5777"/>
    <n v="5360"/>
    <n v="4812"/>
    <n v="3936"/>
    <n v="2994"/>
    <n v="2240"/>
    <n v="1684"/>
    <n v="1186"/>
    <n v="753"/>
    <n v="440"/>
    <n v="12606"/>
    <n v="12850"/>
    <n v="13273"/>
    <n v="12152"/>
    <n v="8990"/>
    <n v="7619"/>
    <n v="6930"/>
    <n v="7054"/>
    <n v="5571"/>
    <n v="5242"/>
    <n v="3905"/>
    <n v="3294"/>
    <n v="2431"/>
    <n v="2265"/>
    <n v="830"/>
    <n v="870"/>
    <n v="564"/>
    <n v="25890"/>
    <n v="26615"/>
    <n v="27443"/>
    <n v="25647"/>
    <n v="19556"/>
    <n v="15546"/>
    <n v="13260"/>
    <n v="12831"/>
    <n v="10931"/>
    <n v="10054"/>
    <n v="7841"/>
    <n v="6288"/>
    <n v="4671"/>
    <n v="3949"/>
    <n v="2016"/>
    <n v="1623"/>
    <n v="1004"/>
  </r>
  <r>
    <s v="NGA"/>
    <x v="0"/>
    <m/>
    <x v="32"/>
    <m/>
    <s v="OYIGBO"/>
    <m/>
    <n v="81609"/>
    <n v="78834"/>
    <n v="160443"/>
    <n v="10289"/>
    <n v="9715"/>
    <n v="10033"/>
    <n v="9207"/>
    <n v="7767"/>
    <n v="6382"/>
    <n v="5842"/>
    <n v="5177"/>
    <n v="4651"/>
    <n v="4042"/>
    <n v="2819"/>
    <n v="2202"/>
    <n v="1395"/>
    <n v="1012"/>
    <n v="507"/>
    <n v="371"/>
    <n v="198"/>
    <n v="9844"/>
    <n v="9642"/>
    <n v="10695"/>
    <n v="9520"/>
    <n v="7442"/>
    <n v="6485"/>
    <n v="5712"/>
    <n v="5003"/>
    <n v="3792"/>
    <n v="3220"/>
    <n v="2284"/>
    <n v="1778"/>
    <n v="1218"/>
    <n v="1059"/>
    <n v="541"/>
    <n v="379"/>
    <n v="220"/>
    <n v="20133"/>
    <n v="19357"/>
    <n v="20728"/>
    <n v="18727"/>
    <n v="15209"/>
    <n v="12867"/>
    <n v="11554"/>
    <n v="10180"/>
    <n v="8443"/>
    <n v="7262"/>
    <n v="5103"/>
    <n v="3980"/>
    <n v="2613"/>
    <n v="2071"/>
    <n v="1048"/>
    <n v="750"/>
    <n v="418"/>
  </r>
  <r>
    <s v="NGA"/>
    <x v="0"/>
    <m/>
    <x v="32"/>
    <m/>
    <s v="PORT HARCOURT"/>
    <m/>
    <n v="302651"/>
    <n v="271548"/>
    <n v="574199"/>
    <n v="30207"/>
    <n v="28359"/>
    <n v="31092"/>
    <n v="32551"/>
    <n v="36952"/>
    <n v="34244"/>
    <n v="27573"/>
    <n v="22222"/>
    <n v="16857"/>
    <n v="14382"/>
    <n v="9015"/>
    <n v="8231"/>
    <n v="4142"/>
    <n v="3515"/>
    <n v="1632"/>
    <n v="1086"/>
    <n v="591"/>
    <n v="28959"/>
    <n v="28292"/>
    <n v="35268"/>
    <n v="34441"/>
    <n v="32462"/>
    <n v="26665"/>
    <n v="20313"/>
    <n v="17163"/>
    <n v="12407"/>
    <n v="10918"/>
    <n v="7275"/>
    <n v="6687"/>
    <n v="3477"/>
    <n v="3305"/>
    <n v="1743"/>
    <n v="1366"/>
    <n v="807"/>
    <n v="59166"/>
    <n v="56651"/>
    <n v="66360"/>
    <n v="66992"/>
    <n v="69414"/>
    <n v="60909"/>
    <n v="47886"/>
    <n v="39385"/>
    <n v="29264"/>
    <n v="25300"/>
    <n v="16290"/>
    <n v="14918"/>
    <n v="7619"/>
    <n v="6820"/>
    <n v="3375"/>
    <n v="2452"/>
    <n v="1398"/>
  </r>
  <r>
    <s v="NGA"/>
    <x v="0"/>
    <m/>
    <x v="32"/>
    <m/>
    <s v="TAI"/>
    <m/>
    <n v="126907"/>
    <n v="120932"/>
    <n v="247839"/>
    <n v="15090"/>
    <n v="15854"/>
    <n v="16475"/>
    <n v="16297"/>
    <n v="12942"/>
    <n v="9409"/>
    <n v="7758"/>
    <n v="6819"/>
    <n v="6406"/>
    <n v="5385"/>
    <n v="4481"/>
    <n v="2889"/>
    <n v="3055"/>
    <n v="1622"/>
    <n v="1381"/>
    <n v="762"/>
    <n v="282"/>
    <n v="14159"/>
    <n v="14724"/>
    <n v="15448"/>
    <n v="14851"/>
    <n v="10942"/>
    <n v="8893"/>
    <n v="8039"/>
    <n v="7733"/>
    <n v="6392"/>
    <n v="5673"/>
    <n v="4658"/>
    <n v="2707"/>
    <n v="3687"/>
    <n v="1110"/>
    <n v="549"/>
    <n v="999"/>
    <n v="368"/>
    <n v="29249"/>
    <n v="30578"/>
    <n v="31923"/>
    <n v="31148"/>
    <n v="23884"/>
    <n v="18302"/>
    <n v="15797"/>
    <n v="14552"/>
    <n v="12798"/>
    <n v="11058"/>
    <n v="9139"/>
    <n v="5596"/>
    <n v="6742"/>
    <n v="2732"/>
    <n v="1930"/>
    <n v="1761"/>
    <n v="650"/>
  </r>
  <r>
    <s v="NGA"/>
    <x v="0"/>
    <m/>
    <x v="33"/>
    <m/>
    <s v="BINJI"/>
    <m/>
    <n v="88863"/>
    <n v="85724"/>
    <n v="174587"/>
    <n v="19044"/>
    <n v="14219"/>
    <n v="10967"/>
    <n v="9132"/>
    <n v="6822"/>
    <n v="5507"/>
    <n v="5035"/>
    <n v="4386"/>
    <n v="3683"/>
    <n v="2735"/>
    <n v="2351"/>
    <n v="1443"/>
    <n v="1538"/>
    <n v="633"/>
    <n v="809"/>
    <n v="309"/>
    <n v="250"/>
    <n v="17381"/>
    <n v="13276"/>
    <n v="9967"/>
    <n v="8612"/>
    <n v="7097"/>
    <n v="6249"/>
    <n v="5396"/>
    <n v="4097"/>
    <n v="3540"/>
    <n v="2401"/>
    <n v="2278"/>
    <n v="1560"/>
    <n v="1602"/>
    <n v="833"/>
    <n v="889"/>
    <n v="259"/>
    <n v="287"/>
    <n v="36425"/>
    <n v="27495"/>
    <n v="20934"/>
    <n v="17744"/>
    <n v="13919"/>
    <n v="11756"/>
    <n v="10431"/>
    <n v="8483"/>
    <n v="7223"/>
    <n v="5136"/>
    <n v="4629"/>
    <n v="3003"/>
    <n v="3140"/>
    <n v="1466"/>
    <n v="1698"/>
    <n v="568"/>
    <n v="537"/>
  </r>
  <r>
    <s v="NGA"/>
    <x v="0"/>
    <m/>
    <x v="33"/>
    <m/>
    <s v="BODINGA"/>
    <m/>
    <n v="117397"/>
    <n v="114725"/>
    <n v="232122"/>
    <n v="23567"/>
    <n v="18890"/>
    <n v="14357"/>
    <n v="11838"/>
    <n v="8380"/>
    <n v="7273"/>
    <n v="6931"/>
    <n v="5695"/>
    <n v="5223"/>
    <n v="3757"/>
    <n v="3491"/>
    <n v="2439"/>
    <n v="2293"/>
    <n v="1172"/>
    <n v="1097"/>
    <n v="645"/>
    <n v="349"/>
    <n v="21963"/>
    <n v="17590"/>
    <n v="13615"/>
    <n v="12086"/>
    <n v="9640"/>
    <n v="8495"/>
    <n v="7170"/>
    <n v="5481"/>
    <n v="4924"/>
    <n v="2960"/>
    <n v="3486"/>
    <n v="1768"/>
    <n v="2323"/>
    <n v="1006"/>
    <n v="1224"/>
    <n v="545"/>
    <n v="449"/>
    <n v="45530"/>
    <n v="36480"/>
    <n v="27972"/>
    <n v="23924"/>
    <n v="18020"/>
    <n v="15768"/>
    <n v="14101"/>
    <n v="11176"/>
    <n v="10147"/>
    <n v="6717"/>
    <n v="6977"/>
    <n v="4207"/>
    <n v="4616"/>
    <n v="2178"/>
    <n v="2321"/>
    <n v="1190"/>
    <n v="798"/>
  </r>
  <r>
    <s v="NGA"/>
    <x v="0"/>
    <m/>
    <x v="33"/>
    <m/>
    <s v="DANGE-SHUNI"/>
    <m/>
    <n v="146802"/>
    <n v="142644"/>
    <n v="289446"/>
    <n v="29143"/>
    <n v="22877"/>
    <n v="17318"/>
    <n v="14154"/>
    <n v="10139"/>
    <n v="9518"/>
    <n v="9194"/>
    <n v="7759"/>
    <n v="6610"/>
    <n v="4389"/>
    <n v="4419"/>
    <n v="3770"/>
    <n v="2807"/>
    <n v="2023"/>
    <n v="1483"/>
    <n v="749"/>
    <n v="450"/>
    <n v="27895"/>
    <n v="22703"/>
    <n v="16161"/>
    <n v="14001"/>
    <n v="12059"/>
    <n v="10524"/>
    <n v="8936"/>
    <n v="6395"/>
    <n v="6305"/>
    <n v="3676"/>
    <n v="4332"/>
    <n v="2447"/>
    <n v="2655"/>
    <n v="1535"/>
    <n v="1689"/>
    <n v="771"/>
    <n v="560"/>
    <n v="57038"/>
    <n v="45580"/>
    <n v="33479"/>
    <n v="28155"/>
    <n v="22198"/>
    <n v="20042"/>
    <n v="18130"/>
    <n v="14154"/>
    <n v="12915"/>
    <n v="8065"/>
    <n v="8751"/>
    <n v="6217"/>
    <n v="5462"/>
    <n v="3558"/>
    <n v="3172"/>
    <n v="1520"/>
    <n v="1010"/>
  </r>
  <r>
    <s v="NGA"/>
    <x v="0"/>
    <m/>
    <x v="33"/>
    <m/>
    <s v="GADA"/>
    <m/>
    <n v="180503"/>
    <n v="184851"/>
    <n v="365354"/>
    <n v="38506"/>
    <n v="31249"/>
    <n v="20352"/>
    <n v="16793"/>
    <n v="11741"/>
    <n v="11361"/>
    <n v="11021"/>
    <n v="9167"/>
    <n v="8375"/>
    <n v="4898"/>
    <n v="5437"/>
    <n v="3438"/>
    <n v="3489"/>
    <n v="1597"/>
    <n v="1786"/>
    <n v="683"/>
    <n v="610"/>
    <n v="36658"/>
    <n v="29699"/>
    <n v="17901"/>
    <n v="17857"/>
    <n v="16815"/>
    <n v="15268"/>
    <n v="13304"/>
    <n v="8803"/>
    <n v="8647"/>
    <n v="4152"/>
    <n v="5414"/>
    <n v="2448"/>
    <n v="3271"/>
    <n v="1464"/>
    <n v="1816"/>
    <n v="630"/>
    <n v="704"/>
    <n v="75164"/>
    <n v="60948"/>
    <n v="38253"/>
    <n v="34650"/>
    <n v="28556"/>
    <n v="26629"/>
    <n v="24325"/>
    <n v="17970"/>
    <n v="17022"/>
    <n v="9050"/>
    <n v="10851"/>
    <n v="5886"/>
    <n v="6760"/>
    <n v="3061"/>
    <n v="3602"/>
    <n v="1313"/>
    <n v="1314"/>
  </r>
  <r>
    <s v="NGA"/>
    <x v="0"/>
    <m/>
    <x v="33"/>
    <m/>
    <s v="GORONYO"/>
    <m/>
    <n v="135343"/>
    <n v="135556"/>
    <n v="270899"/>
    <n v="28389"/>
    <n v="23024"/>
    <n v="16143"/>
    <n v="13040"/>
    <n v="9164"/>
    <n v="8249"/>
    <n v="8157"/>
    <n v="6629"/>
    <n v="6065"/>
    <n v="3640"/>
    <n v="3995"/>
    <n v="2545"/>
    <n v="2569"/>
    <n v="1218"/>
    <n v="1398"/>
    <n v="580"/>
    <n v="538"/>
    <n v="27066"/>
    <n v="21752"/>
    <n v="14404"/>
    <n v="13352"/>
    <n v="11675"/>
    <n v="10231"/>
    <n v="9013"/>
    <n v="6183"/>
    <n v="6155"/>
    <n v="3222"/>
    <n v="4126"/>
    <n v="1945"/>
    <n v="2662"/>
    <n v="1067"/>
    <n v="1498"/>
    <n v="571"/>
    <n v="634"/>
    <n v="55455"/>
    <n v="44776"/>
    <n v="30547"/>
    <n v="26392"/>
    <n v="20839"/>
    <n v="18480"/>
    <n v="17170"/>
    <n v="12812"/>
    <n v="12220"/>
    <n v="6862"/>
    <n v="8121"/>
    <n v="4490"/>
    <n v="5231"/>
    <n v="2285"/>
    <n v="2896"/>
    <n v="1151"/>
    <n v="1172"/>
  </r>
  <r>
    <s v="NGA"/>
    <x v="0"/>
    <m/>
    <x v="33"/>
    <m/>
    <s v="GUDU"/>
    <m/>
    <n v="69013"/>
    <n v="67347"/>
    <n v="136360"/>
    <n v="14029"/>
    <n v="11349"/>
    <n v="8621"/>
    <n v="7163"/>
    <n v="4993"/>
    <n v="4364"/>
    <n v="4025"/>
    <n v="3446"/>
    <n v="2899"/>
    <n v="2113"/>
    <n v="1885"/>
    <n v="1156"/>
    <n v="1088"/>
    <n v="755"/>
    <n v="548"/>
    <n v="314"/>
    <n v="265"/>
    <n v="12909"/>
    <n v="10758"/>
    <n v="8273"/>
    <n v="7005"/>
    <n v="5788"/>
    <n v="4981"/>
    <n v="4037"/>
    <n v="3202"/>
    <n v="2785"/>
    <n v="1869"/>
    <n v="1751"/>
    <n v="1116"/>
    <n v="1165"/>
    <n v="549"/>
    <n v="575"/>
    <n v="282"/>
    <n v="302"/>
    <n v="26938"/>
    <n v="22107"/>
    <n v="16894"/>
    <n v="14168"/>
    <n v="10781"/>
    <n v="9345"/>
    <n v="8062"/>
    <n v="6648"/>
    <n v="5684"/>
    <n v="3982"/>
    <n v="3636"/>
    <n v="2272"/>
    <n v="2253"/>
    <n v="1304"/>
    <n v="1123"/>
    <n v="596"/>
    <n v="567"/>
  </r>
  <r>
    <s v="NGA"/>
    <x v="0"/>
    <m/>
    <x v="33"/>
    <m/>
    <s v="GWADABAWA"/>
    <m/>
    <n v="165054"/>
    <n v="161712"/>
    <n v="326766"/>
    <n v="35150"/>
    <n v="28198"/>
    <n v="19956"/>
    <n v="15683"/>
    <n v="10659"/>
    <n v="9553"/>
    <n v="9881"/>
    <n v="8138"/>
    <n v="7679"/>
    <n v="4664"/>
    <n v="4970"/>
    <n v="3105"/>
    <n v="3152"/>
    <n v="1582"/>
    <n v="1578"/>
    <n v="627"/>
    <n v="479"/>
    <n v="31823"/>
    <n v="25636"/>
    <n v="17052"/>
    <n v="15555"/>
    <n v="14498"/>
    <n v="12804"/>
    <n v="11391"/>
    <n v="7757"/>
    <n v="7463"/>
    <n v="3638"/>
    <n v="4630"/>
    <n v="2321"/>
    <n v="3180"/>
    <n v="1257"/>
    <n v="1638"/>
    <n v="522"/>
    <n v="547"/>
    <n v="66973"/>
    <n v="53834"/>
    <n v="37008"/>
    <n v="31238"/>
    <n v="25157"/>
    <n v="22357"/>
    <n v="21272"/>
    <n v="15895"/>
    <n v="15142"/>
    <n v="8302"/>
    <n v="9600"/>
    <n v="5426"/>
    <n v="6332"/>
    <n v="2839"/>
    <n v="3216"/>
    <n v="1149"/>
    <n v="1026"/>
  </r>
  <r>
    <s v="NGA"/>
    <x v="0"/>
    <m/>
    <x v="33"/>
    <m/>
    <s v="ILLELA"/>
    <m/>
    <n v="74886"/>
    <n v="74120"/>
    <n v="149006"/>
    <n v="16488"/>
    <n v="12191"/>
    <n v="8519"/>
    <n v="6692"/>
    <n v="4611"/>
    <n v="4737"/>
    <n v="4788"/>
    <n v="4223"/>
    <n v="3380"/>
    <n v="2394"/>
    <n v="2174"/>
    <n v="1415"/>
    <n v="1355"/>
    <n v="692"/>
    <n v="665"/>
    <n v="330"/>
    <n v="232"/>
    <n v="14714"/>
    <n v="11213"/>
    <n v="7627"/>
    <n v="7777"/>
    <n v="6692"/>
    <n v="6039"/>
    <n v="5118"/>
    <n v="3620"/>
    <n v="3250"/>
    <n v="1842"/>
    <n v="2159"/>
    <n v="1050"/>
    <n v="1285"/>
    <n v="576"/>
    <n v="618"/>
    <n v="244"/>
    <n v="296"/>
    <n v="31202"/>
    <n v="23404"/>
    <n v="16146"/>
    <n v="14469"/>
    <n v="11303"/>
    <n v="10776"/>
    <n v="9906"/>
    <n v="7843"/>
    <n v="6630"/>
    <n v="4236"/>
    <n v="4333"/>
    <n v="2465"/>
    <n v="2640"/>
    <n v="1268"/>
    <n v="1283"/>
    <n v="574"/>
    <n v="528"/>
  </r>
  <r>
    <s v="NGA"/>
    <x v="0"/>
    <m/>
    <x v="33"/>
    <m/>
    <s v="ISA"/>
    <m/>
    <n v="100975"/>
    <n v="104717"/>
    <n v="205692"/>
    <n v="21369"/>
    <n v="17256"/>
    <n v="12008"/>
    <n v="9634"/>
    <n v="6612"/>
    <n v="6012"/>
    <n v="5966"/>
    <n v="4774"/>
    <n v="4602"/>
    <n v="2682"/>
    <n v="3211"/>
    <n v="1992"/>
    <n v="2061"/>
    <n v="901"/>
    <n v="1040"/>
    <n v="458"/>
    <n v="397"/>
    <n v="19994"/>
    <n v="17706"/>
    <n v="11581"/>
    <n v="9774"/>
    <n v="9070"/>
    <n v="7874"/>
    <n v="7068"/>
    <n v="4931"/>
    <n v="5061"/>
    <n v="2409"/>
    <n v="3128"/>
    <n v="1493"/>
    <n v="1821"/>
    <n v="803"/>
    <n v="1142"/>
    <n v="365"/>
    <n v="497"/>
    <n v="41363"/>
    <n v="34962"/>
    <n v="23589"/>
    <n v="19408"/>
    <n v="15682"/>
    <n v="13886"/>
    <n v="13034"/>
    <n v="9705"/>
    <n v="9663"/>
    <n v="5091"/>
    <n v="6339"/>
    <n v="3485"/>
    <n v="3882"/>
    <n v="1704"/>
    <n v="2182"/>
    <n v="823"/>
    <n v="894"/>
  </r>
  <r>
    <s v="NGA"/>
    <x v="0"/>
    <m/>
    <x v="33"/>
    <m/>
    <s v="KEBBE"/>
    <m/>
    <n v="87143"/>
    <n v="84726"/>
    <n v="171869"/>
    <n v="18199"/>
    <n v="14053"/>
    <n v="11248"/>
    <n v="9148"/>
    <n v="6656"/>
    <n v="4761"/>
    <n v="5151"/>
    <n v="4510"/>
    <n v="3755"/>
    <n v="2670"/>
    <n v="2457"/>
    <n v="1256"/>
    <n v="1310"/>
    <n v="612"/>
    <n v="760"/>
    <n v="260"/>
    <n v="337"/>
    <n v="17182"/>
    <n v="13093"/>
    <n v="10187"/>
    <n v="8487"/>
    <n v="6970"/>
    <n v="6221"/>
    <n v="5321"/>
    <n v="4219"/>
    <n v="3531"/>
    <n v="2453"/>
    <n v="2242"/>
    <n v="1344"/>
    <n v="1441"/>
    <n v="730"/>
    <n v="746"/>
    <n v="308"/>
    <n v="251"/>
    <n v="35381"/>
    <n v="27146"/>
    <n v="21435"/>
    <n v="17635"/>
    <n v="13626"/>
    <n v="10982"/>
    <n v="10472"/>
    <n v="8729"/>
    <n v="7286"/>
    <n v="5123"/>
    <n v="4699"/>
    <n v="2600"/>
    <n v="2751"/>
    <n v="1342"/>
    <n v="1506"/>
    <n v="568"/>
    <n v="588"/>
  </r>
  <r>
    <s v="NGA"/>
    <x v="0"/>
    <m/>
    <x v="33"/>
    <m/>
    <s v="KWARE"/>
    <m/>
    <n v="67462"/>
    <n v="67548"/>
    <n v="135010"/>
    <n v="13848"/>
    <n v="10462"/>
    <n v="8004"/>
    <n v="6431"/>
    <n v="4032"/>
    <n v="4035"/>
    <n v="4060"/>
    <n v="3478"/>
    <n v="3315"/>
    <n v="2122"/>
    <n v="2454"/>
    <n v="1736"/>
    <n v="1432"/>
    <n v="840"/>
    <n v="653"/>
    <n v="350"/>
    <n v="210"/>
    <n v="13379"/>
    <n v="10078"/>
    <n v="7453"/>
    <n v="6521"/>
    <n v="5795"/>
    <n v="4974"/>
    <n v="4508"/>
    <n v="3120"/>
    <n v="3052"/>
    <n v="1688"/>
    <n v="2235"/>
    <n v="1272"/>
    <n v="1380"/>
    <n v="698"/>
    <n v="868"/>
    <n v="253"/>
    <n v="274"/>
    <n v="27227"/>
    <n v="20540"/>
    <n v="15457"/>
    <n v="12952"/>
    <n v="9827"/>
    <n v="9009"/>
    <n v="8568"/>
    <n v="6598"/>
    <n v="6367"/>
    <n v="3810"/>
    <n v="4689"/>
    <n v="3008"/>
    <n v="2812"/>
    <n v="1538"/>
    <n v="1521"/>
    <n v="603"/>
    <n v="484"/>
  </r>
  <r>
    <s v="NGA"/>
    <x v="0"/>
    <m/>
    <x v="33"/>
    <m/>
    <s v="RABAH"/>
    <m/>
    <n v="107378"/>
    <n v="105354"/>
    <n v="212732"/>
    <n v="21684"/>
    <n v="18131"/>
    <n v="13315"/>
    <n v="10391"/>
    <n v="6755"/>
    <n v="6275"/>
    <n v="6501"/>
    <n v="5333"/>
    <n v="5084"/>
    <n v="2937"/>
    <n v="3441"/>
    <n v="2147"/>
    <n v="2300"/>
    <n v="1066"/>
    <n v="1149"/>
    <n v="460"/>
    <n v="409"/>
    <n v="20398"/>
    <n v="16985"/>
    <n v="11496"/>
    <n v="10477"/>
    <n v="9033"/>
    <n v="7708"/>
    <n v="7209"/>
    <n v="4612"/>
    <n v="5044"/>
    <n v="2491"/>
    <n v="3249"/>
    <n v="1535"/>
    <n v="2044"/>
    <n v="906"/>
    <n v="1246"/>
    <n v="377"/>
    <n v="544"/>
    <n v="42082"/>
    <n v="35116"/>
    <n v="24811"/>
    <n v="20868"/>
    <n v="15788"/>
    <n v="13983"/>
    <n v="13710"/>
    <n v="9945"/>
    <n v="10128"/>
    <n v="5428"/>
    <n v="6690"/>
    <n v="3682"/>
    <n v="4344"/>
    <n v="1972"/>
    <n v="2395"/>
    <n v="837"/>
    <n v="953"/>
  </r>
  <r>
    <s v="NGA"/>
    <x v="0"/>
    <m/>
    <x v="33"/>
    <m/>
    <s v="SABON BIRNI"/>
    <m/>
    <n v="118054"/>
    <n v="127216"/>
    <n v="245270"/>
    <n v="25185"/>
    <n v="19845"/>
    <n v="11973"/>
    <n v="10191"/>
    <n v="7215"/>
    <n v="8014"/>
    <n v="8179"/>
    <n v="6368"/>
    <n v="5452"/>
    <n v="3154"/>
    <n v="3636"/>
    <n v="2434"/>
    <n v="2408"/>
    <n v="1445"/>
    <n v="1445"/>
    <n v="577"/>
    <n v="533"/>
    <n v="24701"/>
    <n v="20498"/>
    <n v="12388"/>
    <n v="12059"/>
    <n v="12299"/>
    <n v="10263"/>
    <n v="8398"/>
    <n v="5620"/>
    <n v="6007"/>
    <n v="2783"/>
    <n v="3820"/>
    <n v="1863"/>
    <n v="2679"/>
    <n v="1101"/>
    <n v="1629"/>
    <n v="534"/>
    <n v="574"/>
    <n v="49886"/>
    <n v="40343"/>
    <n v="24361"/>
    <n v="22250"/>
    <n v="19514"/>
    <n v="18277"/>
    <n v="16577"/>
    <n v="11988"/>
    <n v="11459"/>
    <n v="5937"/>
    <n v="7456"/>
    <n v="4297"/>
    <n v="5087"/>
    <n v="2546"/>
    <n v="3074"/>
    <n v="1111"/>
    <n v="1107"/>
  </r>
  <r>
    <s v="NGA"/>
    <x v="0"/>
    <m/>
    <x v="33"/>
    <m/>
    <s v="SHAGARI"/>
    <m/>
    <n v="112866"/>
    <n v="109260"/>
    <n v="222126"/>
    <n v="23805"/>
    <n v="19068"/>
    <n v="13642"/>
    <n v="10968"/>
    <n v="7350"/>
    <n v="6803"/>
    <n v="6557"/>
    <n v="5863"/>
    <n v="5003"/>
    <n v="3293"/>
    <n v="3102"/>
    <n v="2324"/>
    <n v="2070"/>
    <n v="1142"/>
    <n v="1056"/>
    <n v="499"/>
    <n v="321"/>
    <n v="21815"/>
    <n v="18444"/>
    <n v="12826"/>
    <n v="10583"/>
    <n v="9107"/>
    <n v="7873"/>
    <n v="6775"/>
    <n v="4801"/>
    <n v="4507"/>
    <n v="2637"/>
    <n v="3160"/>
    <n v="1661"/>
    <n v="2053"/>
    <n v="1041"/>
    <n v="1097"/>
    <n v="486"/>
    <n v="394"/>
    <n v="45620"/>
    <n v="37512"/>
    <n v="26468"/>
    <n v="21551"/>
    <n v="16457"/>
    <n v="14676"/>
    <n v="13332"/>
    <n v="10664"/>
    <n v="9510"/>
    <n v="5930"/>
    <n v="6262"/>
    <n v="3985"/>
    <n v="4123"/>
    <n v="2183"/>
    <n v="2153"/>
    <n v="985"/>
    <n v="715"/>
  </r>
  <r>
    <s v="NGA"/>
    <x v="0"/>
    <m/>
    <x v="33"/>
    <m/>
    <s v="SILAME"/>
    <m/>
    <n v="74703"/>
    <n v="71700"/>
    <n v="146403"/>
    <n v="15361"/>
    <n v="12299"/>
    <n v="9279"/>
    <n v="7094"/>
    <n v="5014"/>
    <n v="4559"/>
    <n v="4560"/>
    <n v="3945"/>
    <n v="3543"/>
    <n v="2390"/>
    <n v="2132"/>
    <n v="1325"/>
    <n v="1363"/>
    <n v="647"/>
    <n v="684"/>
    <n v="280"/>
    <n v="228"/>
    <n v="14098"/>
    <n v="11322"/>
    <n v="8248"/>
    <n v="7317"/>
    <n v="6201"/>
    <n v="5632"/>
    <n v="4812"/>
    <n v="3407"/>
    <n v="3033"/>
    <n v="1636"/>
    <n v="1886"/>
    <n v="957"/>
    <n v="1237"/>
    <n v="552"/>
    <n v="820"/>
    <n v="288"/>
    <n v="254"/>
    <n v="29459"/>
    <n v="23621"/>
    <n v="17527"/>
    <n v="14411"/>
    <n v="11215"/>
    <n v="10191"/>
    <n v="9372"/>
    <n v="7352"/>
    <n v="6576"/>
    <n v="4026"/>
    <n v="4018"/>
    <n v="2282"/>
    <n v="2600"/>
    <n v="1199"/>
    <n v="1504"/>
    <n v="568"/>
    <n v="482"/>
  </r>
  <r>
    <s v="NGA"/>
    <x v="0"/>
    <m/>
    <x v="33"/>
    <m/>
    <s v="SOKOTO NORTH"/>
    <m/>
    <n v="168880"/>
    <n v="146899"/>
    <n v="315779"/>
    <n v="30785"/>
    <n v="24415"/>
    <n v="24184"/>
    <n v="20545"/>
    <n v="15130"/>
    <n v="11125"/>
    <n v="8894"/>
    <n v="8080"/>
    <n v="6515"/>
    <n v="5200"/>
    <n v="3858"/>
    <n v="3762"/>
    <n v="2236"/>
    <n v="1899"/>
    <n v="1133"/>
    <n v="742"/>
    <n v="377"/>
    <n v="27711"/>
    <n v="21894"/>
    <n v="18756"/>
    <n v="14726"/>
    <n v="11807"/>
    <n v="9843"/>
    <n v="8683"/>
    <n v="7145"/>
    <n v="6528"/>
    <n v="4239"/>
    <n v="4347"/>
    <n v="3290"/>
    <n v="2851"/>
    <n v="1695"/>
    <n v="1826"/>
    <n v="749"/>
    <n v="809"/>
    <n v="58496"/>
    <n v="46309"/>
    <n v="42940"/>
    <n v="35271"/>
    <n v="26937"/>
    <n v="20968"/>
    <n v="17577"/>
    <n v="15225"/>
    <n v="13043"/>
    <n v="9439"/>
    <n v="8205"/>
    <n v="7052"/>
    <n v="5087"/>
    <n v="3594"/>
    <n v="2959"/>
    <n v="1491"/>
    <n v="1186"/>
  </r>
  <r>
    <s v="NGA"/>
    <x v="0"/>
    <m/>
    <x v="33"/>
    <m/>
    <s v="SOKOTO SOUTH"/>
    <m/>
    <n v="140640"/>
    <n v="127266"/>
    <n v="267906"/>
    <n v="23441"/>
    <n v="18801"/>
    <n v="19140"/>
    <n v="16158"/>
    <n v="13444"/>
    <n v="10507"/>
    <n v="8081"/>
    <n v="7483"/>
    <n v="6019"/>
    <n v="4950"/>
    <n v="3502"/>
    <n v="3928"/>
    <n v="1933"/>
    <n v="1473"/>
    <n v="851"/>
    <n v="644"/>
    <n v="285"/>
    <n v="22292"/>
    <n v="18210"/>
    <n v="16959"/>
    <n v="13919"/>
    <n v="10595"/>
    <n v="9026"/>
    <n v="7402"/>
    <n v="6531"/>
    <n v="5857"/>
    <n v="3916"/>
    <n v="3735"/>
    <n v="2710"/>
    <n v="2213"/>
    <n v="1280"/>
    <n v="1370"/>
    <n v="647"/>
    <n v="604"/>
    <n v="45733"/>
    <n v="37011"/>
    <n v="36099"/>
    <n v="30077"/>
    <n v="24039"/>
    <n v="19533"/>
    <n v="15483"/>
    <n v="14014"/>
    <n v="11876"/>
    <n v="8866"/>
    <n v="7237"/>
    <n v="6638"/>
    <n v="4146"/>
    <n v="2753"/>
    <n v="2221"/>
    <n v="1291"/>
    <n v="889"/>
  </r>
  <r>
    <s v="NGA"/>
    <x v="0"/>
    <m/>
    <x v="33"/>
    <m/>
    <s v="TAMBUWAL"/>
    <m/>
    <n v="152282"/>
    <n v="150351"/>
    <n v="302633"/>
    <n v="30953"/>
    <n v="25337"/>
    <n v="20030"/>
    <n v="15413"/>
    <n v="10379"/>
    <n v="9458"/>
    <n v="8544"/>
    <n v="7388"/>
    <n v="6354"/>
    <n v="4648"/>
    <n v="4034"/>
    <n v="3109"/>
    <n v="2543"/>
    <n v="1575"/>
    <n v="1328"/>
    <n v="693"/>
    <n v="496"/>
    <n v="29089"/>
    <n v="24079"/>
    <n v="18398"/>
    <n v="15569"/>
    <n v="12139"/>
    <n v="10754"/>
    <n v="9032"/>
    <n v="7264"/>
    <n v="6299"/>
    <n v="4068"/>
    <n v="4010"/>
    <n v="2658"/>
    <n v="2705"/>
    <n v="1556"/>
    <n v="1613"/>
    <n v="649"/>
    <n v="469"/>
    <n v="60042"/>
    <n v="49416"/>
    <n v="38428"/>
    <n v="30982"/>
    <n v="22518"/>
    <n v="20212"/>
    <n v="17576"/>
    <n v="14652"/>
    <n v="12653"/>
    <n v="8716"/>
    <n v="8044"/>
    <n v="5767"/>
    <n v="5248"/>
    <n v="3131"/>
    <n v="2941"/>
    <n v="1342"/>
    <n v="965"/>
  </r>
  <r>
    <s v="NGA"/>
    <x v="0"/>
    <m/>
    <x v="33"/>
    <m/>
    <s v="TANGAZA"/>
    <m/>
    <n v="79400"/>
    <n v="84646"/>
    <n v="164046"/>
    <n v="16774"/>
    <n v="13638"/>
    <n v="9376"/>
    <n v="7462"/>
    <n v="4832"/>
    <n v="4824"/>
    <n v="4790"/>
    <n v="3846"/>
    <n v="3697"/>
    <n v="2255"/>
    <n v="2529"/>
    <n v="1596"/>
    <n v="1600"/>
    <n v="847"/>
    <n v="780"/>
    <n v="309"/>
    <n v="245"/>
    <n v="16317"/>
    <n v="13353"/>
    <n v="8771"/>
    <n v="8462"/>
    <n v="7342"/>
    <n v="6650"/>
    <n v="5839"/>
    <n v="3925"/>
    <n v="4065"/>
    <n v="1963"/>
    <n v="2678"/>
    <n v="1431"/>
    <n v="1580"/>
    <n v="779"/>
    <n v="865"/>
    <n v="309"/>
    <n v="317"/>
    <n v="33091"/>
    <n v="26991"/>
    <n v="18147"/>
    <n v="15924"/>
    <n v="12174"/>
    <n v="11474"/>
    <n v="10629"/>
    <n v="7771"/>
    <n v="7762"/>
    <n v="4218"/>
    <n v="5207"/>
    <n v="3027"/>
    <n v="3180"/>
    <n v="1626"/>
    <n v="1645"/>
    <n v="618"/>
    <n v="562"/>
  </r>
  <r>
    <s v="NGA"/>
    <x v="0"/>
    <m/>
    <x v="33"/>
    <m/>
    <s v="TURETA"/>
    <m/>
    <n v="52051"/>
    <n v="50315"/>
    <n v="102366"/>
    <n v="11254"/>
    <n v="8532"/>
    <n v="6359"/>
    <n v="5023"/>
    <n v="3749"/>
    <n v="3242"/>
    <n v="3077"/>
    <n v="2509"/>
    <n v="2424"/>
    <n v="1448"/>
    <n v="1296"/>
    <n v="984"/>
    <n v="822"/>
    <n v="489"/>
    <n v="525"/>
    <n v="172"/>
    <n v="146"/>
    <n v="10523"/>
    <n v="8095"/>
    <n v="5828"/>
    <n v="5078"/>
    <n v="4178"/>
    <n v="3559"/>
    <n v="3043"/>
    <n v="2331"/>
    <n v="2169"/>
    <n v="1276"/>
    <n v="1444"/>
    <n v="579"/>
    <n v="847"/>
    <n v="328"/>
    <n v="546"/>
    <n v="191"/>
    <n v="300"/>
    <n v="21777"/>
    <n v="16627"/>
    <n v="12187"/>
    <n v="10101"/>
    <n v="7927"/>
    <n v="6801"/>
    <n v="6120"/>
    <n v="4840"/>
    <n v="4593"/>
    <n v="2724"/>
    <n v="2740"/>
    <n v="1563"/>
    <n v="1669"/>
    <n v="817"/>
    <n v="1071"/>
    <n v="363"/>
    <n v="446"/>
  </r>
  <r>
    <s v="NGA"/>
    <x v="0"/>
    <m/>
    <x v="33"/>
    <m/>
    <s v="WAMAKO"/>
    <m/>
    <n v="102672"/>
    <n v="97229"/>
    <n v="199901"/>
    <n v="18982"/>
    <n v="15033"/>
    <n v="11675"/>
    <n v="9672"/>
    <n v="8441"/>
    <n v="7300"/>
    <n v="6650"/>
    <n v="5714"/>
    <n v="5192"/>
    <n v="3406"/>
    <n v="3363"/>
    <n v="2468"/>
    <n v="2043"/>
    <n v="1158"/>
    <n v="924"/>
    <n v="376"/>
    <n v="275"/>
    <n v="17755"/>
    <n v="14444"/>
    <n v="11327"/>
    <n v="9844"/>
    <n v="9302"/>
    <n v="7605"/>
    <n v="6542"/>
    <n v="4617"/>
    <n v="4581"/>
    <n v="2439"/>
    <n v="2894"/>
    <n v="1518"/>
    <n v="1843"/>
    <n v="847"/>
    <n v="983"/>
    <n v="360"/>
    <n v="328"/>
    <n v="36737"/>
    <n v="29477"/>
    <n v="23002"/>
    <n v="19516"/>
    <n v="17743"/>
    <n v="14905"/>
    <n v="13192"/>
    <n v="10331"/>
    <n v="9773"/>
    <n v="5845"/>
    <n v="6257"/>
    <n v="3986"/>
    <n v="3886"/>
    <n v="2005"/>
    <n v="1907"/>
    <n v="736"/>
    <n v="603"/>
  </r>
  <r>
    <s v="NGA"/>
    <x v="0"/>
    <m/>
    <x v="33"/>
    <m/>
    <s v="WURNO"/>
    <m/>
    <n v="115034"/>
    <n v="112599"/>
    <n v="227633"/>
    <n v="23155"/>
    <n v="18640"/>
    <n v="14932"/>
    <n v="11726"/>
    <n v="7629"/>
    <n v="6754"/>
    <n v="6654"/>
    <n v="5573"/>
    <n v="5125"/>
    <n v="3260"/>
    <n v="3435"/>
    <n v="2406"/>
    <n v="2317"/>
    <n v="1310"/>
    <n v="1198"/>
    <n v="521"/>
    <n v="399"/>
    <n v="21577"/>
    <n v="17829"/>
    <n v="12872"/>
    <n v="10868"/>
    <n v="9450"/>
    <n v="8229"/>
    <n v="7269"/>
    <n v="5125"/>
    <n v="5098"/>
    <n v="2743"/>
    <n v="3532"/>
    <n v="1940"/>
    <n v="2498"/>
    <n v="1025"/>
    <n v="1522"/>
    <n v="543"/>
    <n v="479"/>
    <n v="44732"/>
    <n v="36469"/>
    <n v="27804"/>
    <n v="22594"/>
    <n v="17079"/>
    <n v="14983"/>
    <n v="13923"/>
    <n v="10698"/>
    <n v="10223"/>
    <n v="6003"/>
    <n v="6967"/>
    <n v="4346"/>
    <n v="4815"/>
    <n v="2335"/>
    <n v="2720"/>
    <n v="1064"/>
    <n v="878"/>
  </r>
  <r>
    <s v="NGA"/>
    <x v="0"/>
    <m/>
    <x v="33"/>
    <m/>
    <s v="YABO"/>
    <m/>
    <n v="84439"/>
    <n v="78785"/>
    <n v="163224"/>
    <n v="18048"/>
    <n v="14539"/>
    <n v="10312"/>
    <n v="8362"/>
    <n v="5391"/>
    <n v="4903"/>
    <n v="4686"/>
    <n v="4290"/>
    <n v="3445"/>
    <n v="2743"/>
    <n v="2302"/>
    <n v="1714"/>
    <n v="1554"/>
    <n v="911"/>
    <n v="697"/>
    <n v="338"/>
    <n v="204"/>
    <n v="16268"/>
    <n v="12958"/>
    <n v="9169"/>
    <n v="7344"/>
    <n v="6152"/>
    <n v="5628"/>
    <n v="4898"/>
    <n v="3691"/>
    <n v="3400"/>
    <n v="2038"/>
    <n v="2151"/>
    <n v="1372"/>
    <n v="1457"/>
    <n v="655"/>
    <n v="784"/>
    <n v="452"/>
    <n v="368"/>
    <n v="34316"/>
    <n v="27497"/>
    <n v="19481"/>
    <n v="15706"/>
    <n v="11543"/>
    <n v="10531"/>
    <n v="9584"/>
    <n v="7981"/>
    <n v="6845"/>
    <n v="4781"/>
    <n v="4453"/>
    <n v="3086"/>
    <n v="3011"/>
    <n v="1566"/>
    <n v="1481"/>
    <n v="790"/>
    <n v="572"/>
  </r>
  <r>
    <s v="NGA"/>
    <x v="0"/>
    <m/>
    <x v="34"/>
    <m/>
    <s v="ARDO KOLA"/>
    <m/>
    <n v="63286"/>
    <n v="60755"/>
    <n v="124041"/>
    <n v="11345"/>
    <n v="9687"/>
    <n v="7396"/>
    <n v="6129"/>
    <n v="4888"/>
    <n v="4846"/>
    <n v="4354"/>
    <n v="3926"/>
    <n v="2977"/>
    <n v="2168"/>
    <n v="1704"/>
    <n v="1256"/>
    <n v="1033"/>
    <n v="601"/>
    <n v="534"/>
    <n v="261"/>
    <n v="181"/>
    <n v="10768"/>
    <n v="9515"/>
    <n v="7475"/>
    <n v="6268"/>
    <n v="5567"/>
    <n v="4857"/>
    <n v="3960"/>
    <n v="2949"/>
    <n v="2457"/>
    <n v="1663"/>
    <n v="1544"/>
    <n v="1010"/>
    <n v="1067"/>
    <n v="625"/>
    <n v="566"/>
    <n v="242"/>
    <n v="222"/>
    <n v="22113"/>
    <n v="19202"/>
    <n v="14871"/>
    <n v="12397"/>
    <n v="10455"/>
    <n v="9703"/>
    <n v="8314"/>
    <n v="6875"/>
    <n v="5434"/>
    <n v="3831"/>
    <n v="3248"/>
    <n v="2266"/>
    <n v="2100"/>
    <n v="1226"/>
    <n v="1100"/>
    <n v="503"/>
    <n v="403"/>
  </r>
  <r>
    <s v="NGA"/>
    <x v="0"/>
    <m/>
    <x v="34"/>
    <m/>
    <s v="BALI"/>
    <m/>
    <n v="135312"/>
    <n v="127712"/>
    <n v="263024"/>
    <n v="25455"/>
    <n v="21024"/>
    <n v="16224"/>
    <n v="13942"/>
    <n v="10401"/>
    <n v="9009"/>
    <n v="8621"/>
    <n v="7649"/>
    <n v="6355"/>
    <n v="4749"/>
    <n v="3670"/>
    <n v="2589"/>
    <n v="2100"/>
    <n v="1374"/>
    <n v="1113"/>
    <n v="598"/>
    <n v="439"/>
    <n v="23679"/>
    <n v="20097"/>
    <n v="15349"/>
    <n v="13841"/>
    <n v="11397"/>
    <n v="9766"/>
    <n v="8395"/>
    <n v="6388"/>
    <n v="5340"/>
    <n v="3421"/>
    <n v="2936"/>
    <n v="2082"/>
    <n v="1909"/>
    <n v="1063"/>
    <n v="1061"/>
    <n v="552"/>
    <n v="436"/>
    <n v="49134"/>
    <n v="41121"/>
    <n v="31573"/>
    <n v="27783"/>
    <n v="21798"/>
    <n v="18775"/>
    <n v="17016"/>
    <n v="14037"/>
    <n v="11695"/>
    <n v="8170"/>
    <n v="6606"/>
    <n v="4671"/>
    <n v="4009"/>
    <n v="2437"/>
    <n v="2174"/>
    <n v="1150"/>
    <n v="875"/>
  </r>
  <r>
    <s v="NGA"/>
    <x v="0"/>
    <m/>
    <x v="34"/>
    <m/>
    <s v="DONGA"/>
    <m/>
    <n v="102440"/>
    <n v="98539"/>
    <n v="200979"/>
    <n v="19495"/>
    <n v="15741"/>
    <n v="12774"/>
    <n v="10780"/>
    <n v="8057"/>
    <n v="7071"/>
    <n v="6503"/>
    <n v="5523"/>
    <n v="4518"/>
    <n v="3295"/>
    <n v="2590"/>
    <n v="1843"/>
    <n v="1605"/>
    <n v="963"/>
    <n v="809"/>
    <n v="588"/>
    <n v="285"/>
    <n v="18663"/>
    <n v="15003"/>
    <n v="12155"/>
    <n v="10357"/>
    <n v="8470"/>
    <n v="7429"/>
    <n v="6259"/>
    <n v="4862"/>
    <n v="4011"/>
    <n v="2806"/>
    <n v="2381"/>
    <n v="1702"/>
    <n v="1680"/>
    <n v="1183"/>
    <n v="785"/>
    <n v="454"/>
    <n v="341"/>
    <n v="38159"/>
    <n v="30744"/>
    <n v="24929"/>
    <n v="21137"/>
    <n v="16527"/>
    <n v="14500"/>
    <n v="12762"/>
    <n v="10385"/>
    <n v="8528"/>
    <n v="6100"/>
    <n v="4971"/>
    <n v="3545"/>
    <n v="3285"/>
    <n v="2145"/>
    <n v="1594"/>
    <n v="1042"/>
    <n v="626"/>
  </r>
  <r>
    <s v="NGA"/>
    <x v="0"/>
    <m/>
    <x v="34"/>
    <m/>
    <s v="GASHAKA"/>
    <m/>
    <n v="69979"/>
    <n v="63025"/>
    <n v="133004"/>
    <n v="12573"/>
    <n v="10254"/>
    <n v="8502"/>
    <n v="7718"/>
    <n v="5779"/>
    <n v="5083"/>
    <n v="4679"/>
    <n v="3927"/>
    <n v="3270"/>
    <n v="2450"/>
    <n v="1836"/>
    <n v="1242"/>
    <n v="983"/>
    <n v="692"/>
    <n v="514"/>
    <n v="262"/>
    <n v="215"/>
    <n v="11544"/>
    <n v="9306"/>
    <n v="7802"/>
    <n v="6948"/>
    <n v="5865"/>
    <n v="5018"/>
    <n v="4157"/>
    <n v="3269"/>
    <n v="2640"/>
    <n v="1852"/>
    <n v="1332"/>
    <n v="1137"/>
    <n v="763"/>
    <n v="515"/>
    <n v="430"/>
    <n v="259"/>
    <n v="188"/>
    <n v="24117"/>
    <n v="19560"/>
    <n v="16304"/>
    <n v="14666"/>
    <n v="11644"/>
    <n v="10101"/>
    <n v="8836"/>
    <n v="7196"/>
    <n v="5910"/>
    <n v="4302"/>
    <n v="3168"/>
    <n v="2379"/>
    <n v="1746"/>
    <n v="1207"/>
    <n v="944"/>
    <n v="521"/>
    <n v="403"/>
  </r>
  <r>
    <s v="NGA"/>
    <x v="0"/>
    <m/>
    <x v="34"/>
    <m/>
    <s v="GASSOL"/>
    <m/>
    <n v="159088"/>
    <n v="146395"/>
    <n v="305483"/>
    <n v="30028"/>
    <n v="24388"/>
    <n v="19745"/>
    <n v="16177"/>
    <n v="12573"/>
    <n v="11639"/>
    <n v="10532"/>
    <n v="8934"/>
    <n v="7141"/>
    <n v="5015"/>
    <n v="4150"/>
    <n v="2538"/>
    <n v="2310"/>
    <n v="1503"/>
    <n v="1199"/>
    <n v="743"/>
    <n v="473"/>
    <n v="28056"/>
    <n v="22890"/>
    <n v="17862"/>
    <n v="16065"/>
    <n v="13545"/>
    <n v="11263"/>
    <n v="9183"/>
    <n v="6837"/>
    <n v="5988"/>
    <n v="3749"/>
    <n v="3222"/>
    <n v="2158"/>
    <n v="2060"/>
    <n v="1296"/>
    <n v="1197"/>
    <n v="532"/>
    <n v="492"/>
    <n v="58084"/>
    <n v="47278"/>
    <n v="37607"/>
    <n v="32242"/>
    <n v="26118"/>
    <n v="22902"/>
    <n v="19715"/>
    <n v="15771"/>
    <n v="13129"/>
    <n v="8764"/>
    <n v="7372"/>
    <n v="4696"/>
    <n v="4370"/>
    <n v="2799"/>
    <n v="2396"/>
    <n v="1275"/>
    <n v="965"/>
  </r>
  <r>
    <s v="NGA"/>
    <x v="0"/>
    <m/>
    <x v="34"/>
    <m/>
    <s v="IBI"/>
    <m/>
    <n v="54244"/>
    <n v="52279"/>
    <n v="106523"/>
    <n v="10004"/>
    <n v="8539"/>
    <n v="6333"/>
    <n v="5511"/>
    <n v="4249"/>
    <n v="3885"/>
    <n v="3737"/>
    <n v="3034"/>
    <n v="2538"/>
    <n v="1790"/>
    <n v="1400"/>
    <n v="1006"/>
    <n v="797"/>
    <n v="479"/>
    <n v="436"/>
    <n v="303"/>
    <n v="203"/>
    <n v="9563"/>
    <n v="8247"/>
    <n v="6258"/>
    <n v="5505"/>
    <n v="4959"/>
    <n v="4121"/>
    <n v="3519"/>
    <n v="2477"/>
    <n v="2275"/>
    <n v="1329"/>
    <n v="1205"/>
    <n v="754"/>
    <n v="772"/>
    <n v="426"/>
    <n v="401"/>
    <n v="260"/>
    <n v="208"/>
    <n v="19567"/>
    <n v="16786"/>
    <n v="12591"/>
    <n v="11016"/>
    <n v="9208"/>
    <n v="8006"/>
    <n v="7256"/>
    <n v="5511"/>
    <n v="4813"/>
    <n v="3119"/>
    <n v="2605"/>
    <n v="1760"/>
    <n v="1569"/>
    <n v="905"/>
    <n v="837"/>
    <n v="563"/>
    <n v="411"/>
  </r>
  <r>
    <s v="NGA"/>
    <x v="0"/>
    <m/>
    <x v="34"/>
    <m/>
    <s v="JALINGO"/>
    <m/>
    <n v="102712"/>
    <n v="95563"/>
    <n v="198275"/>
    <n v="16545"/>
    <n v="13732"/>
    <n v="12045"/>
    <n v="10986"/>
    <n v="9499"/>
    <n v="8828"/>
    <n v="7445"/>
    <n v="6815"/>
    <n v="4858"/>
    <n v="4054"/>
    <n v="2558"/>
    <n v="2110"/>
    <n v="1222"/>
    <n v="909"/>
    <n v="568"/>
    <n v="355"/>
    <n v="183"/>
    <n v="15411"/>
    <n v="13734"/>
    <n v="13070"/>
    <n v="11913"/>
    <n v="9361"/>
    <n v="7722"/>
    <n v="6232"/>
    <n v="4947"/>
    <n v="3840"/>
    <n v="2700"/>
    <n v="1905"/>
    <n v="1323"/>
    <n v="1067"/>
    <n v="866"/>
    <n v="755"/>
    <n v="421"/>
    <n v="296"/>
    <n v="31956"/>
    <n v="27466"/>
    <n v="25115"/>
    <n v="22899"/>
    <n v="18860"/>
    <n v="16550"/>
    <n v="13677"/>
    <n v="11762"/>
    <n v="8698"/>
    <n v="6754"/>
    <n v="4463"/>
    <n v="3433"/>
    <n v="2289"/>
    <n v="1775"/>
    <n v="1323"/>
    <n v="776"/>
    <n v="479"/>
  </r>
  <r>
    <s v="NGA"/>
    <x v="0"/>
    <m/>
    <x v="34"/>
    <m/>
    <s v="KARIM LAMIDO"/>
    <m/>
    <n v="124028"/>
    <n v="120106"/>
    <n v="244134"/>
    <n v="24061"/>
    <n v="19117"/>
    <n v="15638"/>
    <n v="12928"/>
    <n v="9876"/>
    <n v="8539"/>
    <n v="7530"/>
    <n v="6628"/>
    <n v="5243"/>
    <n v="4098"/>
    <n v="2923"/>
    <n v="2426"/>
    <n v="1545"/>
    <n v="1276"/>
    <n v="963"/>
    <n v="783"/>
    <n v="454"/>
    <n v="23159"/>
    <n v="18062"/>
    <n v="14810"/>
    <n v="12636"/>
    <n v="10202"/>
    <n v="8768"/>
    <n v="7308"/>
    <n v="5880"/>
    <n v="4770"/>
    <n v="3500"/>
    <n v="2901"/>
    <n v="2469"/>
    <n v="1931"/>
    <n v="1349"/>
    <n v="1194"/>
    <n v="741"/>
    <n v="426"/>
    <n v="47220"/>
    <n v="37179"/>
    <n v="30448"/>
    <n v="25564"/>
    <n v="20078"/>
    <n v="17307"/>
    <n v="14838"/>
    <n v="12508"/>
    <n v="10013"/>
    <n v="7598"/>
    <n v="5824"/>
    <n v="4895"/>
    <n v="3476"/>
    <n v="2625"/>
    <n v="2157"/>
    <n v="1524"/>
    <n v="880"/>
  </r>
  <r>
    <s v="NGA"/>
    <x v="0"/>
    <m/>
    <x v="34"/>
    <m/>
    <s v="KURMI"/>
    <m/>
    <n v="58106"/>
    <n v="55819"/>
    <n v="113925"/>
    <n v="11123"/>
    <n v="8647"/>
    <n v="7220"/>
    <n v="6279"/>
    <n v="4602"/>
    <n v="4068"/>
    <n v="3536"/>
    <n v="3177"/>
    <n v="2513"/>
    <n v="1995"/>
    <n v="1407"/>
    <n v="1119"/>
    <n v="866"/>
    <n v="693"/>
    <n v="463"/>
    <n v="240"/>
    <n v="158"/>
    <n v="10666"/>
    <n v="8126"/>
    <n v="6749"/>
    <n v="5906"/>
    <n v="4815"/>
    <n v="4166"/>
    <n v="3497"/>
    <n v="2868"/>
    <n v="2309"/>
    <n v="1700"/>
    <n v="1397"/>
    <n v="1062"/>
    <n v="910"/>
    <n v="719"/>
    <n v="499"/>
    <n v="251"/>
    <n v="179"/>
    <n v="21789"/>
    <n v="16773"/>
    <n v="13969"/>
    <n v="12185"/>
    <n v="9417"/>
    <n v="8234"/>
    <n v="7033"/>
    <n v="6045"/>
    <n v="4822"/>
    <n v="3695"/>
    <n v="2804"/>
    <n v="2181"/>
    <n v="1776"/>
    <n v="1412"/>
    <n v="962"/>
    <n v="491"/>
    <n v="337"/>
  </r>
  <r>
    <s v="NGA"/>
    <x v="0"/>
    <m/>
    <x v="34"/>
    <m/>
    <s v="LAU"/>
    <m/>
    <n v="63684"/>
    <n v="60637"/>
    <n v="124321"/>
    <n v="11249"/>
    <n v="9765"/>
    <n v="7906"/>
    <n v="6696"/>
    <n v="5073"/>
    <n v="4549"/>
    <n v="4144"/>
    <n v="3545"/>
    <n v="2863"/>
    <n v="2178"/>
    <n v="1600"/>
    <n v="1316"/>
    <n v="903"/>
    <n v="737"/>
    <n v="560"/>
    <n v="378"/>
    <n v="222"/>
    <n v="10388"/>
    <n v="9029"/>
    <n v="7486"/>
    <n v="6563"/>
    <n v="5604"/>
    <n v="4604"/>
    <n v="3822"/>
    <n v="3083"/>
    <n v="2623"/>
    <n v="1861"/>
    <n v="1596"/>
    <n v="1094"/>
    <n v="976"/>
    <n v="722"/>
    <n v="615"/>
    <n v="341"/>
    <n v="230"/>
    <n v="21637"/>
    <n v="18794"/>
    <n v="15392"/>
    <n v="13259"/>
    <n v="10677"/>
    <n v="9153"/>
    <n v="7966"/>
    <n v="6628"/>
    <n v="5486"/>
    <n v="4039"/>
    <n v="3196"/>
    <n v="2410"/>
    <n v="1879"/>
    <n v="1459"/>
    <n v="1175"/>
    <n v="719"/>
    <n v="452"/>
  </r>
  <r>
    <s v="NGA"/>
    <x v="0"/>
    <m/>
    <x v="34"/>
    <m/>
    <s v="SARDAUNA"/>
    <m/>
    <n v="140109"/>
    <n v="139904"/>
    <n v="280013"/>
    <n v="26340"/>
    <n v="21657"/>
    <n v="17766"/>
    <n v="14413"/>
    <n v="10985"/>
    <n v="9862"/>
    <n v="8520"/>
    <n v="7783"/>
    <n v="5755"/>
    <n v="4646"/>
    <n v="3216"/>
    <n v="2915"/>
    <n v="1939"/>
    <n v="1599"/>
    <n v="1220"/>
    <n v="897"/>
    <n v="596"/>
    <n v="25779"/>
    <n v="21333"/>
    <n v="17547"/>
    <n v="14643"/>
    <n v="11917"/>
    <n v="10115"/>
    <n v="8245"/>
    <n v="6874"/>
    <n v="5856"/>
    <n v="4337"/>
    <n v="3518"/>
    <n v="2782"/>
    <n v="2204"/>
    <n v="1647"/>
    <n v="1440"/>
    <n v="978"/>
    <n v="689"/>
    <n v="52119"/>
    <n v="42990"/>
    <n v="35313"/>
    <n v="29056"/>
    <n v="22902"/>
    <n v="19977"/>
    <n v="16765"/>
    <n v="14657"/>
    <n v="11611"/>
    <n v="8983"/>
    <n v="6734"/>
    <n v="5697"/>
    <n v="4143"/>
    <n v="3246"/>
    <n v="2660"/>
    <n v="1875"/>
    <n v="1285"/>
  </r>
  <r>
    <s v="NGA"/>
    <x v="0"/>
    <m/>
    <x v="34"/>
    <m/>
    <s v="TAKUM"/>
    <m/>
    <n v="100025"/>
    <n v="97095"/>
    <n v="197120"/>
    <n v="19430"/>
    <n v="15131"/>
    <n v="12476"/>
    <n v="10404"/>
    <n v="7980"/>
    <n v="6989"/>
    <n v="6258"/>
    <n v="5282"/>
    <n v="4280"/>
    <n v="3350"/>
    <n v="2719"/>
    <n v="1617"/>
    <n v="1514"/>
    <n v="1050"/>
    <n v="754"/>
    <n v="493"/>
    <n v="298"/>
    <n v="18824"/>
    <n v="14449"/>
    <n v="11709"/>
    <n v="10213"/>
    <n v="8312"/>
    <n v="7253"/>
    <n v="6007"/>
    <n v="4743"/>
    <n v="4015"/>
    <n v="2929"/>
    <n v="2456"/>
    <n v="1695"/>
    <n v="1778"/>
    <n v="1208"/>
    <n v="784"/>
    <n v="379"/>
    <n v="343"/>
    <n v="38255"/>
    <n v="29580"/>
    <n v="24185"/>
    <n v="20617"/>
    <n v="16292"/>
    <n v="14242"/>
    <n v="12265"/>
    <n v="10025"/>
    <n v="8294"/>
    <n v="6278"/>
    <n v="5175"/>
    <n v="3312"/>
    <n v="3292"/>
    <n v="2257"/>
    <n v="1538"/>
    <n v="872"/>
    <n v="641"/>
  </r>
  <r>
    <s v="NGA"/>
    <x v="0"/>
    <m/>
    <x v="34"/>
    <m/>
    <s v="USSA"/>
    <m/>
    <n v="71346"/>
    <n v="67711"/>
    <n v="139057"/>
    <n v="13521"/>
    <n v="10746"/>
    <n v="8876"/>
    <n v="7345"/>
    <n v="5584"/>
    <n v="4925"/>
    <n v="4437"/>
    <n v="3850"/>
    <n v="3237"/>
    <n v="2454"/>
    <n v="1868"/>
    <n v="1456"/>
    <n v="1122"/>
    <n v="760"/>
    <n v="542"/>
    <n v="392"/>
    <n v="231"/>
    <n v="12855"/>
    <n v="9924"/>
    <n v="8231"/>
    <n v="6987"/>
    <n v="5725"/>
    <n v="5035"/>
    <n v="4319"/>
    <n v="3527"/>
    <n v="2969"/>
    <n v="2102"/>
    <n v="1663"/>
    <n v="1411"/>
    <n v="1125"/>
    <n v="950"/>
    <n v="496"/>
    <n v="179"/>
    <n v="209"/>
    <n v="26374"/>
    <n v="20670"/>
    <n v="17107"/>
    <n v="14332"/>
    <n v="11309"/>
    <n v="9960"/>
    <n v="8756"/>
    <n v="7377"/>
    <n v="6208"/>
    <n v="4558"/>
    <n v="3531"/>
    <n v="2867"/>
    <n v="2247"/>
    <n v="1712"/>
    <n v="1038"/>
    <n v="571"/>
    <n v="440"/>
  </r>
  <r>
    <s v="NGA"/>
    <x v="0"/>
    <m/>
    <x v="34"/>
    <m/>
    <s v="WUKARI"/>
    <m/>
    <n v="165147"/>
    <n v="149700"/>
    <n v="314847"/>
    <n v="29011"/>
    <n v="23873"/>
    <n v="20891"/>
    <n v="18754"/>
    <n v="13285"/>
    <n v="11724"/>
    <n v="10941"/>
    <n v="9089"/>
    <n v="7996"/>
    <n v="5788"/>
    <n v="4369"/>
    <n v="2822"/>
    <n v="2416"/>
    <n v="1727"/>
    <n v="1152"/>
    <n v="841"/>
    <n v="468"/>
    <n v="25654"/>
    <n v="21694"/>
    <n v="18760"/>
    <n v="17061"/>
    <n v="13901"/>
    <n v="11787"/>
    <n v="10217"/>
    <n v="7757"/>
    <n v="6405"/>
    <n v="4452"/>
    <n v="3514"/>
    <n v="2537"/>
    <n v="2199"/>
    <n v="1490"/>
    <n v="1092"/>
    <n v="730"/>
    <n v="450"/>
    <n v="54665"/>
    <n v="45567"/>
    <n v="39651"/>
    <n v="35815"/>
    <n v="27186"/>
    <n v="23511"/>
    <n v="21158"/>
    <n v="16846"/>
    <n v="14401"/>
    <n v="10240"/>
    <n v="7883"/>
    <n v="5359"/>
    <n v="4615"/>
    <n v="3217"/>
    <n v="2244"/>
    <n v="1571"/>
    <n v="918"/>
  </r>
  <r>
    <s v="NGA"/>
    <x v="0"/>
    <m/>
    <x v="34"/>
    <m/>
    <s v="YORRO"/>
    <m/>
    <n v="61675"/>
    <n v="59466"/>
    <n v="121141"/>
    <n v="10398"/>
    <n v="9163"/>
    <n v="7642"/>
    <n v="6640"/>
    <n v="4922"/>
    <n v="4387"/>
    <n v="4084"/>
    <n v="3533"/>
    <n v="2868"/>
    <n v="2164"/>
    <n v="1650"/>
    <n v="1246"/>
    <n v="1029"/>
    <n v="763"/>
    <n v="604"/>
    <n v="380"/>
    <n v="202"/>
    <n v="9877"/>
    <n v="8792"/>
    <n v="7281"/>
    <n v="6322"/>
    <n v="5282"/>
    <n v="4575"/>
    <n v="3792"/>
    <n v="3117"/>
    <n v="2622"/>
    <n v="1918"/>
    <n v="1545"/>
    <n v="1200"/>
    <n v="1150"/>
    <n v="831"/>
    <n v="597"/>
    <n v="335"/>
    <n v="230"/>
    <n v="20275"/>
    <n v="17955"/>
    <n v="14923"/>
    <n v="12962"/>
    <n v="10204"/>
    <n v="8962"/>
    <n v="7876"/>
    <n v="6650"/>
    <n v="5490"/>
    <n v="4082"/>
    <n v="3195"/>
    <n v="2446"/>
    <n v="2179"/>
    <n v="1594"/>
    <n v="1201"/>
    <n v="715"/>
    <n v="432"/>
  </r>
  <r>
    <s v="NGA"/>
    <x v="0"/>
    <m/>
    <x v="34"/>
    <m/>
    <s v="ZING"/>
    <m/>
    <n v="91832"/>
    <n v="88784"/>
    <n v="180616"/>
    <n v="16241"/>
    <n v="14066"/>
    <n v="11770"/>
    <n v="9984"/>
    <n v="7351"/>
    <n v="6510"/>
    <n v="5738"/>
    <n v="5037"/>
    <n v="3942"/>
    <n v="3192"/>
    <n v="2276"/>
    <n v="1758"/>
    <n v="1310"/>
    <n v="1020"/>
    <n v="787"/>
    <n v="524"/>
    <n v="326"/>
    <n v="15411"/>
    <n v="13387"/>
    <n v="11006"/>
    <n v="9503"/>
    <n v="7850"/>
    <n v="6780"/>
    <n v="5573"/>
    <n v="4512"/>
    <n v="3721"/>
    <n v="2687"/>
    <n v="2236"/>
    <n v="1735"/>
    <n v="1517"/>
    <n v="1140"/>
    <n v="827"/>
    <n v="591"/>
    <n v="308"/>
    <n v="31652"/>
    <n v="27453"/>
    <n v="22776"/>
    <n v="19487"/>
    <n v="15201"/>
    <n v="13290"/>
    <n v="11311"/>
    <n v="9549"/>
    <n v="7663"/>
    <n v="5879"/>
    <n v="4512"/>
    <n v="3493"/>
    <n v="2827"/>
    <n v="2160"/>
    <n v="1614"/>
    <n v="1115"/>
    <n v="634"/>
  </r>
  <r>
    <s v="NGA"/>
    <x v="0"/>
    <m/>
    <x v="35"/>
    <m/>
    <s v="BADE"/>
    <m/>
    <n v="106490"/>
    <n v="94200"/>
    <n v="200690"/>
    <n v="20133"/>
    <n v="16090"/>
    <n v="13440"/>
    <n v="11672"/>
    <n v="8599"/>
    <n v="7293"/>
    <n v="7013"/>
    <n v="5603"/>
    <n v="4923"/>
    <n v="3164"/>
    <n v="2755"/>
    <n v="1565"/>
    <n v="1623"/>
    <n v="853"/>
    <n v="975"/>
    <n v="460"/>
    <n v="329"/>
    <n v="18082"/>
    <n v="14745"/>
    <n v="11381"/>
    <n v="10284"/>
    <n v="8587"/>
    <n v="7313"/>
    <n v="5907"/>
    <n v="4243"/>
    <n v="3863"/>
    <n v="2248"/>
    <n v="2638"/>
    <n v="1119"/>
    <n v="1456"/>
    <n v="683"/>
    <n v="920"/>
    <n v="374"/>
    <n v="357"/>
    <n v="38215"/>
    <n v="30835"/>
    <n v="24821"/>
    <n v="21956"/>
    <n v="17186"/>
    <n v="14606"/>
    <n v="12920"/>
    <n v="9846"/>
    <n v="8786"/>
    <n v="5412"/>
    <n v="5393"/>
    <n v="2684"/>
    <n v="3079"/>
    <n v="1536"/>
    <n v="1895"/>
    <n v="834"/>
    <n v="686"/>
  </r>
  <r>
    <s v="NGA"/>
    <x v="0"/>
    <m/>
    <x v="35"/>
    <m/>
    <s v="BURSARI"/>
    <m/>
    <n v="76750"/>
    <n v="72352"/>
    <n v="149102"/>
    <n v="14302"/>
    <n v="12166"/>
    <n v="9029"/>
    <n v="7350"/>
    <n v="5766"/>
    <n v="5356"/>
    <n v="5384"/>
    <n v="3932"/>
    <n v="3661"/>
    <n v="2158"/>
    <n v="2468"/>
    <n v="1292"/>
    <n v="1612"/>
    <n v="737"/>
    <n v="927"/>
    <n v="345"/>
    <n v="265"/>
    <n v="13024"/>
    <n v="11054"/>
    <n v="8798"/>
    <n v="7990"/>
    <n v="6649"/>
    <n v="5142"/>
    <n v="4563"/>
    <n v="3169"/>
    <n v="3353"/>
    <n v="1851"/>
    <n v="2100"/>
    <n v="1173"/>
    <n v="1371"/>
    <n v="664"/>
    <n v="915"/>
    <n v="277"/>
    <n v="259"/>
    <n v="27326"/>
    <n v="23220"/>
    <n v="17827"/>
    <n v="15340"/>
    <n v="12415"/>
    <n v="10498"/>
    <n v="9947"/>
    <n v="7101"/>
    <n v="7014"/>
    <n v="4009"/>
    <n v="4568"/>
    <n v="2465"/>
    <n v="2983"/>
    <n v="1401"/>
    <n v="1842"/>
    <n v="622"/>
    <n v="524"/>
  </r>
  <r>
    <s v="NGA"/>
    <x v="0"/>
    <m/>
    <x v="35"/>
    <m/>
    <s v="DAMATURU"/>
    <m/>
    <n v="70684"/>
    <n v="56357"/>
    <n v="127041"/>
    <n v="11356"/>
    <n v="9962"/>
    <n v="9424"/>
    <n v="7695"/>
    <n v="6818"/>
    <n v="6141"/>
    <n v="5195"/>
    <n v="3829"/>
    <n v="3248"/>
    <n v="2121"/>
    <n v="1694"/>
    <n v="1173"/>
    <n v="904"/>
    <n v="391"/>
    <n v="418"/>
    <n v="184"/>
    <n v="131"/>
    <n v="10246"/>
    <n v="8366"/>
    <n v="7354"/>
    <n v="7880"/>
    <n v="5498"/>
    <n v="4333"/>
    <n v="3460"/>
    <n v="2304"/>
    <n v="2056"/>
    <n v="1107"/>
    <n v="1297"/>
    <n v="656"/>
    <n v="738"/>
    <n v="354"/>
    <n v="404"/>
    <n v="150"/>
    <n v="154"/>
    <n v="21602"/>
    <n v="18328"/>
    <n v="16778"/>
    <n v="15575"/>
    <n v="12316"/>
    <n v="10474"/>
    <n v="8655"/>
    <n v="6133"/>
    <n v="5304"/>
    <n v="3228"/>
    <n v="2991"/>
    <n v="1829"/>
    <n v="1642"/>
    <n v="745"/>
    <n v="822"/>
    <n v="334"/>
    <n v="285"/>
  </r>
  <r>
    <s v="NGA"/>
    <x v="0"/>
    <m/>
    <x v="35"/>
    <m/>
    <s v="FIKA"/>
    <m/>
    <n v="69483"/>
    <n v="67642"/>
    <n v="137125"/>
    <n v="12782"/>
    <n v="11342"/>
    <n v="8930"/>
    <n v="7611"/>
    <n v="5511"/>
    <n v="4767"/>
    <n v="4427"/>
    <n v="3453"/>
    <n v="2849"/>
    <n v="1795"/>
    <n v="1862"/>
    <n v="1120"/>
    <n v="1107"/>
    <n v="635"/>
    <n v="691"/>
    <n v="323"/>
    <n v="278"/>
    <n v="12359"/>
    <n v="10920"/>
    <n v="9086"/>
    <n v="7656"/>
    <n v="5811"/>
    <n v="4713"/>
    <n v="3801"/>
    <n v="2732"/>
    <n v="2715"/>
    <n v="1664"/>
    <n v="1889"/>
    <n v="1027"/>
    <n v="1310"/>
    <n v="613"/>
    <n v="762"/>
    <n v="281"/>
    <n v="303"/>
    <n v="25141"/>
    <n v="22262"/>
    <n v="18016"/>
    <n v="15267"/>
    <n v="11322"/>
    <n v="9480"/>
    <n v="8228"/>
    <n v="6185"/>
    <n v="5564"/>
    <n v="3459"/>
    <n v="3751"/>
    <n v="2147"/>
    <n v="2417"/>
    <n v="1248"/>
    <n v="1453"/>
    <n v="604"/>
    <n v="581"/>
  </r>
  <r>
    <s v="NGA"/>
    <x v="0"/>
    <m/>
    <x v="35"/>
    <m/>
    <s v="FUNE"/>
    <m/>
    <n v="318535"/>
    <n v="316987"/>
    <n v="635522"/>
    <n v="64516"/>
    <n v="53669"/>
    <n v="39129"/>
    <n v="32082"/>
    <n v="23175"/>
    <n v="20603"/>
    <n v="19057"/>
    <n v="15343"/>
    <n v="13503"/>
    <n v="8966"/>
    <n v="9194"/>
    <n v="5347"/>
    <n v="5425"/>
    <n v="2855"/>
    <n v="3294"/>
    <n v="1357"/>
    <n v="1020"/>
    <n v="61306"/>
    <n v="52924"/>
    <n v="39329"/>
    <n v="33895"/>
    <n v="27122"/>
    <n v="22544"/>
    <n v="19196"/>
    <n v="13574"/>
    <n v="12983"/>
    <n v="7660"/>
    <n v="8187"/>
    <n v="4470"/>
    <n v="5335"/>
    <n v="2702"/>
    <n v="3253"/>
    <n v="1321"/>
    <n v="1186"/>
    <n v="125822"/>
    <n v="106593"/>
    <n v="78458"/>
    <n v="65977"/>
    <n v="50297"/>
    <n v="43147"/>
    <n v="38253"/>
    <n v="28917"/>
    <n v="26486"/>
    <n v="16626"/>
    <n v="17381"/>
    <n v="9817"/>
    <n v="10760"/>
    <n v="5557"/>
    <n v="6547"/>
    <n v="2678"/>
    <n v="2206"/>
  </r>
  <r>
    <s v="NGA"/>
    <x v="0"/>
    <m/>
    <x v="35"/>
    <m/>
    <s v="GEIDAM"/>
    <m/>
    <n v="129246"/>
    <n v="113635"/>
    <n v="242881"/>
    <n v="23082"/>
    <n v="18926"/>
    <n v="16123"/>
    <n v="14464"/>
    <n v="10651"/>
    <n v="8674"/>
    <n v="8512"/>
    <n v="6154"/>
    <n v="6450"/>
    <n v="3904"/>
    <n v="4174"/>
    <n v="2105"/>
    <n v="2615"/>
    <n v="1162"/>
    <n v="1404"/>
    <n v="453"/>
    <n v="393"/>
    <n v="20667"/>
    <n v="17018"/>
    <n v="13512"/>
    <n v="12175"/>
    <n v="10506"/>
    <n v="8456"/>
    <n v="7814"/>
    <n v="4975"/>
    <n v="5249"/>
    <n v="2954"/>
    <n v="3403"/>
    <n v="1588"/>
    <n v="2081"/>
    <n v="1056"/>
    <n v="1251"/>
    <n v="424"/>
    <n v="506"/>
    <n v="43749"/>
    <n v="35944"/>
    <n v="29635"/>
    <n v="26639"/>
    <n v="21157"/>
    <n v="17130"/>
    <n v="16326"/>
    <n v="11129"/>
    <n v="11699"/>
    <n v="6858"/>
    <n v="7577"/>
    <n v="3693"/>
    <n v="4696"/>
    <n v="2218"/>
    <n v="2655"/>
    <n v="877"/>
    <n v="899"/>
  </r>
  <r>
    <s v="NGA"/>
    <x v="0"/>
    <m/>
    <x v="35"/>
    <m/>
    <s v="GUJBA"/>
    <m/>
    <n v="101530"/>
    <n v="79872"/>
    <n v="181402"/>
    <n v="16378"/>
    <n v="15326"/>
    <n v="16515"/>
    <n v="13043"/>
    <n v="8778"/>
    <n v="6445"/>
    <n v="6005"/>
    <n v="4207"/>
    <n v="4054"/>
    <n v="2585"/>
    <n v="2496"/>
    <n v="1764"/>
    <n v="1632"/>
    <n v="773"/>
    <n v="909"/>
    <n v="339"/>
    <n v="281"/>
    <n v="14694"/>
    <n v="13277"/>
    <n v="10598"/>
    <n v="8073"/>
    <n v="7218"/>
    <n v="5619"/>
    <n v="4755"/>
    <n v="3100"/>
    <n v="3636"/>
    <n v="2137"/>
    <n v="2053"/>
    <n v="1256"/>
    <n v="1412"/>
    <n v="624"/>
    <n v="874"/>
    <n v="279"/>
    <n v="267"/>
    <n v="31072"/>
    <n v="28603"/>
    <n v="27113"/>
    <n v="21116"/>
    <n v="15996"/>
    <n v="12064"/>
    <n v="10760"/>
    <n v="7307"/>
    <n v="7690"/>
    <n v="4722"/>
    <n v="4549"/>
    <n v="3020"/>
    <n v="3044"/>
    <n v="1397"/>
    <n v="1783"/>
    <n v="618"/>
    <n v="548"/>
  </r>
  <r>
    <s v="NGA"/>
    <x v="0"/>
    <m/>
    <x v="35"/>
    <m/>
    <s v="GULANI"/>
    <m/>
    <n v="72385"/>
    <n v="72288"/>
    <n v="144673"/>
    <n v="14200"/>
    <n v="11944"/>
    <n v="7916"/>
    <n v="6280"/>
    <n v="5495"/>
    <n v="5256"/>
    <n v="5112"/>
    <n v="3736"/>
    <n v="3297"/>
    <n v="1909"/>
    <n v="2261"/>
    <n v="1359"/>
    <n v="1514"/>
    <n v="650"/>
    <n v="796"/>
    <n v="386"/>
    <n v="274"/>
    <n v="13741"/>
    <n v="11793"/>
    <n v="8489"/>
    <n v="8777"/>
    <n v="7068"/>
    <n v="4866"/>
    <n v="4053"/>
    <n v="2836"/>
    <n v="3019"/>
    <n v="1574"/>
    <n v="1956"/>
    <n v="979"/>
    <n v="1230"/>
    <n v="655"/>
    <n v="734"/>
    <n v="283"/>
    <n v="235"/>
    <n v="27941"/>
    <n v="23737"/>
    <n v="16405"/>
    <n v="15057"/>
    <n v="12563"/>
    <n v="10122"/>
    <n v="9165"/>
    <n v="6572"/>
    <n v="6316"/>
    <n v="3483"/>
    <n v="4217"/>
    <n v="2338"/>
    <n v="2744"/>
    <n v="1305"/>
    <n v="1530"/>
    <n v="669"/>
    <n v="509"/>
  </r>
  <r>
    <s v="NGA"/>
    <x v="0"/>
    <m/>
    <x v="35"/>
    <m/>
    <s v="JAKUSKO"/>
    <m/>
    <n v="305069"/>
    <n v="279759"/>
    <n v="584828"/>
    <n v="57424"/>
    <n v="48960"/>
    <n v="38297"/>
    <n v="32876"/>
    <n v="23558"/>
    <n v="19346"/>
    <n v="19144"/>
    <n v="14823"/>
    <n v="14708"/>
    <n v="8987"/>
    <n v="9308"/>
    <n v="4486"/>
    <n v="5667"/>
    <n v="2358"/>
    <n v="3029"/>
    <n v="1109"/>
    <n v="989"/>
    <n v="52354"/>
    <n v="44200"/>
    <n v="33897"/>
    <n v="29757"/>
    <n v="25682"/>
    <n v="20681"/>
    <n v="18361"/>
    <n v="13053"/>
    <n v="12076"/>
    <n v="7513"/>
    <n v="7407"/>
    <n v="3644"/>
    <n v="4527"/>
    <n v="1912"/>
    <n v="2593"/>
    <n v="1067"/>
    <n v="1035"/>
    <n v="109778"/>
    <n v="93160"/>
    <n v="72194"/>
    <n v="62633"/>
    <n v="49240"/>
    <n v="40027"/>
    <n v="37505"/>
    <n v="27876"/>
    <n v="26784"/>
    <n v="16500"/>
    <n v="16715"/>
    <n v="8130"/>
    <n v="10194"/>
    <n v="4270"/>
    <n v="5622"/>
    <n v="2176"/>
    <n v="2024"/>
  </r>
  <r>
    <s v="NGA"/>
    <x v="0"/>
    <m/>
    <x v="35"/>
    <m/>
    <s v="KARASUWA"/>
    <m/>
    <n v="80037"/>
    <n v="71898"/>
    <n v="151935"/>
    <n v="15338"/>
    <n v="12491"/>
    <n v="10701"/>
    <n v="8736"/>
    <n v="5877"/>
    <n v="5059"/>
    <n v="5094"/>
    <n v="3919"/>
    <n v="3682"/>
    <n v="2382"/>
    <n v="2443"/>
    <n v="982"/>
    <n v="1497"/>
    <n v="585"/>
    <n v="748"/>
    <n v="225"/>
    <n v="278"/>
    <n v="13591"/>
    <n v="11107"/>
    <n v="8850"/>
    <n v="7404"/>
    <n v="6630"/>
    <n v="5299"/>
    <n v="4662"/>
    <n v="3362"/>
    <n v="3167"/>
    <n v="1768"/>
    <n v="2066"/>
    <n v="979"/>
    <n v="1175"/>
    <n v="609"/>
    <n v="731"/>
    <n v="226"/>
    <n v="272"/>
    <n v="28929"/>
    <n v="23598"/>
    <n v="19551"/>
    <n v="16140"/>
    <n v="12507"/>
    <n v="10358"/>
    <n v="9756"/>
    <n v="7281"/>
    <n v="6849"/>
    <n v="4150"/>
    <n v="4509"/>
    <n v="1961"/>
    <n v="2672"/>
    <n v="1194"/>
    <n v="1479"/>
    <n v="451"/>
    <n v="550"/>
  </r>
  <r>
    <s v="NGA"/>
    <x v="0"/>
    <m/>
    <x v="35"/>
    <m/>
    <s v="MACHINA"/>
    <m/>
    <n v="38317"/>
    <n v="34939"/>
    <n v="73256"/>
    <n v="7063"/>
    <n v="5946"/>
    <n v="4442"/>
    <n v="3622"/>
    <n v="2710"/>
    <n v="2723"/>
    <n v="2830"/>
    <n v="2065"/>
    <n v="2097"/>
    <n v="1159"/>
    <n v="1261"/>
    <n v="604"/>
    <n v="744"/>
    <n v="309"/>
    <n v="444"/>
    <n v="147"/>
    <n v="151"/>
    <n v="6311"/>
    <n v="5427"/>
    <n v="3916"/>
    <n v="3584"/>
    <n v="3350"/>
    <n v="2738"/>
    <n v="2506"/>
    <n v="1675"/>
    <n v="1592"/>
    <n v="863"/>
    <n v="986"/>
    <n v="512"/>
    <n v="550"/>
    <n v="337"/>
    <n v="336"/>
    <n v="113"/>
    <n v="143"/>
    <n v="13374"/>
    <n v="11373"/>
    <n v="8358"/>
    <n v="7206"/>
    <n v="6060"/>
    <n v="5461"/>
    <n v="5336"/>
    <n v="3740"/>
    <n v="3689"/>
    <n v="2022"/>
    <n v="2247"/>
    <n v="1116"/>
    <n v="1294"/>
    <n v="646"/>
    <n v="780"/>
    <n v="260"/>
    <n v="294"/>
  </r>
  <r>
    <s v="NGA"/>
    <x v="0"/>
    <m/>
    <x v="35"/>
    <m/>
    <s v="NANGERE"/>
    <m/>
    <n v="47318"/>
    <n v="45547"/>
    <n v="92865"/>
    <n v="9223"/>
    <n v="7986"/>
    <n v="6302"/>
    <n v="5118"/>
    <n v="3369"/>
    <n v="3268"/>
    <n v="2890"/>
    <n v="2171"/>
    <n v="1935"/>
    <n v="1222"/>
    <n v="1185"/>
    <n v="731"/>
    <n v="666"/>
    <n v="436"/>
    <n v="447"/>
    <n v="205"/>
    <n v="164"/>
    <n v="8804"/>
    <n v="7879"/>
    <n v="5908"/>
    <n v="4630"/>
    <n v="3956"/>
    <n v="3071"/>
    <n v="2561"/>
    <n v="1885"/>
    <n v="1780"/>
    <n v="1046"/>
    <n v="1207"/>
    <n v="684"/>
    <n v="837"/>
    <n v="373"/>
    <n v="516"/>
    <n v="204"/>
    <n v="206"/>
    <n v="18027"/>
    <n v="15865"/>
    <n v="12210"/>
    <n v="9748"/>
    <n v="7325"/>
    <n v="6339"/>
    <n v="5451"/>
    <n v="4056"/>
    <n v="3715"/>
    <n v="2268"/>
    <n v="2392"/>
    <n v="1415"/>
    <n v="1503"/>
    <n v="809"/>
    <n v="963"/>
    <n v="409"/>
    <n v="370"/>
  </r>
  <r>
    <s v="NGA"/>
    <x v="0"/>
    <m/>
    <x v="35"/>
    <m/>
    <s v="NGURU"/>
    <m/>
    <n v="93901"/>
    <n v="80321"/>
    <n v="174222"/>
    <n v="16579"/>
    <n v="14691"/>
    <n v="12362"/>
    <n v="10865"/>
    <n v="7169"/>
    <n v="6077"/>
    <n v="5979"/>
    <n v="4823"/>
    <n v="4346"/>
    <n v="2811"/>
    <n v="2566"/>
    <n v="1559"/>
    <n v="1754"/>
    <n v="863"/>
    <n v="817"/>
    <n v="374"/>
    <n v="266"/>
    <n v="14111"/>
    <n v="11727"/>
    <n v="10165"/>
    <n v="10203"/>
    <n v="7394"/>
    <n v="5919"/>
    <n v="5142"/>
    <n v="3601"/>
    <n v="3480"/>
    <n v="1908"/>
    <n v="2116"/>
    <n v="1114"/>
    <n v="1384"/>
    <n v="652"/>
    <n v="835"/>
    <n v="286"/>
    <n v="284"/>
    <n v="30690"/>
    <n v="26418"/>
    <n v="22527"/>
    <n v="21068"/>
    <n v="14563"/>
    <n v="11996"/>
    <n v="11121"/>
    <n v="8424"/>
    <n v="7826"/>
    <n v="4719"/>
    <n v="4682"/>
    <n v="2673"/>
    <n v="3138"/>
    <n v="1515"/>
    <n v="1652"/>
    <n v="660"/>
    <n v="550"/>
  </r>
  <r>
    <s v="NGA"/>
    <x v="0"/>
    <m/>
    <x v="35"/>
    <m/>
    <s v="POTISKUM"/>
    <m/>
    <n v="112464"/>
    <n v="104909"/>
    <n v="217373"/>
    <n v="21495"/>
    <n v="17079"/>
    <n v="15274"/>
    <n v="12754"/>
    <n v="9184"/>
    <n v="7962"/>
    <n v="7090"/>
    <n v="5798"/>
    <n v="4475"/>
    <n v="3242"/>
    <n v="2631"/>
    <n v="1688"/>
    <n v="1368"/>
    <n v="900"/>
    <n v="807"/>
    <n v="404"/>
    <n v="313"/>
    <n v="20428"/>
    <n v="16058"/>
    <n v="14448"/>
    <n v="12298"/>
    <n v="9194"/>
    <n v="7615"/>
    <n v="6009"/>
    <n v="4353"/>
    <n v="3910"/>
    <n v="2420"/>
    <n v="2449"/>
    <n v="1521"/>
    <n v="1494"/>
    <n v="803"/>
    <n v="965"/>
    <n v="475"/>
    <n v="469"/>
    <n v="41923"/>
    <n v="33137"/>
    <n v="29722"/>
    <n v="25052"/>
    <n v="18378"/>
    <n v="15577"/>
    <n v="13099"/>
    <n v="10151"/>
    <n v="8385"/>
    <n v="5662"/>
    <n v="5080"/>
    <n v="3209"/>
    <n v="2862"/>
    <n v="1703"/>
    <n v="1772"/>
    <n v="879"/>
    <n v="782"/>
  </r>
  <r>
    <s v="NGA"/>
    <x v="0"/>
    <m/>
    <x v="35"/>
    <m/>
    <s v="TARMUWA"/>
    <m/>
    <n v="59104"/>
    <n v="53396"/>
    <n v="112500"/>
    <n v="10574"/>
    <n v="9438"/>
    <n v="6550"/>
    <n v="5781"/>
    <n v="4834"/>
    <n v="4170"/>
    <n v="4402"/>
    <n v="2974"/>
    <n v="2963"/>
    <n v="1584"/>
    <n v="1983"/>
    <n v="992"/>
    <n v="1258"/>
    <n v="537"/>
    <n v="699"/>
    <n v="190"/>
    <n v="175"/>
    <n v="9332"/>
    <n v="8453"/>
    <n v="5838"/>
    <n v="6346"/>
    <n v="5419"/>
    <n v="3942"/>
    <n v="3665"/>
    <n v="2149"/>
    <n v="2460"/>
    <n v="1121"/>
    <n v="1486"/>
    <n v="837"/>
    <n v="1028"/>
    <n v="384"/>
    <n v="566"/>
    <n v="197"/>
    <n v="173"/>
    <n v="19906"/>
    <n v="17891"/>
    <n v="12388"/>
    <n v="12127"/>
    <n v="10253"/>
    <n v="8112"/>
    <n v="8067"/>
    <n v="5123"/>
    <n v="5423"/>
    <n v="2705"/>
    <n v="3469"/>
    <n v="1829"/>
    <n v="2286"/>
    <n v="921"/>
    <n v="1265"/>
    <n v="387"/>
    <n v="348"/>
  </r>
  <r>
    <s v="NGA"/>
    <x v="0"/>
    <m/>
    <x v="35"/>
    <m/>
    <s v="YUNUSARI"/>
    <m/>
    <n v="93822"/>
    <n v="87633"/>
    <n v="181455"/>
    <n v="17686"/>
    <n v="14810"/>
    <n v="10193"/>
    <n v="8527"/>
    <n v="6852"/>
    <n v="6432"/>
    <n v="6867"/>
    <n v="4788"/>
    <n v="5438"/>
    <n v="2795"/>
    <n v="3235"/>
    <n v="1406"/>
    <n v="2170"/>
    <n v="662"/>
    <n v="1239"/>
    <n v="361"/>
    <n v="361"/>
    <n v="15736"/>
    <n v="13560"/>
    <n v="9790"/>
    <n v="9423"/>
    <n v="8927"/>
    <n v="6407"/>
    <n v="6176"/>
    <n v="3932"/>
    <n v="4059"/>
    <n v="1949"/>
    <n v="2528"/>
    <n v="1141"/>
    <n v="1639"/>
    <n v="691"/>
    <n v="1024"/>
    <n v="320"/>
    <n v="331"/>
    <n v="33422"/>
    <n v="28370"/>
    <n v="19983"/>
    <n v="17950"/>
    <n v="15779"/>
    <n v="12839"/>
    <n v="13043"/>
    <n v="8720"/>
    <n v="9497"/>
    <n v="4744"/>
    <n v="5763"/>
    <n v="2547"/>
    <n v="3809"/>
    <n v="1353"/>
    <n v="2263"/>
    <n v="681"/>
    <n v="692"/>
  </r>
  <r>
    <s v="NGA"/>
    <x v="0"/>
    <m/>
    <x v="35"/>
    <m/>
    <s v="YUSUFARI"/>
    <m/>
    <n v="107275"/>
    <n v="104997"/>
    <n v="212272"/>
    <n v="20208"/>
    <n v="16824"/>
    <n v="11068"/>
    <n v="8393"/>
    <n v="7412"/>
    <n v="7784"/>
    <n v="8248"/>
    <n v="5630"/>
    <n v="6132"/>
    <n v="3151"/>
    <n v="4176"/>
    <n v="2079"/>
    <n v="2760"/>
    <n v="967"/>
    <n v="1503"/>
    <n v="510"/>
    <n v="430"/>
    <n v="18824"/>
    <n v="16729"/>
    <n v="11990"/>
    <n v="9841"/>
    <n v="9712"/>
    <n v="7377"/>
    <n v="7424"/>
    <n v="4096"/>
    <n v="5316"/>
    <n v="2455"/>
    <n v="3787"/>
    <n v="1533"/>
    <n v="2492"/>
    <n v="947"/>
    <n v="1595"/>
    <n v="431"/>
    <n v="448"/>
    <n v="39032"/>
    <n v="33553"/>
    <n v="23058"/>
    <n v="18234"/>
    <n v="17124"/>
    <n v="15161"/>
    <n v="15672"/>
    <n v="9726"/>
    <n v="11448"/>
    <n v="5606"/>
    <n v="7963"/>
    <n v="3612"/>
    <n v="5252"/>
    <n v="1914"/>
    <n v="3098"/>
    <n v="941"/>
    <n v="878"/>
  </r>
  <r>
    <s v="NGA"/>
    <x v="0"/>
    <m/>
    <x v="36"/>
    <m/>
    <s v="ANKA"/>
    <m/>
    <n v="103810"/>
    <n v="100951"/>
    <n v="204761"/>
    <n v="21058"/>
    <n v="16899"/>
    <n v="12824"/>
    <n v="11105"/>
    <n v="7259"/>
    <n v="6753"/>
    <n v="6652"/>
    <n v="5158"/>
    <n v="4553"/>
    <n v="2834"/>
    <n v="2801"/>
    <n v="1658"/>
    <n v="1798"/>
    <n v="798"/>
    <n v="883"/>
    <n v="415"/>
    <n v="362"/>
    <n v="19686"/>
    <n v="16314"/>
    <n v="11889"/>
    <n v="10912"/>
    <n v="9216"/>
    <n v="7619"/>
    <n v="6400"/>
    <n v="4415"/>
    <n v="4059"/>
    <n v="2268"/>
    <n v="2667"/>
    <n v="1336"/>
    <n v="1590"/>
    <n v="753"/>
    <n v="1058"/>
    <n v="394"/>
    <n v="375"/>
    <n v="40744"/>
    <n v="33213"/>
    <n v="24713"/>
    <n v="22017"/>
    <n v="16475"/>
    <n v="14372"/>
    <n v="13052"/>
    <n v="9573"/>
    <n v="8612"/>
    <n v="5102"/>
    <n v="5468"/>
    <n v="2994"/>
    <n v="3388"/>
    <n v="1551"/>
    <n v="1941"/>
    <n v="809"/>
    <n v="737"/>
  </r>
  <r>
    <s v="NGA"/>
    <x v="0"/>
    <m/>
    <x v="36"/>
    <m/>
    <s v="BAKURA"/>
    <m/>
    <n v="119506"/>
    <n v="121106"/>
    <n v="240612"/>
    <n v="24798"/>
    <n v="20716"/>
    <n v="13995"/>
    <n v="11201"/>
    <n v="7720"/>
    <n v="7481"/>
    <n v="7515"/>
    <n v="6217"/>
    <n v="5419"/>
    <n v="3299"/>
    <n v="3635"/>
    <n v="2229"/>
    <n v="2330"/>
    <n v="976"/>
    <n v="1165"/>
    <n v="457"/>
    <n v="353"/>
    <n v="24096"/>
    <n v="20234"/>
    <n v="13045"/>
    <n v="12339"/>
    <n v="11067"/>
    <n v="9409"/>
    <n v="7861"/>
    <n v="5375"/>
    <n v="5218"/>
    <n v="2719"/>
    <n v="3339"/>
    <n v="1414"/>
    <n v="2184"/>
    <n v="798"/>
    <n v="1250"/>
    <n v="349"/>
    <n v="409"/>
    <n v="48894"/>
    <n v="40950"/>
    <n v="27040"/>
    <n v="23540"/>
    <n v="18787"/>
    <n v="16890"/>
    <n v="15376"/>
    <n v="11592"/>
    <n v="10637"/>
    <n v="6018"/>
    <n v="6974"/>
    <n v="3643"/>
    <n v="4514"/>
    <n v="1774"/>
    <n v="2415"/>
    <n v="806"/>
    <n v="762"/>
  </r>
  <r>
    <s v="NGA"/>
    <x v="0"/>
    <m/>
    <x v="36"/>
    <m/>
    <s v="BIRNIN MAGAJI/KIYAW"/>
    <m/>
    <n v="137699"/>
    <n v="139976"/>
    <n v="277675"/>
    <n v="28405"/>
    <n v="24090"/>
    <n v="15964"/>
    <n v="13121"/>
    <n v="8525"/>
    <n v="8254"/>
    <n v="8825"/>
    <n v="7069"/>
    <n v="6343"/>
    <n v="3773"/>
    <n v="4175"/>
    <n v="2566"/>
    <n v="2655"/>
    <n v="1322"/>
    <n v="1444"/>
    <n v="624"/>
    <n v="544"/>
    <n v="26750"/>
    <n v="23441"/>
    <n v="15347"/>
    <n v="13996"/>
    <n v="12812"/>
    <n v="10979"/>
    <n v="9535"/>
    <n v="6184"/>
    <n v="6208"/>
    <n v="2946"/>
    <n v="3809"/>
    <n v="1864"/>
    <n v="2409"/>
    <n v="1104"/>
    <n v="1447"/>
    <n v="557"/>
    <n v="588"/>
    <n v="55155"/>
    <n v="47531"/>
    <n v="31311"/>
    <n v="27117"/>
    <n v="21337"/>
    <n v="19233"/>
    <n v="18360"/>
    <n v="13253"/>
    <n v="12551"/>
    <n v="6719"/>
    <n v="7984"/>
    <n v="4430"/>
    <n v="5064"/>
    <n v="2426"/>
    <n v="2891"/>
    <n v="1181"/>
    <n v="1132"/>
  </r>
  <r>
    <s v="NGA"/>
    <x v="0"/>
    <m/>
    <x v="36"/>
    <m/>
    <s v="BUKKUYUM"/>
    <m/>
    <n v="169888"/>
    <n v="166884"/>
    <n v="336772"/>
    <n v="40480"/>
    <n v="28961"/>
    <n v="19715"/>
    <n v="14825"/>
    <n v="10661"/>
    <n v="10461"/>
    <n v="10053"/>
    <n v="7950"/>
    <n v="6991"/>
    <n v="4504"/>
    <n v="4736"/>
    <n v="3181"/>
    <n v="3026"/>
    <n v="1492"/>
    <n v="1627"/>
    <n v="716"/>
    <n v="509"/>
    <n v="34603"/>
    <n v="27736"/>
    <n v="18741"/>
    <n v="16787"/>
    <n v="14320"/>
    <n v="12149"/>
    <n v="10080"/>
    <n v="7203"/>
    <n v="6787"/>
    <n v="3786"/>
    <n v="4750"/>
    <n v="2422"/>
    <n v="2974"/>
    <n v="1429"/>
    <n v="1828"/>
    <n v="710"/>
    <n v="579"/>
    <n v="75083"/>
    <n v="56697"/>
    <n v="38456"/>
    <n v="31612"/>
    <n v="24981"/>
    <n v="22610"/>
    <n v="20133"/>
    <n v="15153"/>
    <n v="13778"/>
    <n v="8290"/>
    <n v="9486"/>
    <n v="5603"/>
    <n v="6000"/>
    <n v="2921"/>
    <n v="3455"/>
    <n v="1426"/>
    <n v="1088"/>
  </r>
  <r>
    <s v="NGA"/>
    <x v="0"/>
    <m/>
    <x v="36"/>
    <m/>
    <s v="BUNGUDU"/>
    <m/>
    <n v="153885"/>
    <n v="153406"/>
    <n v="307291"/>
    <n v="30396"/>
    <n v="25080"/>
    <n v="18696"/>
    <n v="15093"/>
    <n v="10843"/>
    <n v="10701"/>
    <n v="10150"/>
    <n v="8054"/>
    <n v="6903"/>
    <n v="4345"/>
    <n v="4149"/>
    <n v="2765"/>
    <n v="2583"/>
    <n v="1455"/>
    <n v="1400"/>
    <n v="702"/>
    <n v="570"/>
    <n v="28900"/>
    <n v="24534"/>
    <n v="17835"/>
    <n v="17103"/>
    <n v="14428"/>
    <n v="11722"/>
    <n v="9610"/>
    <n v="6750"/>
    <n v="6390"/>
    <n v="3518"/>
    <n v="4054"/>
    <n v="2268"/>
    <n v="2380"/>
    <n v="1182"/>
    <n v="1506"/>
    <n v="591"/>
    <n v="635"/>
    <n v="59296"/>
    <n v="49614"/>
    <n v="36531"/>
    <n v="32196"/>
    <n v="25271"/>
    <n v="22423"/>
    <n v="19760"/>
    <n v="14804"/>
    <n v="13293"/>
    <n v="7863"/>
    <n v="8203"/>
    <n v="5033"/>
    <n v="4963"/>
    <n v="2637"/>
    <n v="2906"/>
    <n v="1293"/>
    <n v="1205"/>
  </r>
  <r>
    <s v="NGA"/>
    <x v="0"/>
    <m/>
    <x v="36"/>
    <m/>
    <s v="GUMMI"/>
    <m/>
    <n v="144148"/>
    <n v="144347"/>
    <n v="288495"/>
    <n v="29627"/>
    <n v="23665"/>
    <n v="15890"/>
    <n v="12630"/>
    <n v="9520"/>
    <n v="10438"/>
    <n v="10480"/>
    <n v="7667"/>
    <n v="6677"/>
    <n v="3643"/>
    <n v="4363"/>
    <n v="2717"/>
    <n v="2905"/>
    <n v="1455"/>
    <n v="1453"/>
    <n v="592"/>
    <n v="426"/>
    <n v="28484"/>
    <n v="23661"/>
    <n v="14883"/>
    <n v="15905"/>
    <n v="14143"/>
    <n v="11024"/>
    <n v="8991"/>
    <n v="5754"/>
    <n v="6202"/>
    <n v="2901"/>
    <n v="4193"/>
    <n v="1874"/>
    <n v="2612"/>
    <n v="1209"/>
    <n v="1499"/>
    <n v="574"/>
    <n v="438"/>
    <n v="58111"/>
    <n v="47326"/>
    <n v="30773"/>
    <n v="28535"/>
    <n v="23663"/>
    <n v="21462"/>
    <n v="19471"/>
    <n v="13421"/>
    <n v="12879"/>
    <n v="6544"/>
    <n v="8556"/>
    <n v="4591"/>
    <n v="5517"/>
    <n v="2664"/>
    <n v="2952"/>
    <n v="1166"/>
    <n v="864"/>
  </r>
  <r>
    <s v="NGA"/>
    <x v="0"/>
    <m/>
    <x v="36"/>
    <m/>
    <s v="GUSAU"/>
    <m/>
    <n v="257943"/>
    <n v="236887"/>
    <n v="494830"/>
    <n v="47256"/>
    <n v="38690"/>
    <n v="35170"/>
    <n v="28090"/>
    <n v="19878"/>
    <n v="18343"/>
    <n v="16021"/>
    <n v="13650"/>
    <n v="10936"/>
    <n v="7624"/>
    <n v="6478"/>
    <n v="5527"/>
    <n v="3759"/>
    <n v="2608"/>
    <n v="2004"/>
    <n v="1062"/>
    <n v="847"/>
    <n v="45390"/>
    <n v="38699"/>
    <n v="28181"/>
    <n v="24068"/>
    <n v="21196"/>
    <n v="18197"/>
    <n v="14210"/>
    <n v="10774"/>
    <n v="9846"/>
    <n v="5850"/>
    <n v="6210"/>
    <n v="4003"/>
    <n v="3686"/>
    <n v="2032"/>
    <n v="2370"/>
    <n v="1055"/>
    <n v="1120"/>
    <n v="92646"/>
    <n v="77389"/>
    <n v="63351"/>
    <n v="52158"/>
    <n v="41074"/>
    <n v="36540"/>
    <n v="30231"/>
    <n v="24424"/>
    <n v="20782"/>
    <n v="13474"/>
    <n v="12688"/>
    <n v="9530"/>
    <n v="7445"/>
    <n v="4640"/>
    <n v="4374"/>
    <n v="2117"/>
    <n v="1967"/>
  </r>
  <r>
    <s v="NGA"/>
    <x v="0"/>
    <m/>
    <x v="36"/>
    <m/>
    <s v="KAURA-NAMODA"/>
    <m/>
    <n v="220624"/>
    <n v="209826"/>
    <n v="430450"/>
    <n v="44246"/>
    <n v="35550"/>
    <n v="28807"/>
    <n v="24001"/>
    <n v="16305"/>
    <n v="13682"/>
    <n v="12745"/>
    <n v="10796"/>
    <n v="9305"/>
    <n v="6630"/>
    <n v="5727"/>
    <n v="3905"/>
    <n v="3330"/>
    <n v="2088"/>
    <n v="1747"/>
    <n v="996"/>
    <n v="764"/>
    <n v="41305"/>
    <n v="33369"/>
    <n v="24641"/>
    <n v="21088"/>
    <n v="18069"/>
    <n v="15872"/>
    <n v="13236"/>
    <n v="9910"/>
    <n v="8639"/>
    <n v="5619"/>
    <n v="5565"/>
    <n v="3239"/>
    <n v="3565"/>
    <n v="1905"/>
    <n v="1990"/>
    <n v="874"/>
    <n v="940"/>
    <n v="85551"/>
    <n v="68919"/>
    <n v="53448"/>
    <n v="45089"/>
    <n v="34374"/>
    <n v="29554"/>
    <n v="25981"/>
    <n v="20706"/>
    <n v="17944"/>
    <n v="12249"/>
    <n v="11292"/>
    <n v="7144"/>
    <n v="6895"/>
    <n v="3993"/>
    <n v="3737"/>
    <n v="1870"/>
    <n v="1704"/>
  </r>
  <r>
    <s v="NGA"/>
    <x v="0"/>
    <m/>
    <x v="36"/>
    <m/>
    <s v="MARADUN"/>
    <m/>
    <n v="146882"/>
    <n v="138784"/>
    <n v="285666"/>
    <n v="30065"/>
    <n v="24774"/>
    <n v="19082"/>
    <n v="15017"/>
    <n v="10526"/>
    <n v="9188"/>
    <n v="8768"/>
    <n v="7134"/>
    <n v="6183"/>
    <n v="4213"/>
    <n v="4040"/>
    <n v="2131"/>
    <n v="2491"/>
    <n v="917"/>
    <n v="1326"/>
    <n v="507"/>
    <n v="520"/>
    <n v="27795"/>
    <n v="21623"/>
    <n v="16258"/>
    <n v="14335"/>
    <n v="12133"/>
    <n v="10431"/>
    <n v="8786"/>
    <n v="6410"/>
    <n v="5667"/>
    <n v="3597"/>
    <n v="3772"/>
    <n v="1983"/>
    <n v="2425"/>
    <n v="1080"/>
    <n v="1410"/>
    <n v="595"/>
    <n v="484"/>
    <n v="57860"/>
    <n v="46397"/>
    <n v="35340"/>
    <n v="29352"/>
    <n v="22659"/>
    <n v="19619"/>
    <n v="17554"/>
    <n v="13544"/>
    <n v="11850"/>
    <n v="7810"/>
    <n v="7812"/>
    <n v="4114"/>
    <n v="4916"/>
    <n v="1997"/>
    <n v="2736"/>
    <n v="1102"/>
    <n v="1004"/>
  </r>
  <r>
    <s v="NGA"/>
    <x v="0"/>
    <m/>
    <x v="36"/>
    <m/>
    <s v="MARU"/>
    <m/>
    <n v="210355"/>
    <n v="207527"/>
    <n v="417882"/>
    <n v="43652"/>
    <n v="34470"/>
    <n v="25481"/>
    <n v="20070"/>
    <n v="14901"/>
    <n v="13682"/>
    <n v="13311"/>
    <n v="10639"/>
    <n v="9264"/>
    <n v="5921"/>
    <n v="6104"/>
    <n v="3491"/>
    <n v="3841"/>
    <n v="1972"/>
    <n v="1992"/>
    <n v="822"/>
    <n v="742"/>
    <n v="41039"/>
    <n v="32933"/>
    <n v="23701"/>
    <n v="22592"/>
    <n v="18956"/>
    <n v="15277"/>
    <n v="12894"/>
    <n v="8980"/>
    <n v="8745"/>
    <n v="4997"/>
    <n v="5940"/>
    <n v="2864"/>
    <n v="3533"/>
    <n v="1508"/>
    <n v="2029"/>
    <n v="729"/>
    <n v="810"/>
    <n v="84691"/>
    <n v="67403"/>
    <n v="49182"/>
    <n v="42662"/>
    <n v="33857"/>
    <n v="28959"/>
    <n v="26205"/>
    <n v="19619"/>
    <n v="18009"/>
    <n v="10918"/>
    <n v="12044"/>
    <n v="6355"/>
    <n v="7374"/>
    <n v="3480"/>
    <n v="4021"/>
    <n v="1551"/>
    <n v="1552"/>
  </r>
  <r>
    <s v="NGA"/>
    <x v="0"/>
    <m/>
    <x v="36"/>
    <m/>
    <s v="SHINKAFI"/>
    <m/>
    <n v="91249"/>
    <n v="94865"/>
    <n v="186114"/>
    <n v="18812"/>
    <n v="15298"/>
    <n v="10300"/>
    <n v="8259"/>
    <n v="5545"/>
    <n v="5400"/>
    <n v="5868"/>
    <n v="4512"/>
    <n v="4789"/>
    <n v="2588"/>
    <n v="3281"/>
    <n v="1891"/>
    <n v="2046"/>
    <n v="810"/>
    <n v="1133"/>
    <n v="377"/>
    <n v="340"/>
    <n v="18085"/>
    <n v="15917"/>
    <n v="10632"/>
    <n v="8133"/>
    <n v="7843"/>
    <n v="7053"/>
    <n v="6709"/>
    <n v="4345"/>
    <n v="4687"/>
    <n v="2245"/>
    <n v="3117"/>
    <n v="1393"/>
    <n v="1939"/>
    <n v="828"/>
    <n v="1086"/>
    <n v="430"/>
    <n v="423"/>
    <n v="36897"/>
    <n v="31215"/>
    <n v="20932"/>
    <n v="16392"/>
    <n v="13388"/>
    <n v="12453"/>
    <n v="12577"/>
    <n v="8857"/>
    <n v="9476"/>
    <n v="4833"/>
    <n v="6398"/>
    <n v="3284"/>
    <n v="3985"/>
    <n v="1638"/>
    <n v="2219"/>
    <n v="807"/>
    <n v="763"/>
  </r>
  <r>
    <s v="NGA"/>
    <x v="0"/>
    <m/>
    <x v="36"/>
    <m/>
    <s v="TALATA MAFARA"/>
    <m/>
    <n v="146354"/>
    <n v="145541"/>
    <n v="291895"/>
    <n v="29633"/>
    <n v="23780"/>
    <n v="17822"/>
    <n v="14061"/>
    <n v="10310"/>
    <n v="9895"/>
    <n v="9507"/>
    <n v="7515"/>
    <n v="6454"/>
    <n v="4067"/>
    <n v="4159"/>
    <n v="2795"/>
    <n v="2518"/>
    <n v="1291"/>
    <n v="1389"/>
    <n v="664"/>
    <n v="494"/>
    <n v="28075"/>
    <n v="23348"/>
    <n v="16213"/>
    <n v="15487"/>
    <n v="13346"/>
    <n v="11191"/>
    <n v="9120"/>
    <n v="6629"/>
    <n v="6153"/>
    <n v="3711"/>
    <n v="3966"/>
    <n v="1959"/>
    <n v="2612"/>
    <n v="1001"/>
    <n v="1458"/>
    <n v="660"/>
    <n v="612"/>
    <n v="57708"/>
    <n v="47128"/>
    <n v="34035"/>
    <n v="29548"/>
    <n v="23656"/>
    <n v="21086"/>
    <n v="18627"/>
    <n v="14144"/>
    <n v="12607"/>
    <n v="7778"/>
    <n v="8125"/>
    <n v="4754"/>
    <n v="5130"/>
    <n v="2292"/>
    <n v="2847"/>
    <n v="1324"/>
    <n v="1106"/>
  </r>
  <r>
    <s v="NGA"/>
    <x v="0"/>
    <m/>
    <x v="36"/>
    <m/>
    <s v="TSAFE"/>
    <m/>
    <n v="184563"/>
    <n v="195130"/>
    <n v="379693"/>
    <n v="38004"/>
    <n v="32614"/>
    <n v="22171"/>
    <n v="16928"/>
    <n v="11733"/>
    <n v="11939"/>
    <n v="11681"/>
    <n v="9284"/>
    <n v="7906"/>
    <n v="5314"/>
    <n v="5068"/>
    <n v="3753"/>
    <n v="3031"/>
    <n v="1857"/>
    <n v="1711"/>
    <n v="869"/>
    <n v="700"/>
    <n v="37980"/>
    <n v="33412"/>
    <n v="22884"/>
    <n v="20234"/>
    <n v="17728"/>
    <n v="15049"/>
    <n v="12192"/>
    <n v="8520"/>
    <n v="7798"/>
    <n v="4386"/>
    <n v="4655"/>
    <n v="2673"/>
    <n v="2854"/>
    <n v="1366"/>
    <n v="1869"/>
    <n v="726"/>
    <n v="804"/>
    <n v="75984"/>
    <n v="66026"/>
    <n v="45055"/>
    <n v="37162"/>
    <n v="29461"/>
    <n v="26988"/>
    <n v="23873"/>
    <n v="17804"/>
    <n v="15704"/>
    <n v="9700"/>
    <n v="9723"/>
    <n v="6426"/>
    <n v="5885"/>
    <n v="3223"/>
    <n v="3580"/>
    <n v="1595"/>
    <n v="1504"/>
  </r>
  <r>
    <s v="NGA"/>
    <x v="0"/>
    <m/>
    <x v="36"/>
    <m/>
    <s v="ZURMI"/>
    <m/>
    <n v="211065"/>
    <n v="215118"/>
    <n v="426183"/>
    <n v="43077"/>
    <n v="35805"/>
    <n v="25201"/>
    <n v="20122"/>
    <n v="13538"/>
    <n v="12913"/>
    <n v="13587"/>
    <n v="10448"/>
    <n v="9983"/>
    <n v="6216"/>
    <n v="6741"/>
    <n v="3780"/>
    <n v="4236"/>
    <n v="1623"/>
    <n v="2176"/>
    <n v="808"/>
    <n v="811"/>
    <n v="40528"/>
    <n v="35499"/>
    <n v="24573"/>
    <n v="21722"/>
    <n v="19410"/>
    <n v="16085"/>
    <n v="14581"/>
    <n v="9987"/>
    <n v="9489"/>
    <n v="5003"/>
    <n v="5902"/>
    <n v="2893"/>
    <n v="3811"/>
    <n v="1614"/>
    <n v="2263"/>
    <n v="864"/>
    <n v="894"/>
    <n v="83605"/>
    <n v="71304"/>
    <n v="49774"/>
    <n v="41844"/>
    <n v="32948"/>
    <n v="28998"/>
    <n v="28168"/>
    <n v="20435"/>
    <n v="19472"/>
    <n v="11219"/>
    <n v="12643"/>
    <n v="6673"/>
    <n v="8047"/>
    <n v="3237"/>
    <n v="4439"/>
    <n v="1672"/>
    <n v="17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K42" firstHeaderRow="0" firstDataRow="1" firstDataCol="1"/>
  <pivotFields count="61">
    <pivotField showAll="0"/>
    <pivotField axis="axisRow" showAll="0">
      <items count="2">
        <item x="0"/>
        <item t="default"/>
      </items>
    </pivotField>
    <pivotField showAll="0"/>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3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t="grand">
      <x/>
    </i>
  </rowItems>
  <colFields count="1">
    <field x="-2"/>
  </colFields>
  <colItems count="3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colItems>
  <dataFields count="36">
    <dataField name="Sum of Male_00-04" fld="10" baseField="0" baseItem="0"/>
    <dataField name="Sum of Male_05-09" fld="11" baseField="0" baseItem="0"/>
    <dataField name="Sum of Male_10-14" fld="12" baseField="0" baseItem="0"/>
    <dataField name="Sum of Male_15-19" fld="13" baseField="0" baseItem="0"/>
    <dataField name="Sum of Male_20-24" fld="14" baseField="0" baseItem="0"/>
    <dataField name="Sum of Male_25-29" fld="15" baseField="0" baseItem="0"/>
    <dataField name="Sum of Male_30-34" fld="16" baseField="0" baseItem="0"/>
    <dataField name="Sum of Male_35-39" fld="17" baseField="0" baseItem="0"/>
    <dataField name="Sum of Male_40-44" fld="18" baseField="0" baseItem="0"/>
    <dataField name="Sum of Male_45-49" fld="19" baseField="0" baseItem="0"/>
    <dataField name="Sum of Male_50-54" fld="20" baseField="0" baseItem="0"/>
    <dataField name="Sum of Male_55-59" fld="21" baseField="0" baseItem="0"/>
    <dataField name="Sum of Male_60-64" fld="22" baseField="0" baseItem="0"/>
    <dataField name="Sum of Male_65-69" fld="23" baseField="0" baseItem="0"/>
    <dataField name="Sum of Male_70-74" fld="24" baseField="0" baseItem="0"/>
    <dataField name="Sum of Male_75-79" fld="25" baseField="0" baseItem="0"/>
    <dataField name="Sum of Male_80+" fld="26" baseField="0" baseItem="0"/>
    <dataField name="Sum of Female_00-04" fld="27" baseField="0" baseItem="0"/>
    <dataField name="Sum of Female_05-09" fld="28" baseField="0" baseItem="0"/>
    <dataField name="Sum of Female_10-14" fld="29" baseField="0" baseItem="0"/>
    <dataField name="Sum of Female_15-19" fld="30" baseField="0" baseItem="0"/>
    <dataField name="Sum of Female_20-24" fld="31" baseField="0" baseItem="0"/>
    <dataField name="Sum of Female_25-29" fld="32" baseField="0" baseItem="0"/>
    <dataField name="Sum of Female_30-34" fld="33" baseField="0" baseItem="0"/>
    <dataField name="Sum of Female_35-39" fld="34" baseField="0" baseItem="0"/>
    <dataField name="Sum of Female_40-44" fld="35" baseField="0" baseItem="0"/>
    <dataField name="Sum of Female_45-49" fld="36" baseField="0" baseItem="0"/>
    <dataField name="Sum of Female_50-54" fld="37" baseField="0" baseItem="0"/>
    <dataField name="Sum of Female_55-59" fld="38" baseField="0" baseItem="0"/>
    <dataField name="Sum of Female_60-64" fld="39" baseField="0" baseItem="0"/>
    <dataField name="Sum of Female_65-69" fld="40" baseField="0" baseItem="0"/>
    <dataField name="Sum of Female_70-74" fld="41" baseField="0" baseItem="0"/>
    <dataField name="Sum of Female_75-79" fld="42" baseField="0" baseItem="0"/>
    <dataField name="Sum of Female_80+" fld="43" baseField="0" baseItem="0"/>
    <dataField name="Sum of Male_Total" fld="7" baseField="0" baseItem="0"/>
    <dataField name="Sum of Female_Total" fld="8" baseField="0" baseItem="0"/>
  </dataFields>
  <formats count="4">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fieldPosition="0">
        <references count="2">
          <reference field="1" count="0" selected="0"/>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L42" firstHeaderRow="0" firstDataRow="1" firstDataCol="1"/>
  <pivotFields count="61">
    <pivotField showAll="0"/>
    <pivotField axis="axisRow" showAll="0">
      <items count="2">
        <item x="0"/>
        <item t="default"/>
      </items>
    </pivotField>
    <pivotField showAll="0"/>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3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t="grand">
      <x/>
    </i>
  </rowItems>
  <colFields count="1">
    <field x="-2"/>
  </colFields>
  <colItems count="37">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colItems>
  <dataFields count="37">
    <dataField name="Sum of Male_00-04" fld="10" baseField="0" baseItem="0"/>
    <dataField name="Sum of Male_05-09" fld="11" baseField="0" baseItem="0"/>
    <dataField name="Sum of Male_10-14" fld="12" baseField="0" baseItem="0"/>
    <dataField name="Sum of Male_15-19" fld="13" baseField="0" baseItem="0"/>
    <dataField name="Sum of Male_20-24" fld="14" baseField="0" baseItem="0"/>
    <dataField name="Sum of Male_25-29" fld="15" baseField="0" baseItem="0"/>
    <dataField name="Sum of Male_30-34" fld="16" baseField="0" baseItem="0"/>
    <dataField name="Sum of Male_35-39" fld="17" baseField="0" baseItem="0"/>
    <dataField name="Sum of Male_40-44" fld="18" baseField="0" baseItem="0"/>
    <dataField name="Sum of Male_45-49" fld="19" baseField="0" baseItem="0"/>
    <dataField name="Sum of Male_50-54" fld="20" baseField="0" baseItem="0"/>
    <dataField name="Sum of Male_55-59" fld="21" baseField="0" baseItem="0"/>
    <dataField name="Sum of Male_60-64" fld="22" baseField="0" baseItem="0"/>
    <dataField name="Sum of Male_65-69" fld="23" baseField="0" baseItem="0"/>
    <dataField name="Sum of Male_70-74" fld="24" baseField="0" baseItem="0"/>
    <dataField name="Sum of Male_75-79" fld="25" baseField="0" baseItem="0"/>
    <dataField name="Sum of Male_80+" fld="26" baseField="0" baseItem="0"/>
    <dataField name="Sum of Female_00-04" fld="27" baseField="0" baseItem="0"/>
    <dataField name="Sum of Female_05-09" fld="28" baseField="0" baseItem="0"/>
    <dataField name="Sum of Female_10-14" fld="29" baseField="0" baseItem="0"/>
    <dataField name="Sum of Female_15-19" fld="30" baseField="0" baseItem="0"/>
    <dataField name="Sum of Female_20-24" fld="31" baseField="0" baseItem="0"/>
    <dataField name="Sum of Female_25-29" fld="32" baseField="0" baseItem="0"/>
    <dataField name="Sum of Female_30-34" fld="33" baseField="0" baseItem="0"/>
    <dataField name="Sum of Female_35-39" fld="34" baseField="0" baseItem="0"/>
    <dataField name="Sum of Female_40-44" fld="35" baseField="0" baseItem="0"/>
    <dataField name="Sum of Female_45-49" fld="36" baseField="0" baseItem="0"/>
    <dataField name="Sum of Female_50-54" fld="37" baseField="0" baseItem="0"/>
    <dataField name="Sum of Female_55-59" fld="38" baseField="0" baseItem="0"/>
    <dataField name="Sum of Female_60-64" fld="39" baseField="0" baseItem="0"/>
    <dataField name="Sum of Female_65-69" fld="40" baseField="0" baseItem="0"/>
    <dataField name="Sum of Female_70-74" fld="41" baseField="0" baseItem="0"/>
    <dataField name="Sum of Female_75-79" fld="42" baseField="0" baseItem="0"/>
    <dataField name="Sum of Female_80+" fld="43" baseField="0" baseItem="0"/>
    <dataField name="Sum of Male_Total" fld="7" baseField="0" baseItem="0"/>
    <dataField name="Sum of Female_Total" fld="8" baseField="0" baseItem="0"/>
    <dataField name="Sum of Both_Total" fld="9" baseField="0" baseItem="0"/>
  </dataFields>
  <formats count="4">
    <format dxfId="11">
      <pivotArea field="1" type="button" dataOnly="0" labelOnly="1" outline="0" axis="axisRow" fieldPosition="0"/>
    </format>
    <format dxfId="10">
      <pivotArea dataOnly="0" labelOnly="1" fieldPosition="0">
        <references count="1">
          <reference field="1" count="0"/>
        </references>
      </pivotArea>
    </format>
    <format dxfId="9">
      <pivotArea dataOnly="0" labelOnly="1" grandRow="1" outline="0" fieldPosition="0"/>
    </format>
    <format dxfId="8">
      <pivotArea dataOnly="0" labelOnly="1" fieldPosition="0">
        <references count="2">
          <reference field="1" count="0" selected="0"/>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L42" firstHeaderRow="0" firstDataRow="1" firstDataCol="1"/>
  <pivotFields count="61">
    <pivotField showAll="0"/>
    <pivotField axis="axisRow" showAll="0">
      <items count="2">
        <item x="0"/>
        <item t="default"/>
      </items>
    </pivotField>
    <pivotField showAll="0"/>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3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t="grand">
      <x/>
    </i>
  </rowItems>
  <colFields count="1">
    <field x="-2"/>
  </colFields>
  <colItems count="37">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colItems>
  <dataFields count="37">
    <dataField name="Sum of Male_00-04" fld="10" baseField="0" baseItem="0"/>
    <dataField name="Sum of Male_05-09" fld="11" baseField="0" baseItem="0"/>
    <dataField name="Sum of Male_10-14" fld="12" baseField="0" baseItem="0"/>
    <dataField name="Sum of Male_15-19" fld="13" baseField="0" baseItem="0"/>
    <dataField name="Sum of Male_20-24" fld="14" baseField="0" baseItem="0"/>
    <dataField name="Sum of Male_25-29" fld="15" baseField="0" baseItem="0"/>
    <dataField name="Sum of Male_30-34" fld="16" baseField="0" baseItem="0"/>
    <dataField name="Sum of Male_35-39" fld="17" baseField="0" baseItem="0"/>
    <dataField name="Sum of Male_40-44" fld="18" baseField="0" baseItem="0"/>
    <dataField name="Sum of Male_45-49" fld="19" baseField="0" baseItem="0"/>
    <dataField name="Sum of Male_50-54" fld="20" baseField="0" baseItem="0"/>
    <dataField name="Sum of Male_55-59" fld="21" baseField="0" baseItem="0"/>
    <dataField name="Sum of Male_60-64" fld="22" baseField="0" baseItem="0"/>
    <dataField name="Sum of Male_65-69" fld="23" baseField="0" baseItem="0"/>
    <dataField name="Sum of Male_70-74" fld="24" baseField="0" baseItem="0"/>
    <dataField name="Sum of Male_75-79" fld="25" baseField="0" baseItem="0"/>
    <dataField name="Sum of Male_80+" fld="26" baseField="0" baseItem="0"/>
    <dataField name="Sum of Female_00-04" fld="27" baseField="0" baseItem="0"/>
    <dataField name="Sum of Female_05-09" fld="28" baseField="0" baseItem="0"/>
    <dataField name="Sum of Female_10-14" fld="29" baseField="0" baseItem="0"/>
    <dataField name="Sum of Female_15-19" fld="30" baseField="0" baseItem="0"/>
    <dataField name="Sum of Female_20-24" fld="31" baseField="0" baseItem="0"/>
    <dataField name="Sum of Female_25-29" fld="32" baseField="0" baseItem="0"/>
    <dataField name="Sum of Female_30-34" fld="33" baseField="0" baseItem="0"/>
    <dataField name="Sum of Female_35-39" fld="34" baseField="0" baseItem="0"/>
    <dataField name="Sum of Female_40-44" fld="35" baseField="0" baseItem="0"/>
    <dataField name="Sum of Female_45-49" fld="36" baseField="0" baseItem="0"/>
    <dataField name="Sum of Female_50-54" fld="37" baseField="0" baseItem="0"/>
    <dataField name="Sum of Female_55-59" fld="38" baseField="0" baseItem="0"/>
    <dataField name="Sum of Female_60-64" fld="39" baseField="0" baseItem="0"/>
    <dataField name="Sum of Female_65-69" fld="40" baseField="0" baseItem="0"/>
    <dataField name="Sum of Female_70-74" fld="41" baseField="0" baseItem="0"/>
    <dataField name="Sum of Female_75-79" fld="42" baseField="0" baseItem="0"/>
    <dataField name="Sum of Female_80+" fld="43" baseField="0" baseItem="0"/>
    <dataField name="Sum of Male_Total" fld="7" baseField="0" baseItem="0"/>
    <dataField name="Sum of Female_Total" fld="8" baseField="0" baseItem="0"/>
    <dataField name="Sum of Both_Total" fld="9" baseField="0" baseItem="0"/>
  </dataFields>
  <formats count="4">
    <format dxfId="7">
      <pivotArea field="1" type="button" dataOnly="0" labelOnly="1" outline="0" axis="axisRow" fieldPosition="0"/>
    </format>
    <format dxfId="6">
      <pivotArea dataOnly="0" labelOnly="1" fieldPosition="0">
        <references count="1">
          <reference field="1" count="0"/>
        </references>
      </pivotArea>
    </format>
    <format dxfId="5">
      <pivotArea dataOnly="0" labelOnly="1" grandRow="1" outline="0" fieldPosition="0"/>
    </format>
    <format dxfId="4">
      <pivotArea dataOnly="0" labelOnly="1" fieldPosition="0">
        <references count="2">
          <reference field="1" count="0" selected="0"/>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L42" firstHeaderRow="0" firstDataRow="1" firstDataCol="1"/>
  <pivotFields count="61">
    <pivotField showAll="0"/>
    <pivotField axis="axisRow" showAll="0">
      <items count="2">
        <item x="0"/>
        <item t="default"/>
      </items>
    </pivotField>
    <pivotField showAll="0"/>
    <pivotField axis="axisRow" showAll="0">
      <items count="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39">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t="grand">
      <x/>
    </i>
  </rowItems>
  <colFields count="1">
    <field x="-2"/>
  </colFields>
  <colItems count="37">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colItems>
  <dataFields count="37">
    <dataField name="Sum of Male_00-04" fld="10" baseField="0" baseItem="0"/>
    <dataField name="Sum of Male_05-09" fld="11" baseField="0" baseItem="0"/>
    <dataField name="Sum of Male_10-14" fld="12" baseField="0" baseItem="0"/>
    <dataField name="Sum of Male_15-19" fld="13" baseField="0" baseItem="0"/>
    <dataField name="Sum of Male_20-24" fld="14" baseField="0" baseItem="0"/>
    <dataField name="Sum of Male_25-29" fld="15" baseField="0" baseItem="0"/>
    <dataField name="Sum of Male_30-34" fld="16" baseField="0" baseItem="0"/>
    <dataField name="Sum of Male_35-39" fld="17" baseField="0" baseItem="0"/>
    <dataField name="Sum of Male_40-44" fld="18" baseField="0" baseItem="0"/>
    <dataField name="Sum of Male_45-49" fld="19" baseField="0" baseItem="0"/>
    <dataField name="Sum of Male_50-54" fld="20" baseField="0" baseItem="0"/>
    <dataField name="Sum of Male_55-59" fld="21" baseField="0" baseItem="0"/>
    <dataField name="Sum of Male_60-64" fld="22" baseField="0" baseItem="0"/>
    <dataField name="Sum of Male_65-69" fld="23" baseField="0" baseItem="0"/>
    <dataField name="Sum of Male_70-74" fld="24" baseField="0" baseItem="0"/>
    <dataField name="Sum of Male_75-79" fld="25" baseField="0" baseItem="0"/>
    <dataField name="Sum of Male_80+" fld="26" baseField="0" baseItem="0"/>
    <dataField name="Sum of Female_00-04" fld="27" baseField="0" baseItem="0"/>
    <dataField name="Sum of Female_05-09" fld="28" baseField="0" baseItem="0"/>
    <dataField name="Sum of Female_10-14" fld="29" baseField="0" baseItem="0"/>
    <dataField name="Sum of Female_15-19" fld="30" baseField="0" baseItem="0"/>
    <dataField name="Sum of Female_20-24" fld="31" baseField="0" baseItem="0"/>
    <dataField name="Sum of Female_25-29" fld="32" baseField="0" baseItem="0"/>
    <dataField name="Sum of Female_30-34" fld="33" baseField="0" baseItem="0"/>
    <dataField name="Sum of Female_35-39" fld="34" baseField="0" baseItem="0"/>
    <dataField name="Sum of Female_40-44" fld="35" baseField="0" baseItem="0"/>
    <dataField name="Sum of Female_45-49" fld="36" baseField="0" baseItem="0"/>
    <dataField name="Sum of Female_50-54" fld="37" baseField="0" baseItem="0"/>
    <dataField name="Sum of Female_55-59" fld="38" baseField="0" baseItem="0"/>
    <dataField name="Sum of Female_60-64" fld="39" baseField="0" baseItem="0"/>
    <dataField name="Sum of Female_65-69" fld="40" baseField="0" baseItem="0"/>
    <dataField name="Sum of Female_70-74" fld="41" baseField="0" baseItem="0"/>
    <dataField name="Sum of Female_75-79" fld="42" baseField="0" baseItem="0"/>
    <dataField name="Sum of Female_80+" fld="43" baseField="0" baseItem="0"/>
    <dataField name="Sum of Male_Total" fld="7" baseField="0" baseItem="0"/>
    <dataField name="Sum of Female_Total" fld="8" baseField="0" baseItem="0"/>
    <dataField name="Sum of Both_Total" fld="9" baseField="0" baseItem="0"/>
  </dataFields>
  <formats count="4">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fieldPosition="0">
        <references count="2">
          <reference field="1" count="0" selected="0"/>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hyperlink" Target="https://sierraleone.unfpa.org/sites/default/files/pub-pdf/Population%20projections%20report.pdf" TargetMode="External"/><Relationship Id="rId1" Type="http://schemas.openxmlformats.org/officeDocument/2006/relationships/hyperlink" Target="https://www.statistics.s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2"/>
  <sheetViews>
    <sheetView topLeftCell="AP1" zoomScaleNormal="100" workbookViewId="0">
      <pane ySplit="1" topLeftCell="A3" activePane="bottomLeft" state="frozen"/>
      <selection pane="bottomLeft" activeCell="AV15" sqref="AV15"/>
    </sheetView>
  </sheetViews>
  <sheetFormatPr defaultColWidth="8.85546875" defaultRowHeight="15" x14ac:dyDescent="0.25"/>
  <cols>
    <col min="1" max="1" width="13.140625" style="61" bestFit="1" customWidth="1"/>
    <col min="2" max="2" width="13.5703125" style="61" bestFit="1" customWidth="1"/>
    <col min="3" max="36" width="13" style="62" customWidth="1"/>
    <col min="37" max="37" width="11.5703125" style="62" bestFit="1" customWidth="1"/>
    <col min="38" max="56" width="13" style="62" customWidth="1"/>
    <col min="57" max="16384" width="8.85546875" style="61"/>
  </cols>
  <sheetData>
    <row r="1" spans="1:56" s="65" customFormat="1" x14ac:dyDescent="0.25">
      <c r="A1" s="64" t="s">
        <v>750</v>
      </c>
      <c r="B1" s="64" t="s">
        <v>751</v>
      </c>
      <c r="C1" s="63" t="s">
        <v>910</v>
      </c>
      <c r="D1" s="63" t="s">
        <v>909</v>
      </c>
      <c r="E1" s="63" t="s">
        <v>911</v>
      </c>
      <c r="F1" s="63" t="s">
        <v>956</v>
      </c>
      <c r="G1" s="63" t="s">
        <v>957</v>
      </c>
      <c r="H1" s="63" t="s">
        <v>926</v>
      </c>
      <c r="I1" s="63" t="s">
        <v>927</v>
      </c>
      <c r="J1" s="63" t="s">
        <v>928</v>
      </c>
      <c r="K1" s="63" t="s">
        <v>929</v>
      </c>
      <c r="L1" s="63" t="s">
        <v>930</v>
      </c>
      <c r="M1" s="63" t="s">
        <v>931</v>
      </c>
      <c r="N1" s="63" t="s">
        <v>932</v>
      </c>
      <c r="O1" s="63" t="s">
        <v>933</v>
      </c>
      <c r="P1" s="63" t="s">
        <v>934</v>
      </c>
      <c r="Q1" s="63" t="s">
        <v>935</v>
      </c>
      <c r="R1" s="63" t="s">
        <v>936</v>
      </c>
      <c r="S1" s="63" t="s">
        <v>937</v>
      </c>
      <c r="T1" s="63" t="s">
        <v>938</v>
      </c>
      <c r="U1" s="63" t="s">
        <v>939</v>
      </c>
      <c r="V1" s="63" t="s">
        <v>2794</v>
      </c>
      <c r="W1" s="63" t="s">
        <v>954</v>
      </c>
      <c r="X1" s="63" t="s">
        <v>955</v>
      </c>
      <c r="Y1" s="63" t="s">
        <v>912</v>
      </c>
      <c r="Z1" s="63" t="s">
        <v>913</v>
      </c>
      <c r="AA1" s="63" t="s">
        <v>914</v>
      </c>
      <c r="AB1" s="63" t="s">
        <v>915</v>
      </c>
      <c r="AC1" s="63" t="s">
        <v>916</v>
      </c>
      <c r="AD1" s="63" t="s">
        <v>917</v>
      </c>
      <c r="AE1" s="63" t="s">
        <v>918</v>
      </c>
      <c r="AF1" s="63" t="s">
        <v>919</v>
      </c>
      <c r="AG1" s="63" t="s">
        <v>920</v>
      </c>
      <c r="AH1" s="63" t="s">
        <v>921</v>
      </c>
      <c r="AI1" s="63" t="s">
        <v>922</v>
      </c>
      <c r="AJ1" s="63" t="s">
        <v>923</v>
      </c>
      <c r="AK1" s="63" t="s">
        <v>924</v>
      </c>
      <c r="AL1" s="63" t="s">
        <v>925</v>
      </c>
      <c r="AM1" s="63" t="s">
        <v>2795</v>
      </c>
      <c r="AN1" s="63" t="s">
        <v>958</v>
      </c>
      <c r="AO1" s="63" t="s">
        <v>959</v>
      </c>
      <c r="AP1" s="63" t="s">
        <v>940</v>
      </c>
      <c r="AQ1" s="63" t="s">
        <v>941</v>
      </c>
      <c r="AR1" s="63" t="s">
        <v>942</v>
      </c>
      <c r="AS1" s="63" t="s">
        <v>943</v>
      </c>
      <c r="AT1" s="63" t="s">
        <v>944</v>
      </c>
      <c r="AU1" s="63" t="s">
        <v>945</v>
      </c>
      <c r="AV1" s="63" t="s">
        <v>946</v>
      </c>
      <c r="AW1" s="63" t="s">
        <v>947</v>
      </c>
      <c r="AX1" s="63" t="s">
        <v>948</v>
      </c>
      <c r="AY1" s="63" t="s">
        <v>949</v>
      </c>
      <c r="AZ1" s="63" t="s">
        <v>950</v>
      </c>
      <c r="BA1" s="63" t="s">
        <v>951</v>
      </c>
      <c r="BB1" s="63" t="s">
        <v>952</v>
      </c>
      <c r="BC1" s="63" t="s">
        <v>953</v>
      </c>
      <c r="BD1" s="63" t="s">
        <v>2796</v>
      </c>
    </row>
    <row r="2" spans="1:56" x14ac:dyDescent="0.25">
      <c r="A2" s="61" t="s">
        <v>2</v>
      </c>
      <c r="B2" s="61" t="s">
        <v>1010</v>
      </c>
      <c r="C2" s="62">
        <v>100473260</v>
      </c>
      <c r="D2" s="62">
        <v>104435960</v>
      </c>
      <c r="E2" s="62">
        <v>204909220</v>
      </c>
      <c r="F2" s="62">
        <v>15713253</v>
      </c>
      <c r="G2" s="62">
        <v>13740497</v>
      </c>
      <c r="H2" s="62">
        <v>12305947</v>
      </c>
      <c r="I2" s="62">
        <v>10974474</v>
      </c>
      <c r="J2" s="62">
        <v>9109497</v>
      </c>
      <c r="K2" s="62">
        <v>7696113</v>
      </c>
      <c r="L2" s="62">
        <v>6543803</v>
      </c>
      <c r="M2" s="62">
        <v>5577463</v>
      </c>
      <c r="N2" s="62">
        <v>4629290</v>
      </c>
      <c r="O2" s="62">
        <v>3617274</v>
      </c>
      <c r="P2" s="62">
        <v>2903755</v>
      </c>
      <c r="Q2" s="62">
        <v>2363122</v>
      </c>
      <c r="R2" s="62">
        <v>1848775</v>
      </c>
      <c r="S2" s="62">
        <v>1415387</v>
      </c>
      <c r="T2" s="62">
        <v>1008663</v>
      </c>
      <c r="U2" s="62">
        <v>609086</v>
      </c>
      <c r="V2" s="62">
        <v>416861</v>
      </c>
      <c r="W2" s="62">
        <v>16494093</v>
      </c>
      <c r="X2" s="62">
        <v>14394113</v>
      </c>
      <c r="Y2" s="62">
        <v>12886243</v>
      </c>
      <c r="Z2" s="62">
        <v>11481793</v>
      </c>
      <c r="AA2" s="62">
        <v>9479149</v>
      </c>
      <c r="AB2" s="62">
        <v>7999304</v>
      </c>
      <c r="AC2" s="62">
        <v>6847228</v>
      </c>
      <c r="AD2" s="62">
        <v>5885417</v>
      </c>
      <c r="AE2" s="62">
        <v>4915691</v>
      </c>
      <c r="AF2" s="62">
        <v>3897001</v>
      </c>
      <c r="AG2" s="62">
        <v>3038057</v>
      </c>
      <c r="AH2" s="62">
        <v>2334506</v>
      </c>
      <c r="AI2" s="62">
        <v>1737882</v>
      </c>
      <c r="AJ2" s="62">
        <v>1276610</v>
      </c>
      <c r="AK2" s="62">
        <v>899216</v>
      </c>
      <c r="AL2" s="62">
        <v>533838</v>
      </c>
      <c r="AM2" s="62">
        <v>335819</v>
      </c>
      <c r="AN2" s="62">
        <v>32207346</v>
      </c>
      <c r="AO2" s="62">
        <v>28134610</v>
      </c>
      <c r="AP2" s="62">
        <v>25192190</v>
      </c>
      <c r="AQ2" s="62">
        <v>22456267</v>
      </c>
      <c r="AR2" s="62">
        <v>18588646</v>
      </c>
      <c r="AS2" s="62">
        <v>15695417</v>
      </c>
      <c r="AT2" s="62">
        <v>13391031</v>
      </c>
      <c r="AU2" s="62">
        <v>11462880</v>
      </c>
      <c r="AV2" s="62">
        <v>9544981</v>
      </c>
      <c r="AW2" s="62">
        <v>7514275</v>
      </c>
      <c r="AX2" s="62">
        <v>5941812</v>
      </c>
      <c r="AY2" s="62">
        <v>4697628</v>
      </c>
      <c r="AZ2" s="62">
        <v>3586657</v>
      </c>
      <c r="BA2" s="62">
        <v>2691997</v>
      </c>
      <c r="BB2" s="62">
        <v>1907879</v>
      </c>
      <c r="BC2" s="62">
        <v>1142924</v>
      </c>
      <c r="BD2" s="62">
        <v>752680</v>
      </c>
    </row>
  </sheetData>
  <autoFilter ref="A1:BD2"/>
  <printOptions headings="1"/>
  <pageMargins left="0.25" right="0.25" top="0.5" bottom="0.5" header="0.25" footer="0.25"/>
  <pageSetup orientation="portrait" r:id="rId1"/>
  <headerFooter>
    <oddHeader>&amp;L&amp;F&amp;R&amp;A                    August 17, 2016</oddHeader>
    <oddFooter>&amp;LSOURCE: U.S. Census Bureau&amp;RVersion 2</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N774"/>
  <sheetViews>
    <sheetView zoomScaleNormal="100" workbookViewId="0">
      <pane ySplit="1" topLeftCell="A405" activePane="bottomLeft" state="frozen"/>
      <selection pane="bottomLeft" activeCell="D775" sqref="D775"/>
    </sheetView>
  </sheetViews>
  <sheetFormatPr defaultColWidth="8.85546875" defaultRowHeight="15" x14ac:dyDescent="0.25"/>
  <cols>
    <col min="1" max="2" width="26.85546875" style="61" bestFit="1" customWidth="1"/>
    <col min="3" max="3" width="20.85546875" style="61" bestFit="1" customWidth="1"/>
    <col min="4" max="36" width="13" style="62" customWidth="1"/>
    <col min="37" max="37" width="11.5703125" style="62" bestFit="1" customWidth="1"/>
    <col min="38" max="39" width="13" style="62" customWidth="1"/>
    <col min="40" max="40" width="12.5703125" style="61" customWidth="1"/>
    <col min="41" max="16384" width="8.85546875" style="61"/>
  </cols>
  <sheetData>
    <row r="1" spans="1:40" s="65" customFormat="1" x14ac:dyDescent="0.25">
      <c r="A1" s="64" t="s">
        <v>2799</v>
      </c>
      <c r="B1" s="64" t="s">
        <v>2800</v>
      </c>
      <c r="C1" s="64" t="s">
        <v>997</v>
      </c>
      <c r="D1" s="63" t="s">
        <v>2801</v>
      </c>
      <c r="E1" s="63" t="s">
        <v>2802</v>
      </c>
      <c r="F1" s="63" t="s">
        <v>2803</v>
      </c>
      <c r="G1" s="63" t="s">
        <v>2804</v>
      </c>
      <c r="H1" s="63" t="s">
        <v>2805</v>
      </c>
      <c r="I1" s="63" t="s">
        <v>2806</v>
      </c>
      <c r="J1" s="63" t="s">
        <v>2807</v>
      </c>
      <c r="K1" s="63" t="s">
        <v>2808</v>
      </c>
      <c r="L1" s="63" t="s">
        <v>2809</v>
      </c>
      <c r="M1" s="63" t="s">
        <v>2810</v>
      </c>
      <c r="N1" s="63" t="s">
        <v>2811</v>
      </c>
      <c r="O1" s="63" t="s">
        <v>2812</v>
      </c>
      <c r="P1" s="63" t="s">
        <v>2813</v>
      </c>
      <c r="Q1" s="63" t="s">
        <v>2814</v>
      </c>
      <c r="R1" s="63" t="s">
        <v>2815</v>
      </c>
      <c r="S1" s="63" t="s">
        <v>2816</v>
      </c>
      <c r="T1" s="63" t="s">
        <v>2817</v>
      </c>
      <c r="U1" s="63" t="s">
        <v>2818</v>
      </c>
      <c r="V1" s="63" t="s">
        <v>2819</v>
      </c>
      <c r="W1" s="63" t="s">
        <v>2820</v>
      </c>
      <c r="X1" s="63" t="s">
        <v>2821</v>
      </c>
      <c r="Y1" s="63" t="s">
        <v>2822</v>
      </c>
      <c r="Z1" s="63" t="s">
        <v>2823</v>
      </c>
      <c r="AA1" s="63" t="s">
        <v>2824</v>
      </c>
      <c r="AB1" s="63" t="s">
        <v>2825</v>
      </c>
      <c r="AC1" s="63" t="s">
        <v>2826</v>
      </c>
      <c r="AD1" s="63" t="s">
        <v>2827</v>
      </c>
      <c r="AE1" s="63" t="s">
        <v>2828</v>
      </c>
      <c r="AF1" s="63" t="s">
        <v>2829</v>
      </c>
      <c r="AG1" s="63" t="s">
        <v>2830</v>
      </c>
      <c r="AH1" s="63" t="s">
        <v>2831</v>
      </c>
      <c r="AI1" s="63" t="s">
        <v>2832</v>
      </c>
      <c r="AJ1" s="63" t="s">
        <v>2833</v>
      </c>
      <c r="AK1" s="63" t="s">
        <v>2834</v>
      </c>
      <c r="AL1" s="63" t="s">
        <v>2835</v>
      </c>
      <c r="AM1" s="63" t="s">
        <v>2836</v>
      </c>
      <c r="AN1" s="65" t="s">
        <v>2848</v>
      </c>
    </row>
    <row r="2" spans="1:40" hidden="1" x14ac:dyDescent="0.25">
      <c r="A2" s="61" t="s">
        <v>483</v>
      </c>
      <c r="B2" s="61" t="s">
        <v>486</v>
      </c>
      <c r="C2" s="61" t="s">
        <v>1095</v>
      </c>
      <c r="D2" s="62">
        <v>1713518</v>
      </c>
      <c r="E2" s="62">
        <v>1786291</v>
      </c>
      <c r="F2" s="62">
        <v>244714</v>
      </c>
      <c r="G2" s="62">
        <v>199526</v>
      </c>
      <c r="H2" s="62">
        <v>192694</v>
      </c>
      <c r="I2" s="62">
        <v>168179</v>
      </c>
      <c r="J2" s="62">
        <v>166374</v>
      </c>
      <c r="K2" s="62">
        <v>163619</v>
      </c>
      <c r="L2" s="62">
        <v>143016</v>
      </c>
      <c r="M2" s="62">
        <v>123750</v>
      </c>
      <c r="N2" s="62">
        <v>87222</v>
      </c>
      <c r="O2" s="62">
        <v>71082</v>
      </c>
      <c r="P2" s="62">
        <v>45092</v>
      </c>
      <c r="Q2" s="62">
        <v>44444</v>
      </c>
      <c r="R2" s="62">
        <v>21474</v>
      </c>
      <c r="S2" s="62">
        <v>19540</v>
      </c>
      <c r="T2" s="62">
        <v>9955</v>
      </c>
      <c r="U2" s="62">
        <v>7683</v>
      </c>
      <c r="V2" s="62">
        <v>5154</v>
      </c>
      <c r="W2" s="62">
        <v>242599</v>
      </c>
      <c r="X2" s="62">
        <v>196590</v>
      </c>
      <c r="Y2" s="62">
        <v>175867</v>
      </c>
      <c r="Z2" s="62">
        <v>166058</v>
      </c>
      <c r="AA2" s="62">
        <v>186837</v>
      </c>
      <c r="AB2" s="62">
        <v>181380</v>
      </c>
      <c r="AC2" s="62">
        <v>160248</v>
      </c>
      <c r="AD2" s="62">
        <v>148728</v>
      </c>
      <c r="AE2" s="62">
        <v>99964</v>
      </c>
      <c r="AF2" s="62">
        <v>81320</v>
      </c>
      <c r="AG2" s="62">
        <v>46701</v>
      </c>
      <c r="AH2" s="62">
        <v>49143</v>
      </c>
      <c r="AI2" s="62">
        <v>20451</v>
      </c>
      <c r="AJ2" s="62">
        <v>18227</v>
      </c>
      <c r="AK2" s="62">
        <v>5992</v>
      </c>
      <c r="AL2" s="62">
        <v>3978</v>
      </c>
      <c r="AM2" s="62">
        <v>2208</v>
      </c>
      <c r="AN2" s="61">
        <f t="shared" ref="AN2:AN33" si="0">SUM(F2:AM2)</f>
        <v>3499809</v>
      </c>
    </row>
    <row r="3" spans="1:40" hidden="1" x14ac:dyDescent="0.25">
      <c r="A3" s="61" t="s">
        <v>265</v>
      </c>
      <c r="B3" s="61" t="s">
        <v>267</v>
      </c>
      <c r="C3" s="61" t="s">
        <v>1020</v>
      </c>
      <c r="D3" s="62">
        <v>1347926</v>
      </c>
      <c r="E3" s="62">
        <v>1621481</v>
      </c>
      <c r="F3" s="62">
        <v>210332</v>
      </c>
      <c r="G3" s="62">
        <v>166258</v>
      </c>
      <c r="H3" s="62">
        <v>156402</v>
      </c>
      <c r="I3" s="62">
        <v>132046</v>
      </c>
      <c r="J3" s="62">
        <v>152654</v>
      </c>
      <c r="K3" s="62">
        <v>153027</v>
      </c>
      <c r="L3" s="62">
        <v>117544</v>
      </c>
      <c r="M3" s="62">
        <v>90746</v>
      </c>
      <c r="N3" s="62">
        <v>57563</v>
      </c>
      <c r="O3" s="62">
        <v>41789</v>
      </c>
      <c r="P3" s="62">
        <v>22792</v>
      </c>
      <c r="Q3" s="62">
        <v>19323</v>
      </c>
      <c r="R3" s="62">
        <v>9214</v>
      </c>
      <c r="S3" s="62">
        <v>8298</v>
      </c>
      <c r="T3" s="62">
        <v>4626</v>
      </c>
      <c r="U3" s="62">
        <v>3203</v>
      </c>
      <c r="V3" s="62">
        <v>2109</v>
      </c>
      <c r="W3" s="62">
        <v>210578</v>
      </c>
      <c r="X3" s="62">
        <v>157768</v>
      </c>
      <c r="Y3" s="62">
        <v>128930</v>
      </c>
      <c r="Z3" s="62">
        <v>115425</v>
      </c>
      <c r="AA3" s="62">
        <v>166438</v>
      </c>
      <c r="AB3" s="62">
        <v>220682</v>
      </c>
      <c r="AC3" s="62">
        <v>184390</v>
      </c>
      <c r="AD3" s="62">
        <v>153862</v>
      </c>
      <c r="AE3" s="62">
        <v>97593</v>
      </c>
      <c r="AF3" s="62">
        <v>81493</v>
      </c>
      <c r="AG3" s="62">
        <v>40885</v>
      </c>
      <c r="AH3" s="62">
        <v>35840</v>
      </c>
      <c r="AI3" s="62">
        <v>11432</v>
      </c>
      <c r="AJ3" s="62">
        <v>9051</v>
      </c>
      <c r="AK3" s="62">
        <v>3215</v>
      </c>
      <c r="AL3" s="62">
        <v>2392</v>
      </c>
      <c r="AM3" s="62">
        <v>1507</v>
      </c>
      <c r="AN3" s="61">
        <f t="shared" si="0"/>
        <v>2969407</v>
      </c>
    </row>
    <row r="4" spans="1:40" hidden="1" x14ac:dyDescent="0.25">
      <c r="A4" s="61" t="s">
        <v>483</v>
      </c>
      <c r="B4" s="61" t="s">
        <v>485</v>
      </c>
      <c r="C4" s="61" t="s">
        <v>1095</v>
      </c>
      <c r="D4" s="62">
        <v>690331</v>
      </c>
      <c r="E4" s="62">
        <v>741424</v>
      </c>
      <c r="F4" s="62">
        <v>86985</v>
      </c>
      <c r="G4" s="62">
        <v>75709</v>
      </c>
      <c r="H4" s="62">
        <v>80676</v>
      </c>
      <c r="I4" s="62">
        <v>78762</v>
      </c>
      <c r="J4" s="62">
        <v>77442</v>
      </c>
      <c r="K4" s="62">
        <v>64364</v>
      </c>
      <c r="L4" s="62">
        <v>50366</v>
      </c>
      <c r="M4" s="62">
        <v>43729</v>
      </c>
      <c r="N4" s="62">
        <v>34621</v>
      </c>
      <c r="O4" s="62">
        <v>30277</v>
      </c>
      <c r="P4" s="62">
        <v>20656</v>
      </c>
      <c r="Q4" s="62">
        <v>18541</v>
      </c>
      <c r="R4" s="62">
        <v>10698</v>
      </c>
      <c r="S4" s="62">
        <v>8267</v>
      </c>
      <c r="T4" s="62">
        <v>4333</v>
      </c>
      <c r="U4" s="62">
        <v>2932</v>
      </c>
      <c r="V4" s="62">
        <v>1973</v>
      </c>
      <c r="W4" s="62">
        <v>90218</v>
      </c>
      <c r="X4" s="62">
        <v>75292</v>
      </c>
      <c r="Y4" s="62">
        <v>74126</v>
      </c>
      <c r="Z4" s="62">
        <v>77147</v>
      </c>
      <c r="AA4" s="62">
        <v>87966</v>
      </c>
      <c r="AB4" s="62">
        <v>80268</v>
      </c>
      <c r="AC4" s="62">
        <v>63495</v>
      </c>
      <c r="AD4" s="62">
        <v>52011</v>
      </c>
      <c r="AE4" s="62">
        <v>35451</v>
      </c>
      <c r="AF4" s="62">
        <v>34140</v>
      </c>
      <c r="AG4" s="62">
        <v>22258</v>
      </c>
      <c r="AH4" s="62">
        <v>22506</v>
      </c>
      <c r="AI4" s="62">
        <v>10187</v>
      </c>
      <c r="AJ4" s="62">
        <v>9006</v>
      </c>
      <c r="AK4" s="62">
        <v>3783</v>
      </c>
      <c r="AL4" s="62">
        <v>2435</v>
      </c>
      <c r="AM4" s="62">
        <v>1135</v>
      </c>
      <c r="AN4" s="61">
        <f t="shared" si="0"/>
        <v>1431755</v>
      </c>
    </row>
    <row r="5" spans="1:40" hidden="1" x14ac:dyDescent="0.25">
      <c r="A5" s="61" t="s">
        <v>483</v>
      </c>
      <c r="B5" s="61" t="s">
        <v>494</v>
      </c>
      <c r="C5" s="61" t="s">
        <v>1599</v>
      </c>
      <c r="D5" s="62">
        <v>637191</v>
      </c>
      <c r="E5" s="62">
        <v>673852</v>
      </c>
      <c r="F5" s="62">
        <v>94697</v>
      </c>
      <c r="G5" s="62">
        <v>76276</v>
      </c>
      <c r="H5" s="62">
        <v>71691</v>
      </c>
      <c r="I5" s="62">
        <v>61607</v>
      </c>
      <c r="J5" s="62">
        <v>60816</v>
      </c>
      <c r="K5" s="62">
        <v>58669</v>
      </c>
      <c r="L5" s="62">
        <v>52911</v>
      </c>
      <c r="M5" s="62">
        <v>46054</v>
      </c>
      <c r="N5" s="62">
        <v>31962</v>
      </c>
      <c r="O5" s="62">
        <v>24319</v>
      </c>
      <c r="P5" s="62">
        <v>15069</v>
      </c>
      <c r="Q5" s="62">
        <v>14612</v>
      </c>
      <c r="R5" s="62">
        <v>9136</v>
      </c>
      <c r="S5" s="62">
        <v>8780</v>
      </c>
      <c r="T5" s="62">
        <v>4885</v>
      </c>
      <c r="U5" s="62">
        <v>3485</v>
      </c>
      <c r="V5" s="62">
        <v>2222</v>
      </c>
      <c r="W5" s="62">
        <v>95755</v>
      </c>
      <c r="X5" s="62">
        <v>74575</v>
      </c>
      <c r="Y5" s="62">
        <v>66500</v>
      </c>
      <c r="Z5" s="62">
        <v>62369</v>
      </c>
      <c r="AA5" s="62">
        <v>71610</v>
      </c>
      <c r="AB5" s="62">
        <v>68579</v>
      </c>
      <c r="AC5" s="62">
        <v>59822</v>
      </c>
      <c r="AD5" s="62">
        <v>56368</v>
      </c>
      <c r="AE5" s="62">
        <v>37814</v>
      </c>
      <c r="AF5" s="62">
        <v>29840</v>
      </c>
      <c r="AG5" s="62">
        <v>16558</v>
      </c>
      <c r="AH5" s="62">
        <v>15488</v>
      </c>
      <c r="AI5" s="62">
        <v>6744</v>
      </c>
      <c r="AJ5" s="62">
        <v>6569</v>
      </c>
      <c r="AK5" s="62">
        <v>2416</v>
      </c>
      <c r="AL5" s="62">
        <v>1934</v>
      </c>
      <c r="AM5" s="62">
        <v>911</v>
      </c>
      <c r="AN5" s="61">
        <f t="shared" si="0"/>
        <v>1311043</v>
      </c>
    </row>
    <row r="6" spans="1:40" hidden="1" x14ac:dyDescent="0.25">
      <c r="A6" s="61" t="s">
        <v>538</v>
      </c>
      <c r="B6" s="61" t="s">
        <v>543</v>
      </c>
      <c r="C6" s="61" t="s">
        <v>1034</v>
      </c>
      <c r="D6" s="62">
        <v>642834</v>
      </c>
      <c r="E6" s="62">
        <v>651792</v>
      </c>
      <c r="F6" s="62">
        <v>95462</v>
      </c>
      <c r="G6" s="62">
        <v>79643</v>
      </c>
      <c r="H6" s="62">
        <v>74439</v>
      </c>
      <c r="I6" s="62">
        <v>60652</v>
      </c>
      <c r="J6" s="62">
        <v>58429</v>
      </c>
      <c r="K6" s="62">
        <v>56310</v>
      </c>
      <c r="L6" s="62">
        <v>49695</v>
      </c>
      <c r="M6" s="62">
        <v>45967</v>
      </c>
      <c r="N6" s="62">
        <v>33120</v>
      </c>
      <c r="O6" s="62">
        <v>26275</v>
      </c>
      <c r="P6" s="62">
        <v>17046</v>
      </c>
      <c r="Q6" s="62">
        <v>16176</v>
      </c>
      <c r="R6" s="62">
        <v>9067</v>
      </c>
      <c r="S6" s="62">
        <v>8907</v>
      </c>
      <c r="T6" s="62">
        <v>5262</v>
      </c>
      <c r="U6" s="62">
        <v>4010</v>
      </c>
      <c r="V6" s="62">
        <v>2374</v>
      </c>
      <c r="W6" s="62">
        <v>95428</v>
      </c>
      <c r="X6" s="62">
        <v>78393</v>
      </c>
      <c r="Y6" s="62">
        <v>68470</v>
      </c>
      <c r="Z6" s="62">
        <v>60821</v>
      </c>
      <c r="AA6" s="62">
        <v>62101</v>
      </c>
      <c r="AB6" s="62">
        <v>58819</v>
      </c>
      <c r="AC6" s="62">
        <v>53125</v>
      </c>
      <c r="AD6" s="62">
        <v>50886</v>
      </c>
      <c r="AE6" s="62">
        <v>36169</v>
      </c>
      <c r="AF6" s="62">
        <v>30941</v>
      </c>
      <c r="AG6" s="62">
        <v>18347</v>
      </c>
      <c r="AH6" s="62">
        <v>18192</v>
      </c>
      <c r="AI6" s="62">
        <v>8041</v>
      </c>
      <c r="AJ6" s="62">
        <v>6695</v>
      </c>
      <c r="AK6" s="62">
        <v>2694</v>
      </c>
      <c r="AL6" s="62">
        <v>1795</v>
      </c>
      <c r="AM6" s="62">
        <v>875</v>
      </c>
      <c r="AN6" s="61">
        <f t="shared" si="0"/>
        <v>1294626</v>
      </c>
    </row>
    <row r="7" spans="1:40" hidden="1" x14ac:dyDescent="0.25">
      <c r="A7" s="61" t="s">
        <v>483</v>
      </c>
      <c r="B7" s="61" t="s">
        <v>501</v>
      </c>
      <c r="C7" s="61" t="s">
        <v>1230</v>
      </c>
      <c r="D7" s="62">
        <v>500187</v>
      </c>
      <c r="E7" s="62">
        <v>547580</v>
      </c>
      <c r="F7" s="62">
        <v>55710</v>
      </c>
      <c r="G7" s="62">
        <v>47701</v>
      </c>
      <c r="H7" s="62">
        <v>53650</v>
      </c>
      <c r="I7" s="62">
        <v>54646</v>
      </c>
      <c r="J7" s="62">
        <v>54701</v>
      </c>
      <c r="K7" s="62">
        <v>50433</v>
      </c>
      <c r="L7" s="62">
        <v>40950</v>
      </c>
      <c r="M7" s="62">
        <v>35548</v>
      </c>
      <c r="N7" s="62">
        <v>25667</v>
      </c>
      <c r="O7" s="62">
        <v>21772</v>
      </c>
      <c r="P7" s="62">
        <v>14487</v>
      </c>
      <c r="Q7" s="62">
        <v>15912</v>
      </c>
      <c r="R7" s="62">
        <v>9056</v>
      </c>
      <c r="S7" s="62">
        <v>9215</v>
      </c>
      <c r="T7" s="62">
        <v>4991</v>
      </c>
      <c r="U7" s="62">
        <v>3848</v>
      </c>
      <c r="V7" s="62">
        <v>1900</v>
      </c>
      <c r="W7" s="62">
        <v>56984</v>
      </c>
      <c r="X7" s="62">
        <v>46766</v>
      </c>
      <c r="Y7" s="62">
        <v>45399</v>
      </c>
      <c r="Z7" s="62">
        <v>51136</v>
      </c>
      <c r="AA7" s="62">
        <v>69834</v>
      </c>
      <c r="AB7" s="62">
        <v>69047</v>
      </c>
      <c r="AC7" s="62">
        <v>56835</v>
      </c>
      <c r="AD7" s="62">
        <v>46226</v>
      </c>
      <c r="AE7" s="62">
        <v>30689</v>
      </c>
      <c r="AF7" s="62">
        <v>25145</v>
      </c>
      <c r="AG7" s="62">
        <v>14661</v>
      </c>
      <c r="AH7" s="62">
        <v>14517</v>
      </c>
      <c r="AI7" s="62">
        <v>6670</v>
      </c>
      <c r="AJ7" s="62">
        <v>7019</v>
      </c>
      <c r="AK7" s="62">
        <v>3161</v>
      </c>
      <c r="AL7" s="62">
        <v>2513</v>
      </c>
      <c r="AM7" s="62">
        <v>978</v>
      </c>
      <c r="AN7" s="61">
        <f t="shared" si="0"/>
        <v>1047767</v>
      </c>
    </row>
    <row r="8" spans="1:40" hidden="1" x14ac:dyDescent="0.25">
      <c r="A8" s="61" t="s">
        <v>350</v>
      </c>
      <c r="B8" s="61" t="s">
        <v>380</v>
      </c>
      <c r="C8" s="61" t="s">
        <v>1467</v>
      </c>
      <c r="D8" s="62">
        <v>467494</v>
      </c>
      <c r="E8" s="62">
        <v>565158</v>
      </c>
      <c r="F8" s="62">
        <v>90480</v>
      </c>
      <c r="G8" s="62">
        <v>72114</v>
      </c>
      <c r="H8" s="62">
        <v>62452</v>
      </c>
      <c r="I8" s="62">
        <v>48217</v>
      </c>
      <c r="J8" s="62">
        <v>41026</v>
      </c>
      <c r="K8" s="62">
        <v>35580</v>
      </c>
      <c r="L8" s="62">
        <v>28051</v>
      </c>
      <c r="M8" s="62">
        <v>22510</v>
      </c>
      <c r="N8" s="62">
        <v>19499</v>
      </c>
      <c r="O8" s="62">
        <v>12169</v>
      </c>
      <c r="P8" s="62">
        <v>10890</v>
      </c>
      <c r="Q8" s="62">
        <v>7367</v>
      </c>
      <c r="R8" s="62">
        <v>5979</v>
      </c>
      <c r="S8" s="62">
        <v>3695</v>
      </c>
      <c r="T8" s="62">
        <v>3676</v>
      </c>
      <c r="U8" s="62">
        <v>1790</v>
      </c>
      <c r="V8" s="62">
        <v>1999</v>
      </c>
      <c r="W8" s="62">
        <v>96121</v>
      </c>
      <c r="X8" s="62">
        <v>77751</v>
      </c>
      <c r="Y8" s="62">
        <v>76169</v>
      </c>
      <c r="Z8" s="62">
        <v>65530</v>
      </c>
      <c r="AA8" s="62">
        <v>50627</v>
      </c>
      <c r="AB8" s="62">
        <v>43578</v>
      </c>
      <c r="AC8" s="62">
        <v>35889</v>
      </c>
      <c r="AD8" s="62">
        <v>30486</v>
      </c>
      <c r="AE8" s="62">
        <v>24169</v>
      </c>
      <c r="AF8" s="62">
        <v>18639</v>
      </c>
      <c r="AG8" s="62">
        <v>14078</v>
      </c>
      <c r="AH8" s="62">
        <v>12616</v>
      </c>
      <c r="AI8" s="62">
        <v>7114</v>
      </c>
      <c r="AJ8" s="62">
        <v>5568</v>
      </c>
      <c r="AK8" s="62">
        <v>3403</v>
      </c>
      <c r="AL8" s="62">
        <v>2078</v>
      </c>
      <c r="AM8" s="62">
        <v>1342</v>
      </c>
      <c r="AN8" s="61">
        <f t="shared" si="0"/>
        <v>1032652</v>
      </c>
    </row>
    <row r="9" spans="1:40" hidden="1" x14ac:dyDescent="0.25">
      <c r="A9" s="61" t="s">
        <v>538</v>
      </c>
      <c r="B9" s="61" t="s">
        <v>541</v>
      </c>
      <c r="C9" s="61" t="s">
        <v>1068</v>
      </c>
      <c r="D9" s="62">
        <v>517361</v>
      </c>
      <c r="E9" s="62">
        <v>513468</v>
      </c>
      <c r="F9" s="62">
        <v>74785</v>
      </c>
      <c r="G9" s="62">
        <v>65163</v>
      </c>
      <c r="H9" s="62">
        <v>61859</v>
      </c>
      <c r="I9" s="62">
        <v>48116</v>
      </c>
      <c r="J9" s="62">
        <v>44600</v>
      </c>
      <c r="K9" s="62">
        <v>42136</v>
      </c>
      <c r="L9" s="62">
        <v>37354</v>
      </c>
      <c r="M9" s="62">
        <v>36448</v>
      </c>
      <c r="N9" s="62">
        <v>27140</v>
      </c>
      <c r="O9" s="62">
        <v>21657</v>
      </c>
      <c r="P9" s="62">
        <v>14851</v>
      </c>
      <c r="Q9" s="62">
        <v>13680</v>
      </c>
      <c r="R9" s="62">
        <v>9052</v>
      </c>
      <c r="S9" s="62">
        <v>9103</v>
      </c>
      <c r="T9" s="62">
        <v>5102</v>
      </c>
      <c r="U9" s="62">
        <v>3895</v>
      </c>
      <c r="V9" s="62">
        <v>2420</v>
      </c>
      <c r="W9" s="62">
        <v>73934</v>
      </c>
      <c r="X9" s="62">
        <v>64167</v>
      </c>
      <c r="Y9" s="62">
        <v>59120</v>
      </c>
      <c r="Z9" s="62">
        <v>49264</v>
      </c>
      <c r="AA9" s="62">
        <v>47045</v>
      </c>
      <c r="AB9" s="62">
        <v>43406</v>
      </c>
      <c r="AC9" s="62">
        <v>38224</v>
      </c>
      <c r="AD9" s="62">
        <v>37816</v>
      </c>
      <c r="AE9" s="62">
        <v>28755</v>
      </c>
      <c r="AF9" s="62">
        <v>24593</v>
      </c>
      <c r="AG9" s="62">
        <v>14968</v>
      </c>
      <c r="AH9" s="62">
        <v>13311</v>
      </c>
      <c r="AI9" s="62">
        <v>6847</v>
      </c>
      <c r="AJ9" s="62">
        <v>6265</v>
      </c>
      <c r="AK9" s="62">
        <v>2845</v>
      </c>
      <c r="AL9" s="62">
        <v>1922</v>
      </c>
      <c r="AM9" s="62">
        <v>986</v>
      </c>
      <c r="AN9" s="61">
        <f t="shared" si="0"/>
        <v>1030829</v>
      </c>
    </row>
    <row r="10" spans="1:40" hidden="1" x14ac:dyDescent="0.25">
      <c r="A10" s="61" t="s">
        <v>265</v>
      </c>
      <c r="B10" s="61" t="s">
        <v>268</v>
      </c>
      <c r="C10" s="61" t="s">
        <v>1020</v>
      </c>
      <c r="D10" s="62">
        <v>430569</v>
      </c>
      <c r="E10" s="62">
        <v>450374</v>
      </c>
      <c r="F10" s="62">
        <v>72312</v>
      </c>
      <c r="G10" s="62">
        <v>56958</v>
      </c>
      <c r="H10" s="62">
        <v>56108</v>
      </c>
      <c r="I10" s="62">
        <v>43224</v>
      </c>
      <c r="J10" s="62">
        <v>42073</v>
      </c>
      <c r="K10" s="62">
        <v>45752</v>
      </c>
      <c r="L10" s="62">
        <v>36036</v>
      </c>
      <c r="M10" s="62">
        <v>27221</v>
      </c>
      <c r="N10" s="62">
        <v>16202</v>
      </c>
      <c r="O10" s="62">
        <v>10866</v>
      </c>
      <c r="P10" s="62">
        <v>6656</v>
      </c>
      <c r="Q10" s="62">
        <v>5670</v>
      </c>
      <c r="R10" s="62">
        <v>3488</v>
      </c>
      <c r="S10" s="62">
        <v>3137</v>
      </c>
      <c r="T10" s="62">
        <v>2352</v>
      </c>
      <c r="U10" s="62">
        <v>1419</v>
      </c>
      <c r="V10" s="62">
        <v>1095</v>
      </c>
      <c r="W10" s="62">
        <v>72287</v>
      </c>
      <c r="X10" s="62">
        <v>53233</v>
      </c>
      <c r="Y10" s="62">
        <v>42984</v>
      </c>
      <c r="Z10" s="62">
        <v>34763</v>
      </c>
      <c r="AA10" s="62">
        <v>39225</v>
      </c>
      <c r="AB10" s="62">
        <v>48133</v>
      </c>
      <c r="AC10" s="62">
        <v>43947</v>
      </c>
      <c r="AD10" s="62">
        <v>40944</v>
      </c>
      <c r="AE10" s="62">
        <v>27341</v>
      </c>
      <c r="AF10" s="62">
        <v>21150</v>
      </c>
      <c r="AG10" s="62">
        <v>9786</v>
      </c>
      <c r="AH10" s="62">
        <v>7830</v>
      </c>
      <c r="AI10" s="62">
        <v>3073</v>
      </c>
      <c r="AJ10" s="62">
        <v>2728</v>
      </c>
      <c r="AK10" s="62">
        <v>1275</v>
      </c>
      <c r="AL10" s="62">
        <v>866</v>
      </c>
      <c r="AM10" s="62">
        <v>809</v>
      </c>
      <c r="AN10" s="61">
        <f t="shared" si="0"/>
        <v>880943</v>
      </c>
    </row>
    <row r="11" spans="1:40" hidden="1" x14ac:dyDescent="0.25">
      <c r="A11" s="61" t="s">
        <v>483</v>
      </c>
      <c r="B11" s="61" t="s">
        <v>495</v>
      </c>
      <c r="C11" s="61" t="s">
        <v>1599</v>
      </c>
      <c r="D11" s="62">
        <v>392382</v>
      </c>
      <c r="E11" s="62">
        <v>445978</v>
      </c>
      <c r="F11" s="62">
        <v>48979</v>
      </c>
      <c r="G11" s="62">
        <v>40352</v>
      </c>
      <c r="H11" s="62">
        <v>41234</v>
      </c>
      <c r="I11" s="62">
        <v>40821</v>
      </c>
      <c r="J11" s="62">
        <v>42699</v>
      </c>
      <c r="K11" s="62">
        <v>40266</v>
      </c>
      <c r="L11" s="62">
        <v>34043</v>
      </c>
      <c r="M11" s="62">
        <v>28705</v>
      </c>
      <c r="N11" s="62">
        <v>20309</v>
      </c>
      <c r="O11" s="62">
        <v>16436</v>
      </c>
      <c r="P11" s="62">
        <v>10834</v>
      </c>
      <c r="Q11" s="62">
        <v>11326</v>
      </c>
      <c r="R11" s="62">
        <v>5699</v>
      </c>
      <c r="S11" s="62">
        <v>5225</v>
      </c>
      <c r="T11" s="62">
        <v>2580</v>
      </c>
      <c r="U11" s="62">
        <v>1841</v>
      </c>
      <c r="V11" s="62">
        <v>1033</v>
      </c>
      <c r="W11" s="62">
        <v>50662</v>
      </c>
      <c r="X11" s="62">
        <v>39193</v>
      </c>
      <c r="Y11" s="62">
        <v>36143</v>
      </c>
      <c r="Z11" s="62">
        <v>39280</v>
      </c>
      <c r="AA11" s="62">
        <v>55267</v>
      </c>
      <c r="AB11" s="62">
        <v>56924</v>
      </c>
      <c r="AC11" s="62">
        <v>48080</v>
      </c>
      <c r="AD11" s="62">
        <v>40319</v>
      </c>
      <c r="AE11" s="62">
        <v>26389</v>
      </c>
      <c r="AF11" s="62">
        <v>19497</v>
      </c>
      <c r="AG11" s="62">
        <v>11167</v>
      </c>
      <c r="AH11" s="62">
        <v>10433</v>
      </c>
      <c r="AI11" s="62">
        <v>4665</v>
      </c>
      <c r="AJ11" s="62">
        <v>4438</v>
      </c>
      <c r="AK11" s="62">
        <v>1762</v>
      </c>
      <c r="AL11" s="62">
        <v>1222</v>
      </c>
      <c r="AM11" s="62">
        <v>537</v>
      </c>
      <c r="AN11" s="61">
        <f t="shared" si="0"/>
        <v>838360</v>
      </c>
    </row>
    <row r="12" spans="1:40" hidden="1" x14ac:dyDescent="0.25">
      <c r="A12" s="61" t="s">
        <v>107</v>
      </c>
      <c r="B12" s="61" t="s">
        <v>2767</v>
      </c>
      <c r="C12" s="61" t="s">
        <v>2121</v>
      </c>
      <c r="D12" s="62">
        <v>374195</v>
      </c>
      <c r="E12" s="62">
        <v>402784</v>
      </c>
      <c r="F12" s="62">
        <v>44987</v>
      </c>
      <c r="G12" s="62">
        <v>47010</v>
      </c>
      <c r="H12" s="62">
        <v>46393</v>
      </c>
      <c r="I12" s="62">
        <v>44302</v>
      </c>
      <c r="J12" s="62">
        <v>35428</v>
      </c>
      <c r="K12" s="62">
        <v>30667</v>
      </c>
      <c r="L12" s="62">
        <v>26523</v>
      </c>
      <c r="M12" s="62">
        <v>24529</v>
      </c>
      <c r="N12" s="62">
        <v>18505</v>
      </c>
      <c r="O12" s="62">
        <v>15895</v>
      </c>
      <c r="P12" s="62">
        <v>10889</v>
      </c>
      <c r="Q12" s="62">
        <v>10118</v>
      </c>
      <c r="R12" s="62">
        <v>6904</v>
      </c>
      <c r="S12" s="62">
        <v>5863</v>
      </c>
      <c r="T12" s="62">
        <v>2816</v>
      </c>
      <c r="U12" s="62">
        <v>2172</v>
      </c>
      <c r="V12" s="62">
        <v>1194</v>
      </c>
      <c r="W12" s="62">
        <v>47508</v>
      </c>
      <c r="X12" s="62">
        <v>50578</v>
      </c>
      <c r="Y12" s="62">
        <v>49029</v>
      </c>
      <c r="Z12" s="62">
        <v>48549</v>
      </c>
      <c r="AA12" s="62">
        <v>41186</v>
      </c>
      <c r="AB12" s="62">
        <v>33551</v>
      </c>
      <c r="AC12" s="62">
        <v>28178</v>
      </c>
      <c r="AD12" s="62">
        <v>24425</v>
      </c>
      <c r="AE12" s="62">
        <v>20819</v>
      </c>
      <c r="AF12" s="62">
        <v>17110</v>
      </c>
      <c r="AG12" s="62">
        <v>12957</v>
      </c>
      <c r="AH12" s="62">
        <v>9740</v>
      </c>
      <c r="AI12" s="62">
        <v>7496</v>
      </c>
      <c r="AJ12" s="62">
        <v>5003</v>
      </c>
      <c r="AK12" s="62">
        <v>3415</v>
      </c>
      <c r="AL12" s="62">
        <v>2031</v>
      </c>
      <c r="AM12" s="62">
        <v>1209</v>
      </c>
      <c r="AN12" s="61">
        <f t="shared" si="0"/>
        <v>776979</v>
      </c>
    </row>
    <row r="13" spans="1:40" hidden="1" x14ac:dyDescent="0.25">
      <c r="A13" s="61" t="s">
        <v>483</v>
      </c>
      <c r="B13" s="61" t="s">
        <v>500</v>
      </c>
      <c r="C13" s="61" t="s">
        <v>1095</v>
      </c>
      <c r="D13" s="62">
        <v>365559</v>
      </c>
      <c r="E13" s="62">
        <v>401347</v>
      </c>
      <c r="F13" s="62">
        <v>45952</v>
      </c>
      <c r="G13" s="62">
        <v>37747</v>
      </c>
      <c r="H13" s="62">
        <v>40344</v>
      </c>
      <c r="I13" s="62">
        <v>39082</v>
      </c>
      <c r="J13" s="62">
        <v>40647</v>
      </c>
      <c r="K13" s="62">
        <v>37768</v>
      </c>
      <c r="L13" s="62">
        <v>29875</v>
      </c>
      <c r="M13" s="62">
        <v>25218</v>
      </c>
      <c r="N13" s="62">
        <v>17577</v>
      </c>
      <c r="O13" s="62">
        <v>15332</v>
      </c>
      <c r="P13" s="62">
        <v>10168</v>
      </c>
      <c r="Q13" s="62">
        <v>10342</v>
      </c>
      <c r="R13" s="62">
        <v>5277</v>
      </c>
      <c r="S13" s="62">
        <v>4858</v>
      </c>
      <c r="T13" s="62">
        <v>2455</v>
      </c>
      <c r="U13" s="62">
        <v>1845</v>
      </c>
      <c r="V13" s="62">
        <v>1072</v>
      </c>
      <c r="W13" s="62">
        <v>45757</v>
      </c>
      <c r="X13" s="62">
        <v>36349</v>
      </c>
      <c r="Y13" s="62">
        <v>34367</v>
      </c>
      <c r="Z13" s="62">
        <v>37218</v>
      </c>
      <c r="AA13" s="62">
        <v>49730</v>
      </c>
      <c r="AB13" s="62">
        <v>48896</v>
      </c>
      <c r="AC13" s="62">
        <v>40752</v>
      </c>
      <c r="AD13" s="62">
        <v>34567</v>
      </c>
      <c r="AE13" s="62">
        <v>22298</v>
      </c>
      <c r="AF13" s="62">
        <v>18122</v>
      </c>
      <c r="AG13" s="62">
        <v>10496</v>
      </c>
      <c r="AH13" s="62">
        <v>10619</v>
      </c>
      <c r="AI13" s="62">
        <v>4444</v>
      </c>
      <c r="AJ13" s="62">
        <v>4349</v>
      </c>
      <c r="AK13" s="62">
        <v>1681</v>
      </c>
      <c r="AL13" s="62">
        <v>1127</v>
      </c>
      <c r="AM13" s="62">
        <v>575</v>
      </c>
      <c r="AN13" s="61">
        <f t="shared" si="0"/>
        <v>766906</v>
      </c>
    </row>
    <row r="14" spans="1:40" hidden="1" x14ac:dyDescent="0.25">
      <c r="A14" s="61" t="s">
        <v>638</v>
      </c>
      <c r="B14" s="61" t="s">
        <v>2343</v>
      </c>
      <c r="C14" s="61" t="s">
        <v>1586</v>
      </c>
      <c r="D14" s="62">
        <v>335931</v>
      </c>
      <c r="E14" s="62">
        <v>372077</v>
      </c>
      <c r="F14" s="62">
        <v>41544</v>
      </c>
      <c r="G14" s="62">
        <v>35558</v>
      </c>
      <c r="H14" s="62">
        <v>40746</v>
      </c>
      <c r="I14" s="62">
        <v>40867</v>
      </c>
      <c r="J14" s="62">
        <v>42627</v>
      </c>
      <c r="K14" s="62">
        <v>36873</v>
      </c>
      <c r="L14" s="62">
        <v>27573</v>
      </c>
      <c r="M14" s="62">
        <v>21231</v>
      </c>
      <c r="N14" s="62">
        <v>14157</v>
      </c>
      <c r="O14" s="62">
        <v>11019</v>
      </c>
      <c r="P14" s="62">
        <v>7142</v>
      </c>
      <c r="Q14" s="62">
        <v>6184</v>
      </c>
      <c r="R14" s="62">
        <v>3402</v>
      </c>
      <c r="S14" s="62">
        <v>3301</v>
      </c>
      <c r="T14" s="62">
        <v>1588</v>
      </c>
      <c r="U14" s="62">
        <v>1324</v>
      </c>
      <c r="V14" s="62">
        <v>795</v>
      </c>
      <c r="W14" s="62">
        <v>43654</v>
      </c>
      <c r="X14" s="62">
        <v>35799</v>
      </c>
      <c r="Y14" s="62">
        <v>35411</v>
      </c>
      <c r="Z14" s="62">
        <v>37087</v>
      </c>
      <c r="AA14" s="62">
        <v>45033</v>
      </c>
      <c r="AB14" s="62">
        <v>43167</v>
      </c>
      <c r="AC14" s="62">
        <v>37553</v>
      </c>
      <c r="AD14" s="62">
        <v>29886</v>
      </c>
      <c r="AE14" s="62">
        <v>20877</v>
      </c>
      <c r="AF14" s="62">
        <v>16246</v>
      </c>
      <c r="AG14" s="62">
        <v>9698</v>
      </c>
      <c r="AH14" s="62">
        <v>8051</v>
      </c>
      <c r="AI14" s="62">
        <v>3706</v>
      </c>
      <c r="AJ14" s="62">
        <v>2940</v>
      </c>
      <c r="AK14" s="62">
        <v>1312</v>
      </c>
      <c r="AL14" s="62">
        <v>1023</v>
      </c>
      <c r="AM14" s="62">
        <v>634</v>
      </c>
      <c r="AN14" s="61">
        <f t="shared" si="0"/>
        <v>708008</v>
      </c>
    </row>
    <row r="15" spans="1:40" hidden="1" x14ac:dyDescent="0.25">
      <c r="A15" s="61" t="s">
        <v>350</v>
      </c>
      <c r="B15" s="61" t="s">
        <v>392</v>
      </c>
      <c r="C15" s="61" t="s">
        <v>1467</v>
      </c>
      <c r="D15" s="62">
        <v>325243</v>
      </c>
      <c r="E15" s="62">
        <v>366237</v>
      </c>
      <c r="F15" s="62">
        <v>67915</v>
      </c>
      <c r="G15" s="62">
        <v>52021</v>
      </c>
      <c r="H15" s="62">
        <v>39383</v>
      </c>
      <c r="I15" s="62">
        <v>32544</v>
      </c>
      <c r="J15" s="62">
        <v>29624</v>
      </c>
      <c r="K15" s="62">
        <v>24124</v>
      </c>
      <c r="L15" s="62">
        <v>19613</v>
      </c>
      <c r="M15" s="62">
        <v>14459</v>
      </c>
      <c r="N15" s="62">
        <v>13097</v>
      </c>
      <c r="O15" s="62">
        <v>7546</v>
      </c>
      <c r="P15" s="62">
        <v>7429</v>
      </c>
      <c r="Q15" s="62">
        <v>4679</v>
      </c>
      <c r="R15" s="62">
        <v>4499</v>
      </c>
      <c r="S15" s="62">
        <v>2530</v>
      </c>
      <c r="T15" s="62">
        <v>3096</v>
      </c>
      <c r="U15" s="62">
        <v>1298</v>
      </c>
      <c r="V15" s="62">
        <v>1386</v>
      </c>
      <c r="W15" s="62">
        <v>70503</v>
      </c>
      <c r="X15" s="62">
        <v>55667</v>
      </c>
      <c r="Y15" s="62">
        <v>48401</v>
      </c>
      <c r="Z15" s="62">
        <v>39502</v>
      </c>
      <c r="AA15" s="62">
        <v>29240</v>
      </c>
      <c r="AB15" s="62">
        <v>25396</v>
      </c>
      <c r="AC15" s="62">
        <v>21258</v>
      </c>
      <c r="AD15" s="62">
        <v>18240</v>
      </c>
      <c r="AE15" s="62">
        <v>15789</v>
      </c>
      <c r="AF15" s="62">
        <v>10935</v>
      </c>
      <c r="AG15" s="62">
        <v>9531</v>
      </c>
      <c r="AH15" s="62">
        <v>7395</v>
      </c>
      <c r="AI15" s="62">
        <v>5627</v>
      </c>
      <c r="AJ15" s="62">
        <v>3373</v>
      </c>
      <c r="AK15" s="62">
        <v>2881</v>
      </c>
      <c r="AL15" s="62">
        <v>1379</v>
      </c>
      <c r="AM15" s="62">
        <v>1120</v>
      </c>
      <c r="AN15" s="61">
        <f t="shared" si="0"/>
        <v>691480</v>
      </c>
    </row>
    <row r="16" spans="1:40" hidden="1" x14ac:dyDescent="0.25">
      <c r="A16" s="61" t="s">
        <v>450</v>
      </c>
      <c r="B16" s="61" t="s">
        <v>459</v>
      </c>
      <c r="C16" s="61" t="s">
        <v>1874</v>
      </c>
      <c r="D16" s="62">
        <v>320601</v>
      </c>
      <c r="E16" s="62">
        <v>344378</v>
      </c>
      <c r="F16" s="62">
        <v>51613</v>
      </c>
      <c r="G16" s="62">
        <v>43603</v>
      </c>
      <c r="H16" s="62">
        <v>39255</v>
      </c>
      <c r="I16" s="62">
        <v>35845</v>
      </c>
      <c r="J16" s="62">
        <v>30732</v>
      </c>
      <c r="K16" s="62">
        <v>26707</v>
      </c>
      <c r="L16" s="62">
        <v>21293</v>
      </c>
      <c r="M16" s="62">
        <v>18111</v>
      </c>
      <c r="N16" s="62">
        <v>14235</v>
      </c>
      <c r="O16" s="62">
        <v>11323</v>
      </c>
      <c r="P16" s="62">
        <v>7843</v>
      </c>
      <c r="Q16" s="62">
        <v>6879</v>
      </c>
      <c r="R16" s="62">
        <v>4913</v>
      </c>
      <c r="S16" s="62">
        <v>3463</v>
      </c>
      <c r="T16" s="62">
        <v>2262</v>
      </c>
      <c r="U16" s="62">
        <v>1439</v>
      </c>
      <c r="V16" s="62">
        <v>1085</v>
      </c>
      <c r="W16" s="62">
        <v>54762</v>
      </c>
      <c r="X16" s="62">
        <v>45345</v>
      </c>
      <c r="Y16" s="62">
        <v>40198</v>
      </c>
      <c r="Z16" s="62">
        <v>36902</v>
      </c>
      <c r="AA16" s="62">
        <v>33819</v>
      </c>
      <c r="AB16" s="62">
        <v>29573</v>
      </c>
      <c r="AC16" s="62">
        <v>24341</v>
      </c>
      <c r="AD16" s="62">
        <v>20523</v>
      </c>
      <c r="AE16" s="62">
        <v>15972</v>
      </c>
      <c r="AF16" s="62">
        <v>13628</v>
      </c>
      <c r="AG16" s="62">
        <v>9272</v>
      </c>
      <c r="AH16" s="62">
        <v>7220</v>
      </c>
      <c r="AI16" s="62">
        <v>4590</v>
      </c>
      <c r="AJ16" s="62">
        <v>3809</v>
      </c>
      <c r="AK16" s="62">
        <v>2247</v>
      </c>
      <c r="AL16" s="62">
        <v>1386</v>
      </c>
      <c r="AM16" s="62">
        <v>791</v>
      </c>
      <c r="AN16" s="61">
        <f t="shared" si="0"/>
        <v>664979</v>
      </c>
    </row>
    <row r="17" spans="1:40" hidden="1" x14ac:dyDescent="0.25">
      <c r="A17" s="61" t="s">
        <v>483</v>
      </c>
      <c r="B17" s="61" t="s">
        <v>498</v>
      </c>
      <c r="C17" s="61" t="s">
        <v>1095</v>
      </c>
      <c r="D17" s="62">
        <v>309286</v>
      </c>
      <c r="E17" s="62">
        <v>335556</v>
      </c>
      <c r="F17" s="62">
        <v>35369</v>
      </c>
      <c r="G17" s="62">
        <v>30589</v>
      </c>
      <c r="H17" s="62">
        <v>31638</v>
      </c>
      <c r="I17" s="62">
        <v>31337</v>
      </c>
      <c r="J17" s="62">
        <v>33400</v>
      </c>
      <c r="K17" s="62">
        <v>29177</v>
      </c>
      <c r="L17" s="62">
        <v>23429</v>
      </c>
      <c r="M17" s="62">
        <v>20754</v>
      </c>
      <c r="N17" s="62">
        <v>15978</v>
      </c>
      <c r="O17" s="62">
        <v>14595</v>
      </c>
      <c r="P17" s="62">
        <v>11048</v>
      </c>
      <c r="Q17" s="62">
        <v>11852</v>
      </c>
      <c r="R17" s="62">
        <v>6895</v>
      </c>
      <c r="S17" s="62">
        <v>6213</v>
      </c>
      <c r="T17" s="62">
        <v>3316</v>
      </c>
      <c r="U17" s="62">
        <v>2459</v>
      </c>
      <c r="V17" s="62">
        <v>1237</v>
      </c>
      <c r="W17" s="62">
        <v>36038</v>
      </c>
      <c r="X17" s="62">
        <v>29460</v>
      </c>
      <c r="Y17" s="62">
        <v>27809</v>
      </c>
      <c r="Z17" s="62">
        <v>30909</v>
      </c>
      <c r="AA17" s="62">
        <v>44881</v>
      </c>
      <c r="AB17" s="62">
        <v>41148</v>
      </c>
      <c r="AC17" s="62">
        <v>32184</v>
      </c>
      <c r="AD17" s="62">
        <v>26314</v>
      </c>
      <c r="AE17" s="62">
        <v>17483</v>
      </c>
      <c r="AF17" s="62">
        <v>14697</v>
      </c>
      <c r="AG17" s="62">
        <v>9487</v>
      </c>
      <c r="AH17" s="62">
        <v>10961</v>
      </c>
      <c r="AI17" s="62">
        <v>4973</v>
      </c>
      <c r="AJ17" s="62">
        <v>5078</v>
      </c>
      <c r="AK17" s="62">
        <v>2074</v>
      </c>
      <c r="AL17" s="62">
        <v>1492</v>
      </c>
      <c r="AM17" s="62">
        <v>568</v>
      </c>
      <c r="AN17" s="61">
        <f t="shared" si="0"/>
        <v>644842</v>
      </c>
    </row>
    <row r="18" spans="1:40" hidden="1" x14ac:dyDescent="0.25">
      <c r="A18" s="61" t="s">
        <v>696</v>
      </c>
      <c r="B18" s="61" t="s">
        <v>701</v>
      </c>
      <c r="C18" s="61" t="s">
        <v>1471</v>
      </c>
      <c r="D18" s="62">
        <v>316987</v>
      </c>
      <c r="E18" s="62">
        <v>318535</v>
      </c>
      <c r="F18" s="62">
        <v>61306</v>
      </c>
      <c r="G18" s="62">
        <v>52924</v>
      </c>
      <c r="H18" s="62">
        <v>39329</v>
      </c>
      <c r="I18" s="62">
        <v>33895</v>
      </c>
      <c r="J18" s="62">
        <v>27122</v>
      </c>
      <c r="K18" s="62">
        <v>22544</v>
      </c>
      <c r="L18" s="62">
        <v>19196</v>
      </c>
      <c r="M18" s="62">
        <v>13574</v>
      </c>
      <c r="N18" s="62">
        <v>12983</v>
      </c>
      <c r="O18" s="62">
        <v>7660</v>
      </c>
      <c r="P18" s="62">
        <v>8187</v>
      </c>
      <c r="Q18" s="62">
        <v>4470</v>
      </c>
      <c r="R18" s="62">
        <v>5335</v>
      </c>
      <c r="S18" s="62">
        <v>2702</v>
      </c>
      <c r="T18" s="62">
        <v>3253</v>
      </c>
      <c r="U18" s="62">
        <v>1321</v>
      </c>
      <c r="V18" s="62">
        <v>1186</v>
      </c>
      <c r="W18" s="62">
        <v>64516</v>
      </c>
      <c r="X18" s="62">
        <v>53669</v>
      </c>
      <c r="Y18" s="62">
        <v>39129</v>
      </c>
      <c r="Z18" s="62">
        <v>32082</v>
      </c>
      <c r="AA18" s="62">
        <v>23175</v>
      </c>
      <c r="AB18" s="62">
        <v>20603</v>
      </c>
      <c r="AC18" s="62">
        <v>19057</v>
      </c>
      <c r="AD18" s="62">
        <v>15343</v>
      </c>
      <c r="AE18" s="62">
        <v>13503</v>
      </c>
      <c r="AF18" s="62">
        <v>8966</v>
      </c>
      <c r="AG18" s="62">
        <v>9194</v>
      </c>
      <c r="AH18" s="62">
        <v>5347</v>
      </c>
      <c r="AI18" s="62">
        <v>5425</v>
      </c>
      <c r="AJ18" s="62">
        <v>2855</v>
      </c>
      <c r="AK18" s="62">
        <v>3294</v>
      </c>
      <c r="AL18" s="62">
        <v>1357</v>
      </c>
      <c r="AM18" s="62">
        <v>1020</v>
      </c>
      <c r="AN18" s="61">
        <f t="shared" si="0"/>
        <v>635522</v>
      </c>
    </row>
    <row r="19" spans="1:40" hidden="1" x14ac:dyDescent="0.25">
      <c r="A19" s="61" t="s">
        <v>330</v>
      </c>
      <c r="B19" s="61" t="s">
        <v>2783</v>
      </c>
      <c r="C19" s="61" t="s">
        <v>1999</v>
      </c>
      <c r="D19" s="62">
        <v>310752</v>
      </c>
      <c r="E19" s="62">
        <v>320748</v>
      </c>
      <c r="F19" s="62">
        <v>59821</v>
      </c>
      <c r="G19" s="62">
        <v>45310</v>
      </c>
      <c r="H19" s="62">
        <v>37696</v>
      </c>
      <c r="I19" s="62">
        <v>32709</v>
      </c>
      <c r="J19" s="62">
        <v>26314</v>
      </c>
      <c r="K19" s="62">
        <v>22652</v>
      </c>
      <c r="L19" s="62">
        <v>18556</v>
      </c>
      <c r="M19" s="62">
        <v>15426</v>
      </c>
      <c r="N19" s="62">
        <v>12626</v>
      </c>
      <c r="O19" s="62">
        <v>9489</v>
      </c>
      <c r="P19" s="62">
        <v>6911</v>
      </c>
      <c r="Q19" s="62">
        <v>7746</v>
      </c>
      <c r="R19" s="62">
        <v>4467</v>
      </c>
      <c r="S19" s="62">
        <v>4641</v>
      </c>
      <c r="T19" s="62">
        <v>2892</v>
      </c>
      <c r="U19" s="62">
        <v>2170</v>
      </c>
      <c r="V19" s="62">
        <v>1326</v>
      </c>
      <c r="W19" s="62">
        <v>63520</v>
      </c>
      <c r="X19" s="62">
        <v>48147</v>
      </c>
      <c r="Y19" s="62">
        <v>40568</v>
      </c>
      <c r="Z19" s="62">
        <v>35373</v>
      </c>
      <c r="AA19" s="62">
        <v>26177</v>
      </c>
      <c r="AB19" s="62">
        <v>21365</v>
      </c>
      <c r="AC19" s="62">
        <v>18785</v>
      </c>
      <c r="AD19" s="62">
        <v>16345</v>
      </c>
      <c r="AE19" s="62">
        <v>13004</v>
      </c>
      <c r="AF19" s="62">
        <v>10387</v>
      </c>
      <c r="AG19" s="62">
        <v>7274</v>
      </c>
      <c r="AH19" s="62">
        <v>6816</v>
      </c>
      <c r="AI19" s="62">
        <v>3653</v>
      </c>
      <c r="AJ19" s="62">
        <v>4064</v>
      </c>
      <c r="AK19" s="62">
        <v>2247</v>
      </c>
      <c r="AL19" s="62">
        <v>1717</v>
      </c>
      <c r="AM19" s="62">
        <v>1306</v>
      </c>
      <c r="AN19" s="61">
        <f t="shared" si="0"/>
        <v>631500</v>
      </c>
    </row>
    <row r="20" spans="1:40" hidden="1" x14ac:dyDescent="0.25">
      <c r="A20" s="61" t="s">
        <v>166</v>
      </c>
      <c r="B20" s="61" t="s">
        <v>169</v>
      </c>
      <c r="C20" s="61" t="s">
        <v>1135</v>
      </c>
      <c r="D20" s="62">
        <v>297367</v>
      </c>
      <c r="E20" s="62">
        <v>322807</v>
      </c>
      <c r="F20" s="62">
        <v>39610</v>
      </c>
      <c r="G20" s="62">
        <v>39109</v>
      </c>
      <c r="H20" s="62">
        <v>37225</v>
      </c>
      <c r="I20" s="62">
        <v>35426</v>
      </c>
      <c r="J20" s="62">
        <v>26535</v>
      </c>
      <c r="K20" s="62">
        <v>21917</v>
      </c>
      <c r="L20" s="62">
        <v>19895</v>
      </c>
      <c r="M20" s="62">
        <v>18132</v>
      </c>
      <c r="N20" s="62">
        <v>15383</v>
      </c>
      <c r="O20" s="62">
        <v>11812</v>
      </c>
      <c r="P20" s="62">
        <v>9392</v>
      </c>
      <c r="Q20" s="62">
        <v>7059</v>
      </c>
      <c r="R20" s="62">
        <v>5777</v>
      </c>
      <c r="S20" s="62">
        <v>4675</v>
      </c>
      <c r="T20" s="62">
        <v>2771</v>
      </c>
      <c r="U20" s="62">
        <v>1677</v>
      </c>
      <c r="V20" s="62">
        <v>972</v>
      </c>
      <c r="W20" s="62">
        <v>41852</v>
      </c>
      <c r="X20" s="62">
        <v>43557</v>
      </c>
      <c r="Y20" s="62">
        <v>41725</v>
      </c>
      <c r="Z20" s="62">
        <v>38642</v>
      </c>
      <c r="AA20" s="62">
        <v>29771</v>
      </c>
      <c r="AB20" s="62">
        <v>24619</v>
      </c>
      <c r="AC20" s="62">
        <v>21045</v>
      </c>
      <c r="AD20" s="62">
        <v>17946</v>
      </c>
      <c r="AE20" s="62">
        <v>16292</v>
      </c>
      <c r="AF20" s="62">
        <v>13025</v>
      </c>
      <c r="AG20" s="62">
        <v>10796</v>
      </c>
      <c r="AH20" s="62">
        <v>7015</v>
      </c>
      <c r="AI20" s="62">
        <v>6395</v>
      </c>
      <c r="AJ20" s="62">
        <v>4739</v>
      </c>
      <c r="AK20" s="62">
        <v>2772</v>
      </c>
      <c r="AL20" s="62">
        <v>1728</v>
      </c>
      <c r="AM20" s="62">
        <v>888</v>
      </c>
      <c r="AN20" s="61">
        <f t="shared" si="0"/>
        <v>620174</v>
      </c>
    </row>
    <row r="21" spans="1:40" hidden="1" x14ac:dyDescent="0.25">
      <c r="A21" s="61" t="s">
        <v>90</v>
      </c>
      <c r="B21" s="61" t="s">
        <v>102</v>
      </c>
      <c r="C21" s="61" t="s">
        <v>1475</v>
      </c>
      <c r="D21" s="62">
        <v>294295</v>
      </c>
      <c r="E21" s="62">
        <v>307314</v>
      </c>
      <c r="F21" s="62">
        <v>59148</v>
      </c>
      <c r="G21" s="62">
        <v>46168</v>
      </c>
      <c r="H21" s="62">
        <v>35321</v>
      </c>
      <c r="I21" s="62">
        <v>31044</v>
      </c>
      <c r="J21" s="62">
        <v>25345</v>
      </c>
      <c r="K21" s="62">
        <v>21308</v>
      </c>
      <c r="L21" s="62">
        <v>18115</v>
      </c>
      <c r="M21" s="62">
        <v>13832</v>
      </c>
      <c r="N21" s="62">
        <v>11970</v>
      </c>
      <c r="O21" s="62">
        <v>8180</v>
      </c>
      <c r="P21" s="62">
        <v>7699</v>
      </c>
      <c r="Q21" s="62">
        <v>4205</v>
      </c>
      <c r="R21" s="62">
        <v>4589</v>
      </c>
      <c r="S21" s="62">
        <v>2325</v>
      </c>
      <c r="T21" s="62">
        <v>2590</v>
      </c>
      <c r="U21" s="62">
        <v>1336</v>
      </c>
      <c r="V21" s="62">
        <v>1120</v>
      </c>
      <c r="W21" s="62">
        <v>62799</v>
      </c>
      <c r="X21" s="62">
        <v>49343</v>
      </c>
      <c r="Y21" s="62">
        <v>39494</v>
      </c>
      <c r="Z21" s="62">
        <v>32535</v>
      </c>
      <c r="AA21" s="62">
        <v>22946</v>
      </c>
      <c r="AB21" s="62">
        <v>19463</v>
      </c>
      <c r="AC21" s="62">
        <v>18198</v>
      </c>
      <c r="AD21" s="62">
        <v>15023</v>
      </c>
      <c r="AE21" s="62">
        <v>13156</v>
      </c>
      <c r="AF21" s="62">
        <v>9237</v>
      </c>
      <c r="AG21" s="62">
        <v>8386</v>
      </c>
      <c r="AH21" s="62">
        <v>4441</v>
      </c>
      <c r="AI21" s="62">
        <v>4960</v>
      </c>
      <c r="AJ21" s="62">
        <v>2388</v>
      </c>
      <c r="AK21" s="62">
        <v>2708</v>
      </c>
      <c r="AL21" s="62">
        <v>1165</v>
      </c>
      <c r="AM21" s="62">
        <v>1072</v>
      </c>
      <c r="AN21" s="61">
        <f t="shared" si="0"/>
        <v>601609</v>
      </c>
    </row>
    <row r="22" spans="1:40" hidden="1" x14ac:dyDescent="0.25">
      <c r="A22" s="61" t="s">
        <v>90</v>
      </c>
      <c r="B22" s="61" t="s">
        <v>90</v>
      </c>
      <c r="C22" s="61" t="s">
        <v>1186</v>
      </c>
      <c r="D22" s="62">
        <v>289239</v>
      </c>
      <c r="E22" s="62">
        <v>306118</v>
      </c>
      <c r="F22" s="62">
        <v>54315</v>
      </c>
      <c r="G22" s="62">
        <v>43597</v>
      </c>
      <c r="H22" s="62">
        <v>38459</v>
      </c>
      <c r="I22" s="62">
        <v>32961</v>
      </c>
      <c r="J22" s="62">
        <v>26045</v>
      </c>
      <c r="K22" s="62">
        <v>20565</v>
      </c>
      <c r="L22" s="62">
        <v>16640</v>
      </c>
      <c r="M22" s="62">
        <v>13777</v>
      </c>
      <c r="N22" s="62">
        <v>11464</v>
      </c>
      <c r="O22" s="62">
        <v>8061</v>
      </c>
      <c r="P22" s="62">
        <v>6577</v>
      </c>
      <c r="Q22" s="62">
        <v>5185</v>
      </c>
      <c r="R22" s="62">
        <v>3841</v>
      </c>
      <c r="S22" s="62">
        <v>2758</v>
      </c>
      <c r="T22" s="62">
        <v>2394</v>
      </c>
      <c r="U22" s="62">
        <v>1475</v>
      </c>
      <c r="V22" s="62">
        <v>1125</v>
      </c>
      <c r="W22" s="62">
        <v>56721</v>
      </c>
      <c r="X22" s="62">
        <v>44881</v>
      </c>
      <c r="Y22" s="62">
        <v>40015</v>
      </c>
      <c r="Z22" s="62">
        <v>33708</v>
      </c>
      <c r="AA22" s="62">
        <v>26704</v>
      </c>
      <c r="AB22" s="62">
        <v>22276</v>
      </c>
      <c r="AC22" s="62">
        <v>17766</v>
      </c>
      <c r="AD22" s="62">
        <v>15843</v>
      </c>
      <c r="AE22" s="62">
        <v>12614</v>
      </c>
      <c r="AF22" s="62">
        <v>10423</v>
      </c>
      <c r="AG22" s="62">
        <v>7243</v>
      </c>
      <c r="AH22" s="62">
        <v>6706</v>
      </c>
      <c r="AI22" s="62">
        <v>3833</v>
      </c>
      <c r="AJ22" s="62">
        <v>3234</v>
      </c>
      <c r="AK22" s="62">
        <v>1910</v>
      </c>
      <c r="AL22" s="62">
        <v>1473</v>
      </c>
      <c r="AM22" s="62">
        <v>768</v>
      </c>
      <c r="AN22" s="61">
        <f t="shared" si="0"/>
        <v>595357</v>
      </c>
    </row>
    <row r="23" spans="1:40" hidden="1" x14ac:dyDescent="0.25">
      <c r="A23" s="61" t="s">
        <v>696</v>
      </c>
      <c r="B23" s="61" t="s">
        <v>705</v>
      </c>
      <c r="C23" s="61" t="s">
        <v>1297</v>
      </c>
      <c r="D23" s="62">
        <v>279759</v>
      </c>
      <c r="E23" s="62">
        <v>305069</v>
      </c>
      <c r="F23" s="62">
        <v>52354</v>
      </c>
      <c r="G23" s="62">
        <v>44200</v>
      </c>
      <c r="H23" s="62">
        <v>33897</v>
      </c>
      <c r="I23" s="62">
        <v>29757</v>
      </c>
      <c r="J23" s="62">
        <v>25682</v>
      </c>
      <c r="K23" s="62">
        <v>20681</v>
      </c>
      <c r="L23" s="62">
        <v>18361</v>
      </c>
      <c r="M23" s="62">
        <v>13053</v>
      </c>
      <c r="N23" s="62">
        <v>12076</v>
      </c>
      <c r="O23" s="62">
        <v>7513</v>
      </c>
      <c r="P23" s="62">
        <v>7407</v>
      </c>
      <c r="Q23" s="62">
        <v>3644</v>
      </c>
      <c r="R23" s="62">
        <v>4527</v>
      </c>
      <c r="S23" s="62">
        <v>1912</v>
      </c>
      <c r="T23" s="62">
        <v>2593</v>
      </c>
      <c r="U23" s="62">
        <v>1067</v>
      </c>
      <c r="V23" s="62">
        <v>1035</v>
      </c>
      <c r="W23" s="62">
        <v>57424</v>
      </c>
      <c r="X23" s="62">
        <v>48960</v>
      </c>
      <c r="Y23" s="62">
        <v>38297</v>
      </c>
      <c r="Z23" s="62">
        <v>32876</v>
      </c>
      <c r="AA23" s="62">
        <v>23558</v>
      </c>
      <c r="AB23" s="62">
        <v>19346</v>
      </c>
      <c r="AC23" s="62">
        <v>19144</v>
      </c>
      <c r="AD23" s="62">
        <v>14823</v>
      </c>
      <c r="AE23" s="62">
        <v>14708</v>
      </c>
      <c r="AF23" s="62">
        <v>8987</v>
      </c>
      <c r="AG23" s="62">
        <v>9308</v>
      </c>
      <c r="AH23" s="62">
        <v>4486</v>
      </c>
      <c r="AI23" s="62">
        <v>5667</v>
      </c>
      <c r="AJ23" s="62">
        <v>2358</v>
      </c>
      <c r="AK23" s="62">
        <v>3029</v>
      </c>
      <c r="AL23" s="62">
        <v>1109</v>
      </c>
      <c r="AM23" s="62">
        <v>989</v>
      </c>
      <c r="AN23" s="61">
        <f t="shared" si="0"/>
        <v>584828</v>
      </c>
    </row>
    <row r="24" spans="1:40" hidden="1" x14ac:dyDescent="0.25">
      <c r="A24" s="61" t="s">
        <v>638</v>
      </c>
      <c r="B24" s="61" t="s">
        <v>2535</v>
      </c>
      <c r="C24" s="61" t="s">
        <v>1586</v>
      </c>
      <c r="D24" s="62">
        <v>271548</v>
      </c>
      <c r="E24" s="62">
        <v>302651</v>
      </c>
      <c r="F24" s="62">
        <v>28959</v>
      </c>
      <c r="G24" s="62">
        <v>28292</v>
      </c>
      <c r="H24" s="62">
        <v>35268</v>
      </c>
      <c r="I24" s="62">
        <v>34441</v>
      </c>
      <c r="J24" s="62">
        <v>32462</v>
      </c>
      <c r="K24" s="62">
        <v>26665</v>
      </c>
      <c r="L24" s="62">
        <v>20313</v>
      </c>
      <c r="M24" s="62">
        <v>17163</v>
      </c>
      <c r="N24" s="62">
        <v>12407</v>
      </c>
      <c r="O24" s="62">
        <v>10918</v>
      </c>
      <c r="P24" s="62">
        <v>7275</v>
      </c>
      <c r="Q24" s="62">
        <v>6687</v>
      </c>
      <c r="R24" s="62">
        <v>3477</v>
      </c>
      <c r="S24" s="62">
        <v>3305</v>
      </c>
      <c r="T24" s="62">
        <v>1743</v>
      </c>
      <c r="U24" s="62">
        <v>1366</v>
      </c>
      <c r="V24" s="62">
        <v>807</v>
      </c>
      <c r="W24" s="62">
        <v>30207</v>
      </c>
      <c r="X24" s="62">
        <v>28359</v>
      </c>
      <c r="Y24" s="62">
        <v>31092</v>
      </c>
      <c r="Z24" s="62">
        <v>32551</v>
      </c>
      <c r="AA24" s="62">
        <v>36952</v>
      </c>
      <c r="AB24" s="62">
        <v>34244</v>
      </c>
      <c r="AC24" s="62">
        <v>27573</v>
      </c>
      <c r="AD24" s="62">
        <v>22222</v>
      </c>
      <c r="AE24" s="62">
        <v>16857</v>
      </c>
      <c r="AF24" s="62">
        <v>14382</v>
      </c>
      <c r="AG24" s="62">
        <v>9015</v>
      </c>
      <c r="AH24" s="62">
        <v>8231</v>
      </c>
      <c r="AI24" s="62">
        <v>4142</v>
      </c>
      <c r="AJ24" s="62">
        <v>3515</v>
      </c>
      <c r="AK24" s="62">
        <v>1632</v>
      </c>
      <c r="AL24" s="62">
        <v>1086</v>
      </c>
      <c r="AM24" s="62">
        <v>591</v>
      </c>
      <c r="AN24" s="61">
        <f t="shared" si="0"/>
        <v>574199</v>
      </c>
    </row>
    <row r="25" spans="1:40" hidden="1" x14ac:dyDescent="0.25">
      <c r="A25" s="61" t="s">
        <v>350</v>
      </c>
      <c r="B25" s="61" t="s">
        <v>357</v>
      </c>
      <c r="C25" s="61" t="s">
        <v>1467</v>
      </c>
      <c r="D25" s="62">
        <v>245673</v>
      </c>
      <c r="E25" s="62">
        <v>328499</v>
      </c>
      <c r="F25" s="62">
        <v>48414</v>
      </c>
      <c r="G25" s="62">
        <v>37712</v>
      </c>
      <c r="H25" s="62">
        <v>32953</v>
      </c>
      <c r="I25" s="62">
        <v>27200</v>
      </c>
      <c r="J25" s="62">
        <v>20653</v>
      </c>
      <c r="K25" s="62">
        <v>17164</v>
      </c>
      <c r="L25" s="62">
        <v>13603</v>
      </c>
      <c r="M25" s="62">
        <v>11255</v>
      </c>
      <c r="N25" s="62">
        <v>9851</v>
      </c>
      <c r="O25" s="62">
        <v>6452</v>
      </c>
      <c r="P25" s="62">
        <v>5892</v>
      </c>
      <c r="Q25" s="62">
        <v>3936</v>
      </c>
      <c r="R25" s="62">
        <v>3412</v>
      </c>
      <c r="S25" s="62">
        <v>2420</v>
      </c>
      <c r="T25" s="62">
        <v>2462</v>
      </c>
      <c r="U25" s="62">
        <v>990</v>
      </c>
      <c r="V25" s="62">
        <v>1304</v>
      </c>
      <c r="W25" s="62">
        <v>52497</v>
      </c>
      <c r="X25" s="62">
        <v>43499</v>
      </c>
      <c r="Y25" s="62">
        <v>49100</v>
      </c>
      <c r="Z25" s="62">
        <v>46408</v>
      </c>
      <c r="AA25" s="62">
        <v>32802</v>
      </c>
      <c r="AB25" s="62">
        <v>24598</v>
      </c>
      <c r="AC25" s="62">
        <v>18876</v>
      </c>
      <c r="AD25" s="62">
        <v>15731</v>
      </c>
      <c r="AE25" s="62">
        <v>12271</v>
      </c>
      <c r="AF25" s="62">
        <v>9081</v>
      </c>
      <c r="AG25" s="62">
        <v>6551</v>
      </c>
      <c r="AH25" s="62">
        <v>6236</v>
      </c>
      <c r="AI25" s="62">
        <v>3584</v>
      </c>
      <c r="AJ25" s="62">
        <v>2995</v>
      </c>
      <c r="AK25" s="62">
        <v>2063</v>
      </c>
      <c r="AL25" s="62">
        <v>1351</v>
      </c>
      <c r="AM25" s="62">
        <v>856</v>
      </c>
      <c r="AN25" s="61">
        <f t="shared" si="0"/>
        <v>574172</v>
      </c>
    </row>
    <row r="26" spans="1:40" hidden="1" x14ac:dyDescent="0.25">
      <c r="A26" s="61" t="s">
        <v>68</v>
      </c>
      <c r="B26" s="61" t="s">
        <v>78</v>
      </c>
      <c r="C26" s="61" t="s">
        <v>1199</v>
      </c>
      <c r="D26" s="62">
        <v>278302</v>
      </c>
      <c r="E26" s="62">
        <v>288543</v>
      </c>
      <c r="F26" s="62">
        <v>31214</v>
      </c>
      <c r="G26" s="62">
        <v>32464</v>
      </c>
      <c r="H26" s="62">
        <v>36775</v>
      </c>
      <c r="I26" s="62">
        <v>33329</v>
      </c>
      <c r="J26" s="62">
        <v>26371</v>
      </c>
      <c r="K26" s="62">
        <v>22139</v>
      </c>
      <c r="L26" s="62">
        <v>18731</v>
      </c>
      <c r="M26" s="62">
        <v>17816</v>
      </c>
      <c r="N26" s="62">
        <v>14032</v>
      </c>
      <c r="O26" s="62">
        <v>12541</v>
      </c>
      <c r="P26" s="62">
        <v>8412</v>
      </c>
      <c r="Q26" s="62">
        <v>8493</v>
      </c>
      <c r="R26" s="62">
        <v>4675</v>
      </c>
      <c r="S26" s="62">
        <v>4928</v>
      </c>
      <c r="T26" s="62">
        <v>2964</v>
      </c>
      <c r="U26" s="62">
        <v>2333</v>
      </c>
      <c r="V26" s="62">
        <v>1085</v>
      </c>
      <c r="W26" s="62">
        <v>32272</v>
      </c>
      <c r="X26" s="62">
        <v>33691</v>
      </c>
      <c r="Y26" s="62">
        <v>36384</v>
      </c>
      <c r="Z26" s="62">
        <v>34637</v>
      </c>
      <c r="AA26" s="62">
        <v>29205</v>
      </c>
      <c r="AB26" s="62">
        <v>23150</v>
      </c>
      <c r="AC26" s="62">
        <v>19421</v>
      </c>
      <c r="AD26" s="62">
        <v>16904</v>
      </c>
      <c r="AE26" s="62">
        <v>15247</v>
      </c>
      <c r="AF26" s="62">
        <v>13228</v>
      </c>
      <c r="AG26" s="62">
        <v>9832</v>
      </c>
      <c r="AH26" s="62">
        <v>8527</v>
      </c>
      <c r="AI26" s="62">
        <v>5598</v>
      </c>
      <c r="AJ26" s="62">
        <v>4974</v>
      </c>
      <c r="AK26" s="62">
        <v>2694</v>
      </c>
      <c r="AL26" s="62">
        <v>1921</v>
      </c>
      <c r="AM26" s="62">
        <v>858</v>
      </c>
      <c r="AN26" s="61">
        <f t="shared" si="0"/>
        <v>566845</v>
      </c>
    </row>
    <row r="27" spans="1:40" hidden="1" x14ac:dyDescent="0.25">
      <c r="A27" s="61" t="s">
        <v>468</v>
      </c>
      <c r="B27" s="61" t="s">
        <v>475</v>
      </c>
      <c r="C27" s="61" t="s">
        <v>1249</v>
      </c>
      <c r="D27" s="62">
        <v>286382</v>
      </c>
      <c r="E27" s="62">
        <v>278851</v>
      </c>
      <c r="F27" s="62">
        <v>40982</v>
      </c>
      <c r="G27" s="62">
        <v>35796</v>
      </c>
      <c r="H27" s="62">
        <v>34862</v>
      </c>
      <c r="I27" s="62">
        <v>28611</v>
      </c>
      <c r="J27" s="62">
        <v>24563</v>
      </c>
      <c r="K27" s="62">
        <v>21539</v>
      </c>
      <c r="L27" s="62">
        <v>18535</v>
      </c>
      <c r="M27" s="62">
        <v>16664</v>
      </c>
      <c r="N27" s="62">
        <v>14967</v>
      </c>
      <c r="O27" s="62">
        <v>11501</v>
      </c>
      <c r="P27" s="62">
        <v>9979</v>
      </c>
      <c r="Q27" s="62">
        <v>8124</v>
      </c>
      <c r="R27" s="62">
        <v>6667</v>
      </c>
      <c r="S27" s="62">
        <v>5277</v>
      </c>
      <c r="T27" s="62">
        <v>4040</v>
      </c>
      <c r="U27" s="62">
        <v>2655</v>
      </c>
      <c r="V27" s="62">
        <v>1620</v>
      </c>
      <c r="W27" s="62">
        <v>42026</v>
      </c>
      <c r="X27" s="62">
        <v>36716</v>
      </c>
      <c r="Y27" s="62">
        <v>33925</v>
      </c>
      <c r="Z27" s="62">
        <v>30188</v>
      </c>
      <c r="AA27" s="62">
        <v>27793</v>
      </c>
      <c r="AB27" s="62">
        <v>22318</v>
      </c>
      <c r="AC27" s="62">
        <v>17206</v>
      </c>
      <c r="AD27" s="62">
        <v>15398</v>
      </c>
      <c r="AE27" s="62">
        <v>12938</v>
      </c>
      <c r="AF27" s="62">
        <v>11306</v>
      </c>
      <c r="AG27" s="62">
        <v>8543</v>
      </c>
      <c r="AH27" s="62">
        <v>7121</v>
      </c>
      <c r="AI27" s="62">
        <v>4770</v>
      </c>
      <c r="AJ27" s="62">
        <v>3830</v>
      </c>
      <c r="AK27" s="62">
        <v>2443</v>
      </c>
      <c r="AL27" s="62">
        <v>1422</v>
      </c>
      <c r="AM27" s="62">
        <v>908</v>
      </c>
      <c r="AN27" s="61">
        <f t="shared" si="0"/>
        <v>565233</v>
      </c>
    </row>
    <row r="28" spans="1:40" hidden="1" x14ac:dyDescent="0.25">
      <c r="A28" s="61" t="s">
        <v>638</v>
      </c>
      <c r="B28" s="61" t="s">
        <v>645</v>
      </c>
      <c r="C28" s="61" t="s">
        <v>1051</v>
      </c>
      <c r="D28" s="62">
        <v>275603</v>
      </c>
      <c r="E28" s="62">
        <v>288895</v>
      </c>
      <c r="F28" s="62">
        <v>31804</v>
      </c>
      <c r="G28" s="62">
        <v>34322</v>
      </c>
      <c r="H28" s="62">
        <v>34621</v>
      </c>
      <c r="I28" s="62">
        <v>32399</v>
      </c>
      <c r="J28" s="62">
        <v>23292</v>
      </c>
      <c r="K28" s="62">
        <v>19747</v>
      </c>
      <c r="L28" s="62">
        <v>18165</v>
      </c>
      <c r="M28" s="62">
        <v>18099</v>
      </c>
      <c r="N28" s="62">
        <v>14764</v>
      </c>
      <c r="O28" s="62">
        <v>13225</v>
      </c>
      <c r="P28" s="62">
        <v>9468</v>
      </c>
      <c r="Q28" s="62">
        <v>9373</v>
      </c>
      <c r="R28" s="62">
        <v>5797</v>
      </c>
      <c r="S28" s="62">
        <v>4297</v>
      </c>
      <c r="T28" s="62">
        <v>2869</v>
      </c>
      <c r="U28" s="62">
        <v>2284</v>
      </c>
      <c r="V28" s="62">
        <v>1077</v>
      </c>
      <c r="W28" s="62">
        <v>33783</v>
      </c>
      <c r="X28" s="62">
        <v>37156</v>
      </c>
      <c r="Y28" s="62">
        <v>37854</v>
      </c>
      <c r="Z28" s="62">
        <v>36431</v>
      </c>
      <c r="AA28" s="62">
        <v>28244</v>
      </c>
      <c r="AB28" s="62">
        <v>20661</v>
      </c>
      <c r="AC28" s="62">
        <v>17469</v>
      </c>
      <c r="AD28" s="62">
        <v>15123</v>
      </c>
      <c r="AE28" s="62">
        <v>14828</v>
      </c>
      <c r="AF28" s="62">
        <v>12362</v>
      </c>
      <c r="AG28" s="62">
        <v>9952</v>
      </c>
      <c r="AH28" s="62">
        <v>7727</v>
      </c>
      <c r="AI28" s="62">
        <v>7121</v>
      </c>
      <c r="AJ28" s="62">
        <v>4913</v>
      </c>
      <c r="AK28" s="62">
        <v>2656</v>
      </c>
      <c r="AL28" s="62">
        <v>1781</v>
      </c>
      <c r="AM28" s="62">
        <v>834</v>
      </c>
      <c r="AN28" s="61">
        <f t="shared" si="0"/>
        <v>564498</v>
      </c>
    </row>
    <row r="29" spans="1:40" hidden="1" x14ac:dyDescent="0.25">
      <c r="A29" s="61" t="s">
        <v>483</v>
      </c>
      <c r="B29" s="61" t="s">
        <v>484</v>
      </c>
      <c r="C29" s="61" t="s">
        <v>1095</v>
      </c>
      <c r="D29" s="62">
        <v>262954</v>
      </c>
      <c r="E29" s="62">
        <v>286745</v>
      </c>
      <c r="F29" s="62">
        <v>34151</v>
      </c>
      <c r="G29" s="62">
        <v>29585</v>
      </c>
      <c r="H29" s="62">
        <v>29592</v>
      </c>
      <c r="I29" s="62">
        <v>27302</v>
      </c>
      <c r="J29" s="62">
        <v>27766</v>
      </c>
      <c r="K29" s="62">
        <v>24851</v>
      </c>
      <c r="L29" s="62">
        <v>20160</v>
      </c>
      <c r="M29" s="62">
        <v>18124</v>
      </c>
      <c r="N29" s="62">
        <v>13209</v>
      </c>
      <c r="O29" s="62">
        <v>11010</v>
      </c>
      <c r="P29" s="62">
        <v>7530</v>
      </c>
      <c r="Q29" s="62">
        <v>7142</v>
      </c>
      <c r="R29" s="62">
        <v>4339</v>
      </c>
      <c r="S29" s="62">
        <v>3634</v>
      </c>
      <c r="T29" s="62">
        <v>2227</v>
      </c>
      <c r="U29" s="62">
        <v>1455</v>
      </c>
      <c r="V29" s="62">
        <v>877</v>
      </c>
      <c r="W29" s="62">
        <v>34075</v>
      </c>
      <c r="X29" s="62">
        <v>29000</v>
      </c>
      <c r="Y29" s="62">
        <v>26589</v>
      </c>
      <c r="Z29" s="62">
        <v>26766</v>
      </c>
      <c r="AA29" s="62">
        <v>34546</v>
      </c>
      <c r="AB29" s="62">
        <v>33314</v>
      </c>
      <c r="AC29" s="62">
        <v>26922</v>
      </c>
      <c r="AD29" s="62">
        <v>22956</v>
      </c>
      <c r="AE29" s="62">
        <v>15024</v>
      </c>
      <c r="AF29" s="62">
        <v>12786</v>
      </c>
      <c r="AG29" s="62">
        <v>7320</v>
      </c>
      <c r="AH29" s="62">
        <v>7744</v>
      </c>
      <c r="AI29" s="62">
        <v>3463</v>
      </c>
      <c r="AJ29" s="62">
        <v>3473</v>
      </c>
      <c r="AK29" s="62">
        <v>1314</v>
      </c>
      <c r="AL29" s="62">
        <v>1025</v>
      </c>
      <c r="AM29" s="62">
        <v>428</v>
      </c>
      <c r="AN29" s="61">
        <f t="shared" si="0"/>
        <v>549699</v>
      </c>
    </row>
    <row r="30" spans="1:40" hidden="1" x14ac:dyDescent="0.25">
      <c r="A30" s="61" t="s">
        <v>240</v>
      </c>
      <c r="B30" s="61" t="s">
        <v>1070</v>
      </c>
      <c r="C30" s="61" t="s">
        <v>1072</v>
      </c>
      <c r="D30" s="62">
        <v>262638</v>
      </c>
      <c r="E30" s="62">
        <v>286156</v>
      </c>
      <c r="F30" s="62">
        <v>25721</v>
      </c>
      <c r="G30" s="62">
        <v>27692</v>
      </c>
      <c r="H30" s="62">
        <v>33659</v>
      </c>
      <c r="I30" s="62">
        <v>34384</v>
      </c>
      <c r="J30" s="62">
        <v>35473</v>
      </c>
      <c r="K30" s="62">
        <v>21576</v>
      </c>
      <c r="L30" s="62">
        <v>15449</v>
      </c>
      <c r="M30" s="62">
        <v>15038</v>
      </c>
      <c r="N30" s="62">
        <v>11930</v>
      </c>
      <c r="O30" s="62">
        <v>11187</v>
      </c>
      <c r="P30" s="62">
        <v>7896</v>
      </c>
      <c r="Q30" s="62">
        <v>7789</v>
      </c>
      <c r="R30" s="62">
        <v>4846</v>
      </c>
      <c r="S30" s="62">
        <v>4552</v>
      </c>
      <c r="T30" s="62">
        <v>2480</v>
      </c>
      <c r="U30" s="62">
        <v>1712</v>
      </c>
      <c r="V30" s="62">
        <v>1254</v>
      </c>
      <c r="W30" s="62">
        <v>27362</v>
      </c>
      <c r="X30" s="62">
        <v>29291</v>
      </c>
      <c r="Y30" s="62">
        <v>34308</v>
      </c>
      <c r="Z30" s="62">
        <v>37645</v>
      </c>
      <c r="AA30" s="62">
        <v>46363</v>
      </c>
      <c r="AB30" s="62">
        <v>29368</v>
      </c>
      <c r="AC30" s="62">
        <v>16917</v>
      </c>
      <c r="AD30" s="62">
        <v>14084</v>
      </c>
      <c r="AE30" s="62">
        <v>12328</v>
      </c>
      <c r="AF30" s="62">
        <v>10674</v>
      </c>
      <c r="AG30" s="62">
        <v>8031</v>
      </c>
      <c r="AH30" s="62">
        <v>6988</v>
      </c>
      <c r="AI30" s="62">
        <v>4668</v>
      </c>
      <c r="AJ30" s="62">
        <v>3990</v>
      </c>
      <c r="AK30" s="62">
        <v>2255</v>
      </c>
      <c r="AL30" s="62">
        <v>1161</v>
      </c>
      <c r="AM30" s="62">
        <v>723</v>
      </c>
      <c r="AN30" s="61">
        <f t="shared" si="0"/>
        <v>548794</v>
      </c>
    </row>
    <row r="31" spans="1:40" hidden="1" x14ac:dyDescent="0.25">
      <c r="A31" s="61" t="s">
        <v>595</v>
      </c>
      <c r="B31" s="61" t="s">
        <v>599</v>
      </c>
      <c r="C31" s="61" t="s">
        <v>1077</v>
      </c>
      <c r="D31" s="62">
        <v>278480</v>
      </c>
      <c r="E31" s="62">
        <v>262436</v>
      </c>
      <c r="F31" s="62">
        <v>35788</v>
      </c>
      <c r="G31" s="62">
        <v>33928</v>
      </c>
      <c r="H31" s="62">
        <v>34173</v>
      </c>
      <c r="I31" s="62">
        <v>27893</v>
      </c>
      <c r="J31" s="62">
        <v>23176</v>
      </c>
      <c r="K31" s="62">
        <v>21338</v>
      </c>
      <c r="L31" s="62">
        <v>19813</v>
      </c>
      <c r="M31" s="62">
        <v>18116</v>
      </c>
      <c r="N31" s="62">
        <v>15086</v>
      </c>
      <c r="O31" s="62">
        <v>13343</v>
      </c>
      <c r="P31" s="62">
        <v>9735</v>
      </c>
      <c r="Q31" s="62">
        <v>9017</v>
      </c>
      <c r="R31" s="62">
        <v>5806</v>
      </c>
      <c r="S31" s="62">
        <v>4891</v>
      </c>
      <c r="T31" s="62">
        <v>2946</v>
      </c>
      <c r="U31" s="62">
        <v>2006</v>
      </c>
      <c r="V31" s="62">
        <v>1425</v>
      </c>
      <c r="W31" s="62">
        <v>36332</v>
      </c>
      <c r="X31" s="62">
        <v>33591</v>
      </c>
      <c r="Y31" s="62">
        <v>32432</v>
      </c>
      <c r="Z31" s="62">
        <v>28095</v>
      </c>
      <c r="AA31" s="62">
        <v>23951</v>
      </c>
      <c r="AB31" s="62">
        <v>20128</v>
      </c>
      <c r="AC31" s="62">
        <v>17515</v>
      </c>
      <c r="AD31" s="62">
        <v>16379</v>
      </c>
      <c r="AE31" s="62">
        <v>13162</v>
      </c>
      <c r="AF31" s="62">
        <v>11736</v>
      </c>
      <c r="AG31" s="62">
        <v>8632</v>
      </c>
      <c r="AH31" s="62">
        <v>8340</v>
      </c>
      <c r="AI31" s="62">
        <v>4668</v>
      </c>
      <c r="AJ31" s="62">
        <v>3902</v>
      </c>
      <c r="AK31" s="62">
        <v>1808</v>
      </c>
      <c r="AL31" s="62">
        <v>1160</v>
      </c>
      <c r="AM31" s="62">
        <v>605</v>
      </c>
      <c r="AN31" s="61">
        <f t="shared" si="0"/>
        <v>540916</v>
      </c>
    </row>
    <row r="32" spans="1:40" hidden="1" x14ac:dyDescent="0.25">
      <c r="A32" s="61" t="s">
        <v>138</v>
      </c>
      <c r="B32" s="61" t="s">
        <v>159</v>
      </c>
      <c r="C32" s="61" t="s">
        <v>1325</v>
      </c>
      <c r="D32" s="62">
        <v>255924</v>
      </c>
      <c r="E32" s="62">
        <v>283893</v>
      </c>
      <c r="F32" s="62">
        <v>47484</v>
      </c>
      <c r="G32" s="62">
        <v>39907</v>
      </c>
      <c r="H32" s="62">
        <v>33428</v>
      </c>
      <c r="I32" s="62">
        <v>25997</v>
      </c>
      <c r="J32" s="62">
        <v>22836</v>
      </c>
      <c r="K32" s="62">
        <v>18027</v>
      </c>
      <c r="L32" s="62">
        <v>15085</v>
      </c>
      <c r="M32" s="62">
        <v>12159</v>
      </c>
      <c r="N32" s="62">
        <v>10914</v>
      </c>
      <c r="O32" s="62">
        <v>7033</v>
      </c>
      <c r="P32" s="62">
        <v>6797</v>
      </c>
      <c r="Q32" s="62">
        <v>4527</v>
      </c>
      <c r="R32" s="62">
        <v>4189</v>
      </c>
      <c r="S32" s="62">
        <v>2495</v>
      </c>
      <c r="T32" s="62">
        <v>2458</v>
      </c>
      <c r="U32" s="62">
        <v>1342</v>
      </c>
      <c r="V32" s="62">
        <v>1246</v>
      </c>
      <c r="W32" s="62">
        <v>49468</v>
      </c>
      <c r="X32" s="62">
        <v>41662</v>
      </c>
      <c r="Y32" s="62">
        <v>36859</v>
      </c>
      <c r="Z32" s="62">
        <v>29077</v>
      </c>
      <c r="AA32" s="62">
        <v>25350</v>
      </c>
      <c r="AB32" s="62">
        <v>21506</v>
      </c>
      <c r="AC32" s="62">
        <v>17083</v>
      </c>
      <c r="AD32" s="62">
        <v>15064</v>
      </c>
      <c r="AE32" s="62">
        <v>12865</v>
      </c>
      <c r="AF32" s="62">
        <v>10340</v>
      </c>
      <c r="AG32" s="62">
        <v>7569</v>
      </c>
      <c r="AH32" s="62">
        <v>6861</v>
      </c>
      <c r="AI32" s="62">
        <v>3910</v>
      </c>
      <c r="AJ32" s="62">
        <v>2665</v>
      </c>
      <c r="AK32" s="62">
        <v>1774</v>
      </c>
      <c r="AL32" s="62">
        <v>1112</v>
      </c>
      <c r="AM32" s="62">
        <v>728</v>
      </c>
      <c r="AN32" s="61">
        <f t="shared" si="0"/>
        <v>539817</v>
      </c>
    </row>
    <row r="33" spans="1:40" x14ac:dyDescent="0.25">
      <c r="A33" s="61" t="s">
        <v>182</v>
      </c>
      <c r="B33" s="61" t="s">
        <v>201</v>
      </c>
      <c r="C33" s="61" t="s">
        <v>1623</v>
      </c>
      <c r="D33" s="62">
        <v>269809</v>
      </c>
      <c r="E33" s="62">
        <v>269598</v>
      </c>
      <c r="F33" s="62">
        <v>33394</v>
      </c>
      <c r="G33" s="62">
        <v>33706</v>
      </c>
      <c r="H33" s="62">
        <v>34672</v>
      </c>
      <c r="I33" s="62">
        <v>31694</v>
      </c>
      <c r="J33" s="62">
        <v>23266</v>
      </c>
      <c r="K33" s="62">
        <v>19528</v>
      </c>
      <c r="L33" s="62">
        <v>17256</v>
      </c>
      <c r="M33" s="62">
        <v>16893</v>
      </c>
      <c r="N33" s="62">
        <v>13452</v>
      </c>
      <c r="O33" s="62">
        <v>12318</v>
      </c>
      <c r="P33" s="62">
        <v>8262</v>
      </c>
      <c r="Q33" s="62">
        <v>9071</v>
      </c>
      <c r="R33" s="62">
        <v>4962</v>
      </c>
      <c r="S33" s="62">
        <v>4513</v>
      </c>
      <c r="T33" s="62">
        <v>3122</v>
      </c>
      <c r="U33" s="62">
        <v>2102</v>
      </c>
      <c r="V33" s="62">
        <v>1598</v>
      </c>
      <c r="W33" s="62">
        <v>34469</v>
      </c>
      <c r="X33" s="62">
        <v>35261</v>
      </c>
      <c r="Y33" s="62">
        <v>35426</v>
      </c>
      <c r="Z33" s="62">
        <v>32885</v>
      </c>
      <c r="AA33" s="62">
        <v>26313</v>
      </c>
      <c r="AB33" s="62">
        <v>19878</v>
      </c>
      <c r="AC33" s="62">
        <v>15991</v>
      </c>
      <c r="AD33" s="62">
        <v>14666</v>
      </c>
      <c r="AE33" s="62">
        <v>13048</v>
      </c>
      <c r="AF33" s="62">
        <v>11441</v>
      </c>
      <c r="AG33" s="62">
        <v>8716</v>
      </c>
      <c r="AH33" s="62">
        <v>7041</v>
      </c>
      <c r="AI33" s="62">
        <v>4690</v>
      </c>
      <c r="AJ33" s="62">
        <v>4190</v>
      </c>
      <c r="AK33" s="62">
        <v>2559</v>
      </c>
      <c r="AL33" s="62">
        <v>2085</v>
      </c>
      <c r="AM33" s="62">
        <v>939</v>
      </c>
      <c r="AN33" s="61">
        <f t="shared" si="0"/>
        <v>539407</v>
      </c>
    </row>
    <row r="34" spans="1:40" hidden="1" x14ac:dyDescent="0.25">
      <c r="A34" s="61" t="s">
        <v>595</v>
      </c>
      <c r="B34" s="61" t="s">
        <v>621</v>
      </c>
      <c r="C34" s="61" t="s">
        <v>1268</v>
      </c>
      <c r="D34" s="62">
        <v>262936</v>
      </c>
      <c r="E34" s="62">
        <v>270775</v>
      </c>
      <c r="F34" s="62">
        <v>34213</v>
      </c>
      <c r="G34" s="62">
        <v>35040</v>
      </c>
      <c r="H34" s="62">
        <v>32971</v>
      </c>
      <c r="I34" s="62">
        <v>28371</v>
      </c>
      <c r="J34" s="62">
        <v>22633</v>
      </c>
      <c r="K34" s="62">
        <v>20519</v>
      </c>
      <c r="L34" s="62">
        <v>17999</v>
      </c>
      <c r="M34" s="62">
        <v>17281</v>
      </c>
      <c r="N34" s="62">
        <v>12966</v>
      </c>
      <c r="O34" s="62">
        <v>11501</v>
      </c>
      <c r="P34" s="62">
        <v>7699</v>
      </c>
      <c r="Q34" s="62">
        <v>7800</v>
      </c>
      <c r="R34" s="62">
        <v>4916</v>
      </c>
      <c r="S34" s="62">
        <v>4210</v>
      </c>
      <c r="T34" s="62">
        <v>2225</v>
      </c>
      <c r="U34" s="62">
        <v>1649</v>
      </c>
      <c r="V34" s="62">
        <v>943</v>
      </c>
      <c r="W34" s="62">
        <v>35532</v>
      </c>
      <c r="X34" s="62">
        <v>37638</v>
      </c>
      <c r="Y34" s="62">
        <v>35002</v>
      </c>
      <c r="Z34" s="62">
        <v>31162</v>
      </c>
      <c r="AA34" s="62">
        <v>25242</v>
      </c>
      <c r="AB34" s="62">
        <v>19952</v>
      </c>
      <c r="AC34" s="62">
        <v>17140</v>
      </c>
      <c r="AD34" s="62">
        <v>15968</v>
      </c>
      <c r="AE34" s="62">
        <v>13910</v>
      </c>
      <c r="AF34" s="62">
        <v>11397</v>
      </c>
      <c r="AG34" s="62">
        <v>8585</v>
      </c>
      <c r="AH34" s="62">
        <v>6017</v>
      </c>
      <c r="AI34" s="62">
        <v>4884</v>
      </c>
      <c r="AJ34" s="62">
        <v>3837</v>
      </c>
      <c r="AK34" s="62">
        <v>2148</v>
      </c>
      <c r="AL34" s="62">
        <v>1542</v>
      </c>
      <c r="AM34" s="62">
        <v>819</v>
      </c>
      <c r="AN34" s="61">
        <f t="shared" ref="AN34:AN65" si="1">SUM(F34:AM34)</f>
        <v>533711</v>
      </c>
    </row>
    <row r="35" spans="1:40" hidden="1" x14ac:dyDescent="0.25">
      <c r="A35" s="61" t="s">
        <v>638</v>
      </c>
      <c r="B35" s="61" t="s">
        <v>644</v>
      </c>
      <c r="C35" s="61" t="s">
        <v>1051</v>
      </c>
      <c r="D35" s="62">
        <v>240712</v>
      </c>
      <c r="E35" s="62">
        <v>287191</v>
      </c>
      <c r="F35" s="62">
        <v>26844</v>
      </c>
      <c r="G35" s="62">
        <v>28378</v>
      </c>
      <c r="H35" s="62">
        <v>29733</v>
      </c>
      <c r="I35" s="62">
        <v>28460</v>
      </c>
      <c r="J35" s="62">
        <v>24036</v>
      </c>
      <c r="K35" s="62">
        <v>21596</v>
      </c>
      <c r="L35" s="62">
        <v>17745</v>
      </c>
      <c r="M35" s="62">
        <v>16235</v>
      </c>
      <c r="N35" s="62">
        <v>11720</v>
      </c>
      <c r="O35" s="62">
        <v>10450</v>
      </c>
      <c r="P35" s="62">
        <v>6889</v>
      </c>
      <c r="Q35" s="62">
        <v>6840</v>
      </c>
      <c r="R35" s="62">
        <v>4123</v>
      </c>
      <c r="S35" s="62">
        <v>3376</v>
      </c>
      <c r="T35" s="62">
        <v>2137</v>
      </c>
      <c r="U35" s="62">
        <v>1177</v>
      </c>
      <c r="V35" s="62">
        <v>973</v>
      </c>
      <c r="W35" s="62">
        <v>28916</v>
      </c>
      <c r="X35" s="62">
        <v>31048</v>
      </c>
      <c r="Y35" s="62">
        <v>31734</v>
      </c>
      <c r="Z35" s="62">
        <v>31908</v>
      </c>
      <c r="AA35" s="62">
        <v>30472</v>
      </c>
      <c r="AB35" s="62">
        <v>27760</v>
      </c>
      <c r="AC35" s="62">
        <v>25187</v>
      </c>
      <c r="AD35" s="62">
        <v>20810</v>
      </c>
      <c r="AE35" s="62">
        <v>16440</v>
      </c>
      <c r="AF35" s="62">
        <v>13215</v>
      </c>
      <c r="AG35" s="62">
        <v>9139</v>
      </c>
      <c r="AH35" s="62">
        <v>7249</v>
      </c>
      <c r="AI35" s="62">
        <v>5178</v>
      </c>
      <c r="AJ35" s="62">
        <v>3715</v>
      </c>
      <c r="AK35" s="62">
        <v>2199</v>
      </c>
      <c r="AL35" s="62">
        <v>1403</v>
      </c>
      <c r="AM35" s="62">
        <v>818</v>
      </c>
      <c r="AN35" s="61">
        <f t="shared" si="1"/>
        <v>527903</v>
      </c>
    </row>
    <row r="36" spans="1:40" hidden="1" x14ac:dyDescent="0.25">
      <c r="A36" s="61" t="s">
        <v>90</v>
      </c>
      <c r="B36" s="61" t="s">
        <v>91</v>
      </c>
      <c r="C36" s="61" t="s">
        <v>1186</v>
      </c>
      <c r="D36" s="62">
        <v>257251</v>
      </c>
      <c r="E36" s="62">
        <v>268244</v>
      </c>
      <c r="F36" s="62">
        <v>49194</v>
      </c>
      <c r="G36" s="62">
        <v>38893</v>
      </c>
      <c r="H36" s="62">
        <v>32002</v>
      </c>
      <c r="I36" s="62">
        <v>29757</v>
      </c>
      <c r="J36" s="62">
        <v>23364</v>
      </c>
      <c r="K36" s="62">
        <v>18861</v>
      </c>
      <c r="L36" s="62">
        <v>15624</v>
      </c>
      <c r="M36" s="62">
        <v>11741</v>
      </c>
      <c r="N36" s="62">
        <v>10031</v>
      </c>
      <c r="O36" s="62">
        <v>6885</v>
      </c>
      <c r="P36" s="62">
        <v>6331</v>
      </c>
      <c r="Q36" s="62">
        <v>4164</v>
      </c>
      <c r="R36" s="62">
        <v>3759</v>
      </c>
      <c r="S36" s="62">
        <v>2416</v>
      </c>
      <c r="T36" s="62">
        <v>2188</v>
      </c>
      <c r="U36" s="62">
        <v>1195</v>
      </c>
      <c r="V36" s="62">
        <v>846</v>
      </c>
      <c r="W36" s="62">
        <v>52925</v>
      </c>
      <c r="X36" s="62">
        <v>42793</v>
      </c>
      <c r="Y36" s="62">
        <v>34934</v>
      </c>
      <c r="Z36" s="62">
        <v>28340</v>
      </c>
      <c r="AA36" s="62">
        <v>20532</v>
      </c>
      <c r="AB36" s="62">
        <v>17553</v>
      </c>
      <c r="AC36" s="62">
        <v>16210</v>
      </c>
      <c r="AD36" s="62">
        <v>13330</v>
      </c>
      <c r="AE36" s="62">
        <v>11495</v>
      </c>
      <c r="AF36" s="62">
        <v>7959</v>
      </c>
      <c r="AG36" s="62">
        <v>7032</v>
      </c>
      <c r="AH36" s="62">
        <v>4400</v>
      </c>
      <c r="AI36" s="62">
        <v>3866</v>
      </c>
      <c r="AJ36" s="62">
        <v>2585</v>
      </c>
      <c r="AK36" s="62">
        <v>2209</v>
      </c>
      <c r="AL36" s="62">
        <v>1239</v>
      </c>
      <c r="AM36" s="62">
        <v>842</v>
      </c>
      <c r="AN36" s="61">
        <f t="shared" si="1"/>
        <v>525495</v>
      </c>
    </row>
    <row r="37" spans="1:40" hidden="1" x14ac:dyDescent="0.25">
      <c r="A37" s="61" t="s">
        <v>330</v>
      </c>
      <c r="B37" s="61" t="s">
        <v>333</v>
      </c>
      <c r="C37" s="61" t="s">
        <v>1383</v>
      </c>
      <c r="D37" s="62">
        <v>258397</v>
      </c>
      <c r="E37" s="62">
        <v>266335</v>
      </c>
      <c r="F37" s="62">
        <v>51232</v>
      </c>
      <c r="G37" s="62">
        <v>40602</v>
      </c>
      <c r="H37" s="62">
        <v>31954</v>
      </c>
      <c r="I37" s="62">
        <v>27614</v>
      </c>
      <c r="J37" s="62">
        <v>22969</v>
      </c>
      <c r="K37" s="62">
        <v>18980</v>
      </c>
      <c r="L37" s="62">
        <v>15472</v>
      </c>
      <c r="M37" s="62">
        <v>12097</v>
      </c>
      <c r="N37" s="62">
        <v>10211</v>
      </c>
      <c r="O37" s="62">
        <v>7185</v>
      </c>
      <c r="P37" s="62">
        <v>5957</v>
      </c>
      <c r="Q37" s="62">
        <v>4143</v>
      </c>
      <c r="R37" s="62">
        <v>3279</v>
      </c>
      <c r="S37" s="62">
        <v>2207</v>
      </c>
      <c r="T37" s="62">
        <v>2197</v>
      </c>
      <c r="U37" s="62">
        <v>1169</v>
      </c>
      <c r="V37" s="62">
        <v>1129</v>
      </c>
      <c r="W37" s="62">
        <v>52664</v>
      </c>
      <c r="X37" s="62">
        <v>41184</v>
      </c>
      <c r="Y37" s="62">
        <v>33559</v>
      </c>
      <c r="Z37" s="62">
        <v>27334</v>
      </c>
      <c r="AA37" s="62">
        <v>20551</v>
      </c>
      <c r="AB37" s="62">
        <v>18255</v>
      </c>
      <c r="AC37" s="62">
        <v>16304</v>
      </c>
      <c r="AD37" s="62">
        <v>14230</v>
      </c>
      <c r="AE37" s="62">
        <v>11443</v>
      </c>
      <c r="AF37" s="62">
        <v>8713</v>
      </c>
      <c r="AG37" s="62">
        <v>6502</v>
      </c>
      <c r="AH37" s="62">
        <v>5391</v>
      </c>
      <c r="AI37" s="62">
        <v>3671</v>
      </c>
      <c r="AJ37" s="62">
        <v>2535</v>
      </c>
      <c r="AK37" s="62">
        <v>1892</v>
      </c>
      <c r="AL37" s="62">
        <v>1212</v>
      </c>
      <c r="AM37" s="62">
        <v>895</v>
      </c>
      <c r="AN37" s="61">
        <f t="shared" si="1"/>
        <v>524732</v>
      </c>
    </row>
    <row r="38" spans="1:40" hidden="1" x14ac:dyDescent="0.25">
      <c r="A38" s="61" t="s">
        <v>330</v>
      </c>
      <c r="B38" s="61" t="s">
        <v>337</v>
      </c>
      <c r="C38" s="61" t="s">
        <v>1999</v>
      </c>
      <c r="D38" s="62">
        <v>258223</v>
      </c>
      <c r="E38" s="62">
        <v>264452</v>
      </c>
      <c r="F38" s="62">
        <v>49159</v>
      </c>
      <c r="G38" s="62">
        <v>37903</v>
      </c>
      <c r="H38" s="62">
        <v>31158</v>
      </c>
      <c r="I38" s="62">
        <v>27384</v>
      </c>
      <c r="J38" s="62">
        <v>22291</v>
      </c>
      <c r="K38" s="62">
        <v>19086</v>
      </c>
      <c r="L38" s="62">
        <v>15649</v>
      </c>
      <c r="M38" s="62">
        <v>12708</v>
      </c>
      <c r="N38" s="62">
        <v>10468</v>
      </c>
      <c r="O38" s="62">
        <v>7961</v>
      </c>
      <c r="P38" s="62">
        <v>6272</v>
      </c>
      <c r="Q38" s="62">
        <v>5476</v>
      </c>
      <c r="R38" s="62">
        <v>4013</v>
      </c>
      <c r="S38" s="62">
        <v>3623</v>
      </c>
      <c r="T38" s="62">
        <v>2070</v>
      </c>
      <c r="U38" s="62">
        <v>1937</v>
      </c>
      <c r="V38" s="62">
        <v>1065</v>
      </c>
      <c r="W38" s="62">
        <v>50657</v>
      </c>
      <c r="X38" s="62">
        <v>40156</v>
      </c>
      <c r="Y38" s="62">
        <v>33030</v>
      </c>
      <c r="Z38" s="62">
        <v>28165</v>
      </c>
      <c r="AA38" s="62">
        <v>21266</v>
      </c>
      <c r="AB38" s="62">
        <v>18290</v>
      </c>
      <c r="AC38" s="62">
        <v>16472</v>
      </c>
      <c r="AD38" s="62">
        <v>14227</v>
      </c>
      <c r="AE38" s="62">
        <v>11190</v>
      </c>
      <c r="AF38" s="62">
        <v>8729</v>
      </c>
      <c r="AG38" s="62">
        <v>6495</v>
      </c>
      <c r="AH38" s="62">
        <v>5055</v>
      </c>
      <c r="AI38" s="62">
        <v>3458</v>
      </c>
      <c r="AJ38" s="62">
        <v>2670</v>
      </c>
      <c r="AK38" s="62">
        <v>1882</v>
      </c>
      <c r="AL38" s="62">
        <v>1642</v>
      </c>
      <c r="AM38" s="62">
        <v>1068</v>
      </c>
      <c r="AN38" s="61">
        <f t="shared" si="1"/>
        <v>522675</v>
      </c>
    </row>
    <row r="39" spans="1:40" hidden="1" x14ac:dyDescent="0.25">
      <c r="A39" s="61" t="s">
        <v>512</v>
      </c>
      <c r="B39" s="61" t="s">
        <v>529</v>
      </c>
      <c r="C39" s="61" t="s">
        <v>1088</v>
      </c>
      <c r="D39" s="62">
        <v>255723</v>
      </c>
      <c r="E39" s="62">
        <v>266618</v>
      </c>
      <c r="F39" s="62">
        <v>50016</v>
      </c>
      <c r="G39" s="62">
        <v>39665</v>
      </c>
      <c r="H39" s="62">
        <v>30980</v>
      </c>
      <c r="I39" s="62">
        <v>26629</v>
      </c>
      <c r="J39" s="62">
        <v>22066</v>
      </c>
      <c r="K39" s="62">
        <v>19802</v>
      </c>
      <c r="L39" s="62">
        <v>16041</v>
      </c>
      <c r="M39" s="62">
        <v>12805</v>
      </c>
      <c r="N39" s="62">
        <v>10363</v>
      </c>
      <c r="O39" s="62">
        <v>7495</v>
      </c>
      <c r="P39" s="62">
        <v>6208</v>
      </c>
      <c r="Q39" s="62">
        <v>4646</v>
      </c>
      <c r="R39" s="62">
        <v>3465</v>
      </c>
      <c r="S39" s="62">
        <v>2600</v>
      </c>
      <c r="T39" s="62">
        <v>1299</v>
      </c>
      <c r="U39" s="62">
        <v>953</v>
      </c>
      <c r="V39" s="62">
        <v>690</v>
      </c>
      <c r="W39" s="62">
        <v>52252</v>
      </c>
      <c r="X39" s="62">
        <v>42245</v>
      </c>
      <c r="Y39" s="62">
        <v>33841</v>
      </c>
      <c r="Z39" s="62">
        <v>27669</v>
      </c>
      <c r="AA39" s="62">
        <v>20067</v>
      </c>
      <c r="AB39" s="62">
        <v>17733</v>
      </c>
      <c r="AC39" s="62">
        <v>16158</v>
      </c>
      <c r="AD39" s="62">
        <v>14117</v>
      </c>
      <c r="AE39" s="62">
        <v>11611</v>
      </c>
      <c r="AF39" s="62">
        <v>8755</v>
      </c>
      <c r="AG39" s="62">
        <v>6897</v>
      </c>
      <c r="AH39" s="62">
        <v>4432</v>
      </c>
      <c r="AI39" s="62">
        <v>4232</v>
      </c>
      <c r="AJ39" s="62">
        <v>2736</v>
      </c>
      <c r="AK39" s="62">
        <v>2034</v>
      </c>
      <c r="AL39" s="62">
        <v>1011</v>
      </c>
      <c r="AM39" s="62">
        <v>828</v>
      </c>
      <c r="AN39" s="61">
        <f t="shared" si="1"/>
        <v>522341</v>
      </c>
    </row>
    <row r="40" spans="1:40" hidden="1" x14ac:dyDescent="0.25">
      <c r="A40" s="61" t="s">
        <v>638</v>
      </c>
      <c r="B40" s="61" t="s">
        <v>639</v>
      </c>
      <c r="C40" s="61" t="s">
        <v>1051</v>
      </c>
      <c r="D40" s="62">
        <v>251623</v>
      </c>
      <c r="E40" s="62">
        <v>264905</v>
      </c>
      <c r="F40" s="62">
        <v>28921</v>
      </c>
      <c r="G40" s="62">
        <v>32015</v>
      </c>
      <c r="H40" s="62">
        <v>32881</v>
      </c>
      <c r="I40" s="62">
        <v>29655</v>
      </c>
      <c r="J40" s="62">
        <v>21443</v>
      </c>
      <c r="K40" s="62">
        <v>18517</v>
      </c>
      <c r="L40" s="62">
        <v>17267</v>
      </c>
      <c r="M40" s="62">
        <v>16664</v>
      </c>
      <c r="N40" s="62">
        <v>13359</v>
      </c>
      <c r="O40" s="62">
        <v>11174</v>
      </c>
      <c r="P40" s="62">
        <v>8985</v>
      </c>
      <c r="Q40" s="62">
        <v>6186</v>
      </c>
      <c r="R40" s="62">
        <v>5752</v>
      </c>
      <c r="S40" s="62">
        <v>4290</v>
      </c>
      <c r="T40" s="62">
        <v>2131</v>
      </c>
      <c r="U40" s="62">
        <v>1457</v>
      </c>
      <c r="V40" s="62">
        <v>926</v>
      </c>
      <c r="W40" s="62">
        <v>30875</v>
      </c>
      <c r="X40" s="62">
        <v>34752</v>
      </c>
      <c r="Y40" s="62">
        <v>35733</v>
      </c>
      <c r="Z40" s="62">
        <v>33677</v>
      </c>
      <c r="AA40" s="62">
        <v>26002</v>
      </c>
      <c r="AB40" s="62">
        <v>18679</v>
      </c>
      <c r="AC40" s="62">
        <v>15762</v>
      </c>
      <c r="AD40" s="62">
        <v>14000</v>
      </c>
      <c r="AE40" s="62">
        <v>13683</v>
      </c>
      <c r="AF40" s="62">
        <v>11564</v>
      </c>
      <c r="AG40" s="62">
        <v>9645</v>
      </c>
      <c r="AH40" s="62">
        <v>6332</v>
      </c>
      <c r="AI40" s="62">
        <v>5835</v>
      </c>
      <c r="AJ40" s="62">
        <v>3167</v>
      </c>
      <c r="AK40" s="62">
        <v>2827</v>
      </c>
      <c r="AL40" s="62">
        <v>1288</v>
      </c>
      <c r="AM40" s="62">
        <v>1084</v>
      </c>
      <c r="AN40" s="61">
        <f t="shared" si="1"/>
        <v>516528</v>
      </c>
    </row>
    <row r="41" spans="1:40" hidden="1" x14ac:dyDescent="0.25">
      <c r="A41" s="61" t="s">
        <v>483</v>
      </c>
      <c r="B41" s="61" t="s">
        <v>492</v>
      </c>
      <c r="C41" s="61" t="s">
        <v>1095</v>
      </c>
      <c r="D41" s="62">
        <v>245147</v>
      </c>
      <c r="E41" s="62">
        <v>264070</v>
      </c>
      <c r="F41" s="62">
        <v>33349</v>
      </c>
      <c r="G41" s="62">
        <v>26897</v>
      </c>
      <c r="H41" s="62">
        <v>25938</v>
      </c>
      <c r="I41" s="62">
        <v>23342</v>
      </c>
      <c r="J41" s="62">
        <v>24564</v>
      </c>
      <c r="K41" s="62">
        <v>24700</v>
      </c>
      <c r="L41" s="62">
        <v>21703</v>
      </c>
      <c r="M41" s="62">
        <v>18805</v>
      </c>
      <c r="N41" s="62">
        <v>12534</v>
      </c>
      <c r="O41" s="62">
        <v>9998</v>
      </c>
      <c r="P41" s="62">
        <v>6578</v>
      </c>
      <c r="Q41" s="62">
        <v>6884</v>
      </c>
      <c r="R41" s="62">
        <v>3376</v>
      </c>
      <c r="S41" s="62">
        <v>3162</v>
      </c>
      <c r="T41" s="62">
        <v>1468</v>
      </c>
      <c r="U41" s="62">
        <v>1174</v>
      </c>
      <c r="V41" s="62">
        <v>675</v>
      </c>
      <c r="W41" s="62">
        <v>33550</v>
      </c>
      <c r="X41" s="62">
        <v>26008</v>
      </c>
      <c r="Y41" s="62">
        <v>22392</v>
      </c>
      <c r="Z41" s="62">
        <v>22221</v>
      </c>
      <c r="AA41" s="62">
        <v>29540</v>
      </c>
      <c r="AB41" s="62">
        <v>30041</v>
      </c>
      <c r="AC41" s="62">
        <v>27197</v>
      </c>
      <c r="AD41" s="62">
        <v>24512</v>
      </c>
      <c r="AE41" s="62">
        <v>15419</v>
      </c>
      <c r="AF41" s="62">
        <v>11980</v>
      </c>
      <c r="AG41" s="62">
        <v>6667</v>
      </c>
      <c r="AH41" s="62">
        <v>6906</v>
      </c>
      <c r="AI41" s="62">
        <v>3015</v>
      </c>
      <c r="AJ41" s="62">
        <v>2813</v>
      </c>
      <c r="AK41" s="62">
        <v>929</v>
      </c>
      <c r="AL41" s="62">
        <v>604</v>
      </c>
      <c r="AM41" s="62">
        <v>276</v>
      </c>
      <c r="AN41" s="61">
        <f t="shared" si="1"/>
        <v>509217</v>
      </c>
    </row>
    <row r="42" spans="1:40" hidden="1" x14ac:dyDescent="0.25">
      <c r="A42" s="61" t="s">
        <v>107</v>
      </c>
      <c r="B42" s="61" t="s">
        <v>109</v>
      </c>
      <c r="C42" s="61" t="s">
        <v>1567</v>
      </c>
      <c r="D42" s="62">
        <v>249732</v>
      </c>
      <c r="E42" s="62">
        <v>259306</v>
      </c>
      <c r="F42" s="62">
        <v>32054</v>
      </c>
      <c r="G42" s="62">
        <v>32737</v>
      </c>
      <c r="H42" s="62">
        <v>32036</v>
      </c>
      <c r="I42" s="62">
        <v>28056</v>
      </c>
      <c r="J42" s="62">
        <v>20898</v>
      </c>
      <c r="K42" s="62">
        <v>18011</v>
      </c>
      <c r="L42" s="62">
        <v>16879</v>
      </c>
      <c r="M42" s="62">
        <v>16501</v>
      </c>
      <c r="N42" s="62">
        <v>12762</v>
      </c>
      <c r="O42" s="62">
        <v>11665</v>
      </c>
      <c r="P42" s="62">
        <v>8040</v>
      </c>
      <c r="Q42" s="62">
        <v>6808</v>
      </c>
      <c r="R42" s="62">
        <v>5254</v>
      </c>
      <c r="S42" s="62">
        <v>3627</v>
      </c>
      <c r="T42" s="62">
        <v>2186</v>
      </c>
      <c r="U42" s="62">
        <v>1550</v>
      </c>
      <c r="V42" s="62">
        <v>668</v>
      </c>
      <c r="W42" s="62">
        <v>33890</v>
      </c>
      <c r="X42" s="62">
        <v>35717</v>
      </c>
      <c r="Y42" s="62">
        <v>34452</v>
      </c>
      <c r="Z42" s="62">
        <v>31528</v>
      </c>
      <c r="AA42" s="62">
        <v>24053</v>
      </c>
      <c r="AB42" s="62">
        <v>18149</v>
      </c>
      <c r="AC42" s="62">
        <v>15341</v>
      </c>
      <c r="AD42" s="62">
        <v>13796</v>
      </c>
      <c r="AE42" s="62">
        <v>13020</v>
      </c>
      <c r="AF42" s="62">
        <v>10344</v>
      </c>
      <c r="AG42" s="62">
        <v>9469</v>
      </c>
      <c r="AH42" s="62">
        <v>5527</v>
      </c>
      <c r="AI42" s="62">
        <v>5531</v>
      </c>
      <c r="AJ42" s="62">
        <v>3579</v>
      </c>
      <c r="AK42" s="62">
        <v>2871</v>
      </c>
      <c r="AL42" s="62">
        <v>1221</v>
      </c>
      <c r="AM42" s="62">
        <v>818</v>
      </c>
      <c r="AN42" s="61">
        <f t="shared" si="1"/>
        <v>509038</v>
      </c>
    </row>
    <row r="43" spans="1:40" hidden="1" x14ac:dyDescent="0.25">
      <c r="A43" s="61" t="s">
        <v>330</v>
      </c>
      <c r="B43" s="61" t="s">
        <v>349</v>
      </c>
      <c r="C43" s="61" t="s">
        <v>1884</v>
      </c>
      <c r="D43" s="62">
        <v>243159</v>
      </c>
      <c r="E43" s="62">
        <v>264658</v>
      </c>
      <c r="F43" s="62">
        <v>45830</v>
      </c>
      <c r="G43" s="62">
        <v>36222</v>
      </c>
      <c r="H43" s="62">
        <v>31233</v>
      </c>
      <c r="I43" s="62">
        <v>26424</v>
      </c>
      <c r="J43" s="62">
        <v>21842</v>
      </c>
      <c r="K43" s="62">
        <v>17740</v>
      </c>
      <c r="L43" s="62">
        <v>14189</v>
      </c>
      <c r="M43" s="62">
        <v>11669</v>
      </c>
      <c r="N43" s="62">
        <v>9660</v>
      </c>
      <c r="O43" s="62">
        <v>7044</v>
      </c>
      <c r="P43" s="62">
        <v>5964</v>
      </c>
      <c r="Q43" s="62">
        <v>4689</v>
      </c>
      <c r="R43" s="62">
        <v>3297</v>
      </c>
      <c r="S43" s="62">
        <v>2656</v>
      </c>
      <c r="T43" s="62">
        <v>2244</v>
      </c>
      <c r="U43" s="62">
        <v>1314</v>
      </c>
      <c r="V43" s="62">
        <v>1142</v>
      </c>
      <c r="W43" s="62">
        <v>47296</v>
      </c>
      <c r="X43" s="62">
        <v>37857</v>
      </c>
      <c r="Y43" s="62">
        <v>36125</v>
      </c>
      <c r="Z43" s="62">
        <v>31163</v>
      </c>
      <c r="AA43" s="62">
        <v>24491</v>
      </c>
      <c r="AB43" s="62">
        <v>19891</v>
      </c>
      <c r="AC43" s="62">
        <v>15212</v>
      </c>
      <c r="AD43" s="62">
        <v>13270</v>
      </c>
      <c r="AE43" s="62">
        <v>10217</v>
      </c>
      <c r="AF43" s="62">
        <v>7948</v>
      </c>
      <c r="AG43" s="62">
        <v>5551</v>
      </c>
      <c r="AH43" s="62">
        <v>5824</v>
      </c>
      <c r="AI43" s="62">
        <v>3266</v>
      </c>
      <c r="AJ43" s="62">
        <v>2627</v>
      </c>
      <c r="AK43" s="62">
        <v>1837</v>
      </c>
      <c r="AL43" s="62">
        <v>1321</v>
      </c>
      <c r="AM43" s="62">
        <v>762</v>
      </c>
      <c r="AN43" s="61">
        <f t="shared" si="1"/>
        <v>507817</v>
      </c>
    </row>
    <row r="44" spans="1:40" hidden="1" x14ac:dyDescent="0.25">
      <c r="A44" s="61" t="s">
        <v>595</v>
      </c>
      <c r="B44" s="61" t="s">
        <v>2441</v>
      </c>
      <c r="C44" s="61" t="s">
        <v>1077</v>
      </c>
      <c r="D44" s="62">
        <v>253226</v>
      </c>
      <c r="E44" s="62">
        <v>245704</v>
      </c>
      <c r="F44" s="62">
        <v>35182</v>
      </c>
      <c r="G44" s="62">
        <v>32964</v>
      </c>
      <c r="H44" s="62">
        <v>32224</v>
      </c>
      <c r="I44" s="62">
        <v>25347</v>
      </c>
      <c r="J44" s="62">
        <v>20593</v>
      </c>
      <c r="K44" s="62">
        <v>19577</v>
      </c>
      <c r="L44" s="62">
        <v>17261</v>
      </c>
      <c r="M44" s="62">
        <v>15653</v>
      </c>
      <c r="N44" s="62">
        <v>12500</v>
      </c>
      <c r="O44" s="62">
        <v>10790</v>
      </c>
      <c r="P44" s="62">
        <v>8293</v>
      </c>
      <c r="Q44" s="62">
        <v>7246</v>
      </c>
      <c r="R44" s="62">
        <v>5300</v>
      </c>
      <c r="S44" s="62">
        <v>4439</v>
      </c>
      <c r="T44" s="62">
        <v>2714</v>
      </c>
      <c r="U44" s="62">
        <v>1696</v>
      </c>
      <c r="V44" s="62">
        <v>1447</v>
      </c>
      <c r="W44" s="62">
        <v>36076</v>
      </c>
      <c r="X44" s="62">
        <v>33274</v>
      </c>
      <c r="Y44" s="62">
        <v>31607</v>
      </c>
      <c r="Z44" s="62">
        <v>26809</v>
      </c>
      <c r="AA44" s="62">
        <v>21649</v>
      </c>
      <c r="AB44" s="62">
        <v>18158</v>
      </c>
      <c r="AC44" s="62">
        <v>15942</v>
      </c>
      <c r="AD44" s="62">
        <v>14193</v>
      </c>
      <c r="AE44" s="62">
        <v>11729</v>
      </c>
      <c r="AF44" s="62">
        <v>10434</v>
      </c>
      <c r="AG44" s="62">
        <v>7220</v>
      </c>
      <c r="AH44" s="62">
        <v>6703</v>
      </c>
      <c r="AI44" s="62">
        <v>4373</v>
      </c>
      <c r="AJ44" s="62">
        <v>3884</v>
      </c>
      <c r="AK44" s="62">
        <v>1849</v>
      </c>
      <c r="AL44" s="62">
        <v>1139</v>
      </c>
      <c r="AM44" s="62">
        <v>665</v>
      </c>
      <c r="AN44" s="61">
        <f t="shared" si="1"/>
        <v>498930</v>
      </c>
    </row>
    <row r="45" spans="1:40" hidden="1" x14ac:dyDescent="0.25">
      <c r="A45" s="61" t="s">
        <v>595</v>
      </c>
      <c r="B45" s="61" t="s">
        <v>610</v>
      </c>
      <c r="C45" s="61" t="s">
        <v>1268</v>
      </c>
      <c r="D45" s="62">
        <v>247767</v>
      </c>
      <c r="E45" s="62">
        <v>250730</v>
      </c>
      <c r="F45" s="62">
        <v>28661</v>
      </c>
      <c r="G45" s="62">
        <v>30786</v>
      </c>
      <c r="H45" s="62">
        <v>31925</v>
      </c>
      <c r="I45" s="62">
        <v>27960</v>
      </c>
      <c r="J45" s="62">
        <v>20823</v>
      </c>
      <c r="K45" s="62">
        <v>18247</v>
      </c>
      <c r="L45" s="62">
        <v>16126</v>
      </c>
      <c r="M45" s="62">
        <v>16255</v>
      </c>
      <c r="N45" s="62">
        <v>12859</v>
      </c>
      <c r="O45" s="62">
        <v>11755</v>
      </c>
      <c r="P45" s="62">
        <v>8157</v>
      </c>
      <c r="Q45" s="62">
        <v>8283</v>
      </c>
      <c r="R45" s="62">
        <v>5427</v>
      </c>
      <c r="S45" s="62">
        <v>5157</v>
      </c>
      <c r="T45" s="62">
        <v>2642</v>
      </c>
      <c r="U45" s="62">
        <v>1900</v>
      </c>
      <c r="V45" s="62">
        <v>804</v>
      </c>
      <c r="W45" s="62">
        <v>30001</v>
      </c>
      <c r="X45" s="62">
        <v>32800</v>
      </c>
      <c r="Y45" s="62">
        <v>33843</v>
      </c>
      <c r="Z45" s="62">
        <v>31046</v>
      </c>
      <c r="AA45" s="62">
        <v>24088</v>
      </c>
      <c r="AB45" s="62">
        <v>18144</v>
      </c>
      <c r="AC45" s="62">
        <v>15048</v>
      </c>
      <c r="AD45" s="62">
        <v>13566</v>
      </c>
      <c r="AE45" s="62">
        <v>12611</v>
      </c>
      <c r="AF45" s="62">
        <v>10733</v>
      </c>
      <c r="AG45" s="62">
        <v>8557</v>
      </c>
      <c r="AH45" s="62">
        <v>6147</v>
      </c>
      <c r="AI45" s="62">
        <v>4906</v>
      </c>
      <c r="AJ45" s="62">
        <v>4008</v>
      </c>
      <c r="AK45" s="62">
        <v>2693</v>
      </c>
      <c r="AL45" s="62">
        <v>1623</v>
      </c>
      <c r="AM45" s="62">
        <v>916</v>
      </c>
      <c r="AN45" s="61">
        <f t="shared" si="1"/>
        <v>498497</v>
      </c>
    </row>
    <row r="46" spans="1:40" hidden="1" x14ac:dyDescent="0.25">
      <c r="A46" s="61" t="s">
        <v>90</v>
      </c>
      <c r="B46" s="61" t="s">
        <v>104</v>
      </c>
      <c r="C46" s="61" t="s">
        <v>1186</v>
      </c>
      <c r="D46" s="62">
        <v>248397</v>
      </c>
      <c r="E46" s="62">
        <v>250092</v>
      </c>
      <c r="F46" s="62">
        <v>48974</v>
      </c>
      <c r="G46" s="62">
        <v>39513</v>
      </c>
      <c r="H46" s="62">
        <v>29935</v>
      </c>
      <c r="I46" s="62">
        <v>27083</v>
      </c>
      <c r="J46" s="62">
        <v>22194</v>
      </c>
      <c r="K46" s="62">
        <v>17724</v>
      </c>
      <c r="L46" s="62">
        <v>14533</v>
      </c>
      <c r="M46" s="62">
        <v>11224</v>
      </c>
      <c r="N46" s="62">
        <v>9846</v>
      </c>
      <c r="O46" s="62">
        <v>6483</v>
      </c>
      <c r="P46" s="62">
        <v>6021</v>
      </c>
      <c r="Q46" s="62">
        <v>4053</v>
      </c>
      <c r="R46" s="62">
        <v>3825</v>
      </c>
      <c r="S46" s="62">
        <v>2333</v>
      </c>
      <c r="T46" s="62">
        <v>2337</v>
      </c>
      <c r="U46" s="62">
        <v>1195</v>
      </c>
      <c r="V46" s="62">
        <v>1124</v>
      </c>
      <c r="W46" s="62">
        <v>50885</v>
      </c>
      <c r="X46" s="62">
        <v>40573</v>
      </c>
      <c r="Y46" s="62">
        <v>31007</v>
      </c>
      <c r="Z46" s="62">
        <v>25327</v>
      </c>
      <c r="AA46" s="62">
        <v>18370</v>
      </c>
      <c r="AB46" s="62">
        <v>16917</v>
      </c>
      <c r="AC46" s="62">
        <v>14970</v>
      </c>
      <c r="AD46" s="62">
        <v>12564</v>
      </c>
      <c r="AE46" s="62">
        <v>10257</v>
      </c>
      <c r="AF46" s="62">
        <v>7495</v>
      </c>
      <c r="AG46" s="62">
        <v>6342</v>
      </c>
      <c r="AH46" s="62">
        <v>4628</v>
      </c>
      <c r="AI46" s="62">
        <v>3677</v>
      </c>
      <c r="AJ46" s="62">
        <v>2594</v>
      </c>
      <c r="AK46" s="62">
        <v>2251</v>
      </c>
      <c r="AL46" s="62">
        <v>1340</v>
      </c>
      <c r="AM46" s="62">
        <v>895</v>
      </c>
      <c r="AN46" s="61">
        <f t="shared" si="1"/>
        <v>498489</v>
      </c>
    </row>
    <row r="47" spans="1:40" hidden="1" x14ac:dyDescent="0.25">
      <c r="A47" s="61" t="s">
        <v>638</v>
      </c>
      <c r="B47" s="61" t="s">
        <v>641</v>
      </c>
      <c r="C47" s="61" t="s">
        <v>1051</v>
      </c>
      <c r="D47" s="62">
        <v>242525</v>
      </c>
      <c r="E47" s="62">
        <v>253230</v>
      </c>
      <c r="F47" s="62">
        <v>28590</v>
      </c>
      <c r="G47" s="62">
        <v>30232</v>
      </c>
      <c r="H47" s="62">
        <v>30773</v>
      </c>
      <c r="I47" s="62">
        <v>27779</v>
      </c>
      <c r="J47" s="62">
        <v>20736</v>
      </c>
      <c r="K47" s="62">
        <v>17646</v>
      </c>
      <c r="L47" s="62">
        <v>16055</v>
      </c>
      <c r="M47" s="62">
        <v>15591</v>
      </c>
      <c r="N47" s="62">
        <v>12675</v>
      </c>
      <c r="O47" s="62">
        <v>11634</v>
      </c>
      <c r="P47" s="62">
        <v>8259</v>
      </c>
      <c r="Q47" s="62">
        <v>7227</v>
      </c>
      <c r="R47" s="62">
        <v>4864</v>
      </c>
      <c r="S47" s="62">
        <v>4832</v>
      </c>
      <c r="T47" s="62">
        <v>2646</v>
      </c>
      <c r="U47" s="62">
        <v>1990</v>
      </c>
      <c r="V47" s="62">
        <v>996</v>
      </c>
      <c r="W47" s="62">
        <v>30420</v>
      </c>
      <c r="X47" s="62">
        <v>32624</v>
      </c>
      <c r="Y47" s="62">
        <v>33553</v>
      </c>
      <c r="Z47" s="62">
        <v>31867</v>
      </c>
      <c r="AA47" s="62">
        <v>25027</v>
      </c>
      <c r="AB47" s="62">
        <v>18265</v>
      </c>
      <c r="AC47" s="62">
        <v>15071</v>
      </c>
      <c r="AD47" s="62">
        <v>13430</v>
      </c>
      <c r="AE47" s="62">
        <v>12768</v>
      </c>
      <c r="AF47" s="62">
        <v>10954</v>
      </c>
      <c r="AG47" s="62">
        <v>9015</v>
      </c>
      <c r="AH47" s="62">
        <v>6446</v>
      </c>
      <c r="AI47" s="62">
        <v>4862</v>
      </c>
      <c r="AJ47" s="62">
        <v>3838</v>
      </c>
      <c r="AK47" s="62">
        <v>2474</v>
      </c>
      <c r="AL47" s="62">
        <v>1462</v>
      </c>
      <c r="AM47" s="62">
        <v>1154</v>
      </c>
      <c r="AN47" s="61">
        <f t="shared" si="1"/>
        <v>495755</v>
      </c>
    </row>
    <row r="48" spans="1:40" hidden="1" x14ac:dyDescent="0.25">
      <c r="A48" s="61" t="s">
        <v>483</v>
      </c>
      <c r="B48" s="61" t="s">
        <v>2610</v>
      </c>
      <c r="C48" s="61" t="s">
        <v>1599</v>
      </c>
      <c r="D48" s="62">
        <v>238596</v>
      </c>
      <c r="E48" s="62">
        <v>256945</v>
      </c>
      <c r="F48" s="62">
        <v>27783</v>
      </c>
      <c r="G48" s="62">
        <v>23568</v>
      </c>
      <c r="H48" s="62">
        <v>25181</v>
      </c>
      <c r="I48" s="62">
        <v>24416</v>
      </c>
      <c r="J48" s="62">
        <v>26420</v>
      </c>
      <c r="K48" s="62">
        <v>23676</v>
      </c>
      <c r="L48" s="62">
        <v>18752</v>
      </c>
      <c r="M48" s="62">
        <v>16336</v>
      </c>
      <c r="N48" s="62">
        <v>12145</v>
      </c>
      <c r="O48" s="62">
        <v>10861</v>
      </c>
      <c r="P48" s="62">
        <v>7896</v>
      </c>
      <c r="Q48" s="62">
        <v>8578</v>
      </c>
      <c r="R48" s="62">
        <v>4203</v>
      </c>
      <c r="S48" s="62">
        <v>4079</v>
      </c>
      <c r="T48" s="62">
        <v>2103</v>
      </c>
      <c r="U48" s="62">
        <v>1635</v>
      </c>
      <c r="V48" s="62">
        <v>964</v>
      </c>
      <c r="W48" s="62">
        <v>27619</v>
      </c>
      <c r="X48" s="62">
        <v>22684</v>
      </c>
      <c r="Y48" s="62">
        <v>21943</v>
      </c>
      <c r="Z48" s="62">
        <v>23909</v>
      </c>
      <c r="AA48" s="62">
        <v>33106</v>
      </c>
      <c r="AB48" s="62">
        <v>32161</v>
      </c>
      <c r="AC48" s="62">
        <v>25536</v>
      </c>
      <c r="AD48" s="62">
        <v>20797</v>
      </c>
      <c r="AE48" s="62">
        <v>13400</v>
      </c>
      <c r="AF48" s="62">
        <v>11275</v>
      </c>
      <c r="AG48" s="62">
        <v>6743</v>
      </c>
      <c r="AH48" s="62">
        <v>7614</v>
      </c>
      <c r="AI48" s="62">
        <v>3630</v>
      </c>
      <c r="AJ48" s="62">
        <v>3530</v>
      </c>
      <c r="AK48" s="62">
        <v>1398</v>
      </c>
      <c r="AL48" s="62">
        <v>1081</v>
      </c>
      <c r="AM48" s="62">
        <v>519</v>
      </c>
      <c r="AN48" s="61">
        <f t="shared" si="1"/>
        <v>495541</v>
      </c>
    </row>
    <row r="49" spans="1:40" hidden="1" x14ac:dyDescent="0.25">
      <c r="A49" s="61" t="s">
        <v>713</v>
      </c>
      <c r="B49" s="61" t="s">
        <v>719</v>
      </c>
      <c r="C49" s="61" t="s">
        <v>1435</v>
      </c>
      <c r="D49" s="62">
        <v>236887</v>
      </c>
      <c r="E49" s="62">
        <v>257943</v>
      </c>
      <c r="F49" s="62">
        <v>45390</v>
      </c>
      <c r="G49" s="62">
        <v>38699</v>
      </c>
      <c r="H49" s="62">
        <v>28181</v>
      </c>
      <c r="I49" s="62">
        <v>24068</v>
      </c>
      <c r="J49" s="62">
        <v>21196</v>
      </c>
      <c r="K49" s="62">
        <v>18197</v>
      </c>
      <c r="L49" s="62">
        <v>14210</v>
      </c>
      <c r="M49" s="62">
        <v>10774</v>
      </c>
      <c r="N49" s="62">
        <v>9846</v>
      </c>
      <c r="O49" s="62">
        <v>5850</v>
      </c>
      <c r="P49" s="62">
        <v>6210</v>
      </c>
      <c r="Q49" s="62">
        <v>4003</v>
      </c>
      <c r="R49" s="62">
        <v>3686</v>
      </c>
      <c r="S49" s="62">
        <v>2032</v>
      </c>
      <c r="T49" s="62">
        <v>2370</v>
      </c>
      <c r="U49" s="62">
        <v>1055</v>
      </c>
      <c r="V49" s="62">
        <v>1120</v>
      </c>
      <c r="W49" s="62">
        <v>47256</v>
      </c>
      <c r="X49" s="62">
        <v>38690</v>
      </c>
      <c r="Y49" s="62">
        <v>35170</v>
      </c>
      <c r="Z49" s="62">
        <v>28090</v>
      </c>
      <c r="AA49" s="62">
        <v>19878</v>
      </c>
      <c r="AB49" s="62">
        <v>18343</v>
      </c>
      <c r="AC49" s="62">
        <v>16021</v>
      </c>
      <c r="AD49" s="62">
        <v>13650</v>
      </c>
      <c r="AE49" s="62">
        <v>10936</v>
      </c>
      <c r="AF49" s="62">
        <v>7624</v>
      </c>
      <c r="AG49" s="62">
        <v>6478</v>
      </c>
      <c r="AH49" s="62">
        <v>5527</v>
      </c>
      <c r="AI49" s="62">
        <v>3759</v>
      </c>
      <c r="AJ49" s="62">
        <v>2608</v>
      </c>
      <c r="AK49" s="62">
        <v>2004</v>
      </c>
      <c r="AL49" s="62">
        <v>1062</v>
      </c>
      <c r="AM49" s="62">
        <v>847</v>
      </c>
      <c r="AN49" s="61">
        <f t="shared" si="1"/>
        <v>494830</v>
      </c>
    </row>
    <row r="50" spans="1:40" hidden="1" x14ac:dyDescent="0.25">
      <c r="A50" s="61" t="s">
        <v>330</v>
      </c>
      <c r="B50" s="61" t="s">
        <v>340</v>
      </c>
      <c r="C50" s="61" t="s">
        <v>1999</v>
      </c>
      <c r="D50" s="62">
        <v>243637</v>
      </c>
      <c r="E50" s="62">
        <v>251092</v>
      </c>
      <c r="F50" s="62">
        <v>47505</v>
      </c>
      <c r="G50" s="62">
        <v>36262</v>
      </c>
      <c r="H50" s="62">
        <v>29646</v>
      </c>
      <c r="I50" s="62">
        <v>25779</v>
      </c>
      <c r="J50" s="62">
        <v>20982</v>
      </c>
      <c r="K50" s="62">
        <v>18116</v>
      </c>
      <c r="L50" s="62">
        <v>14748</v>
      </c>
      <c r="M50" s="62">
        <v>12096</v>
      </c>
      <c r="N50" s="62">
        <v>9757</v>
      </c>
      <c r="O50" s="62">
        <v>7223</v>
      </c>
      <c r="P50" s="62">
        <v>5519</v>
      </c>
      <c r="Q50" s="62">
        <v>5004</v>
      </c>
      <c r="R50" s="62">
        <v>3749</v>
      </c>
      <c r="S50" s="62">
        <v>2704</v>
      </c>
      <c r="T50" s="62">
        <v>2092</v>
      </c>
      <c r="U50" s="62">
        <v>1407</v>
      </c>
      <c r="V50" s="62">
        <v>1048</v>
      </c>
      <c r="W50" s="62">
        <v>49293</v>
      </c>
      <c r="X50" s="62">
        <v>38507</v>
      </c>
      <c r="Y50" s="62">
        <v>31429</v>
      </c>
      <c r="Z50" s="62">
        <v>26933</v>
      </c>
      <c r="AA50" s="62">
        <v>19571</v>
      </c>
      <c r="AB50" s="62">
        <v>17246</v>
      </c>
      <c r="AC50" s="62">
        <v>15703</v>
      </c>
      <c r="AD50" s="62">
        <v>13408</v>
      </c>
      <c r="AE50" s="62">
        <v>10591</v>
      </c>
      <c r="AF50" s="62">
        <v>8212</v>
      </c>
      <c r="AG50" s="62">
        <v>6135</v>
      </c>
      <c r="AH50" s="62">
        <v>4682</v>
      </c>
      <c r="AI50" s="62">
        <v>3344</v>
      </c>
      <c r="AJ50" s="62">
        <v>2099</v>
      </c>
      <c r="AK50" s="62">
        <v>1820</v>
      </c>
      <c r="AL50" s="62">
        <v>1143</v>
      </c>
      <c r="AM50" s="62">
        <v>976</v>
      </c>
      <c r="AN50" s="61">
        <f t="shared" si="1"/>
        <v>494729</v>
      </c>
    </row>
    <row r="51" spans="1:40" hidden="1" x14ac:dyDescent="0.25">
      <c r="A51" s="61" t="s">
        <v>330</v>
      </c>
      <c r="B51" s="61" t="s">
        <v>331</v>
      </c>
      <c r="C51" s="61" t="s">
        <v>1383</v>
      </c>
      <c r="D51" s="62">
        <v>243738</v>
      </c>
      <c r="E51" s="62">
        <v>250344</v>
      </c>
      <c r="F51" s="62">
        <v>40075</v>
      </c>
      <c r="G51" s="62">
        <v>34782</v>
      </c>
      <c r="H51" s="62">
        <v>30757</v>
      </c>
      <c r="I51" s="62">
        <v>26881</v>
      </c>
      <c r="J51" s="62">
        <v>23074</v>
      </c>
      <c r="K51" s="62">
        <v>19610</v>
      </c>
      <c r="L51" s="62">
        <v>15552</v>
      </c>
      <c r="M51" s="62">
        <v>13376</v>
      </c>
      <c r="N51" s="62">
        <v>10191</v>
      </c>
      <c r="O51" s="62">
        <v>8476</v>
      </c>
      <c r="P51" s="62">
        <v>5708</v>
      </c>
      <c r="Q51" s="62">
        <v>4920</v>
      </c>
      <c r="R51" s="62">
        <v>3066</v>
      </c>
      <c r="S51" s="62">
        <v>2717</v>
      </c>
      <c r="T51" s="62">
        <v>2095</v>
      </c>
      <c r="U51" s="62">
        <v>1320</v>
      </c>
      <c r="V51" s="62">
        <v>1138</v>
      </c>
      <c r="W51" s="62">
        <v>40023</v>
      </c>
      <c r="X51" s="62">
        <v>33478</v>
      </c>
      <c r="Y51" s="62">
        <v>29084</v>
      </c>
      <c r="Z51" s="62">
        <v>25688</v>
      </c>
      <c r="AA51" s="62">
        <v>22814</v>
      </c>
      <c r="AB51" s="62">
        <v>21564</v>
      </c>
      <c r="AC51" s="62">
        <v>18498</v>
      </c>
      <c r="AD51" s="62">
        <v>16300</v>
      </c>
      <c r="AE51" s="62">
        <v>11776</v>
      </c>
      <c r="AF51" s="62">
        <v>10265</v>
      </c>
      <c r="AG51" s="62">
        <v>6253</v>
      </c>
      <c r="AH51" s="62">
        <v>5973</v>
      </c>
      <c r="AI51" s="62">
        <v>2859</v>
      </c>
      <c r="AJ51" s="62">
        <v>2398</v>
      </c>
      <c r="AK51" s="62">
        <v>1311</v>
      </c>
      <c r="AL51" s="62">
        <v>1167</v>
      </c>
      <c r="AM51" s="62">
        <v>893</v>
      </c>
      <c r="AN51" s="61">
        <f t="shared" si="1"/>
        <v>494082</v>
      </c>
    </row>
    <row r="52" spans="1:40" x14ac:dyDescent="0.25">
      <c r="A52" s="61" t="s">
        <v>182</v>
      </c>
      <c r="B52" s="61" t="s">
        <v>206</v>
      </c>
      <c r="C52" s="61" t="s">
        <v>1412</v>
      </c>
      <c r="D52" s="62">
        <v>242477</v>
      </c>
      <c r="E52" s="62">
        <v>251440</v>
      </c>
      <c r="F52" s="62">
        <v>28322</v>
      </c>
      <c r="G52" s="62">
        <v>28048</v>
      </c>
      <c r="H52" s="62">
        <v>30578</v>
      </c>
      <c r="I52" s="62">
        <v>27934</v>
      </c>
      <c r="J52" s="62">
        <v>23521</v>
      </c>
      <c r="K52" s="62">
        <v>19670</v>
      </c>
      <c r="L52" s="62">
        <v>16788</v>
      </c>
      <c r="M52" s="62">
        <v>15676</v>
      </c>
      <c r="N52" s="62">
        <v>12003</v>
      </c>
      <c r="O52" s="62">
        <v>11085</v>
      </c>
      <c r="P52" s="62">
        <v>7714</v>
      </c>
      <c r="Q52" s="62">
        <v>7817</v>
      </c>
      <c r="R52" s="62">
        <v>4117</v>
      </c>
      <c r="S52" s="62">
        <v>4080</v>
      </c>
      <c r="T52" s="62">
        <v>2275</v>
      </c>
      <c r="U52" s="62">
        <v>1886</v>
      </c>
      <c r="V52" s="62">
        <v>963</v>
      </c>
      <c r="W52" s="62">
        <v>29631</v>
      </c>
      <c r="X52" s="62">
        <v>29525</v>
      </c>
      <c r="Y52" s="62">
        <v>30550</v>
      </c>
      <c r="Z52" s="62">
        <v>29914</v>
      </c>
      <c r="AA52" s="62">
        <v>26317</v>
      </c>
      <c r="AB52" s="62">
        <v>21527</v>
      </c>
      <c r="AC52" s="62">
        <v>17171</v>
      </c>
      <c r="AD52" s="62">
        <v>15703</v>
      </c>
      <c r="AE52" s="62">
        <v>12431</v>
      </c>
      <c r="AF52" s="62">
        <v>10900</v>
      </c>
      <c r="AG52" s="62">
        <v>7584</v>
      </c>
      <c r="AH52" s="62">
        <v>7652</v>
      </c>
      <c r="AI52" s="62">
        <v>4472</v>
      </c>
      <c r="AJ52" s="62">
        <v>3948</v>
      </c>
      <c r="AK52" s="62">
        <v>2014</v>
      </c>
      <c r="AL52" s="62">
        <v>1478</v>
      </c>
      <c r="AM52" s="62">
        <v>623</v>
      </c>
      <c r="AN52" s="61">
        <f t="shared" si="1"/>
        <v>493917</v>
      </c>
    </row>
    <row r="53" spans="1:40" hidden="1" x14ac:dyDescent="0.25">
      <c r="A53" s="61" t="s">
        <v>350</v>
      </c>
      <c r="B53" s="61" t="s">
        <v>367</v>
      </c>
      <c r="C53" s="61" t="s">
        <v>1467</v>
      </c>
      <c r="D53" s="62">
        <v>187350</v>
      </c>
      <c r="E53" s="62">
        <v>303272</v>
      </c>
      <c r="F53" s="62">
        <v>37177</v>
      </c>
      <c r="G53" s="62">
        <v>28304</v>
      </c>
      <c r="H53" s="62">
        <v>24111</v>
      </c>
      <c r="I53" s="62">
        <v>21803</v>
      </c>
      <c r="J53" s="62">
        <v>17739</v>
      </c>
      <c r="K53" s="62">
        <v>14126</v>
      </c>
      <c r="L53" s="62">
        <v>10341</v>
      </c>
      <c r="M53" s="62">
        <v>8058</v>
      </c>
      <c r="N53" s="62">
        <v>6866</v>
      </c>
      <c r="O53" s="62">
        <v>4584</v>
      </c>
      <c r="P53" s="62">
        <v>4123</v>
      </c>
      <c r="Q53" s="62">
        <v>2850</v>
      </c>
      <c r="R53" s="62">
        <v>2480</v>
      </c>
      <c r="S53" s="62">
        <v>1376</v>
      </c>
      <c r="T53" s="62">
        <v>1791</v>
      </c>
      <c r="U53" s="62">
        <v>736</v>
      </c>
      <c r="V53" s="62">
        <v>885</v>
      </c>
      <c r="W53" s="62">
        <v>41970</v>
      </c>
      <c r="X53" s="62">
        <v>43890</v>
      </c>
      <c r="Y53" s="62">
        <v>52578</v>
      </c>
      <c r="Z53" s="62">
        <v>49390</v>
      </c>
      <c r="AA53" s="62">
        <v>32735</v>
      </c>
      <c r="AB53" s="62">
        <v>22451</v>
      </c>
      <c r="AC53" s="62">
        <v>15987</v>
      </c>
      <c r="AD53" s="62">
        <v>12278</v>
      </c>
      <c r="AE53" s="62">
        <v>9271</v>
      </c>
      <c r="AF53" s="62">
        <v>6618</v>
      </c>
      <c r="AG53" s="62">
        <v>4634</v>
      </c>
      <c r="AH53" s="62">
        <v>4060</v>
      </c>
      <c r="AI53" s="62">
        <v>2484</v>
      </c>
      <c r="AJ53" s="62">
        <v>2107</v>
      </c>
      <c r="AK53" s="62">
        <v>1357</v>
      </c>
      <c r="AL53" s="62">
        <v>883</v>
      </c>
      <c r="AM53" s="62">
        <v>579</v>
      </c>
      <c r="AN53" s="61">
        <f t="shared" si="1"/>
        <v>490622</v>
      </c>
    </row>
    <row r="54" spans="1:40" hidden="1" x14ac:dyDescent="0.25">
      <c r="A54" s="61" t="s">
        <v>330</v>
      </c>
      <c r="B54" s="61" t="s">
        <v>346</v>
      </c>
      <c r="C54" s="61" t="s">
        <v>1884</v>
      </c>
      <c r="D54" s="62">
        <v>242774</v>
      </c>
      <c r="E54" s="62">
        <v>246074</v>
      </c>
      <c r="F54" s="62">
        <v>48121</v>
      </c>
      <c r="G54" s="62">
        <v>38546</v>
      </c>
      <c r="H54" s="62">
        <v>29077</v>
      </c>
      <c r="I54" s="62">
        <v>25181</v>
      </c>
      <c r="J54" s="62">
        <v>21070</v>
      </c>
      <c r="K54" s="62">
        <v>17569</v>
      </c>
      <c r="L54" s="62">
        <v>14643</v>
      </c>
      <c r="M54" s="62">
        <v>11237</v>
      </c>
      <c r="N54" s="62">
        <v>9645</v>
      </c>
      <c r="O54" s="62">
        <v>6674</v>
      </c>
      <c r="P54" s="62">
        <v>5883</v>
      </c>
      <c r="Q54" s="62">
        <v>4165</v>
      </c>
      <c r="R54" s="62">
        <v>3595</v>
      </c>
      <c r="S54" s="62">
        <v>2485</v>
      </c>
      <c r="T54" s="62">
        <v>2358</v>
      </c>
      <c r="U54" s="62">
        <v>1361</v>
      </c>
      <c r="V54" s="62">
        <v>1164</v>
      </c>
      <c r="W54" s="62">
        <v>48947</v>
      </c>
      <c r="X54" s="62">
        <v>39041</v>
      </c>
      <c r="Y54" s="62">
        <v>31365</v>
      </c>
      <c r="Z54" s="62">
        <v>26054</v>
      </c>
      <c r="AA54" s="62">
        <v>18657</v>
      </c>
      <c r="AB54" s="62">
        <v>16832</v>
      </c>
      <c r="AC54" s="62">
        <v>14819</v>
      </c>
      <c r="AD54" s="62">
        <v>12431</v>
      </c>
      <c r="AE54" s="62">
        <v>9976</v>
      </c>
      <c r="AF54" s="62">
        <v>7513</v>
      </c>
      <c r="AG54" s="62">
        <v>5987</v>
      </c>
      <c r="AH54" s="62">
        <v>4396</v>
      </c>
      <c r="AI54" s="62">
        <v>3287</v>
      </c>
      <c r="AJ54" s="62">
        <v>2557</v>
      </c>
      <c r="AK54" s="62">
        <v>2059</v>
      </c>
      <c r="AL54" s="62">
        <v>1200</v>
      </c>
      <c r="AM54" s="62">
        <v>953</v>
      </c>
      <c r="AN54" s="61">
        <f t="shared" si="1"/>
        <v>488848</v>
      </c>
    </row>
    <row r="55" spans="1:40" hidden="1" x14ac:dyDescent="0.25">
      <c r="A55" s="61" t="s">
        <v>622</v>
      </c>
      <c r="B55" s="61" t="s">
        <v>625</v>
      </c>
      <c r="C55" s="61" t="s">
        <v>1329</v>
      </c>
      <c r="D55" s="62">
        <v>237914</v>
      </c>
      <c r="E55" s="62">
        <v>246618</v>
      </c>
      <c r="F55" s="62">
        <v>37029</v>
      </c>
      <c r="G55" s="62">
        <v>31672</v>
      </c>
      <c r="H55" s="62">
        <v>32493</v>
      </c>
      <c r="I55" s="62">
        <v>28159</v>
      </c>
      <c r="J55" s="62">
        <v>23157</v>
      </c>
      <c r="K55" s="62">
        <v>18119</v>
      </c>
      <c r="L55" s="62">
        <v>14179</v>
      </c>
      <c r="M55" s="62">
        <v>13167</v>
      </c>
      <c r="N55" s="62">
        <v>10364</v>
      </c>
      <c r="O55" s="62">
        <v>8757</v>
      </c>
      <c r="P55" s="62">
        <v>5798</v>
      </c>
      <c r="Q55" s="62">
        <v>5207</v>
      </c>
      <c r="R55" s="62">
        <v>2947</v>
      </c>
      <c r="S55" s="62">
        <v>2579</v>
      </c>
      <c r="T55" s="62">
        <v>1884</v>
      </c>
      <c r="U55" s="62">
        <v>1263</v>
      </c>
      <c r="V55" s="62">
        <v>1140</v>
      </c>
      <c r="W55" s="62">
        <v>37474</v>
      </c>
      <c r="X55" s="62">
        <v>30761</v>
      </c>
      <c r="Y55" s="62">
        <v>29849</v>
      </c>
      <c r="Z55" s="62">
        <v>27432</v>
      </c>
      <c r="AA55" s="62">
        <v>26071</v>
      </c>
      <c r="AB55" s="62">
        <v>22543</v>
      </c>
      <c r="AC55" s="62">
        <v>15972</v>
      </c>
      <c r="AD55" s="62">
        <v>14599</v>
      </c>
      <c r="AE55" s="62">
        <v>10360</v>
      </c>
      <c r="AF55" s="62">
        <v>9939</v>
      </c>
      <c r="AG55" s="62">
        <v>5908</v>
      </c>
      <c r="AH55" s="62">
        <v>6679</v>
      </c>
      <c r="AI55" s="62">
        <v>3015</v>
      </c>
      <c r="AJ55" s="62">
        <v>3085</v>
      </c>
      <c r="AK55" s="62">
        <v>1264</v>
      </c>
      <c r="AL55" s="62">
        <v>1123</v>
      </c>
      <c r="AM55" s="62">
        <v>544</v>
      </c>
      <c r="AN55" s="61">
        <f t="shared" si="1"/>
        <v>484532</v>
      </c>
    </row>
    <row r="56" spans="1:40" hidden="1" x14ac:dyDescent="0.25">
      <c r="A56" s="61" t="s">
        <v>483</v>
      </c>
      <c r="B56" s="61" t="s">
        <v>1794</v>
      </c>
      <c r="C56" s="61" t="s">
        <v>1599</v>
      </c>
      <c r="D56" s="62">
        <v>233181</v>
      </c>
      <c r="E56" s="62">
        <v>249612</v>
      </c>
      <c r="F56" s="62">
        <v>28530</v>
      </c>
      <c r="G56" s="62">
        <v>28448</v>
      </c>
      <c r="H56" s="62">
        <v>28388</v>
      </c>
      <c r="I56" s="62">
        <v>25883</v>
      </c>
      <c r="J56" s="62">
        <v>21825</v>
      </c>
      <c r="K56" s="62">
        <v>19544</v>
      </c>
      <c r="L56" s="62">
        <v>16460</v>
      </c>
      <c r="M56" s="62">
        <v>15614</v>
      </c>
      <c r="N56" s="62">
        <v>11957</v>
      </c>
      <c r="O56" s="62">
        <v>10346</v>
      </c>
      <c r="P56" s="62">
        <v>7427</v>
      </c>
      <c r="Q56" s="62">
        <v>6086</v>
      </c>
      <c r="R56" s="62">
        <v>4047</v>
      </c>
      <c r="S56" s="62">
        <v>3758</v>
      </c>
      <c r="T56" s="62">
        <v>2186</v>
      </c>
      <c r="U56" s="62">
        <v>1783</v>
      </c>
      <c r="V56" s="62">
        <v>899</v>
      </c>
      <c r="W56" s="62">
        <v>30082</v>
      </c>
      <c r="X56" s="62">
        <v>30355</v>
      </c>
      <c r="Y56" s="62">
        <v>30034</v>
      </c>
      <c r="Z56" s="62">
        <v>29148</v>
      </c>
      <c r="AA56" s="62">
        <v>25769</v>
      </c>
      <c r="AB56" s="62">
        <v>22353</v>
      </c>
      <c r="AC56" s="62">
        <v>17936</v>
      </c>
      <c r="AD56" s="62">
        <v>15704</v>
      </c>
      <c r="AE56" s="62">
        <v>12961</v>
      </c>
      <c r="AF56" s="62">
        <v>10610</v>
      </c>
      <c r="AG56" s="62">
        <v>7769</v>
      </c>
      <c r="AH56" s="62">
        <v>5466</v>
      </c>
      <c r="AI56" s="62">
        <v>3891</v>
      </c>
      <c r="AJ56" s="62">
        <v>3201</v>
      </c>
      <c r="AK56" s="62">
        <v>2101</v>
      </c>
      <c r="AL56" s="62">
        <v>1582</v>
      </c>
      <c r="AM56" s="62">
        <v>650</v>
      </c>
      <c r="AN56" s="61">
        <f t="shared" si="1"/>
        <v>482793</v>
      </c>
    </row>
    <row r="57" spans="1:40" hidden="1" x14ac:dyDescent="0.25">
      <c r="A57" s="61" t="s">
        <v>221</v>
      </c>
      <c r="B57" s="61" t="s">
        <v>222</v>
      </c>
      <c r="C57" s="61" t="s">
        <v>1146</v>
      </c>
      <c r="D57" s="62">
        <v>239487</v>
      </c>
      <c r="E57" s="62">
        <v>242059</v>
      </c>
      <c r="F57" s="62">
        <v>28986</v>
      </c>
      <c r="G57" s="62">
        <v>29848</v>
      </c>
      <c r="H57" s="62">
        <v>30034</v>
      </c>
      <c r="I57" s="62">
        <v>26536</v>
      </c>
      <c r="J57" s="62">
        <v>19850</v>
      </c>
      <c r="K57" s="62">
        <v>17147</v>
      </c>
      <c r="L57" s="62">
        <v>15565</v>
      </c>
      <c r="M57" s="62">
        <v>15584</v>
      </c>
      <c r="N57" s="62">
        <v>12420</v>
      </c>
      <c r="O57" s="62">
        <v>11454</v>
      </c>
      <c r="P57" s="62">
        <v>8017</v>
      </c>
      <c r="Q57" s="62">
        <v>7902</v>
      </c>
      <c r="R57" s="62">
        <v>5252</v>
      </c>
      <c r="S57" s="62">
        <v>5076</v>
      </c>
      <c r="T57" s="62">
        <v>2768</v>
      </c>
      <c r="U57" s="62">
        <v>2061</v>
      </c>
      <c r="V57" s="62">
        <v>987</v>
      </c>
      <c r="W57" s="62">
        <v>30744</v>
      </c>
      <c r="X57" s="62">
        <v>32022</v>
      </c>
      <c r="Y57" s="62">
        <v>32230</v>
      </c>
      <c r="Z57" s="62">
        <v>29579</v>
      </c>
      <c r="AA57" s="62">
        <v>22903</v>
      </c>
      <c r="AB57" s="62">
        <v>17160</v>
      </c>
      <c r="AC57" s="62">
        <v>13956</v>
      </c>
      <c r="AD57" s="62">
        <v>12915</v>
      </c>
      <c r="AE57" s="62">
        <v>11907</v>
      </c>
      <c r="AF57" s="62">
        <v>10466</v>
      </c>
      <c r="AG57" s="62">
        <v>8397</v>
      </c>
      <c r="AH57" s="62">
        <v>6154</v>
      </c>
      <c r="AI57" s="62">
        <v>4674</v>
      </c>
      <c r="AJ57" s="62">
        <v>3931</v>
      </c>
      <c r="AK57" s="62">
        <v>2527</v>
      </c>
      <c r="AL57" s="62">
        <v>1619</v>
      </c>
      <c r="AM57" s="62">
        <v>875</v>
      </c>
      <c r="AN57" s="61">
        <f t="shared" si="1"/>
        <v>481546</v>
      </c>
    </row>
    <row r="58" spans="1:40" hidden="1" x14ac:dyDescent="0.25">
      <c r="A58" s="61" t="s">
        <v>483</v>
      </c>
      <c r="B58" s="61" t="s">
        <v>499</v>
      </c>
      <c r="C58" s="61" t="s">
        <v>1095</v>
      </c>
      <c r="D58" s="62">
        <v>228361</v>
      </c>
      <c r="E58" s="62">
        <v>252829</v>
      </c>
      <c r="F58" s="62">
        <v>34487</v>
      </c>
      <c r="G58" s="62">
        <v>27539</v>
      </c>
      <c r="H58" s="62">
        <v>27509</v>
      </c>
      <c r="I58" s="62">
        <v>23826</v>
      </c>
      <c r="J58" s="62">
        <v>24651</v>
      </c>
      <c r="K58" s="62">
        <v>22733</v>
      </c>
      <c r="L58" s="62">
        <v>18119</v>
      </c>
      <c r="M58" s="62">
        <v>14978</v>
      </c>
      <c r="N58" s="62">
        <v>10205</v>
      </c>
      <c r="O58" s="62">
        <v>8362</v>
      </c>
      <c r="P58" s="62">
        <v>5176</v>
      </c>
      <c r="Q58" s="62">
        <v>4512</v>
      </c>
      <c r="R58" s="62">
        <v>2251</v>
      </c>
      <c r="S58" s="62">
        <v>1844</v>
      </c>
      <c r="T58" s="62">
        <v>986</v>
      </c>
      <c r="U58" s="62">
        <v>734</v>
      </c>
      <c r="V58" s="62">
        <v>449</v>
      </c>
      <c r="W58" s="62">
        <v>34476</v>
      </c>
      <c r="X58" s="62">
        <v>26641</v>
      </c>
      <c r="Y58" s="62">
        <v>24654</v>
      </c>
      <c r="Z58" s="62">
        <v>24034</v>
      </c>
      <c r="AA58" s="62">
        <v>29392</v>
      </c>
      <c r="AB58" s="62">
        <v>28765</v>
      </c>
      <c r="AC58" s="62">
        <v>23561</v>
      </c>
      <c r="AD58" s="62">
        <v>19967</v>
      </c>
      <c r="AE58" s="62">
        <v>13424</v>
      </c>
      <c r="AF58" s="62">
        <v>10749</v>
      </c>
      <c r="AG58" s="62">
        <v>6114</v>
      </c>
      <c r="AH58" s="62">
        <v>5745</v>
      </c>
      <c r="AI58" s="62">
        <v>2218</v>
      </c>
      <c r="AJ58" s="62">
        <v>1794</v>
      </c>
      <c r="AK58" s="62">
        <v>642</v>
      </c>
      <c r="AL58" s="62">
        <v>434</v>
      </c>
      <c r="AM58" s="62">
        <v>219</v>
      </c>
      <c r="AN58" s="61">
        <f t="shared" si="1"/>
        <v>481190</v>
      </c>
    </row>
    <row r="59" spans="1:40" hidden="1" x14ac:dyDescent="0.25">
      <c r="A59" s="61" t="s">
        <v>330</v>
      </c>
      <c r="B59" s="61" t="s">
        <v>336</v>
      </c>
      <c r="C59" s="61" t="s">
        <v>1999</v>
      </c>
      <c r="D59" s="62">
        <v>234547</v>
      </c>
      <c r="E59" s="62">
        <v>241395</v>
      </c>
      <c r="F59" s="62">
        <v>44732</v>
      </c>
      <c r="G59" s="62">
        <v>34227</v>
      </c>
      <c r="H59" s="62">
        <v>28365</v>
      </c>
      <c r="I59" s="62">
        <v>24826</v>
      </c>
      <c r="J59" s="62">
        <v>20116</v>
      </c>
      <c r="K59" s="62">
        <v>17399</v>
      </c>
      <c r="L59" s="62">
        <v>14230</v>
      </c>
      <c r="M59" s="62">
        <v>11700</v>
      </c>
      <c r="N59" s="62">
        <v>9607</v>
      </c>
      <c r="O59" s="62">
        <v>7451</v>
      </c>
      <c r="P59" s="62">
        <v>5668</v>
      </c>
      <c r="Q59" s="62">
        <v>5217</v>
      </c>
      <c r="R59" s="62">
        <v>3303</v>
      </c>
      <c r="S59" s="62">
        <v>3231</v>
      </c>
      <c r="T59" s="62">
        <v>2230</v>
      </c>
      <c r="U59" s="62">
        <v>1284</v>
      </c>
      <c r="V59" s="62">
        <v>961</v>
      </c>
      <c r="W59" s="62">
        <v>47074</v>
      </c>
      <c r="X59" s="62">
        <v>35683</v>
      </c>
      <c r="Y59" s="62">
        <v>30320</v>
      </c>
      <c r="Z59" s="62">
        <v>26078</v>
      </c>
      <c r="AA59" s="62">
        <v>19790</v>
      </c>
      <c r="AB59" s="62">
        <v>16633</v>
      </c>
      <c r="AC59" s="62">
        <v>14372</v>
      </c>
      <c r="AD59" s="62">
        <v>12766</v>
      </c>
      <c r="AE59" s="62">
        <v>10131</v>
      </c>
      <c r="AF59" s="62">
        <v>8107</v>
      </c>
      <c r="AG59" s="62">
        <v>5646</v>
      </c>
      <c r="AH59" s="62">
        <v>5114</v>
      </c>
      <c r="AI59" s="62">
        <v>2962</v>
      </c>
      <c r="AJ59" s="62">
        <v>2923</v>
      </c>
      <c r="AK59" s="62">
        <v>1544</v>
      </c>
      <c r="AL59" s="62">
        <v>1379</v>
      </c>
      <c r="AM59" s="62">
        <v>873</v>
      </c>
      <c r="AN59" s="61">
        <f t="shared" si="1"/>
        <v>475942</v>
      </c>
    </row>
    <row r="60" spans="1:40" hidden="1" x14ac:dyDescent="0.25">
      <c r="A60" s="61" t="s">
        <v>556</v>
      </c>
      <c r="B60" s="61" t="s">
        <v>562</v>
      </c>
      <c r="C60" s="61" t="s">
        <v>1166</v>
      </c>
      <c r="D60" s="62">
        <v>237806</v>
      </c>
      <c r="E60" s="62">
        <v>237086</v>
      </c>
      <c r="F60" s="62">
        <v>29977</v>
      </c>
      <c r="G60" s="62">
        <v>27105</v>
      </c>
      <c r="H60" s="62">
        <v>27662</v>
      </c>
      <c r="I60" s="62">
        <v>24948</v>
      </c>
      <c r="J60" s="62">
        <v>22885</v>
      </c>
      <c r="K60" s="62">
        <v>20179</v>
      </c>
      <c r="L60" s="62">
        <v>17535</v>
      </c>
      <c r="M60" s="62">
        <v>15993</v>
      </c>
      <c r="N60" s="62">
        <v>12667</v>
      </c>
      <c r="O60" s="62">
        <v>10766</v>
      </c>
      <c r="P60" s="62">
        <v>7677</v>
      </c>
      <c r="Q60" s="62">
        <v>6618</v>
      </c>
      <c r="R60" s="62">
        <v>4797</v>
      </c>
      <c r="S60" s="62">
        <v>3575</v>
      </c>
      <c r="T60" s="62">
        <v>2374</v>
      </c>
      <c r="U60" s="62">
        <v>1684</v>
      </c>
      <c r="V60" s="62">
        <v>1364</v>
      </c>
      <c r="W60" s="62">
        <v>30806</v>
      </c>
      <c r="X60" s="62">
        <v>27391</v>
      </c>
      <c r="Y60" s="62">
        <v>26911</v>
      </c>
      <c r="Z60" s="62">
        <v>26073</v>
      </c>
      <c r="AA60" s="62">
        <v>26137</v>
      </c>
      <c r="AB60" s="62">
        <v>21826</v>
      </c>
      <c r="AC60" s="62">
        <v>17918</v>
      </c>
      <c r="AD60" s="62">
        <v>15839</v>
      </c>
      <c r="AE60" s="62">
        <v>11295</v>
      </c>
      <c r="AF60" s="62">
        <v>10511</v>
      </c>
      <c r="AG60" s="62">
        <v>6626</v>
      </c>
      <c r="AH60" s="62">
        <v>6617</v>
      </c>
      <c r="AI60" s="62">
        <v>3265</v>
      </c>
      <c r="AJ60" s="62">
        <v>3058</v>
      </c>
      <c r="AK60" s="62">
        <v>1357</v>
      </c>
      <c r="AL60" s="62">
        <v>966</v>
      </c>
      <c r="AM60" s="62">
        <v>490</v>
      </c>
      <c r="AN60" s="61">
        <f t="shared" si="1"/>
        <v>474892</v>
      </c>
    </row>
    <row r="61" spans="1:40" hidden="1" x14ac:dyDescent="0.25">
      <c r="A61" s="61" t="s">
        <v>138</v>
      </c>
      <c r="B61" s="61" t="s">
        <v>163</v>
      </c>
      <c r="C61" s="61" t="s">
        <v>1325</v>
      </c>
      <c r="D61" s="62">
        <v>224924</v>
      </c>
      <c r="E61" s="62">
        <v>242344</v>
      </c>
      <c r="F61" s="62">
        <v>46300</v>
      </c>
      <c r="G61" s="62">
        <v>35444</v>
      </c>
      <c r="H61" s="62">
        <v>26790</v>
      </c>
      <c r="I61" s="62">
        <v>22197</v>
      </c>
      <c r="J61" s="62">
        <v>18537</v>
      </c>
      <c r="K61" s="62">
        <v>16113</v>
      </c>
      <c r="L61" s="62">
        <v>13895</v>
      </c>
      <c r="M61" s="62">
        <v>10779</v>
      </c>
      <c r="N61" s="62">
        <v>9274</v>
      </c>
      <c r="O61" s="62">
        <v>6471</v>
      </c>
      <c r="P61" s="62">
        <v>6206</v>
      </c>
      <c r="Q61" s="62">
        <v>3056</v>
      </c>
      <c r="R61" s="62">
        <v>4340</v>
      </c>
      <c r="S61" s="62">
        <v>1609</v>
      </c>
      <c r="T61" s="62">
        <v>2106</v>
      </c>
      <c r="U61" s="62">
        <v>1049</v>
      </c>
      <c r="V61" s="62">
        <v>758</v>
      </c>
      <c r="W61" s="62">
        <v>49570</v>
      </c>
      <c r="X61" s="62">
        <v>39602</v>
      </c>
      <c r="Y61" s="62">
        <v>30290</v>
      </c>
      <c r="Z61" s="62">
        <v>24617</v>
      </c>
      <c r="AA61" s="62">
        <v>18501</v>
      </c>
      <c r="AB61" s="62">
        <v>15565</v>
      </c>
      <c r="AC61" s="62">
        <v>13797</v>
      </c>
      <c r="AD61" s="62">
        <v>11980</v>
      </c>
      <c r="AE61" s="62">
        <v>10085</v>
      </c>
      <c r="AF61" s="62">
        <v>7841</v>
      </c>
      <c r="AG61" s="62">
        <v>6208</v>
      </c>
      <c r="AH61" s="62">
        <v>4404</v>
      </c>
      <c r="AI61" s="62">
        <v>4002</v>
      </c>
      <c r="AJ61" s="62">
        <v>2446</v>
      </c>
      <c r="AK61" s="62">
        <v>2004</v>
      </c>
      <c r="AL61" s="62">
        <v>791</v>
      </c>
      <c r="AM61" s="62">
        <v>641</v>
      </c>
      <c r="AN61" s="61">
        <f t="shared" si="1"/>
        <v>467268</v>
      </c>
    </row>
    <row r="62" spans="1:40" hidden="1" x14ac:dyDescent="0.25">
      <c r="A62" s="61" t="s">
        <v>90</v>
      </c>
      <c r="B62" s="61" t="s">
        <v>96</v>
      </c>
      <c r="C62" s="61" t="s">
        <v>1475</v>
      </c>
      <c r="D62" s="62">
        <v>230396</v>
      </c>
      <c r="E62" s="62">
        <v>236122</v>
      </c>
      <c r="F62" s="62">
        <v>46497</v>
      </c>
      <c r="G62" s="62">
        <v>36725</v>
      </c>
      <c r="H62" s="62">
        <v>28487</v>
      </c>
      <c r="I62" s="62">
        <v>25181</v>
      </c>
      <c r="J62" s="62">
        <v>19656</v>
      </c>
      <c r="K62" s="62">
        <v>16190</v>
      </c>
      <c r="L62" s="62">
        <v>13637</v>
      </c>
      <c r="M62" s="62">
        <v>10380</v>
      </c>
      <c r="N62" s="62">
        <v>9300</v>
      </c>
      <c r="O62" s="62">
        <v>5953</v>
      </c>
      <c r="P62" s="62">
        <v>6091</v>
      </c>
      <c r="Q62" s="62">
        <v>2994</v>
      </c>
      <c r="R62" s="62">
        <v>3678</v>
      </c>
      <c r="S62" s="62">
        <v>1777</v>
      </c>
      <c r="T62" s="62">
        <v>1998</v>
      </c>
      <c r="U62" s="62">
        <v>1008</v>
      </c>
      <c r="V62" s="62">
        <v>844</v>
      </c>
      <c r="W62" s="62">
        <v>48395</v>
      </c>
      <c r="X62" s="62">
        <v>38813</v>
      </c>
      <c r="Y62" s="62">
        <v>30260</v>
      </c>
      <c r="Z62" s="62">
        <v>23579</v>
      </c>
      <c r="AA62" s="62">
        <v>17182</v>
      </c>
      <c r="AB62" s="62">
        <v>15191</v>
      </c>
      <c r="AC62" s="62">
        <v>13932</v>
      </c>
      <c r="AD62" s="62">
        <v>11536</v>
      </c>
      <c r="AE62" s="62">
        <v>9989</v>
      </c>
      <c r="AF62" s="62">
        <v>7059</v>
      </c>
      <c r="AG62" s="62">
        <v>6403</v>
      </c>
      <c r="AH62" s="62">
        <v>3975</v>
      </c>
      <c r="AI62" s="62">
        <v>3696</v>
      </c>
      <c r="AJ62" s="62">
        <v>2080</v>
      </c>
      <c r="AK62" s="62">
        <v>2196</v>
      </c>
      <c r="AL62" s="62">
        <v>1116</v>
      </c>
      <c r="AM62" s="62">
        <v>720</v>
      </c>
      <c r="AN62" s="61">
        <f t="shared" si="1"/>
        <v>466518</v>
      </c>
    </row>
    <row r="63" spans="1:40" hidden="1" x14ac:dyDescent="0.25">
      <c r="A63" s="61" t="s">
        <v>483</v>
      </c>
      <c r="B63" s="61" t="s">
        <v>488</v>
      </c>
      <c r="C63" s="61" t="s">
        <v>1230</v>
      </c>
      <c r="D63" s="62">
        <v>205287</v>
      </c>
      <c r="E63" s="62">
        <v>259487</v>
      </c>
      <c r="F63" s="62">
        <v>26117</v>
      </c>
      <c r="G63" s="62">
        <v>22228</v>
      </c>
      <c r="H63" s="62">
        <v>22656</v>
      </c>
      <c r="I63" s="62">
        <v>23031</v>
      </c>
      <c r="J63" s="62">
        <v>23891</v>
      </c>
      <c r="K63" s="62">
        <v>19366</v>
      </c>
      <c r="L63" s="62">
        <v>14971</v>
      </c>
      <c r="M63" s="62">
        <v>13325</v>
      </c>
      <c r="N63" s="62">
        <v>10766</v>
      </c>
      <c r="O63" s="62">
        <v>8925</v>
      </c>
      <c r="P63" s="62">
        <v>6240</v>
      </c>
      <c r="Q63" s="62">
        <v>5116</v>
      </c>
      <c r="R63" s="62">
        <v>3385</v>
      </c>
      <c r="S63" s="62">
        <v>2511</v>
      </c>
      <c r="T63" s="62">
        <v>1333</v>
      </c>
      <c r="U63" s="62">
        <v>869</v>
      </c>
      <c r="V63" s="62">
        <v>557</v>
      </c>
      <c r="W63" s="62">
        <v>26546</v>
      </c>
      <c r="X63" s="62">
        <v>21424</v>
      </c>
      <c r="Y63" s="62">
        <v>20619</v>
      </c>
      <c r="Z63" s="62">
        <v>22271</v>
      </c>
      <c r="AA63" s="62">
        <v>32587</v>
      </c>
      <c r="AB63" s="62">
        <v>33227</v>
      </c>
      <c r="AC63" s="62">
        <v>25508</v>
      </c>
      <c r="AD63" s="62">
        <v>22511</v>
      </c>
      <c r="AE63" s="62">
        <v>15392</v>
      </c>
      <c r="AF63" s="62">
        <v>14147</v>
      </c>
      <c r="AG63" s="62">
        <v>8754</v>
      </c>
      <c r="AH63" s="62">
        <v>7985</v>
      </c>
      <c r="AI63" s="62">
        <v>3305</v>
      </c>
      <c r="AJ63" s="62">
        <v>2990</v>
      </c>
      <c r="AK63" s="62">
        <v>1072</v>
      </c>
      <c r="AL63" s="62">
        <v>734</v>
      </c>
      <c r="AM63" s="62">
        <v>415</v>
      </c>
      <c r="AN63" s="61">
        <f t="shared" si="1"/>
        <v>464774</v>
      </c>
    </row>
    <row r="64" spans="1:40" hidden="1" x14ac:dyDescent="0.25">
      <c r="A64" s="61" t="s">
        <v>538</v>
      </c>
      <c r="B64" s="61" t="s">
        <v>545</v>
      </c>
      <c r="C64" s="61" t="s">
        <v>1862</v>
      </c>
      <c r="D64" s="62">
        <v>229820</v>
      </c>
      <c r="E64" s="62">
        <v>232176</v>
      </c>
      <c r="F64" s="62">
        <v>26102</v>
      </c>
      <c r="G64" s="62">
        <v>26243</v>
      </c>
      <c r="H64" s="62">
        <v>26646</v>
      </c>
      <c r="I64" s="62">
        <v>25721</v>
      </c>
      <c r="J64" s="62">
        <v>25655</v>
      </c>
      <c r="K64" s="62">
        <v>18031</v>
      </c>
      <c r="L64" s="62">
        <v>13797</v>
      </c>
      <c r="M64" s="62">
        <v>13580</v>
      </c>
      <c r="N64" s="62">
        <v>10832</v>
      </c>
      <c r="O64" s="62">
        <v>9978</v>
      </c>
      <c r="P64" s="62">
        <v>7455</v>
      </c>
      <c r="Q64" s="62">
        <v>7840</v>
      </c>
      <c r="R64" s="62">
        <v>5176</v>
      </c>
      <c r="S64" s="62">
        <v>5179</v>
      </c>
      <c r="T64" s="62">
        <v>3551</v>
      </c>
      <c r="U64" s="62">
        <v>2752</v>
      </c>
      <c r="V64" s="62">
        <v>1282</v>
      </c>
      <c r="W64" s="62">
        <v>26674</v>
      </c>
      <c r="X64" s="62">
        <v>27168</v>
      </c>
      <c r="Y64" s="62">
        <v>26692</v>
      </c>
      <c r="Z64" s="62">
        <v>27291</v>
      </c>
      <c r="AA64" s="62">
        <v>30504</v>
      </c>
      <c r="AB64" s="62">
        <v>21418</v>
      </c>
      <c r="AC64" s="62">
        <v>14351</v>
      </c>
      <c r="AD64" s="62">
        <v>12542</v>
      </c>
      <c r="AE64" s="62">
        <v>10669</v>
      </c>
      <c r="AF64" s="62">
        <v>9040</v>
      </c>
      <c r="AG64" s="62">
        <v>6784</v>
      </c>
      <c r="AH64" s="62">
        <v>5928</v>
      </c>
      <c r="AI64" s="62">
        <v>3900</v>
      </c>
      <c r="AJ64" s="62">
        <v>4050</v>
      </c>
      <c r="AK64" s="62">
        <v>2471</v>
      </c>
      <c r="AL64" s="62">
        <v>1896</v>
      </c>
      <c r="AM64" s="62">
        <v>798</v>
      </c>
      <c r="AN64" s="61">
        <f t="shared" si="1"/>
        <v>461996</v>
      </c>
    </row>
    <row r="65" spans="1:40" hidden="1" x14ac:dyDescent="0.25">
      <c r="A65" s="61" t="s">
        <v>138</v>
      </c>
      <c r="B65" s="61" t="s">
        <v>149</v>
      </c>
      <c r="C65" s="61" t="s">
        <v>1256</v>
      </c>
      <c r="D65" s="62">
        <v>219235</v>
      </c>
      <c r="E65" s="62">
        <v>237452</v>
      </c>
      <c r="F65" s="62">
        <v>41188</v>
      </c>
      <c r="G65" s="62">
        <v>32780</v>
      </c>
      <c r="H65" s="62">
        <v>26635</v>
      </c>
      <c r="I65" s="62">
        <v>22888</v>
      </c>
      <c r="J65" s="62">
        <v>19163</v>
      </c>
      <c r="K65" s="62">
        <v>16144</v>
      </c>
      <c r="L65" s="62">
        <v>13418</v>
      </c>
      <c r="M65" s="62">
        <v>10584</v>
      </c>
      <c r="N65" s="62">
        <v>9254</v>
      </c>
      <c r="O65" s="62">
        <v>6573</v>
      </c>
      <c r="P65" s="62">
        <v>5944</v>
      </c>
      <c r="Q65" s="62">
        <v>4041</v>
      </c>
      <c r="R65" s="62">
        <v>3904</v>
      </c>
      <c r="S65" s="62">
        <v>2423</v>
      </c>
      <c r="T65" s="62">
        <v>2370</v>
      </c>
      <c r="U65" s="62">
        <v>999</v>
      </c>
      <c r="V65" s="62">
        <v>927</v>
      </c>
      <c r="W65" s="62">
        <v>44466</v>
      </c>
      <c r="X65" s="62">
        <v>35618</v>
      </c>
      <c r="Y65" s="62">
        <v>30872</v>
      </c>
      <c r="Z65" s="62">
        <v>29057</v>
      </c>
      <c r="AA65" s="62">
        <v>19161</v>
      </c>
      <c r="AB65" s="62">
        <v>15709</v>
      </c>
      <c r="AC65" s="62">
        <v>14185</v>
      </c>
      <c r="AD65" s="62">
        <v>11627</v>
      </c>
      <c r="AE65" s="62">
        <v>9834</v>
      </c>
      <c r="AF65" s="62">
        <v>7122</v>
      </c>
      <c r="AG65" s="62">
        <v>5999</v>
      </c>
      <c r="AH65" s="62">
        <v>3959</v>
      </c>
      <c r="AI65" s="62">
        <v>3475</v>
      </c>
      <c r="AJ65" s="62">
        <v>2187</v>
      </c>
      <c r="AK65" s="62">
        <v>2292</v>
      </c>
      <c r="AL65" s="62">
        <v>1048</v>
      </c>
      <c r="AM65" s="62">
        <v>841</v>
      </c>
      <c r="AN65" s="61">
        <f t="shared" si="1"/>
        <v>456687</v>
      </c>
    </row>
    <row r="66" spans="1:40" hidden="1" x14ac:dyDescent="0.25">
      <c r="A66" s="61" t="s">
        <v>138</v>
      </c>
      <c r="B66" s="61" t="s">
        <v>147</v>
      </c>
      <c r="C66" s="61" t="s">
        <v>1015</v>
      </c>
      <c r="D66" s="62">
        <v>216882</v>
      </c>
      <c r="E66" s="62">
        <v>239316</v>
      </c>
      <c r="F66" s="62">
        <v>40077</v>
      </c>
      <c r="G66" s="62">
        <v>33822</v>
      </c>
      <c r="H66" s="62">
        <v>25070</v>
      </c>
      <c r="I66" s="62">
        <v>22880</v>
      </c>
      <c r="J66" s="62">
        <v>21081</v>
      </c>
      <c r="K66" s="62">
        <v>17087</v>
      </c>
      <c r="L66" s="62">
        <v>15197</v>
      </c>
      <c r="M66" s="62">
        <v>10675</v>
      </c>
      <c r="N66" s="62">
        <v>9356</v>
      </c>
      <c r="O66" s="62">
        <v>5519</v>
      </c>
      <c r="P66" s="62">
        <v>5164</v>
      </c>
      <c r="Q66" s="62">
        <v>3200</v>
      </c>
      <c r="R66" s="62">
        <v>3298</v>
      </c>
      <c r="S66" s="62">
        <v>1519</v>
      </c>
      <c r="T66" s="62">
        <v>1450</v>
      </c>
      <c r="U66" s="62">
        <v>705</v>
      </c>
      <c r="V66" s="62">
        <v>782</v>
      </c>
      <c r="W66" s="62">
        <v>46232</v>
      </c>
      <c r="X66" s="62">
        <v>40950</v>
      </c>
      <c r="Y66" s="62">
        <v>30100</v>
      </c>
      <c r="Z66" s="62">
        <v>24308</v>
      </c>
      <c r="AA66" s="62">
        <v>17316</v>
      </c>
      <c r="AB66" s="62">
        <v>13084</v>
      </c>
      <c r="AC66" s="62">
        <v>15354</v>
      </c>
      <c r="AD66" s="62">
        <v>12261</v>
      </c>
      <c r="AE66" s="62">
        <v>12023</v>
      </c>
      <c r="AF66" s="62">
        <v>7512</v>
      </c>
      <c r="AG66" s="62">
        <v>7265</v>
      </c>
      <c r="AH66" s="62">
        <v>2955</v>
      </c>
      <c r="AI66" s="62">
        <v>4318</v>
      </c>
      <c r="AJ66" s="62">
        <v>1922</v>
      </c>
      <c r="AK66" s="62">
        <v>1946</v>
      </c>
      <c r="AL66" s="62">
        <v>1053</v>
      </c>
      <c r="AM66" s="62">
        <v>717</v>
      </c>
      <c r="AN66" s="61">
        <f t="shared" ref="AN66:AN129" si="2">SUM(F66:AM66)</f>
        <v>456198</v>
      </c>
    </row>
    <row r="67" spans="1:40" hidden="1" x14ac:dyDescent="0.25">
      <c r="A67" s="61" t="s">
        <v>350</v>
      </c>
      <c r="B67" s="61" t="s">
        <v>374</v>
      </c>
      <c r="C67" s="61" t="s">
        <v>1467</v>
      </c>
      <c r="D67" s="62">
        <v>195126</v>
      </c>
      <c r="E67" s="62">
        <v>258147</v>
      </c>
      <c r="F67" s="62">
        <v>40144</v>
      </c>
      <c r="G67" s="62">
        <v>29701</v>
      </c>
      <c r="H67" s="62">
        <v>22871</v>
      </c>
      <c r="I67" s="62">
        <v>21002</v>
      </c>
      <c r="J67" s="62">
        <v>19320</v>
      </c>
      <c r="K67" s="62">
        <v>15524</v>
      </c>
      <c r="L67" s="62">
        <v>11584</v>
      </c>
      <c r="M67" s="62">
        <v>8613</v>
      </c>
      <c r="N67" s="62">
        <v>7357</v>
      </c>
      <c r="O67" s="62">
        <v>4517</v>
      </c>
      <c r="P67" s="62">
        <v>4336</v>
      </c>
      <c r="Q67" s="62">
        <v>2995</v>
      </c>
      <c r="R67" s="62">
        <v>2445</v>
      </c>
      <c r="S67" s="62">
        <v>1589</v>
      </c>
      <c r="T67" s="62">
        <v>1697</v>
      </c>
      <c r="U67" s="62">
        <v>687</v>
      </c>
      <c r="V67" s="62">
        <v>744</v>
      </c>
      <c r="W67" s="62">
        <v>44266</v>
      </c>
      <c r="X67" s="62">
        <v>37609</v>
      </c>
      <c r="Y67" s="62">
        <v>36949</v>
      </c>
      <c r="Z67" s="62">
        <v>32508</v>
      </c>
      <c r="AA67" s="62">
        <v>22779</v>
      </c>
      <c r="AB67" s="62">
        <v>19191</v>
      </c>
      <c r="AC67" s="62">
        <v>16594</v>
      </c>
      <c r="AD67" s="62">
        <v>13444</v>
      </c>
      <c r="AE67" s="62">
        <v>10345</v>
      </c>
      <c r="AF67" s="62">
        <v>7212</v>
      </c>
      <c r="AG67" s="62">
        <v>5089</v>
      </c>
      <c r="AH67" s="62">
        <v>4086</v>
      </c>
      <c r="AI67" s="62">
        <v>3152</v>
      </c>
      <c r="AJ67" s="62">
        <v>1814</v>
      </c>
      <c r="AK67" s="62">
        <v>1509</v>
      </c>
      <c r="AL67" s="62">
        <v>942</v>
      </c>
      <c r="AM67" s="62">
        <v>658</v>
      </c>
      <c r="AN67" s="61">
        <f t="shared" si="2"/>
        <v>453273</v>
      </c>
    </row>
    <row r="68" spans="1:40" hidden="1" x14ac:dyDescent="0.25">
      <c r="A68" s="61" t="s">
        <v>395</v>
      </c>
      <c r="B68" s="61" t="s">
        <v>405</v>
      </c>
      <c r="C68" s="61" t="s">
        <v>1348</v>
      </c>
      <c r="D68" s="62">
        <v>218596</v>
      </c>
      <c r="E68" s="62">
        <v>232812</v>
      </c>
      <c r="F68" s="62">
        <v>43970</v>
      </c>
      <c r="G68" s="62">
        <v>33067</v>
      </c>
      <c r="H68" s="62">
        <v>26993</v>
      </c>
      <c r="I68" s="62">
        <v>23037</v>
      </c>
      <c r="J68" s="62">
        <v>18558</v>
      </c>
      <c r="K68" s="62">
        <v>16119</v>
      </c>
      <c r="L68" s="62">
        <v>13260</v>
      </c>
      <c r="M68" s="62">
        <v>10528</v>
      </c>
      <c r="N68" s="62">
        <v>8815</v>
      </c>
      <c r="O68" s="62">
        <v>6412</v>
      </c>
      <c r="P68" s="62">
        <v>5497</v>
      </c>
      <c r="Q68" s="62">
        <v>3830</v>
      </c>
      <c r="R68" s="62">
        <v>3131</v>
      </c>
      <c r="S68" s="62">
        <v>1806</v>
      </c>
      <c r="T68" s="62">
        <v>1912</v>
      </c>
      <c r="U68" s="62">
        <v>913</v>
      </c>
      <c r="V68" s="62">
        <v>748</v>
      </c>
      <c r="W68" s="62">
        <v>46550</v>
      </c>
      <c r="X68" s="62">
        <v>35297</v>
      </c>
      <c r="Y68" s="62">
        <v>30332</v>
      </c>
      <c r="Z68" s="62">
        <v>26079</v>
      </c>
      <c r="AA68" s="62">
        <v>18547</v>
      </c>
      <c r="AB68" s="62">
        <v>15554</v>
      </c>
      <c r="AC68" s="62">
        <v>13852</v>
      </c>
      <c r="AD68" s="62">
        <v>11587</v>
      </c>
      <c r="AE68" s="62">
        <v>9640</v>
      </c>
      <c r="AF68" s="62">
        <v>7331</v>
      </c>
      <c r="AG68" s="62">
        <v>6081</v>
      </c>
      <c r="AH68" s="62">
        <v>3364</v>
      </c>
      <c r="AI68" s="62">
        <v>3381</v>
      </c>
      <c r="AJ68" s="62">
        <v>1797</v>
      </c>
      <c r="AK68" s="62">
        <v>1931</v>
      </c>
      <c r="AL68" s="62">
        <v>801</v>
      </c>
      <c r="AM68" s="62">
        <v>688</v>
      </c>
      <c r="AN68" s="61">
        <f t="shared" si="2"/>
        <v>451408</v>
      </c>
    </row>
    <row r="69" spans="1:40" hidden="1" x14ac:dyDescent="0.25">
      <c r="A69" s="61" t="s">
        <v>115</v>
      </c>
      <c r="B69" s="61" t="s">
        <v>120</v>
      </c>
      <c r="C69" s="61" t="s">
        <v>1447</v>
      </c>
      <c r="D69" s="62">
        <v>224876</v>
      </c>
      <c r="E69" s="62">
        <v>225062</v>
      </c>
      <c r="F69" s="62">
        <v>34473</v>
      </c>
      <c r="G69" s="62">
        <v>33198</v>
      </c>
      <c r="H69" s="62">
        <v>32114</v>
      </c>
      <c r="I69" s="62">
        <v>27070</v>
      </c>
      <c r="J69" s="62">
        <v>20272</v>
      </c>
      <c r="K69" s="62">
        <v>14678</v>
      </c>
      <c r="L69" s="62">
        <v>12425</v>
      </c>
      <c r="M69" s="62">
        <v>10158</v>
      </c>
      <c r="N69" s="62">
        <v>9401</v>
      </c>
      <c r="O69" s="62">
        <v>6744</v>
      </c>
      <c r="P69" s="62">
        <v>5849</v>
      </c>
      <c r="Q69" s="62">
        <v>4920</v>
      </c>
      <c r="R69" s="62">
        <v>4695</v>
      </c>
      <c r="S69" s="62">
        <v>3408</v>
      </c>
      <c r="T69" s="62">
        <v>2624</v>
      </c>
      <c r="U69" s="62">
        <v>1653</v>
      </c>
      <c r="V69" s="62">
        <v>1194</v>
      </c>
      <c r="W69" s="62">
        <v>35209</v>
      </c>
      <c r="X69" s="62">
        <v>32709</v>
      </c>
      <c r="Y69" s="62">
        <v>30580</v>
      </c>
      <c r="Z69" s="62">
        <v>27040</v>
      </c>
      <c r="AA69" s="62">
        <v>21093</v>
      </c>
      <c r="AB69" s="62">
        <v>16631</v>
      </c>
      <c r="AC69" s="62">
        <v>13573</v>
      </c>
      <c r="AD69" s="62">
        <v>11645</v>
      </c>
      <c r="AE69" s="62">
        <v>9194</v>
      </c>
      <c r="AF69" s="62">
        <v>7964</v>
      </c>
      <c r="AG69" s="62">
        <v>5546</v>
      </c>
      <c r="AH69" s="62">
        <v>4608</v>
      </c>
      <c r="AI69" s="62">
        <v>3287</v>
      </c>
      <c r="AJ69" s="62">
        <v>2312</v>
      </c>
      <c r="AK69" s="62">
        <v>1734</v>
      </c>
      <c r="AL69" s="62">
        <v>1219</v>
      </c>
      <c r="AM69" s="62">
        <v>718</v>
      </c>
      <c r="AN69" s="61">
        <f t="shared" si="2"/>
        <v>449938</v>
      </c>
    </row>
    <row r="70" spans="1:40" hidden="1" x14ac:dyDescent="0.25">
      <c r="A70" s="61" t="s">
        <v>240</v>
      </c>
      <c r="B70" s="61" t="s">
        <v>247</v>
      </c>
      <c r="C70" s="61" t="s">
        <v>1072</v>
      </c>
      <c r="D70" s="62">
        <v>223783</v>
      </c>
      <c r="E70" s="62">
        <v>225433</v>
      </c>
      <c r="F70" s="62">
        <v>25888</v>
      </c>
      <c r="G70" s="62">
        <v>27407</v>
      </c>
      <c r="H70" s="62">
        <v>27880</v>
      </c>
      <c r="I70" s="62">
        <v>24786</v>
      </c>
      <c r="J70" s="62">
        <v>18829</v>
      </c>
      <c r="K70" s="62">
        <v>16072</v>
      </c>
      <c r="L70" s="62">
        <v>14324</v>
      </c>
      <c r="M70" s="62">
        <v>14280</v>
      </c>
      <c r="N70" s="62">
        <v>11708</v>
      </c>
      <c r="O70" s="62">
        <v>10743</v>
      </c>
      <c r="P70" s="62">
        <v>6473</v>
      </c>
      <c r="Q70" s="62">
        <v>8635</v>
      </c>
      <c r="R70" s="62">
        <v>4954</v>
      </c>
      <c r="S70" s="62">
        <v>7703</v>
      </c>
      <c r="T70" s="62">
        <v>2614</v>
      </c>
      <c r="U70" s="62">
        <v>822</v>
      </c>
      <c r="V70" s="62">
        <v>665</v>
      </c>
      <c r="W70" s="62">
        <v>27213</v>
      </c>
      <c r="X70" s="62">
        <v>29125</v>
      </c>
      <c r="Y70" s="62">
        <v>29575</v>
      </c>
      <c r="Z70" s="62">
        <v>27249</v>
      </c>
      <c r="AA70" s="62">
        <v>22234</v>
      </c>
      <c r="AB70" s="62">
        <v>16498</v>
      </c>
      <c r="AC70" s="62">
        <v>13118</v>
      </c>
      <c r="AD70" s="62">
        <v>12071</v>
      </c>
      <c r="AE70" s="62">
        <v>11263</v>
      </c>
      <c r="AF70" s="62">
        <v>9356</v>
      </c>
      <c r="AG70" s="62">
        <v>8110</v>
      </c>
      <c r="AH70" s="62">
        <v>6091</v>
      </c>
      <c r="AI70" s="62">
        <v>5231</v>
      </c>
      <c r="AJ70" s="62">
        <v>3562</v>
      </c>
      <c r="AK70" s="62">
        <v>2780</v>
      </c>
      <c r="AL70" s="62">
        <v>1254</v>
      </c>
      <c r="AM70" s="62">
        <v>703</v>
      </c>
      <c r="AN70" s="61">
        <f t="shared" si="2"/>
        <v>449216</v>
      </c>
    </row>
    <row r="71" spans="1:40" hidden="1" x14ac:dyDescent="0.25">
      <c r="A71" s="61" t="s">
        <v>350</v>
      </c>
      <c r="B71" s="61" t="s">
        <v>366</v>
      </c>
      <c r="C71" s="61" t="s">
        <v>1467</v>
      </c>
      <c r="D71" s="62">
        <v>220332</v>
      </c>
      <c r="E71" s="62">
        <v>228668</v>
      </c>
      <c r="F71" s="62">
        <v>42970</v>
      </c>
      <c r="G71" s="62">
        <v>33459</v>
      </c>
      <c r="H71" s="62">
        <v>26679</v>
      </c>
      <c r="I71" s="62">
        <v>26179</v>
      </c>
      <c r="J71" s="62">
        <v>18524</v>
      </c>
      <c r="K71" s="62">
        <v>15702</v>
      </c>
      <c r="L71" s="62">
        <v>13259</v>
      </c>
      <c r="M71" s="62">
        <v>10294</v>
      </c>
      <c r="N71" s="62">
        <v>8897</v>
      </c>
      <c r="O71" s="62">
        <v>5982</v>
      </c>
      <c r="P71" s="62">
        <v>5964</v>
      </c>
      <c r="Q71" s="62">
        <v>3056</v>
      </c>
      <c r="R71" s="62">
        <v>3389</v>
      </c>
      <c r="S71" s="62">
        <v>1877</v>
      </c>
      <c r="T71" s="62">
        <v>2072</v>
      </c>
      <c r="U71" s="62">
        <v>947</v>
      </c>
      <c r="V71" s="62">
        <v>1082</v>
      </c>
      <c r="W71" s="62">
        <v>45613</v>
      </c>
      <c r="X71" s="62">
        <v>36682</v>
      </c>
      <c r="Y71" s="62">
        <v>29440</v>
      </c>
      <c r="Z71" s="62">
        <v>24110</v>
      </c>
      <c r="AA71" s="62">
        <v>17468</v>
      </c>
      <c r="AB71" s="62">
        <v>14804</v>
      </c>
      <c r="AC71" s="62">
        <v>13514</v>
      </c>
      <c r="AD71" s="62">
        <v>11433</v>
      </c>
      <c r="AE71" s="62">
        <v>9928</v>
      </c>
      <c r="AF71" s="62">
        <v>7023</v>
      </c>
      <c r="AG71" s="62">
        <v>6419</v>
      </c>
      <c r="AH71" s="62">
        <v>3272</v>
      </c>
      <c r="AI71" s="62">
        <v>3363</v>
      </c>
      <c r="AJ71" s="62">
        <v>1639</v>
      </c>
      <c r="AK71" s="62">
        <v>2192</v>
      </c>
      <c r="AL71" s="62">
        <v>891</v>
      </c>
      <c r="AM71" s="62">
        <v>877</v>
      </c>
      <c r="AN71" s="61">
        <f t="shared" si="2"/>
        <v>449000</v>
      </c>
    </row>
    <row r="72" spans="1:40" hidden="1" x14ac:dyDescent="0.25">
      <c r="A72" s="61" t="s">
        <v>221</v>
      </c>
      <c r="B72" s="61" t="s">
        <v>233</v>
      </c>
      <c r="C72" s="61" t="s">
        <v>1557</v>
      </c>
      <c r="D72" s="62">
        <v>218384</v>
      </c>
      <c r="E72" s="62">
        <v>224286</v>
      </c>
      <c r="F72" s="62">
        <v>24984</v>
      </c>
      <c r="G72" s="62">
        <v>22536</v>
      </c>
      <c r="H72" s="62">
        <v>25651</v>
      </c>
      <c r="I72" s="62">
        <v>23865</v>
      </c>
      <c r="J72" s="62">
        <v>23990</v>
      </c>
      <c r="K72" s="62">
        <v>19515</v>
      </c>
      <c r="L72" s="62">
        <v>15076</v>
      </c>
      <c r="M72" s="62">
        <v>13610</v>
      </c>
      <c r="N72" s="62">
        <v>10091</v>
      </c>
      <c r="O72" s="62">
        <v>9502</v>
      </c>
      <c r="P72" s="62">
        <v>6630</v>
      </c>
      <c r="Q72" s="62">
        <v>7979</v>
      </c>
      <c r="R72" s="62">
        <v>4095</v>
      </c>
      <c r="S72" s="62">
        <v>4530</v>
      </c>
      <c r="T72" s="62">
        <v>2713</v>
      </c>
      <c r="U72" s="62">
        <v>2239</v>
      </c>
      <c r="V72" s="62">
        <v>1378</v>
      </c>
      <c r="W72" s="62">
        <v>26365</v>
      </c>
      <c r="X72" s="62">
        <v>22152</v>
      </c>
      <c r="Y72" s="62">
        <v>23180</v>
      </c>
      <c r="Z72" s="62">
        <v>23273</v>
      </c>
      <c r="AA72" s="62">
        <v>27332</v>
      </c>
      <c r="AB72" s="62">
        <v>25004</v>
      </c>
      <c r="AC72" s="62">
        <v>18537</v>
      </c>
      <c r="AD72" s="62">
        <v>14922</v>
      </c>
      <c r="AE72" s="62">
        <v>10192</v>
      </c>
      <c r="AF72" s="62">
        <v>9759</v>
      </c>
      <c r="AG72" s="62">
        <v>6212</v>
      </c>
      <c r="AH72" s="62">
        <v>6992</v>
      </c>
      <c r="AI72" s="62">
        <v>3176</v>
      </c>
      <c r="AJ72" s="62">
        <v>3408</v>
      </c>
      <c r="AK72" s="62">
        <v>1710</v>
      </c>
      <c r="AL72" s="62">
        <v>1470</v>
      </c>
      <c r="AM72" s="62">
        <v>602</v>
      </c>
      <c r="AN72" s="61">
        <f t="shared" si="2"/>
        <v>442670</v>
      </c>
    </row>
    <row r="73" spans="1:40" hidden="1" x14ac:dyDescent="0.25">
      <c r="A73" s="61" t="s">
        <v>138</v>
      </c>
      <c r="B73" s="61" t="s">
        <v>145</v>
      </c>
      <c r="C73" s="61" t="s">
        <v>1256</v>
      </c>
      <c r="D73" s="62">
        <v>202090</v>
      </c>
      <c r="E73" s="62">
        <v>239073</v>
      </c>
      <c r="F73" s="62">
        <v>38961</v>
      </c>
      <c r="G73" s="62">
        <v>31094</v>
      </c>
      <c r="H73" s="62">
        <v>23587</v>
      </c>
      <c r="I73" s="62">
        <v>21122</v>
      </c>
      <c r="J73" s="62">
        <v>17928</v>
      </c>
      <c r="K73" s="62">
        <v>15027</v>
      </c>
      <c r="L73" s="62">
        <v>12687</v>
      </c>
      <c r="M73" s="62">
        <v>9756</v>
      </c>
      <c r="N73" s="62">
        <v>8823</v>
      </c>
      <c r="O73" s="62">
        <v>5655</v>
      </c>
      <c r="P73" s="62">
        <v>5592</v>
      </c>
      <c r="Q73" s="62">
        <v>3030</v>
      </c>
      <c r="R73" s="62">
        <v>3484</v>
      </c>
      <c r="S73" s="62">
        <v>1592</v>
      </c>
      <c r="T73" s="62">
        <v>2074</v>
      </c>
      <c r="U73" s="62">
        <v>903</v>
      </c>
      <c r="V73" s="62">
        <v>775</v>
      </c>
      <c r="W73" s="62">
        <v>43086</v>
      </c>
      <c r="X73" s="62">
        <v>39717</v>
      </c>
      <c r="Y73" s="62">
        <v>32362</v>
      </c>
      <c r="Z73" s="62">
        <v>27228</v>
      </c>
      <c r="AA73" s="62">
        <v>20040</v>
      </c>
      <c r="AB73" s="62">
        <v>15700</v>
      </c>
      <c r="AC73" s="62">
        <v>14635</v>
      </c>
      <c r="AD73" s="62">
        <v>11296</v>
      </c>
      <c r="AE73" s="62">
        <v>9754</v>
      </c>
      <c r="AF73" s="62">
        <v>6746</v>
      </c>
      <c r="AG73" s="62">
        <v>6375</v>
      </c>
      <c r="AH73" s="62">
        <v>3031</v>
      </c>
      <c r="AI73" s="62">
        <v>3705</v>
      </c>
      <c r="AJ73" s="62">
        <v>1793</v>
      </c>
      <c r="AK73" s="62">
        <v>1946</v>
      </c>
      <c r="AL73" s="62">
        <v>920</v>
      </c>
      <c r="AM73" s="62">
        <v>739</v>
      </c>
      <c r="AN73" s="61">
        <f t="shared" si="2"/>
        <v>441163</v>
      </c>
    </row>
    <row r="74" spans="1:40" hidden="1" x14ac:dyDescent="0.25">
      <c r="A74" s="61" t="s">
        <v>221</v>
      </c>
      <c r="B74" s="61" t="s">
        <v>232</v>
      </c>
      <c r="C74" s="61" t="s">
        <v>1557</v>
      </c>
      <c r="D74" s="62">
        <v>220592</v>
      </c>
      <c r="E74" s="62">
        <v>219202</v>
      </c>
      <c r="F74" s="62">
        <v>27532</v>
      </c>
      <c r="G74" s="62">
        <v>25532</v>
      </c>
      <c r="H74" s="62">
        <v>28278</v>
      </c>
      <c r="I74" s="62">
        <v>25391</v>
      </c>
      <c r="J74" s="62">
        <v>22137</v>
      </c>
      <c r="K74" s="62">
        <v>17589</v>
      </c>
      <c r="L74" s="62">
        <v>13987</v>
      </c>
      <c r="M74" s="62">
        <v>13184</v>
      </c>
      <c r="N74" s="62">
        <v>10006</v>
      </c>
      <c r="O74" s="62">
        <v>10001</v>
      </c>
      <c r="P74" s="62">
        <v>6644</v>
      </c>
      <c r="Q74" s="62">
        <v>7416</v>
      </c>
      <c r="R74" s="62">
        <v>3651</v>
      </c>
      <c r="S74" s="62">
        <v>3825</v>
      </c>
      <c r="T74" s="62">
        <v>2203</v>
      </c>
      <c r="U74" s="62">
        <v>1809</v>
      </c>
      <c r="V74" s="62">
        <v>1407</v>
      </c>
      <c r="W74" s="62">
        <v>28965</v>
      </c>
      <c r="X74" s="62">
        <v>25728</v>
      </c>
      <c r="Y74" s="62">
        <v>26830</v>
      </c>
      <c r="Z74" s="62">
        <v>25099</v>
      </c>
      <c r="AA74" s="62">
        <v>24637</v>
      </c>
      <c r="AB74" s="62">
        <v>20211</v>
      </c>
      <c r="AC74" s="62">
        <v>14168</v>
      </c>
      <c r="AD74" s="62">
        <v>12427</v>
      </c>
      <c r="AE74" s="62">
        <v>8971</v>
      </c>
      <c r="AF74" s="62">
        <v>8944</v>
      </c>
      <c r="AG74" s="62">
        <v>6314</v>
      </c>
      <c r="AH74" s="62">
        <v>7372</v>
      </c>
      <c r="AI74" s="62">
        <v>3489</v>
      </c>
      <c r="AJ74" s="62">
        <v>3134</v>
      </c>
      <c r="AK74" s="62">
        <v>1390</v>
      </c>
      <c r="AL74" s="62">
        <v>1011</v>
      </c>
      <c r="AM74" s="62">
        <v>512</v>
      </c>
      <c r="AN74" s="61">
        <f t="shared" si="2"/>
        <v>439794</v>
      </c>
    </row>
    <row r="75" spans="1:40" hidden="1" x14ac:dyDescent="0.25">
      <c r="A75" s="61" t="s">
        <v>330</v>
      </c>
      <c r="B75" s="61" t="s">
        <v>332</v>
      </c>
      <c r="C75" s="61" t="s">
        <v>1383</v>
      </c>
      <c r="D75" s="62">
        <v>217639</v>
      </c>
      <c r="E75" s="62">
        <v>217753</v>
      </c>
      <c r="F75" s="62">
        <v>43790</v>
      </c>
      <c r="G75" s="62">
        <v>35058</v>
      </c>
      <c r="H75" s="62">
        <v>26276</v>
      </c>
      <c r="I75" s="62">
        <v>24227</v>
      </c>
      <c r="J75" s="62">
        <v>19224</v>
      </c>
      <c r="K75" s="62">
        <v>15600</v>
      </c>
      <c r="L75" s="62">
        <v>12841</v>
      </c>
      <c r="M75" s="62">
        <v>9758</v>
      </c>
      <c r="N75" s="62">
        <v>8699</v>
      </c>
      <c r="O75" s="62">
        <v>5446</v>
      </c>
      <c r="P75" s="62">
        <v>5206</v>
      </c>
      <c r="Q75" s="62">
        <v>3099</v>
      </c>
      <c r="R75" s="62">
        <v>2965</v>
      </c>
      <c r="S75" s="62">
        <v>1747</v>
      </c>
      <c r="T75" s="62">
        <v>1890</v>
      </c>
      <c r="U75" s="62">
        <v>973</v>
      </c>
      <c r="V75" s="62">
        <v>840</v>
      </c>
      <c r="W75" s="62">
        <v>45172</v>
      </c>
      <c r="X75" s="62">
        <v>35579</v>
      </c>
      <c r="Y75" s="62">
        <v>28018</v>
      </c>
      <c r="Z75" s="62">
        <v>22195</v>
      </c>
      <c r="AA75" s="62">
        <v>15838</v>
      </c>
      <c r="AB75" s="62">
        <v>14328</v>
      </c>
      <c r="AC75" s="62">
        <v>12969</v>
      </c>
      <c r="AD75" s="62">
        <v>10450</v>
      </c>
      <c r="AE75" s="62">
        <v>9072</v>
      </c>
      <c r="AF75" s="62">
        <v>6142</v>
      </c>
      <c r="AG75" s="62">
        <v>5481</v>
      </c>
      <c r="AH75" s="62">
        <v>3981</v>
      </c>
      <c r="AI75" s="62">
        <v>3111</v>
      </c>
      <c r="AJ75" s="62">
        <v>1838</v>
      </c>
      <c r="AK75" s="62">
        <v>1917</v>
      </c>
      <c r="AL75" s="62">
        <v>888</v>
      </c>
      <c r="AM75" s="62">
        <v>774</v>
      </c>
      <c r="AN75" s="61">
        <f t="shared" si="2"/>
        <v>435392</v>
      </c>
    </row>
    <row r="76" spans="1:40" hidden="1" x14ac:dyDescent="0.25">
      <c r="A76" s="61" t="s">
        <v>208</v>
      </c>
      <c r="B76" s="61" t="s">
        <v>220</v>
      </c>
      <c r="C76" s="61" t="s">
        <v>1082</v>
      </c>
      <c r="D76" s="62">
        <v>219955</v>
      </c>
      <c r="E76" s="62">
        <v>215340</v>
      </c>
      <c r="F76" s="62">
        <v>26314</v>
      </c>
      <c r="G76" s="62">
        <v>27272</v>
      </c>
      <c r="H76" s="62">
        <v>27964</v>
      </c>
      <c r="I76" s="62">
        <v>25479</v>
      </c>
      <c r="J76" s="62">
        <v>18202</v>
      </c>
      <c r="K76" s="62">
        <v>14943</v>
      </c>
      <c r="L76" s="62">
        <v>13626</v>
      </c>
      <c r="M76" s="62">
        <v>13879</v>
      </c>
      <c r="N76" s="62">
        <v>11615</v>
      </c>
      <c r="O76" s="62">
        <v>10520</v>
      </c>
      <c r="P76" s="62">
        <v>7433</v>
      </c>
      <c r="Q76" s="62">
        <v>7489</v>
      </c>
      <c r="R76" s="62">
        <v>5318</v>
      </c>
      <c r="S76" s="62">
        <v>4669</v>
      </c>
      <c r="T76" s="62">
        <v>2699</v>
      </c>
      <c r="U76" s="62">
        <v>1522</v>
      </c>
      <c r="V76" s="62">
        <v>1011</v>
      </c>
      <c r="W76" s="62">
        <v>27674</v>
      </c>
      <c r="X76" s="62">
        <v>29094</v>
      </c>
      <c r="Y76" s="62">
        <v>29284</v>
      </c>
      <c r="Z76" s="62">
        <v>26933</v>
      </c>
      <c r="AA76" s="62">
        <v>20296</v>
      </c>
      <c r="AB76" s="62">
        <v>14552</v>
      </c>
      <c r="AC76" s="62">
        <v>11720</v>
      </c>
      <c r="AD76" s="62">
        <v>10832</v>
      </c>
      <c r="AE76" s="62">
        <v>10102</v>
      </c>
      <c r="AF76" s="62">
        <v>8979</v>
      </c>
      <c r="AG76" s="62">
        <v>7182</v>
      </c>
      <c r="AH76" s="62">
        <v>5884</v>
      </c>
      <c r="AI76" s="62">
        <v>4416</v>
      </c>
      <c r="AJ76" s="62">
        <v>3757</v>
      </c>
      <c r="AK76" s="62">
        <v>2107</v>
      </c>
      <c r="AL76" s="62">
        <v>1585</v>
      </c>
      <c r="AM76" s="62">
        <v>943</v>
      </c>
      <c r="AN76" s="61">
        <f t="shared" si="2"/>
        <v>435295</v>
      </c>
    </row>
    <row r="77" spans="1:40" hidden="1" x14ac:dyDescent="0.25">
      <c r="A77" s="61" t="s">
        <v>483</v>
      </c>
      <c r="B77" s="61" t="s">
        <v>493</v>
      </c>
      <c r="C77" s="61" t="s">
        <v>1095</v>
      </c>
      <c r="D77" s="62">
        <v>195144</v>
      </c>
      <c r="E77" s="62">
        <v>237103</v>
      </c>
      <c r="F77" s="62">
        <v>21300</v>
      </c>
      <c r="G77" s="62">
        <v>17885</v>
      </c>
      <c r="H77" s="62">
        <v>19694</v>
      </c>
      <c r="I77" s="62">
        <v>21392</v>
      </c>
      <c r="J77" s="62">
        <v>23655</v>
      </c>
      <c r="K77" s="62">
        <v>21709</v>
      </c>
      <c r="L77" s="62">
        <v>17144</v>
      </c>
      <c r="M77" s="62">
        <v>14801</v>
      </c>
      <c r="N77" s="62">
        <v>9966</v>
      </c>
      <c r="O77" s="62">
        <v>8051</v>
      </c>
      <c r="P77" s="62">
        <v>5231</v>
      </c>
      <c r="Q77" s="62">
        <v>5868</v>
      </c>
      <c r="R77" s="62">
        <v>2660</v>
      </c>
      <c r="S77" s="62">
        <v>2886</v>
      </c>
      <c r="T77" s="62">
        <v>1362</v>
      </c>
      <c r="U77" s="62">
        <v>1039</v>
      </c>
      <c r="V77" s="62">
        <v>501</v>
      </c>
      <c r="W77" s="62">
        <v>21289</v>
      </c>
      <c r="X77" s="62">
        <v>17221</v>
      </c>
      <c r="Y77" s="62">
        <v>16555</v>
      </c>
      <c r="Z77" s="62">
        <v>19822</v>
      </c>
      <c r="AA77" s="62">
        <v>31693</v>
      </c>
      <c r="AB77" s="62">
        <v>34357</v>
      </c>
      <c r="AC77" s="62">
        <v>26882</v>
      </c>
      <c r="AD77" s="62">
        <v>22666</v>
      </c>
      <c r="AE77" s="62">
        <v>14952</v>
      </c>
      <c r="AF77" s="62">
        <v>11578</v>
      </c>
      <c r="AG77" s="62">
        <v>6467</v>
      </c>
      <c r="AH77" s="62">
        <v>6711</v>
      </c>
      <c r="AI77" s="62">
        <v>2596</v>
      </c>
      <c r="AJ77" s="62">
        <v>2637</v>
      </c>
      <c r="AK77" s="62">
        <v>837</v>
      </c>
      <c r="AL77" s="62">
        <v>597</v>
      </c>
      <c r="AM77" s="62">
        <v>243</v>
      </c>
      <c r="AN77" s="61">
        <f t="shared" si="2"/>
        <v>432247</v>
      </c>
    </row>
    <row r="78" spans="1:40" hidden="1" x14ac:dyDescent="0.25">
      <c r="A78" s="61" t="s">
        <v>713</v>
      </c>
      <c r="B78" s="61" t="s">
        <v>2090</v>
      </c>
      <c r="C78" s="61" t="s">
        <v>1390</v>
      </c>
      <c r="D78" s="62">
        <v>209826</v>
      </c>
      <c r="E78" s="62">
        <v>220624</v>
      </c>
      <c r="F78" s="62">
        <v>41305</v>
      </c>
      <c r="G78" s="62">
        <v>33369</v>
      </c>
      <c r="H78" s="62">
        <v>24641</v>
      </c>
      <c r="I78" s="62">
        <v>21088</v>
      </c>
      <c r="J78" s="62">
        <v>18069</v>
      </c>
      <c r="K78" s="62">
        <v>15872</v>
      </c>
      <c r="L78" s="62">
        <v>13236</v>
      </c>
      <c r="M78" s="62">
        <v>9910</v>
      </c>
      <c r="N78" s="62">
        <v>8639</v>
      </c>
      <c r="O78" s="62">
        <v>5619</v>
      </c>
      <c r="P78" s="62">
        <v>5565</v>
      </c>
      <c r="Q78" s="62">
        <v>3239</v>
      </c>
      <c r="R78" s="62">
        <v>3565</v>
      </c>
      <c r="S78" s="62">
        <v>1905</v>
      </c>
      <c r="T78" s="62">
        <v>1990</v>
      </c>
      <c r="U78" s="62">
        <v>874</v>
      </c>
      <c r="V78" s="62">
        <v>940</v>
      </c>
      <c r="W78" s="62">
        <v>44246</v>
      </c>
      <c r="X78" s="62">
        <v>35550</v>
      </c>
      <c r="Y78" s="62">
        <v>28807</v>
      </c>
      <c r="Z78" s="62">
        <v>24001</v>
      </c>
      <c r="AA78" s="62">
        <v>16305</v>
      </c>
      <c r="AB78" s="62">
        <v>13682</v>
      </c>
      <c r="AC78" s="62">
        <v>12745</v>
      </c>
      <c r="AD78" s="62">
        <v>10796</v>
      </c>
      <c r="AE78" s="62">
        <v>9305</v>
      </c>
      <c r="AF78" s="62">
        <v>6630</v>
      </c>
      <c r="AG78" s="62">
        <v>5727</v>
      </c>
      <c r="AH78" s="62">
        <v>3905</v>
      </c>
      <c r="AI78" s="62">
        <v>3330</v>
      </c>
      <c r="AJ78" s="62">
        <v>2088</v>
      </c>
      <c r="AK78" s="62">
        <v>1747</v>
      </c>
      <c r="AL78" s="62">
        <v>996</v>
      </c>
      <c r="AM78" s="62">
        <v>764</v>
      </c>
      <c r="AN78" s="61">
        <f t="shared" si="2"/>
        <v>430450</v>
      </c>
    </row>
    <row r="79" spans="1:40" hidden="1" x14ac:dyDescent="0.25">
      <c r="A79" s="61" t="s">
        <v>90</v>
      </c>
      <c r="B79" s="61" t="s">
        <v>101</v>
      </c>
      <c r="C79" s="61" t="s">
        <v>1475</v>
      </c>
      <c r="D79" s="62">
        <v>204760</v>
      </c>
      <c r="E79" s="62">
        <v>222807</v>
      </c>
      <c r="F79" s="62">
        <v>40212</v>
      </c>
      <c r="G79" s="62">
        <v>31696</v>
      </c>
      <c r="H79" s="62">
        <v>25253</v>
      </c>
      <c r="I79" s="62">
        <v>21447</v>
      </c>
      <c r="J79" s="62">
        <v>17617</v>
      </c>
      <c r="K79" s="62">
        <v>14792</v>
      </c>
      <c r="L79" s="62">
        <v>12505</v>
      </c>
      <c r="M79" s="62">
        <v>9642</v>
      </c>
      <c r="N79" s="62">
        <v>8451</v>
      </c>
      <c r="O79" s="62">
        <v>5768</v>
      </c>
      <c r="P79" s="62">
        <v>5100</v>
      </c>
      <c r="Q79" s="62">
        <v>3441</v>
      </c>
      <c r="R79" s="62">
        <v>3606</v>
      </c>
      <c r="S79" s="62">
        <v>2117</v>
      </c>
      <c r="T79" s="62">
        <v>1426</v>
      </c>
      <c r="U79" s="62">
        <v>1008</v>
      </c>
      <c r="V79" s="62">
        <v>679</v>
      </c>
      <c r="W79" s="62">
        <v>43351</v>
      </c>
      <c r="X79" s="62">
        <v>35170</v>
      </c>
      <c r="Y79" s="62">
        <v>29630</v>
      </c>
      <c r="Z79" s="62">
        <v>25805</v>
      </c>
      <c r="AA79" s="62">
        <v>17490</v>
      </c>
      <c r="AB79" s="62">
        <v>14264</v>
      </c>
      <c r="AC79" s="62">
        <v>12866</v>
      </c>
      <c r="AD79" s="62">
        <v>10763</v>
      </c>
      <c r="AE79" s="62">
        <v>9087</v>
      </c>
      <c r="AF79" s="62">
        <v>6568</v>
      </c>
      <c r="AG79" s="62">
        <v>5431</v>
      </c>
      <c r="AH79" s="62">
        <v>3702</v>
      </c>
      <c r="AI79" s="62">
        <v>3321</v>
      </c>
      <c r="AJ79" s="62">
        <v>1968</v>
      </c>
      <c r="AK79" s="62">
        <v>1777</v>
      </c>
      <c r="AL79" s="62">
        <v>1022</v>
      </c>
      <c r="AM79" s="62">
        <v>592</v>
      </c>
      <c r="AN79" s="61">
        <f t="shared" si="2"/>
        <v>427567</v>
      </c>
    </row>
    <row r="80" spans="1:40" hidden="1" x14ac:dyDescent="0.25">
      <c r="A80" s="61" t="s">
        <v>713</v>
      </c>
      <c r="B80" s="61" t="s">
        <v>725</v>
      </c>
      <c r="C80" s="61" t="s">
        <v>1390</v>
      </c>
      <c r="D80" s="62">
        <v>215118</v>
      </c>
      <c r="E80" s="62">
        <v>211065</v>
      </c>
      <c r="F80" s="62">
        <v>40528</v>
      </c>
      <c r="G80" s="62">
        <v>35499</v>
      </c>
      <c r="H80" s="62">
        <v>24573</v>
      </c>
      <c r="I80" s="62">
        <v>21722</v>
      </c>
      <c r="J80" s="62">
        <v>19410</v>
      </c>
      <c r="K80" s="62">
        <v>16085</v>
      </c>
      <c r="L80" s="62">
        <v>14581</v>
      </c>
      <c r="M80" s="62">
        <v>9987</v>
      </c>
      <c r="N80" s="62">
        <v>9489</v>
      </c>
      <c r="O80" s="62">
        <v>5003</v>
      </c>
      <c r="P80" s="62">
        <v>5902</v>
      </c>
      <c r="Q80" s="62">
        <v>2893</v>
      </c>
      <c r="R80" s="62">
        <v>3811</v>
      </c>
      <c r="S80" s="62">
        <v>1614</v>
      </c>
      <c r="T80" s="62">
        <v>2263</v>
      </c>
      <c r="U80" s="62">
        <v>864</v>
      </c>
      <c r="V80" s="62">
        <v>894</v>
      </c>
      <c r="W80" s="62">
        <v>43077</v>
      </c>
      <c r="X80" s="62">
        <v>35805</v>
      </c>
      <c r="Y80" s="62">
        <v>25201</v>
      </c>
      <c r="Z80" s="62">
        <v>20122</v>
      </c>
      <c r="AA80" s="62">
        <v>13538</v>
      </c>
      <c r="AB80" s="62">
        <v>12913</v>
      </c>
      <c r="AC80" s="62">
        <v>13587</v>
      </c>
      <c r="AD80" s="62">
        <v>10448</v>
      </c>
      <c r="AE80" s="62">
        <v>9983</v>
      </c>
      <c r="AF80" s="62">
        <v>6216</v>
      </c>
      <c r="AG80" s="62">
        <v>6741</v>
      </c>
      <c r="AH80" s="62">
        <v>3780</v>
      </c>
      <c r="AI80" s="62">
        <v>4236</v>
      </c>
      <c r="AJ80" s="62">
        <v>1623</v>
      </c>
      <c r="AK80" s="62">
        <v>2176</v>
      </c>
      <c r="AL80" s="62">
        <v>808</v>
      </c>
      <c r="AM80" s="62">
        <v>811</v>
      </c>
      <c r="AN80" s="61">
        <f t="shared" si="2"/>
        <v>426183</v>
      </c>
    </row>
    <row r="81" spans="1:40" hidden="1" x14ac:dyDescent="0.25">
      <c r="A81" s="61" t="s">
        <v>265</v>
      </c>
      <c r="B81" s="61" t="s">
        <v>269</v>
      </c>
      <c r="C81" s="61" t="s">
        <v>1020</v>
      </c>
      <c r="D81" s="62">
        <v>207510</v>
      </c>
      <c r="E81" s="62">
        <v>218088</v>
      </c>
      <c r="F81" s="62">
        <v>36646</v>
      </c>
      <c r="G81" s="62">
        <v>30542</v>
      </c>
      <c r="H81" s="62">
        <v>25154</v>
      </c>
      <c r="I81" s="62">
        <v>20786</v>
      </c>
      <c r="J81" s="62">
        <v>22552</v>
      </c>
      <c r="K81" s="62">
        <v>18715</v>
      </c>
      <c r="L81" s="62">
        <v>14795</v>
      </c>
      <c r="M81" s="62">
        <v>11781</v>
      </c>
      <c r="N81" s="62">
        <v>8258</v>
      </c>
      <c r="O81" s="62">
        <v>5712</v>
      </c>
      <c r="P81" s="62">
        <v>3327</v>
      </c>
      <c r="Q81" s="62">
        <v>3073</v>
      </c>
      <c r="R81" s="62">
        <v>1983</v>
      </c>
      <c r="S81" s="62">
        <v>1749</v>
      </c>
      <c r="T81" s="62">
        <v>1183</v>
      </c>
      <c r="U81" s="62">
        <v>675</v>
      </c>
      <c r="V81" s="62">
        <v>579</v>
      </c>
      <c r="W81" s="62">
        <v>35797</v>
      </c>
      <c r="X81" s="62">
        <v>29100</v>
      </c>
      <c r="Y81" s="62">
        <v>24879</v>
      </c>
      <c r="Z81" s="62">
        <v>20344</v>
      </c>
      <c r="AA81" s="62">
        <v>21468</v>
      </c>
      <c r="AB81" s="62">
        <v>20724</v>
      </c>
      <c r="AC81" s="62">
        <v>16034</v>
      </c>
      <c r="AD81" s="62">
        <v>15664</v>
      </c>
      <c r="AE81" s="62">
        <v>10625</v>
      </c>
      <c r="AF81" s="62">
        <v>8579</v>
      </c>
      <c r="AG81" s="62">
        <v>4943</v>
      </c>
      <c r="AH81" s="62">
        <v>4093</v>
      </c>
      <c r="AI81" s="62">
        <v>2106</v>
      </c>
      <c r="AJ81" s="62">
        <v>1909</v>
      </c>
      <c r="AK81" s="62">
        <v>800</v>
      </c>
      <c r="AL81" s="62">
        <v>604</v>
      </c>
      <c r="AM81" s="62">
        <v>419</v>
      </c>
      <c r="AN81" s="61">
        <f t="shared" si="2"/>
        <v>425598</v>
      </c>
    </row>
    <row r="82" spans="1:40" hidden="1" x14ac:dyDescent="0.25">
      <c r="A82" s="61" t="s">
        <v>330</v>
      </c>
      <c r="B82" s="61" t="s">
        <v>348</v>
      </c>
      <c r="C82" s="61" t="s">
        <v>1884</v>
      </c>
      <c r="D82" s="62">
        <v>211715</v>
      </c>
      <c r="E82" s="62">
        <v>212287</v>
      </c>
      <c r="F82" s="62">
        <v>41796</v>
      </c>
      <c r="G82" s="62">
        <v>34057</v>
      </c>
      <c r="H82" s="62">
        <v>25048</v>
      </c>
      <c r="I82" s="62">
        <v>24091</v>
      </c>
      <c r="J82" s="62">
        <v>19206</v>
      </c>
      <c r="K82" s="62">
        <v>15448</v>
      </c>
      <c r="L82" s="62">
        <v>12898</v>
      </c>
      <c r="M82" s="62">
        <v>9554</v>
      </c>
      <c r="N82" s="62">
        <v>8184</v>
      </c>
      <c r="O82" s="62">
        <v>5106</v>
      </c>
      <c r="P82" s="62">
        <v>5095</v>
      </c>
      <c r="Q82" s="62">
        <v>2830</v>
      </c>
      <c r="R82" s="62">
        <v>3087</v>
      </c>
      <c r="S82" s="62">
        <v>1726</v>
      </c>
      <c r="T82" s="62">
        <v>1893</v>
      </c>
      <c r="U82" s="62">
        <v>895</v>
      </c>
      <c r="V82" s="62">
        <v>801</v>
      </c>
      <c r="W82" s="62">
        <v>42508</v>
      </c>
      <c r="X82" s="62">
        <v>34940</v>
      </c>
      <c r="Y82" s="62">
        <v>27110</v>
      </c>
      <c r="Z82" s="62">
        <v>21661</v>
      </c>
      <c r="AA82" s="62">
        <v>15206</v>
      </c>
      <c r="AB82" s="62">
        <v>13945</v>
      </c>
      <c r="AC82" s="62">
        <v>13203</v>
      </c>
      <c r="AD82" s="62">
        <v>10627</v>
      </c>
      <c r="AE82" s="62">
        <v>9140</v>
      </c>
      <c r="AF82" s="62">
        <v>6088</v>
      </c>
      <c r="AG82" s="62">
        <v>5662</v>
      </c>
      <c r="AH82" s="62">
        <v>3441</v>
      </c>
      <c r="AI82" s="62">
        <v>3322</v>
      </c>
      <c r="AJ82" s="62">
        <v>1793</v>
      </c>
      <c r="AK82" s="62">
        <v>1918</v>
      </c>
      <c r="AL82" s="62">
        <v>932</v>
      </c>
      <c r="AM82" s="62">
        <v>791</v>
      </c>
      <c r="AN82" s="61">
        <f t="shared" si="2"/>
        <v>424002</v>
      </c>
    </row>
    <row r="83" spans="1:40" hidden="1" x14ac:dyDescent="0.25">
      <c r="A83" s="61" t="s">
        <v>68</v>
      </c>
      <c r="B83" s="61" t="s">
        <v>80</v>
      </c>
      <c r="C83" s="61" t="s">
        <v>1100</v>
      </c>
      <c r="D83" s="62">
        <v>210943</v>
      </c>
      <c r="E83" s="62">
        <v>212431</v>
      </c>
      <c r="F83" s="62">
        <v>22202</v>
      </c>
      <c r="G83" s="62">
        <v>23238</v>
      </c>
      <c r="H83" s="62">
        <v>26151</v>
      </c>
      <c r="I83" s="62">
        <v>28248</v>
      </c>
      <c r="J83" s="62">
        <v>20603</v>
      </c>
      <c r="K83" s="62">
        <v>15497</v>
      </c>
      <c r="L83" s="62">
        <v>13135</v>
      </c>
      <c r="M83" s="62">
        <v>12788</v>
      </c>
      <c r="N83" s="62">
        <v>10292</v>
      </c>
      <c r="O83" s="62">
        <v>9930</v>
      </c>
      <c r="P83" s="62">
        <v>7395</v>
      </c>
      <c r="Q83" s="62">
        <v>6990</v>
      </c>
      <c r="R83" s="62">
        <v>4659</v>
      </c>
      <c r="S83" s="62">
        <v>4290</v>
      </c>
      <c r="T83" s="62">
        <v>2549</v>
      </c>
      <c r="U83" s="62">
        <v>2007</v>
      </c>
      <c r="V83" s="62">
        <v>969</v>
      </c>
      <c r="W83" s="62">
        <v>23439</v>
      </c>
      <c r="X83" s="62">
        <v>24634</v>
      </c>
      <c r="Y83" s="62">
        <v>27793</v>
      </c>
      <c r="Z83" s="62">
        <v>27826</v>
      </c>
      <c r="AA83" s="62">
        <v>21871</v>
      </c>
      <c r="AB83" s="62">
        <v>15505</v>
      </c>
      <c r="AC83" s="62">
        <v>12536</v>
      </c>
      <c r="AD83" s="62">
        <v>11111</v>
      </c>
      <c r="AE83" s="62">
        <v>10532</v>
      </c>
      <c r="AF83" s="62">
        <v>9513</v>
      </c>
      <c r="AG83" s="62">
        <v>7649</v>
      </c>
      <c r="AH83" s="62">
        <v>6412</v>
      </c>
      <c r="AI83" s="62">
        <v>4634</v>
      </c>
      <c r="AJ83" s="62">
        <v>3782</v>
      </c>
      <c r="AK83" s="62">
        <v>2391</v>
      </c>
      <c r="AL83" s="62">
        <v>1902</v>
      </c>
      <c r="AM83" s="62">
        <v>901</v>
      </c>
      <c r="AN83" s="61">
        <f t="shared" si="2"/>
        <v>423374</v>
      </c>
    </row>
    <row r="84" spans="1:40" hidden="1" x14ac:dyDescent="0.25">
      <c r="A84" s="61" t="s">
        <v>272</v>
      </c>
      <c r="B84" s="61" t="s">
        <v>273</v>
      </c>
      <c r="C84" s="61" t="s">
        <v>1141</v>
      </c>
      <c r="D84" s="62">
        <v>198641</v>
      </c>
      <c r="E84" s="62">
        <v>222632</v>
      </c>
      <c r="F84" s="62">
        <v>38757</v>
      </c>
      <c r="G84" s="62">
        <v>31000</v>
      </c>
      <c r="H84" s="62">
        <v>25023</v>
      </c>
      <c r="I84" s="62">
        <v>21038</v>
      </c>
      <c r="J84" s="62">
        <v>17207</v>
      </c>
      <c r="K84" s="62">
        <v>14229</v>
      </c>
      <c r="L84" s="62">
        <v>11737</v>
      </c>
      <c r="M84" s="62">
        <v>9200</v>
      </c>
      <c r="N84" s="62">
        <v>7818</v>
      </c>
      <c r="O84" s="62">
        <v>5624</v>
      </c>
      <c r="P84" s="62">
        <v>4828</v>
      </c>
      <c r="Q84" s="62">
        <v>3563</v>
      </c>
      <c r="R84" s="62">
        <v>2955</v>
      </c>
      <c r="S84" s="62">
        <v>2044</v>
      </c>
      <c r="T84" s="62">
        <v>1938</v>
      </c>
      <c r="U84" s="62">
        <v>992</v>
      </c>
      <c r="V84" s="62">
        <v>688</v>
      </c>
      <c r="W84" s="62">
        <v>42142</v>
      </c>
      <c r="X84" s="62">
        <v>35258</v>
      </c>
      <c r="Y84" s="62">
        <v>30083</v>
      </c>
      <c r="Z84" s="62">
        <v>25965</v>
      </c>
      <c r="AA84" s="62">
        <v>17995</v>
      </c>
      <c r="AB84" s="62">
        <v>14215</v>
      </c>
      <c r="AC84" s="62">
        <v>12836</v>
      </c>
      <c r="AD84" s="62">
        <v>10865</v>
      </c>
      <c r="AE84" s="62">
        <v>8790</v>
      </c>
      <c r="AF84" s="62">
        <v>6524</v>
      </c>
      <c r="AG84" s="62">
        <v>5145</v>
      </c>
      <c r="AH84" s="62">
        <v>4054</v>
      </c>
      <c r="AI84" s="62">
        <v>3087</v>
      </c>
      <c r="AJ84" s="62">
        <v>2256</v>
      </c>
      <c r="AK84" s="62">
        <v>1659</v>
      </c>
      <c r="AL84" s="62">
        <v>1251</v>
      </c>
      <c r="AM84" s="62">
        <v>507</v>
      </c>
      <c r="AN84" s="61">
        <f t="shared" si="2"/>
        <v>421273</v>
      </c>
    </row>
    <row r="85" spans="1:40" hidden="1" x14ac:dyDescent="0.25">
      <c r="A85" s="61" t="s">
        <v>622</v>
      </c>
      <c r="B85" s="61" t="s">
        <v>631</v>
      </c>
      <c r="C85" s="61" t="s">
        <v>1404</v>
      </c>
      <c r="D85" s="62">
        <v>212603</v>
      </c>
      <c r="E85" s="62">
        <v>207344</v>
      </c>
      <c r="F85" s="62">
        <v>32903</v>
      </c>
      <c r="G85" s="62">
        <v>30613</v>
      </c>
      <c r="H85" s="62">
        <v>28456</v>
      </c>
      <c r="I85" s="62">
        <v>25365</v>
      </c>
      <c r="J85" s="62">
        <v>17949</v>
      </c>
      <c r="K85" s="62">
        <v>14754</v>
      </c>
      <c r="L85" s="62">
        <v>11642</v>
      </c>
      <c r="M85" s="62">
        <v>9967</v>
      </c>
      <c r="N85" s="62">
        <v>8334</v>
      </c>
      <c r="O85" s="62">
        <v>7168</v>
      </c>
      <c r="P85" s="62">
        <v>5763</v>
      </c>
      <c r="Q85" s="62">
        <v>5607</v>
      </c>
      <c r="R85" s="62">
        <v>4084</v>
      </c>
      <c r="S85" s="62">
        <v>3727</v>
      </c>
      <c r="T85" s="62">
        <v>2996</v>
      </c>
      <c r="U85" s="62">
        <v>2017</v>
      </c>
      <c r="V85" s="62">
        <v>1258</v>
      </c>
      <c r="W85" s="62">
        <v>33235</v>
      </c>
      <c r="X85" s="62">
        <v>29380</v>
      </c>
      <c r="Y85" s="62">
        <v>28196</v>
      </c>
      <c r="Z85" s="62">
        <v>25372</v>
      </c>
      <c r="AA85" s="62">
        <v>18108</v>
      </c>
      <c r="AB85" s="62">
        <v>15057</v>
      </c>
      <c r="AC85" s="62">
        <v>12180</v>
      </c>
      <c r="AD85" s="62">
        <v>11174</v>
      </c>
      <c r="AE85" s="62">
        <v>8069</v>
      </c>
      <c r="AF85" s="62">
        <v>6878</v>
      </c>
      <c r="AG85" s="62">
        <v>4650</v>
      </c>
      <c r="AH85" s="62">
        <v>4804</v>
      </c>
      <c r="AI85" s="62">
        <v>2688</v>
      </c>
      <c r="AJ85" s="62">
        <v>3065</v>
      </c>
      <c r="AK85" s="62">
        <v>1802</v>
      </c>
      <c r="AL85" s="62">
        <v>1763</v>
      </c>
      <c r="AM85" s="62">
        <v>923</v>
      </c>
      <c r="AN85" s="61">
        <f t="shared" si="2"/>
        <v>419947</v>
      </c>
    </row>
    <row r="86" spans="1:40" hidden="1" x14ac:dyDescent="0.25">
      <c r="A86" s="61" t="s">
        <v>254</v>
      </c>
      <c r="B86" s="61" t="s">
        <v>1850</v>
      </c>
      <c r="C86" s="61" t="s">
        <v>1593</v>
      </c>
      <c r="D86" s="62">
        <v>215992</v>
      </c>
      <c r="E86" s="62">
        <v>202910</v>
      </c>
      <c r="F86" s="62">
        <v>25900</v>
      </c>
      <c r="G86" s="62">
        <v>26468</v>
      </c>
      <c r="H86" s="62">
        <v>27867</v>
      </c>
      <c r="I86" s="62">
        <v>25774</v>
      </c>
      <c r="J86" s="62">
        <v>18155</v>
      </c>
      <c r="K86" s="62">
        <v>14461</v>
      </c>
      <c r="L86" s="62">
        <v>13321</v>
      </c>
      <c r="M86" s="62">
        <v>13167</v>
      </c>
      <c r="N86" s="62">
        <v>11527</v>
      </c>
      <c r="O86" s="62">
        <v>10534</v>
      </c>
      <c r="P86" s="62">
        <v>7516</v>
      </c>
      <c r="Q86" s="62">
        <v>6741</v>
      </c>
      <c r="R86" s="62">
        <v>5437</v>
      </c>
      <c r="S86" s="62">
        <v>3998</v>
      </c>
      <c r="T86" s="62">
        <v>2635</v>
      </c>
      <c r="U86" s="62">
        <v>1579</v>
      </c>
      <c r="V86" s="62">
        <v>912</v>
      </c>
      <c r="W86" s="62">
        <v>26859</v>
      </c>
      <c r="X86" s="62">
        <v>27960</v>
      </c>
      <c r="Y86" s="62">
        <v>28583</v>
      </c>
      <c r="Z86" s="62">
        <v>25058</v>
      </c>
      <c r="AA86" s="62">
        <v>18258</v>
      </c>
      <c r="AB86" s="62">
        <v>13007</v>
      </c>
      <c r="AC86" s="62">
        <v>10549</v>
      </c>
      <c r="AD86" s="62">
        <v>9785</v>
      </c>
      <c r="AE86" s="62">
        <v>9295</v>
      </c>
      <c r="AF86" s="62">
        <v>8499</v>
      </c>
      <c r="AG86" s="62">
        <v>6822</v>
      </c>
      <c r="AH86" s="62">
        <v>5766</v>
      </c>
      <c r="AI86" s="62">
        <v>4468</v>
      </c>
      <c r="AJ86" s="62">
        <v>3543</v>
      </c>
      <c r="AK86" s="62">
        <v>2176</v>
      </c>
      <c r="AL86" s="62">
        <v>1535</v>
      </c>
      <c r="AM86" s="62">
        <v>747</v>
      </c>
      <c r="AN86" s="61">
        <f t="shared" si="2"/>
        <v>418902</v>
      </c>
    </row>
    <row r="87" spans="1:40" hidden="1" x14ac:dyDescent="0.25">
      <c r="A87" s="61" t="s">
        <v>713</v>
      </c>
      <c r="B87" s="61" t="s">
        <v>721</v>
      </c>
      <c r="C87" s="61" t="s">
        <v>1435</v>
      </c>
      <c r="D87" s="62">
        <v>207527</v>
      </c>
      <c r="E87" s="62">
        <v>210355</v>
      </c>
      <c r="F87" s="62">
        <v>41039</v>
      </c>
      <c r="G87" s="62">
        <v>32933</v>
      </c>
      <c r="H87" s="62">
        <v>23701</v>
      </c>
      <c r="I87" s="62">
        <v>22592</v>
      </c>
      <c r="J87" s="62">
        <v>18956</v>
      </c>
      <c r="K87" s="62">
        <v>15277</v>
      </c>
      <c r="L87" s="62">
        <v>12894</v>
      </c>
      <c r="M87" s="62">
        <v>8980</v>
      </c>
      <c r="N87" s="62">
        <v>8745</v>
      </c>
      <c r="O87" s="62">
        <v>4997</v>
      </c>
      <c r="P87" s="62">
        <v>5940</v>
      </c>
      <c r="Q87" s="62">
        <v>2864</v>
      </c>
      <c r="R87" s="62">
        <v>3533</v>
      </c>
      <c r="S87" s="62">
        <v>1508</v>
      </c>
      <c r="T87" s="62">
        <v>2029</v>
      </c>
      <c r="U87" s="62">
        <v>729</v>
      </c>
      <c r="V87" s="62">
        <v>810</v>
      </c>
      <c r="W87" s="62">
        <v>43652</v>
      </c>
      <c r="X87" s="62">
        <v>34470</v>
      </c>
      <c r="Y87" s="62">
        <v>25481</v>
      </c>
      <c r="Z87" s="62">
        <v>20070</v>
      </c>
      <c r="AA87" s="62">
        <v>14901</v>
      </c>
      <c r="AB87" s="62">
        <v>13682</v>
      </c>
      <c r="AC87" s="62">
        <v>13311</v>
      </c>
      <c r="AD87" s="62">
        <v>10639</v>
      </c>
      <c r="AE87" s="62">
        <v>9264</v>
      </c>
      <c r="AF87" s="62">
        <v>5921</v>
      </c>
      <c r="AG87" s="62">
        <v>6104</v>
      </c>
      <c r="AH87" s="62">
        <v>3491</v>
      </c>
      <c r="AI87" s="62">
        <v>3841</v>
      </c>
      <c r="AJ87" s="62">
        <v>1972</v>
      </c>
      <c r="AK87" s="62">
        <v>1992</v>
      </c>
      <c r="AL87" s="62">
        <v>822</v>
      </c>
      <c r="AM87" s="62">
        <v>742</v>
      </c>
      <c r="AN87" s="61">
        <f t="shared" si="2"/>
        <v>417882</v>
      </c>
    </row>
    <row r="88" spans="1:40" hidden="1" x14ac:dyDescent="0.25">
      <c r="A88" s="61" t="s">
        <v>429</v>
      </c>
      <c r="B88" s="61" t="s">
        <v>434</v>
      </c>
      <c r="C88" s="61" t="s">
        <v>1179</v>
      </c>
      <c r="D88" s="62">
        <v>205889</v>
      </c>
      <c r="E88" s="62">
        <v>211701</v>
      </c>
      <c r="F88" s="62">
        <v>39000</v>
      </c>
      <c r="G88" s="62">
        <v>32902</v>
      </c>
      <c r="H88" s="62">
        <v>24744</v>
      </c>
      <c r="I88" s="62">
        <v>20651</v>
      </c>
      <c r="J88" s="62">
        <v>17402</v>
      </c>
      <c r="K88" s="62">
        <v>15393</v>
      </c>
      <c r="L88" s="62">
        <v>12590</v>
      </c>
      <c r="M88" s="62">
        <v>10381</v>
      </c>
      <c r="N88" s="62">
        <v>8870</v>
      </c>
      <c r="O88" s="62">
        <v>5294</v>
      </c>
      <c r="P88" s="62">
        <v>5386</v>
      </c>
      <c r="Q88" s="62">
        <v>3652</v>
      </c>
      <c r="R88" s="62">
        <v>3699</v>
      </c>
      <c r="S88" s="62">
        <v>2156</v>
      </c>
      <c r="T88" s="62">
        <v>2023</v>
      </c>
      <c r="U88" s="62">
        <v>1002</v>
      </c>
      <c r="V88" s="62">
        <v>744</v>
      </c>
      <c r="W88" s="62">
        <v>40466</v>
      </c>
      <c r="X88" s="62">
        <v>32473</v>
      </c>
      <c r="Y88" s="62">
        <v>26970</v>
      </c>
      <c r="Z88" s="62">
        <v>21527</v>
      </c>
      <c r="AA88" s="62">
        <v>17049</v>
      </c>
      <c r="AB88" s="62">
        <v>15146</v>
      </c>
      <c r="AC88" s="62">
        <v>12220</v>
      </c>
      <c r="AD88" s="62">
        <v>11302</v>
      </c>
      <c r="AE88" s="62">
        <v>9053</v>
      </c>
      <c r="AF88" s="62">
        <v>7021</v>
      </c>
      <c r="AG88" s="62">
        <v>5516</v>
      </c>
      <c r="AH88" s="62">
        <v>4717</v>
      </c>
      <c r="AI88" s="62">
        <v>3190</v>
      </c>
      <c r="AJ88" s="62">
        <v>2300</v>
      </c>
      <c r="AK88" s="62">
        <v>1498</v>
      </c>
      <c r="AL88" s="62">
        <v>794</v>
      </c>
      <c r="AM88" s="62">
        <v>459</v>
      </c>
      <c r="AN88" s="61">
        <f t="shared" si="2"/>
        <v>417590</v>
      </c>
    </row>
    <row r="89" spans="1:40" hidden="1" x14ac:dyDescent="0.25">
      <c r="A89" s="61" t="s">
        <v>68</v>
      </c>
      <c r="B89" s="61" t="s">
        <v>69</v>
      </c>
      <c r="C89" s="61" t="s">
        <v>1100</v>
      </c>
      <c r="D89" s="62">
        <v>206268</v>
      </c>
      <c r="E89" s="62">
        <v>209696</v>
      </c>
      <c r="F89" s="62">
        <v>21616</v>
      </c>
      <c r="G89" s="62">
        <v>23547</v>
      </c>
      <c r="H89" s="62">
        <v>26355</v>
      </c>
      <c r="I89" s="62">
        <v>24712</v>
      </c>
      <c r="J89" s="62">
        <v>18348</v>
      </c>
      <c r="K89" s="62">
        <v>15668</v>
      </c>
      <c r="L89" s="62">
        <v>13770</v>
      </c>
      <c r="M89" s="62">
        <v>13324</v>
      </c>
      <c r="N89" s="62">
        <v>10699</v>
      </c>
      <c r="O89" s="62">
        <v>10118</v>
      </c>
      <c r="P89" s="62">
        <v>7160</v>
      </c>
      <c r="Q89" s="62">
        <v>6962</v>
      </c>
      <c r="R89" s="62">
        <v>4190</v>
      </c>
      <c r="S89" s="62">
        <v>4679</v>
      </c>
      <c r="T89" s="62">
        <v>2331</v>
      </c>
      <c r="U89" s="62">
        <v>1870</v>
      </c>
      <c r="V89" s="62">
        <v>919</v>
      </c>
      <c r="W89" s="62">
        <v>22953</v>
      </c>
      <c r="X89" s="62">
        <v>25069</v>
      </c>
      <c r="Y89" s="62">
        <v>26978</v>
      </c>
      <c r="Z89" s="62">
        <v>26203</v>
      </c>
      <c r="AA89" s="62">
        <v>20812</v>
      </c>
      <c r="AB89" s="62">
        <v>15376</v>
      </c>
      <c r="AC89" s="62">
        <v>12693</v>
      </c>
      <c r="AD89" s="62">
        <v>11318</v>
      </c>
      <c r="AE89" s="62">
        <v>10737</v>
      </c>
      <c r="AF89" s="62">
        <v>9480</v>
      </c>
      <c r="AG89" s="62">
        <v>7503</v>
      </c>
      <c r="AH89" s="62">
        <v>6686</v>
      </c>
      <c r="AI89" s="62">
        <v>4834</v>
      </c>
      <c r="AJ89" s="62">
        <v>4058</v>
      </c>
      <c r="AK89" s="62">
        <v>2405</v>
      </c>
      <c r="AL89" s="62">
        <v>1738</v>
      </c>
      <c r="AM89" s="62">
        <v>853</v>
      </c>
      <c r="AN89" s="61">
        <f t="shared" si="2"/>
        <v>415964</v>
      </c>
    </row>
    <row r="90" spans="1:40" hidden="1" x14ac:dyDescent="0.25">
      <c r="A90" s="61" t="s">
        <v>272</v>
      </c>
      <c r="B90" s="61" t="s">
        <v>275</v>
      </c>
      <c r="C90" s="61" t="s">
        <v>1317</v>
      </c>
      <c r="D90" s="62">
        <v>202218</v>
      </c>
      <c r="E90" s="62">
        <v>210786</v>
      </c>
      <c r="F90" s="62">
        <v>39302</v>
      </c>
      <c r="G90" s="62">
        <v>29719</v>
      </c>
      <c r="H90" s="62">
        <v>25130</v>
      </c>
      <c r="I90" s="62">
        <v>21683</v>
      </c>
      <c r="J90" s="62">
        <v>17229</v>
      </c>
      <c r="K90" s="62">
        <v>14892</v>
      </c>
      <c r="L90" s="62">
        <v>12136</v>
      </c>
      <c r="M90" s="62">
        <v>9735</v>
      </c>
      <c r="N90" s="62">
        <v>8048</v>
      </c>
      <c r="O90" s="62">
        <v>6023</v>
      </c>
      <c r="P90" s="62">
        <v>4635</v>
      </c>
      <c r="Q90" s="62">
        <v>4296</v>
      </c>
      <c r="R90" s="62">
        <v>3408</v>
      </c>
      <c r="S90" s="62">
        <v>2581</v>
      </c>
      <c r="T90" s="62">
        <v>1681</v>
      </c>
      <c r="U90" s="62">
        <v>1071</v>
      </c>
      <c r="V90" s="62">
        <v>649</v>
      </c>
      <c r="W90" s="62">
        <v>41465</v>
      </c>
      <c r="X90" s="62">
        <v>31843</v>
      </c>
      <c r="Y90" s="62">
        <v>27428</v>
      </c>
      <c r="Z90" s="62">
        <v>23889</v>
      </c>
      <c r="AA90" s="62">
        <v>16599</v>
      </c>
      <c r="AB90" s="62">
        <v>13979</v>
      </c>
      <c r="AC90" s="62">
        <v>12543</v>
      </c>
      <c r="AD90" s="62">
        <v>10691</v>
      </c>
      <c r="AE90" s="62">
        <v>8661</v>
      </c>
      <c r="AF90" s="62">
        <v>6706</v>
      </c>
      <c r="AG90" s="62">
        <v>5019</v>
      </c>
      <c r="AH90" s="62">
        <v>3818</v>
      </c>
      <c r="AI90" s="62">
        <v>2830</v>
      </c>
      <c r="AJ90" s="62">
        <v>1947</v>
      </c>
      <c r="AK90" s="62">
        <v>1462</v>
      </c>
      <c r="AL90" s="62">
        <v>1284</v>
      </c>
      <c r="AM90" s="62">
        <v>622</v>
      </c>
      <c r="AN90" s="61">
        <f t="shared" si="2"/>
        <v>413004</v>
      </c>
    </row>
    <row r="91" spans="1:40" hidden="1" x14ac:dyDescent="0.25">
      <c r="A91" s="61" t="s">
        <v>483</v>
      </c>
      <c r="B91" s="61" t="s">
        <v>489</v>
      </c>
      <c r="C91" s="61" t="s">
        <v>1095</v>
      </c>
      <c r="D91" s="62">
        <v>202825</v>
      </c>
      <c r="E91" s="62">
        <v>209793</v>
      </c>
      <c r="F91" s="62">
        <v>29969</v>
      </c>
      <c r="G91" s="62">
        <v>25045</v>
      </c>
      <c r="H91" s="62">
        <v>23620</v>
      </c>
      <c r="I91" s="62">
        <v>19807</v>
      </c>
      <c r="J91" s="62">
        <v>20011</v>
      </c>
      <c r="K91" s="62">
        <v>18563</v>
      </c>
      <c r="L91" s="62">
        <v>14872</v>
      </c>
      <c r="M91" s="62">
        <v>13222</v>
      </c>
      <c r="N91" s="62">
        <v>9389</v>
      </c>
      <c r="O91" s="62">
        <v>8142</v>
      </c>
      <c r="P91" s="62">
        <v>5466</v>
      </c>
      <c r="Q91" s="62">
        <v>5110</v>
      </c>
      <c r="R91" s="62">
        <v>3004</v>
      </c>
      <c r="S91" s="62">
        <v>2961</v>
      </c>
      <c r="T91" s="62">
        <v>1632</v>
      </c>
      <c r="U91" s="62">
        <v>1274</v>
      </c>
      <c r="V91" s="62">
        <v>738</v>
      </c>
      <c r="W91" s="62">
        <v>30443</v>
      </c>
      <c r="X91" s="62">
        <v>24429</v>
      </c>
      <c r="Y91" s="62">
        <v>22048</v>
      </c>
      <c r="Z91" s="62">
        <v>20513</v>
      </c>
      <c r="AA91" s="62">
        <v>21422</v>
      </c>
      <c r="AB91" s="62">
        <v>20047</v>
      </c>
      <c r="AC91" s="62">
        <v>17129</v>
      </c>
      <c r="AD91" s="62">
        <v>16108</v>
      </c>
      <c r="AE91" s="62">
        <v>10902</v>
      </c>
      <c r="AF91" s="62">
        <v>9679</v>
      </c>
      <c r="AG91" s="62">
        <v>5458</v>
      </c>
      <c r="AH91" s="62">
        <v>5212</v>
      </c>
      <c r="AI91" s="62">
        <v>2401</v>
      </c>
      <c r="AJ91" s="62">
        <v>2130</v>
      </c>
      <c r="AK91" s="62">
        <v>921</v>
      </c>
      <c r="AL91" s="62">
        <v>618</v>
      </c>
      <c r="AM91" s="62">
        <v>333</v>
      </c>
      <c r="AN91" s="61">
        <f t="shared" si="2"/>
        <v>412618</v>
      </c>
    </row>
    <row r="92" spans="1:40" hidden="1" x14ac:dyDescent="0.25">
      <c r="A92" s="61" t="s">
        <v>429</v>
      </c>
      <c r="B92" s="61" t="s">
        <v>447</v>
      </c>
      <c r="C92" s="61" t="s">
        <v>1659</v>
      </c>
      <c r="D92" s="62">
        <v>206075</v>
      </c>
      <c r="E92" s="62">
        <v>203234</v>
      </c>
      <c r="F92" s="62">
        <v>41543</v>
      </c>
      <c r="G92" s="62">
        <v>34252</v>
      </c>
      <c r="H92" s="62">
        <v>24277</v>
      </c>
      <c r="I92" s="62">
        <v>22132</v>
      </c>
      <c r="J92" s="62">
        <v>18705</v>
      </c>
      <c r="K92" s="62">
        <v>14584</v>
      </c>
      <c r="L92" s="62">
        <v>11606</v>
      </c>
      <c r="M92" s="62">
        <v>8343</v>
      </c>
      <c r="N92" s="62">
        <v>7925</v>
      </c>
      <c r="O92" s="62">
        <v>4614</v>
      </c>
      <c r="P92" s="62">
        <v>5183</v>
      </c>
      <c r="Q92" s="62">
        <v>3188</v>
      </c>
      <c r="R92" s="62">
        <v>3662</v>
      </c>
      <c r="S92" s="62">
        <v>1937</v>
      </c>
      <c r="T92" s="62">
        <v>2323</v>
      </c>
      <c r="U92" s="62">
        <v>920</v>
      </c>
      <c r="V92" s="62">
        <v>881</v>
      </c>
      <c r="W92" s="62">
        <v>42324</v>
      </c>
      <c r="X92" s="62">
        <v>34122</v>
      </c>
      <c r="Y92" s="62">
        <v>24198</v>
      </c>
      <c r="Z92" s="62">
        <v>18796</v>
      </c>
      <c r="AA92" s="62">
        <v>13885</v>
      </c>
      <c r="AB92" s="62">
        <v>14127</v>
      </c>
      <c r="AC92" s="62">
        <v>13264</v>
      </c>
      <c r="AD92" s="62">
        <v>10398</v>
      </c>
      <c r="AE92" s="62">
        <v>8470</v>
      </c>
      <c r="AF92" s="62">
        <v>5519</v>
      </c>
      <c r="AG92" s="62">
        <v>5257</v>
      </c>
      <c r="AH92" s="62">
        <v>3519</v>
      </c>
      <c r="AI92" s="62">
        <v>3395</v>
      </c>
      <c r="AJ92" s="62">
        <v>2029</v>
      </c>
      <c r="AK92" s="62">
        <v>1995</v>
      </c>
      <c r="AL92" s="62">
        <v>1095</v>
      </c>
      <c r="AM92" s="62">
        <v>841</v>
      </c>
      <c r="AN92" s="61">
        <f t="shared" si="2"/>
        <v>409309</v>
      </c>
    </row>
    <row r="93" spans="1:40" hidden="1" x14ac:dyDescent="0.25">
      <c r="A93" s="61" t="s">
        <v>38</v>
      </c>
      <c r="B93" s="61" t="s">
        <v>67</v>
      </c>
      <c r="C93" s="61" t="s">
        <v>1633</v>
      </c>
      <c r="D93" s="62">
        <v>198756</v>
      </c>
      <c r="E93" s="62">
        <v>209255</v>
      </c>
      <c r="F93" s="62">
        <v>21441</v>
      </c>
      <c r="G93" s="62">
        <v>21714</v>
      </c>
      <c r="H93" s="62">
        <v>25318</v>
      </c>
      <c r="I93" s="62">
        <v>26907</v>
      </c>
      <c r="J93" s="62">
        <v>22579</v>
      </c>
      <c r="K93" s="62">
        <v>17269</v>
      </c>
      <c r="L93" s="62">
        <v>13754</v>
      </c>
      <c r="M93" s="62">
        <v>12442</v>
      </c>
      <c r="N93" s="62">
        <v>9749</v>
      </c>
      <c r="O93" s="62">
        <v>8327</v>
      </c>
      <c r="P93" s="62">
        <v>5826</v>
      </c>
      <c r="Q93" s="62">
        <v>4746</v>
      </c>
      <c r="R93" s="62">
        <v>3342</v>
      </c>
      <c r="S93" s="62">
        <v>2566</v>
      </c>
      <c r="T93" s="62">
        <v>1401</v>
      </c>
      <c r="U93" s="62">
        <v>894</v>
      </c>
      <c r="V93" s="62">
        <v>481</v>
      </c>
      <c r="W93" s="62">
        <v>22190</v>
      </c>
      <c r="X93" s="62">
        <v>22274</v>
      </c>
      <c r="Y93" s="62">
        <v>24053</v>
      </c>
      <c r="Z93" s="62">
        <v>25562</v>
      </c>
      <c r="AA93" s="62">
        <v>25312</v>
      </c>
      <c r="AB93" s="62">
        <v>19972</v>
      </c>
      <c r="AC93" s="62">
        <v>15334</v>
      </c>
      <c r="AD93" s="62">
        <v>13379</v>
      </c>
      <c r="AE93" s="62">
        <v>11135</v>
      </c>
      <c r="AF93" s="62">
        <v>9645</v>
      </c>
      <c r="AG93" s="62">
        <v>6419</v>
      </c>
      <c r="AH93" s="62">
        <v>5245</v>
      </c>
      <c r="AI93" s="62">
        <v>3463</v>
      </c>
      <c r="AJ93" s="62">
        <v>2647</v>
      </c>
      <c r="AK93" s="62">
        <v>1388</v>
      </c>
      <c r="AL93" s="62">
        <v>852</v>
      </c>
      <c r="AM93" s="62">
        <v>385</v>
      </c>
      <c r="AN93" s="61">
        <f t="shared" si="2"/>
        <v>408011</v>
      </c>
    </row>
    <row r="94" spans="1:40" hidden="1" x14ac:dyDescent="0.25">
      <c r="A94" s="61" t="s">
        <v>330</v>
      </c>
      <c r="B94" s="61" t="s">
        <v>1381</v>
      </c>
      <c r="C94" s="61" t="s">
        <v>1383</v>
      </c>
      <c r="D94" s="62">
        <v>200137</v>
      </c>
      <c r="E94" s="62">
        <v>206948</v>
      </c>
      <c r="F94" s="62">
        <v>41186</v>
      </c>
      <c r="G94" s="62">
        <v>32018</v>
      </c>
      <c r="H94" s="62">
        <v>23980</v>
      </c>
      <c r="I94" s="62">
        <v>20314</v>
      </c>
      <c r="J94" s="62">
        <v>16903</v>
      </c>
      <c r="K94" s="62">
        <v>14521</v>
      </c>
      <c r="L94" s="62">
        <v>12136</v>
      </c>
      <c r="M94" s="62">
        <v>9357</v>
      </c>
      <c r="N94" s="62">
        <v>8174</v>
      </c>
      <c r="O94" s="62">
        <v>5436</v>
      </c>
      <c r="P94" s="62">
        <v>5299</v>
      </c>
      <c r="Q94" s="62">
        <v>2659</v>
      </c>
      <c r="R94" s="62">
        <v>2898</v>
      </c>
      <c r="S94" s="62">
        <v>1506</v>
      </c>
      <c r="T94" s="62">
        <v>1943</v>
      </c>
      <c r="U94" s="62">
        <v>834</v>
      </c>
      <c r="V94" s="62">
        <v>973</v>
      </c>
      <c r="W94" s="62">
        <v>43456</v>
      </c>
      <c r="X94" s="62">
        <v>33592</v>
      </c>
      <c r="Y94" s="62">
        <v>25840</v>
      </c>
      <c r="Z94" s="62">
        <v>20880</v>
      </c>
      <c r="AA94" s="62">
        <v>15500</v>
      </c>
      <c r="AB94" s="62">
        <v>13344</v>
      </c>
      <c r="AC94" s="62">
        <v>12061</v>
      </c>
      <c r="AD94" s="62">
        <v>10219</v>
      </c>
      <c r="AE94" s="62">
        <v>8856</v>
      </c>
      <c r="AF94" s="62">
        <v>6221</v>
      </c>
      <c r="AG94" s="62">
        <v>5449</v>
      </c>
      <c r="AH94" s="62">
        <v>3420</v>
      </c>
      <c r="AI94" s="62">
        <v>3082</v>
      </c>
      <c r="AJ94" s="62">
        <v>1577</v>
      </c>
      <c r="AK94" s="62">
        <v>1784</v>
      </c>
      <c r="AL94" s="62">
        <v>870</v>
      </c>
      <c r="AM94" s="62">
        <v>797</v>
      </c>
      <c r="AN94" s="61">
        <f t="shared" si="2"/>
        <v>407085</v>
      </c>
    </row>
    <row r="95" spans="1:40" hidden="1" x14ac:dyDescent="0.25">
      <c r="A95" s="61" t="s">
        <v>115</v>
      </c>
      <c r="B95" s="61" t="s">
        <v>2497</v>
      </c>
      <c r="C95" s="61" t="s">
        <v>1063</v>
      </c>
      <c r="D95" s="62">
        <v>197409</v>
      </c>
      <c r="E95" s="62">
        <v>209520</v>
      </c>
      <c r="F95" s="62">
        <v>33872</v>
      </c>
      <c r="G95" s="62">
        <v>27082</v>
      </c>
      <c r="H95" s="62">
        <v>25974</v>
      </c>
      <c r="I95" s="62">
        <v>23965</v>
      </c>
      <c r="J95" s="62">
        <v>17774</v>
      </c>
      <c r="K95" s="62">
        <v>14305</v>
      </c>
      <c r="L95" s="62">
        <v>11730</v>
      </c>
      <c r="M95" s="62">
        <v>9758</v>
      </c>
      <c r="N95" s="62">
        <v>8368</v>
      </c>
      <c r="O95" s="62">
        <v>6412</v>
      </c>
      <c r="P95" s="62">
        <v>4984</v>
      </c>
      <c r="Q95" s="62">
        <v>3981</v>
      </c>
      <c r="R95" s="62">
        <v>3493</v>
      </c>
      <c r="S95" s="62">
        <v>2162</v>
      </c>
      <c r="T95" s="62">
        <v>1634</v>
      </c>
      <c r="U95" s="62">
        <v>1085</v>
      </c>
      <c r="V95" s="62">
        <v>830</v>
      </c>
      <c r="W95" s="62">
        <v>36310</v>
      </c>
      <c r="X95" s="62">
        <v>28501</v>
      </c>
      <c r="Y95" s="62">
        <v>28077</v>
      </c>
      <c r="Z95" s="62">
        <v>28210</v>
      </c>
      <c r="AA95" s="62">
        <v>18927</v>
      </c>
      <c r="AB95" s="62">
        <v>14726</v>
      </c>
      <c r="AC95" s="62">
        <v>12101</v>
      </c>
      <c r="AD95" s="62">
        <v>10230</v>
      </c>
      <c r="AE95" s="62">
        <v>8227</v>
      </c>
      <c r="AF95" s="62">
        <v>6813</v>
      </c>
      <c r="AG95" s="62">
        <v>5088</v>
      </c>
      <c r="AH95" s="62">
        <v>4011</v>
      </c>
      <c r="AI95" s="62">
        <v>2946</v>
      </c>
      <c r="AJ95" s="62">
        <v>2329</v>
      </c>
      <c r="AK95" s="62">
        <v>1395</v>
      </c>
      <c r="AL95" s="62">
        <v>1022</v>
      </c>
      <c r="AM95" s="62">
        <v>607</v>
      </c>
      <c r="AN95" s="61">
        <f t="shared" si="2"/>
        <v>406929</v>
      </c>
    </row>
    <row r="96" spans="1:40" hidden="1" x14ac:dyDescent="0.25">
      <c r="A96" s="61" t="s">
        <v>138</v>
      </c>
      <c r="B96" s="61" t="s">
        <v>155</v>
      </c>
      <c r="C96" s="61" t="s">
        <v>1015</v>
      </c>
      <c r="D96" s="62">
        <v>185028</v>
      </c>
      <c r="E96" s="62">
        <v>218146</v>
      </c>
      <c r="F96" s="62">
        <v>36358</v>
      </c>
      <c r="G96" s="62">
        <v>30106</v>
      </c>
      <c r="H96" s="62">
        <v>21200</v>
      </c>
      <c r="I96" s="62">
        <v>19116</v>
      </c>
      <c r="J96" s="62">
        <v>17320</v>
      </c>
      <c r="K96" s="62">
        <v>13879</v>
      </c>
      <c r="L96" s="62">
        <v>12397</v>
      </c>
      <c r="M96" s="62">
        <v>8506</v>
      </c>
      <c r="N96" s="62">
        <v>8378</v>
      </c>
      <c r="O96" s="62">
        <v>4170</v>
      </c>
      <c r="P96" s="62">
        <v>4571</v>
      </c>
      <c r="Q96" s="62">
        <v>2586</v>
      </c>
      <c r="R96" s="62">
        <v>2624</v>
      </c>
      <c r="S96" s="62">
        <v>1242</v>
      </c>
      <c r="T96" s="62">
        <v>1424</v>
      </c>
      <c r="U96" s="62">
        <v>574</v>
      </c>
      <c r="V96" s="62">
        <v>577</v>
      </c>
      <c r="W96" s="62">
        <v>40197</v>
      </c>
      <c r="X96" s="62">
        <v>32381</v>
      </c>
      <c r="Y96" s="62">
        <v>23698</v>
      </c>
      <c r="Z96" s="62">
        <v>19952</v>
      </c>
      <c r="AA96" s="62">
        <v>17715</v>
      </c>
      <c r="AB96" s="62">
        <v>16358</v>
      </c>
      <c r="AC96" s="62">
        <v>15908</v>
      </c>
      <c r="AD96" s="62">
        <v>12510</v>
      </c>
      <c r="AE96" s="62">
        <v>11506</v>
      </c>
      <c r="AF96" s="62">
        <v>7454</v>
      </c>
      <c r="AG96" s="62">
        <v>6676</v>
      </c>
      <c r="AH96" s="62">
        <v>4376</v>
      </c>
      <c r="AI96" s="62">
        <v>4122</v>
      </c>
      <c r="AJ96" s="62">
        <v>1931</v>
      </c>
      <c r="AK96" s="62">
        <v>2015</v>
      </c>
      <c r="AL96" s="62">
        <v>727</v>
      </c>
      <c r="AM96" s="62">
        <v>620</v>
      </c>
      <c r="AN96" s="61">
        <f t="shared" si="2"/>
        <v>403174</v>
      </c>
    </row>
    <row r="97" spans="1:40" hidden="1" x14ac:dyDescent="0.25">
      <c r="A97" s="61" t="s">
        <v>221</v>
      </c>
      <c r="B97" s="61" t="s">
        <v>230</v>
      </c>
      <c r="C97" s="61" t="s">
        <v>1146</v>
      </c>
      <c r="D97" s="62">
        <v>198491</v>
      </c>
      <c r="E97" s="62">
        <v>204093</v>
      </c>
      <c r="F97" s="62">
        <v>23234</v>
      </c>
      <c r="G97" s="62">
        <v>23391</v>
      </c>
      <c r="H97" s="62">
        <v>24379</v>
      </c>
      <c r="I97" s="62">
        <v>23148</v>
      </c>
      <c r="J97" s="62">
        <v>20128</v>
      </c>
      <c r="K97" s="62">
        <v>14857</v>
      </c>
      <c r="L97" s="62">
        <v>12226</v>
      </c>
      <c r="M97" s="62">
        <v>11726</v>
      </c>
      <c r="N97" s="62">
        <v>9707</v>
      </c>
      <c r="O97" s="62">
        <v>9083</v>
      </c>
      <c r="P97" s="62">
        <v>6473</v>
      </c>
      <c r="Q97" s="62">
        <v>6680</v>
      </c>
      <c r="R97" s="62">
        <v>4040</v>
      </c>
      <c r="S97" s="62">
        <v>4085</v>
      </c>
      <c r="T97" s="62">
        <v>2405</v>
      </c>
      <c r="U97" s="62">
        <v>1779</v>
      </c>
      <c r="V97" s="62">
        <v>1150</v>
      </c>
      <c r="W97" s="62">
        <v>24703</v>
      </c>
      <c r="X97" s="62">
        <v>25014</v>
      </c>
      <c r="Y97" s="62">
        <v>25469</v>
      </c>
      <c r="Z97" s="62">
        <v>25269</v>
      </c>
      <c r="AA97" s="62">
        <v>23637</v>
      </c>
      <c r="AB97" s="62">
        <v>17345</v>
      </c>
      <c r="AC97" s="62">
        <v>12029</v>
      </c>
      <c r="AD97" s="62">
        <v>10521</v>
      </c>
      <c r="AE97" s="62">
        <v>9123</v>
      </c>
      <c r="AF97" s="62">
        <v>8181</v>
      </c>
      <c r="AG97" s="62">
        <v>5908</v>
      </c>
      <c r="AH97" s="62">
        <v>6046</v>
      </c>
      <c r="AI97" s="62">
        <v>3505</v>
      </c>
      <c r="AJ97" s="62">
        <v>3233</v>
      </c>
      <c r="AK97" s="62">
        <v>1884</v>
      </c>
      <c r="AL97" s="62">
        <v>1417</v>
      </c>
      <c r="AM97" s="62">
        <v>809</v>
      </c>
      <c r="AN97" s="61">
        <f t="shared" si="2"/>
        <v>402584</v>
      </c>
    </row>
    <row r="98" spans="1:40" hidden="1" x14ac:dyDescent="0.25">
      <c r="A98" s="61" t="s">
        <v>221</v>
      </c>
      <c r="B98" s="61" t="s">
        <v>223</v>
      </c>
      <c r="C98" s="61" t="s">
        <v>1557</v>
      </c>
      <c r="D98" s="62">
        <v>201492</v>
      </c>
      <c r="E98" s="62">
        <v>200725</v>
      </c>
      <c r="F98" s="62">
        <v>23709</v>
      </c>
      <c r="G98" s="62">
        <v>21979</v>
      </c>
      <c r="H98" s="62">
        <v>25017</v>
      </c>
      <c r="I98" s="62">
        <v>22946</v>
      </c>
      <c r="J98" s="62">
        <v>22259</v>
      </c>
      <c r="K98" s="62">
        <v>17001</v>
      </c>
      <c r="L98" s="62">
        <v>12678</v>
      </c>
      <c r="M98" s="62">
        <v>11770</v>
      </c>
      <c r="N98" s="62">
        <v>8970</v>
      </c>
      <c r="O98" s="62">
        <v>8751</v>
      </c>
      <c r="P98" s="62">
        <v>6415</v>
      </c>
      <c r="Q98" s="62">
        <v>7454</v>
      </c>
      <c r="R98" s="62">
        <v>3648</v>
      </c>
      <c r="S98" s="62">
        <v>3765</v>
      </c>
      <c r="T98" s="62">
        <v>2108</v>
      </c>
      <c r="U98" s="62">
        <v>1732</v>
      </c>
      <c r="V98" s="62">
        <v>1290</v>
      </c>
      <c r="W98" s="62">
        <v>25150</v>
      </c>
      <c r="X98" s="62">
        <v>21735</v>
      </c>
      <c r="Y98" s="62">
        <v>22603</v>
      </c>
      <c r="Z98" s="62">
        <v>21910</v>
      </c>
      <c r="AA98" s="62">
        <v>26041</v>
      </c>
      <c r="AB98" s="62">
        <v>21645</v>
      </c>
      <c r="AC98" s="62">
        <v>14151</v>
      </c>
      <c r="AD98" s="62">
        <v>11956</v>
      </c>
      <c r="AE98" s="62">
        <v>7532</v>
      </c>
      <c r="AF98" s="62">
        <v>7915</v>
      </c>
      <c r="AG98" s="62">
        <v>5146</v>
      </c>
      <c r="AH98" s="62">
        <v>6521</v>
      </c>
      <c r="AI98" s="62">
        <v>2830</v>
      </c>
      <c r="AJ98" s="62">
        <v>2995</v>
      </c>
      <c r="AK98" s="62">
        <v>1264</v>
      </c>
      <c r="AL98" s="62">
        <v>926</v>
      </c>
      <c r="AM98" s="62">
        <v>405</v>
      </c>
      <c r="AN98" s="61">
        <f t="shared" si="2"/>
        <v>402217</v>
      </c>
    </row>
    <row r="99" spans="1:40" hidden="1" x14ac:dyDescent="0.25">
      <c r="A99" s="61" t="s">
        <v>305</v>
      </c>
      <c r="B99" s="61" t="s">
        <v>318</v>
      </c>
      <c r="C99" s="61" t="s">
        <v>1274</v>
      </c>
      <c r="D99" s="62">
        <v>198941</v>
      </c>
      <c r="E99" s="62">
        <v>203255</v>
      </c>
      <c r="F99" s="62">
        <v>37636</v>
      </c>
      <c r="G99" s="62">
        <v>29657</v>
      </c>
      <c r="H99" s="62">
        <v>23551</v>
      </c>
      <c r="I99" s="62">
        <v>20847</v>
      </c>
      <c r="J99" s="62">
        <v>17557</v>
      </c>
      <c r="K99" s="62">
        <v>14494</v>
      </c>
      <c r="L99" s="62">
        <v>13127</v>
      </c>
      <c r="M99" s="62">
        <v>9749</v>
      </c>
      <c r="N99" s="62">
        <v>9188</v>
      </c>
      <c r="O99" s="62">
        <v>5670</v>
      </c>
      <c r="P99" s="62">
        <v>5709</v>
      </c>
      <c r="Q99" s="62">
        <v>2977</v>
      </c>
      <c r="R99" s="62">
        <v>3700</v>
      </c>
      <c r="S99" s="62">
        <v>1605</v>
      </c>
      <c r="T99" s="62">
        <v>1875</v>
      </c>
      <c r="U99" s="62">
        <v>793</v>
      </c>
      <c r="V99" s="62">
        <v>806</v>
      </c>
      <c r="W99" s="62">
        <v>40847</v>
      </c>
      <c r="X99" s="62">
        <v>32300</v>
      </c>
      <c r="Y99" s="62">
        <v>25111</v>
      </c>
      <c r="Z99" s="62">
        <v>20320</v>
      </c>
      <c r="AA99" s="62">
        <v>14717</v>
      </c>
      <c r="AB99" s="62">
        <v>12522</v>
      </c>
      <c r="AC99" s="62">
        <v>12992</v>
      </c>
      <c r="AD99" s="62">
        <v>10142</v>
      </c>
      <c r="AE99" s="62">
        <v>9597</v>
      </c>
      <c r="AF99" s="62">
        <v>6111</v>
      </c>
      <c r="AG99" s="62">
        <v>6364</v>
      </c>
      <c r="AH99" s="62">
        <v>2813</v>
      </c>
      <c r="AI99" s="62">
        <v>3501</v>
      </c>
      <c r="AJ99" s="62">
        <v>1488</v>
      </c>
      <c r="AK99" s="62">
        <v>2534</v>
      </c>
      <c r="AL99" s="62">
        <v>898</v>
      </c>
      <c r="AM99" s="62">
        <v>998</v>
      </c>
      <c r="AN99" s="61">
        <f t="shared" si="2"/>
        <v>402196</v>
      </c>
    </row>
    <row r="100" spans="1:40" hidden="1" x14ac:dyDescent="0.25">
      <c r="A100" s="61" t="s">
        <v>272</v>
      </c>
      <c r="B100" s="61" t="s">
        <v>277</v>
      </c>
      <c r="C100" s="61" t="s">
        <v>1522</v>
      </c>
      <c r="D100" s="62">
        <v>176642</v>
      </c>
      <c r="E100" s="62">
        <v>223390</v>
      </c>
      <c r="F100" s="62">
        <v>34694</v>
      </c>
      <c r="G100" s="62">
        <v>26642</v>
      </c>
      <c r="H100" s="62">
        <v>22426</v>
      </c>
      <c r="I100" s="62">
        <v>19971</v>
      </c>
      <c r="J100" s="62">
        <v>14747</v>
      </c>
      <c r="K100" s="62">
        <v>12611</v>
      </c>
      <c r="L100" s="62">
        <v>10378</v>
      </c>
      <c r="M100" s="62">
        <v>8437</v>
      </c>
      <c r="N100" s="62">
        <v>7001</v>
      </c>
      <c r="O100" s="62">
        <v>4917</v>
      </c>
      <c r="P100" s="62">
        <v>4553</v>
      </c>
      <c r="Q100" s="62">
        <v>2693</v>
      </c>
      <c r="R100" s="62">
        <v>2718</v>
      </c>
      <c r="S100" s="62">
        <v>1768</v>
      </c>
      <c r="T100" s="62">
        <v>1573</v>
      </c>
      <c r="U100" s="62">
        <v>890</v>
      </c>
      <c r="V100" s="62">
        <v>623</v>
      </c>
      <c r="W100" s="62">
        <v>38175</v>
      </c>
      <c r="X100" s="62">
        <v>34985</v>
      </c>
      <c r="Y100" s="62">
        <v>36051</v>
      </c>
      <c r="Z100" s="62">
        <v>29780</v>
      </c>
      <c r="AA100" s="62">
        <v>19264</v>
      </c>
      <c r="AB100" s="62">
        <v>14121</v>
      </c>
      <c r="AC100" s="62">
        <v>12048</v>
      </c>
      <c r="AD100" s="62">
        <v>9653</v>
      </c>
      <c r="AE100" s="62">
        <v>8046</v>
      </c>
      <c r="AF100" s="62">
        <v>5895</v>
      </c>
      <c r="AG100" s="62">
        <v>4588</v>
      </c>
      <c r="AH100" s="62">
        <v>3307</v>
      </c>
      <c r="AI100" s="62">
        <v>2581</v>
      </c>
      <c r="AJ100" s="62">
        <v>2013</v>
      </c>
      <c r="AK100" s="62">
        <v>1490</v>
      </c>
      <c r="AL100" s="62">
        <v>878</v>
      </c>
      <c r="AM100" s="62">
        <v>515</v>
      </c>
      <c r="AN100" s="61">
        <f t="shared" si="2"/>
        <v>400032</v>
      </c>
    </row>
    <row r="101" spans="1:40" hidden="1" x14ac:dyDescent="0.25">
      <c r="A101" s="61" t="s">
        <v>483</v>
      </c>
      <c r="B101" s="61" t="s">
        <v>491</v>
      </c>
      <c r="C101" s="61" t="s">
        <v>1230</v>
      </c>
      <c r="D101" s="62">
        <v>172137</v>
      </c>
      <c r="E101" s="62">
        <v>227283</v>
      </c>
      <c r="F101" s="62">
        <v>20793</v>
      </c>
      <c r="G101" s="62">
        <v>16699</v>
      </c>
      <c r="H101" s="62">
        <v>16511</v>
      </c>
      <c r="I101" s="62">
        <v>18042</v>
      </c>
      <c r="J101" s="62">
        <v>22497</v>
      </c>
      <c r="K101" s="62">
        <v>20784</v>
      </c>
      <c r="L101" s="62">
        <v>14190</v>
      </c>
      <c r="M101" s="62">
        <v>12001</v>
      </c>
      <c r="N101" s="62">
        <v>8229</v>
      </c>
      <c r="O101" s="62">
        <v>6833</v>
      </c>
      <c r="P101" s="62">
        <v>4574</v>
      </c>
      <c r="Q101" s="62">
        <v>4279</v>
      </c>
      <c r="R101" s="62">
        <v>2273</v>
      </c>
      <c r="S101" s="62">
        <v>2137</v>
      </c>
      <c r="T101" s="62">
        <v>922</v>
      </c>
      <c r="U101" s="62">
        <v>948</v>
      </c>
      <c r="V101" s="62">
        <v>425</v>
      </c>
      <c r="W101" s="62">
        <v>20642</v>
      </c>
      <c r="X101" s="62">
        <v>16022</v>
      </c>
      <c r="Y101" s="62">
        <v>13804</v>
      </c>
      <c r="Z101" s="62">
        <v>15806</v>
      </c>
      <c r="AA101" s="62">
        <v>30556</v>
      </c>
      <c r="AB101" s="62">
        <v>37534</v>
      </c>
      <c r="AC101" s="62">
        <v>27458</v>
      </c>
      <c r="AD101" s="62">
        <v>21927</v>
      </c>
      <c r="AE101" s="62">
        <v>13942</v>
      </c>
      <c r="AF101" s="62">
        <v>11370</v>
      </c>
      <c r="AG101" s="62">
        <v>6369</v>
      </c>
      <c r="AH101" s="62">
        <v>5900</v>
      </c>
      <c r="AI101" s="62">
        <v>2363</v>
      </c>
      <c r="AJ101" s="62">
        <v>2114</v>
      </c>
      <c r="AK101" s="62">
        <v>704</v>
      </c>
      <c r="AL101" s="62">
        <v>547</v>
      </c>
      <c r="AM101" s="62">
        <v>225</v>
      </c>
      <c r="AN101" s="61">
        <f t="shared" si="2"/>
        <v>399420</v>
      </c>
    </row>
    <row r="102" spans="1:40" hidden="1" x14ac:dyDescent="0.25">
      <c r="A102" s="61" t="s">
        <v>350</v>
      </c>
      <c r="B102" s="61" t="s">
        <v>373</v>
      </c>
      <c r="C102" s="61" t="s">
        <v>1130</v>
      </c>
      <c r="D102" s="62">
        <v>187418</v>
      </c>
      <c r="E102" s="62">
        <v>209731</v>
      </c>
      <c r="F102" s="62">
        <v>37508</v>
      </c>
      <c r="G102" s="62">
        <v>30066</v>
      </c>
      <c r="H102" s="62">
        <v>22238</v>
      </c>
      <c r="I102" s="62">
        <v>18734</v>
      </c>
      <c r="J102" s="62">
        <v>15818</v>
      </c>
      <c r="K102" s="62">
        <v>13549</v>
      </c>
      <c r="L102" s="62">
        <v>11642</v>
      </c>
      <c r="M102" s="62">
        <v>8843</v>
      </c>
      <c r="N102" s="62">
        <v>7869</v>
      </c>
      <c r="O102" s="62">
        <v>5172</v>
      </c>
      <c r="P102" s="62">
        <v>5122</v>
      </c>
      <c r="Q102" s="62">
        <v>2584</v>
      </c>
      <c r="R102" s="62">
        <v>3056</v>
      </c>
      <c r="S102" s="62">
        <v>1497</v>
      </c>
      <c r="T102" s="62">
        <v>2130</v>
      </c>
      <c r="U102" s="62">
        <v>696</v>
      </c>
      <c r="V102" s="62">
        <v>894</v>
      </c>
      <c r="W102" s="62">
        <v>39861</v>
      </c>
      <c r="X102" s="62">
        <v>34243</v>
      </c>
      <c r="Y102" s="62">
        <v>29441</v>
      </c>
      <c r="Z102" s="62">
        <v>25141</v>
      </c>
      <c r="AA102" s="62">
        <v>16270</v>
      </c>
      <c r="AB102" s="62">
        <v>12591</v>
      </c>
      <c r="AC102" s="62">
        <v>11701</v>
      </c>
      <c r="AD102" s="62">
        <v>9688</v>
      </c>
      <c r="AE102" s="62">
        <v>8379</v>
      </c>
      <c r="AF102" s="62">
        <v>5895</v>
      </c>
      <c r="AG102" s="62">
        <v>5483</v>
      </c>
      <c r="AH102" s="62">
        <v>3123</v>
      </c>
      <c r="AI102" s="62">
        <v>2966</v>
      </c>
      <c r="AJ102" s="62">
        <v>1392</v>
      </c>
      <c r="AK102" s="62">
        <v>1875</v>
      </c>
      <c r="AL102" s="62">
        <v>838</v>
      </c>
      <c r="AM102" s="62">
        <v>844</v>
      </c>
      <c r="AN102" s="61">
        <f t="shared" si="2"/>
        <v>397149</v>
      </c>
    </row>
    <row r="103" spans="1:40" hidden="1" x14ac:dyDescent="0.25">
      <c r="A103" s="61" t="s">
        <v>305</v>
      </c>
      <c r="B103" s="61" t="s">
        <v>309</v>
      </c>
      <c r="C103" s="61" t="s">
        <v>1379</v>
      </c>
      <c r="D103" s="62">
        <v>197482</v>
      </c>
      <c r="E103" s="62">
        <v>199305</v>
      </c>
      <c r="F103" s="62">
        <v>37246</v>
      </c>
      <c r="G103" s="62">
        <v>32414</v>
      </c>
      <c r="H103" s="62">
        <v>22853</v>
      </c>
      <c r="I103" s="62">
        <v>19452</v>
      </c>
      <c r="J103" s="62">
        <v>17562</v>
      </c>
      <c r="K103" s="62">
        <v>14513</v>
      </c>
      <c r="L103" s="62">
        <v>13587</v>
      </c>
      <c r="M103" s="62">
        <v>9016</v>
      </c>
      <c r="N103" s="62">
        <v>9206</v>
      </c>
      <c r="O103" s="62">
        <v>4576</v>
      </c>
      <c r="P103" s="62">
        <v>5514</v>
      </c>
      <c r="Q103" s="62">
        <v>2702</v>
      </c>
      <c r="R103" s="62">
        <v>3500</v>
      </c>
      <c r="S103" s="62">
        <v>1446</v>
      </c>
      <c r="T103" s="62">
        <v>2227</v>
      </c>
      <c r="U103" s="62">
        <v>774</v>
      </c>
      <c r="V103" s="62">
        <v>894</v>
      </c>
      <c r="W103" s="62">
        <v>39462</v>
      </c>
      <c r="X103" s="62">
        <v>32580</v>
      </c>
      <c r="Y103" s="62">
        <v>23798</v>
      </c>
      <c r="Z103" s="62">
        <v>19033</v>
      </c>
      <c r="AA103" s="62">
        <v>12944</v>
      </c>
      <c r="AB103" s="62">
        <v>12462</v>
      </c>
      <c r="AC103" s="62">
        <v>13010</v>
      </c>
      <c r="AD103" s="62">
        <v>10413</v>
      </c>
      <c r="AE103" s="62">
        <v>10009</v>
      </c>
      <c r="AF103" s="62">
        <v>5853</v>
      </c>
      <c r="AG103" s="62">
        <v>6757</v>
      </c>
      <c r="AH103" s="62">
        <v>3216</v>
      </c>
      <c r="AI103" s="62">
        <v>3976</v>
      </c>
      <c r="AJ103" s="62">
        <v>1666</v>
      </c>
      <c r="AK103" s="62">
        <v>2495</v>
      </c>
      <c r="AL103" s="62">
        <v>800</v>
      </c>
      <c r="AM103" s="62">
        <v>831</v>
      </c>
      <c r="AN103" s="61">
        <f t="shared" si="2"/>
        <v>396787</v>
      </c>
    </row>
    <row r="104" spans="1:40" hidden="1" x14ac:dyDescent="0.25">
      <c r="A104" s="61" t="s">
        <v>468</v>
      </c>
      <c r="B104" s="61" t="s">
        <v>471</v>
      </c>
      <c r="C104" s="61" t="s">
        <v>1334</v>
      </c>
      <c r="D104" s="62">
        <v>190591</v>
      </c>
      <c r="E104" s="62">
        <v>204719</v>
      </c>
      <c r="F104" s="62">
        <v>33537</v>
      </c>
      <c r="G104" s="62">
        <v>28824</v>
      </c>
      <c r="H104" s="62">
        <v>23718</v>
      </c>
      <c r="I104" s="62">
        <v>20054</v>
      </c>
      <c r="J104" s="62">
        <v>16518</v>
      </c>
      <c r="K104" s="62">
        <v>14708</v>
      </c>
      <c r="L104" s="62">
        <v>12475</v>
      </c>
      <c r="M104" s="62">
        <v>10062</v>
      </c>
      <c r="N104" s="62">
        <v>8633</v>
      </c>
      <c r="O104" s="62">
        <v>5895</v>
      </c>
      <c r="P104" s="62">
        <v>5016</v>
      </c>
      <c r="Q104" s="62">
        <v>3264</v>
      </c>
      <c r="R104" s="62">
        <v>3033</v>
      </c>
      <c r="S104" s="62">
        <v>1891</v>
      </c>
      <c r="T104" s="62">
        <v>1525</v>
      </c>
      <c r="U104" s="62">
        <v>860</v>
      </c>
      <c r="V104" s="62">
        <v>578</v>
      </c>
      <c r="W104" s="62">
        <v>35960</v>
      </c>
      <c r="X104" s="62">
        <v>32087</v>
      </c>
      <c r="Y104" s="62">
        <v>27117</v>
      </c>
      <c r="Z104" s="62">
        <v>22442</v>
      </c>
      <c r="AA104" s="62">
        <v>16408</v>
      </c>
      <c r="AB104" s="62">
        <v>13922</v>
      </c>
      <c r="AC104" s="62">
        <v>12698</v>
      </c>
      <c r="AD104" s="62">
        <v>10807</v>
      </c>
      <c r="AE104" s="62">
        <v>9431</v>
      </c>
      <c r="AF104" s="62">
        <v>6734</v>
      </c>
      <c r="AG104" s="62">
        <v>5686</v>
      </c>
      <c r="AH104" s="62">
        <v>3071</v>
      </c>
      <c r="AI104" s="62">
        <v>3463</v>
      </c>
      <c r="AJ104" s="62">
        <v>1990</v>
      </c>
      <c r="AK104" s="62">
        <v>1557</v>
      </c>
      <c r="AL104" s="62">
        <v>774</v>
      </c>
      <c r="AM104" s="62">
        <v>572</v>
      </c>
      <c r="AN104" s="61">
        <f t="shared" si="2"/>
        <v>395310</v>
      </c>
    </row>
    <row r="105" spans="1:40" hidden="1" x14ac:dyDescent="0.25">
      <c r="A105" s="61" t="s">
        <v>395</v>
      </c>
      <c r="B105" s="61" t="s">
        <v>395</v>
      </c>
      <c r="C105" s="61" t="s">
        <v>1341</v>
      </c>
      <c r="D105" s="62">
        <v>183968</v>
      </c>
      <c r="E105" s="62">
        <v>210503</v>
      </c>
      <c r="F105" s="62">
        <v>36457</v>
      </c>
      <c r="G105" s="62">
        <v>29458</v>
      </c>
      <c r="H105" s="62">
        <v>24260</v>
      </c>
      <c r="I105" s="62">
        <v>18374</v>
      </c>
      <c r="J105" s="62">
        <v>15696</v>
      </c>
      <c r="K105" s="62">
        <v>12925</v>
      </c>
      <c r="L105" s="62">
        <v>10532</v>
      </c>
      <c r="M105" s="62">
        <v>8424</v>
      </c>
      <c r="N105" s="62">
        <v>7596</v>
      </c>
      <c r="O105" s="62">
        <v>4883</v>
      </c>
      <c r="P105" s="62">
        <v>4423</v>
      </c>
      <c r="Q105" s="62">
        <v>3052</v>
      </c>
      <c r="R105" s="62">
        <v>2806</v>
      </c>
      <c r="S105" s="62">
        <v>1606</v>
      </c>
      <c r="T105" s="62">
        <v>1808</v>
      </c>
      <c r="U105" s="62">
        <v>817</v>
      </c>
      <c r="V105" s="62">
        <v>851</v>
      </c>
      <c r="W105" s="62">
        <v>39818</v>
      </c>
      <c r="X105" s="62">
        <v>32787</v>
      </c>
      <c r="Y105" s="62">
        <v>29783</v>
      </c>
      <c r="Z105" s="62">
        <v>23785</v>
      </c>
      <c r="AA105" s="62">
        <v>16659</v>
      </c>
      <c r="AB105" s="62">
        <v>13043</v>
      </c>
      <c r="AC105" s="62">
        <v>11706</v>
      </c>
      <c r="AD105" s="62">
        <v>10529</v>
      </c>
      <c r="AE105" s="62">
        <v>9230</v>
      </c>
      <c r="AF105" s="62">
        <v>6579</v>
      </c>
      <c r="AG105" s="62">
        <v>5135</v>
      </c>
      <c r="AH105" s="62">
        <v>3962</v>
      </c>
      <c r="AI105" s="62">
        <v>2763</v>
      </c>
      <c r="AJ105" s="62">
        <v>1866</v>
      </c>
      <c r="AK105" s="62">
        <v>1403</v>
      </c>
      <c r="AL105" s="62">
        <v>894</v>
      </c>
      <c r="AM105" s="62">
        <v>561</v>
      </c>
      <c r="AN105" s="61">
        <f t="shared" si="2"/>
        <v>394471</v>
      </c>
    </row>
    <row r="106" spans="1:40" hidden="1" x14ac:dyDescent="0.25">
      <c r="A106" s="61" t="s">
        <v>556</v>
      </c>
      <c r="B106" s="61" t="s">
        <v>566</v>
      </c>
      <c r="C106" s="61" t="s">
        <v>1613</v>
      </c>
      <c r="D106" s="62">
        <v>195215</v>
      </c>
      <c r="E106" s="62">
        <v>199109</v>
      </c>
      <c r="F106" s="62">
        <v>23332</v>
      </c>
      <c r="G106" s="62">
        <v>24360</v>
      </c>
      <c r="H106" s="62">
        <v>24659</v>
      </c>
      <c r="I106" s="62">
        <v>22152</v>
      </c>
      <c r="J106" s="62">
        <v>16515</v>
      </c>
      <c r="K106" s="62">
        <v>14216</v>
      </c>
      <c r="L106" s="62">
        <v>12823</v>
      </c>
      <c r="M106" s="62">
        <v>12660</v>
      </c>
      <c r="N106" s="62">
        <v>10280</v>
      </c>
      <c r="O106" s="62">
        <v>9357</v>
      </c>
      <c r="P106" s="62">
        <v>6650</v>
      </c>
      <c r="Q106" s="62">
        <v>6150</v>
      </c>
      <c r="R106" s="62">
        <v>4910</v>
      </c>
      <c r="S106" s="62">
        <v>3414</v>
      </c>
      <c r="T106" s="62">
        <v>1579</v>
      </c>
      <c r="U106" s="62">
        <v>1195</v>
      </c>
      <c r="V106" s="62">
        <v>963</v>
      </c>
      <c r="W106" s="62">
        <v>24647</v>
      </c>
      <c r="X106" s="62">
        <v>26225</v>
      </c>
      <c r="Y106" s="62">
        <v>26317</v>
      </c>
      <c r="Z106" s="62">
        <v>24593</v>
      </c>
      <c r="AA106" s="62">
        <v>19340</v>
      </c>
      <c r="AB106" s="62">
        <v>14259</v>
      </c>
      <c r="AC106" s="62">
        <v>11692</v>
      </c>
      <c r="AD106" s="62">
        <v>10669</v>
      </c>
      <c r="AE106" s="62">
        <v>10002</v>
      </c>
      <c r="AF106" s="62">
        <v>8549</v>
      </c>
      <c r="AG106" s="62">
        <v>7068</v>
      </c>
      <c r="AH106" s="62">
        <v>4912</v>
      </c>
      <c r="AI106" s="62">
        <v>4417</v>
      </c>
      <c r="AJ106" s="62">
        <v>2714</v>
      </c>
      <c r="AK106" s="62">
        <v>1649</v>
      </c>
      <c r="AL106" s="62">
        <v>1284</v>
      </c>
      <c r="AM106" s="62">
        <v>772</v>
      </c>
      <c r="AN106" s="61">
        <f t="shared" si="2"/>
        <v>394324</v>
      </c>
    </row>
    <row r="107" spans="1:40" hidden="1" x14ac:dyDescent="0.25">
      <c r="A107" s="61" t="s">
        <v>381</v>
      </c>
      <c r="B107" s="61" t="s">
        <v>509</v>
      </c>
      <c r="C107" s="61" t="s">
        <v>1279</v>
      </c>
      <c r="D107" s="62">
        <v>195120</v>
      </c>
      <c r="E107" s="62">
        <v>199169</v>
      </c>
      <c r="F107" s="62">
        <v>35887</v>
      </c>
      <c r="G107" s="62">
        <v>29629</v>
      </c>
      <c r="H107" s="62">
        <v>24391</v>
      </c>
      <c r="I107" s="62">
        <v>21780</v>
      </c>
      <c r="J107" s="62">
        <v>18238</v>
      </c>
      <c r="K107" s="62">
        <v>15374</v>
      </c>
      <c r="L107" s="62">
        <v>12043</v>
      </c>
      <c r="M107" s="62">
        <v>9491</v>
      </c>
      <c r="N107" s="62">
        <v>7771</v>
      </c>
      <c r="O107" s="62">
        <v>5411</v>
      </c>
      <c r="P107" s="62">
        <v>4366</v>
      </c>
      <c r="Q107" s="62">
        <v>2981</v>
      </c>
      <c r="R107" s="62">
        <v>2592</v>
      </c>
      <c r="S107" s="62">
        <v>2120</v>
      </c>
      <c r="T107" s="62">
        <v>1571</v>
      </c>
      <c r="U107" s="62">
        <v>837</v>
      </c>
      <c r="V107" s="62">
        <v>638</v>
      </c>
      <c r="W107" s="62">
        <v>36926</v>
      </c>
      <c r="X107" s="62">
        <v>29963</v>
      </c>
      <c r="Y107" s="62">
        <v>24727</v>
      </c>
      <c r="Z107" s="62">
        <v>21543</v>
      </c>
      <c r="AA107" s="62">
        <v>16667</v>
      </c>
      <c r="AB107" s="62">
        <v>14731</v>
      </c>
      <c r="AC107" s="62">
        <v>12965</v>
      </c>
      <c r="AD107" s="62">
        <v>10804</v>
      </c>
      <c r="AE107" s="62">
        <v>8655</v>
      </c>
      <c r="AF107" s="62">
        <v>6561</v>
      </c>
      <c r="AG107" s="62">
        <v>4993</v>
      </c>
      <c r="AH107" s="62">
        <v>3425</v>
      </c>
      <c r="AI107" s="62">
        <v>2472</v>
      </c>
      <c r="AJ107" s="62">
        <v>1977</v>
      </c>
      <c r="AK107" s="62">
        <v>1343</v>
      </c>
      <c r="AL107" s="62">
        <v>827</v>
      </c>
      <c r="AM107" s="62">
        <v>590</v>
      </c>
      <c r="AN107" s="61">
        <f t="shared" si="2"/>
        <v>394289</v>
      </c>
    </row>
    <row r="108" spans="1:40" hidden="1" x14ac:dyDescent="0.25">
      <c r="A108" s="61" t="s">
        <v>595</v>
      </c>
      <c r="B108" s="61" t="s">
        <v>617</v>
      </c>
      <c r="C108" s="61" t="s">
        <v>1077</v>
      </c>
      <c r="D108" s="62">
        <v>195867</v>
      </c>
      <c r="E108" s="62">
        <v>197810</v>
      </c>
      <c r="F108" s="62">
        <v>24862</v>
      </c>
      <c r="G108" s="62">
        <v>24716</v>
      </c>
      <c r="H108" s="62">
        <v>24737</v>
      </c>
      <c r="I108" s="62">
        <v>19383</v>
      </c>
      <c r="J108" s="62">
        <v>15506</v>
      </c>
      <c r="K108" s="62">
        <v>14981</v>
      </c>
      <c r="L108" s="62">
        <v>13524</v>
      </c>
      <c r="M108" s="62">
        <v>12817</v>
      </c>
      <c r="N108" s="62">
        <v>10428</v>
      </c>
      <c r="O108" s="62">
        <v>9055</v>
      </c>
      <c r="P108" s="62">
        <v>6761</v>
      </c>
      <c r="Q108" s="62">
        <v>6422</v>
      </c>
      <c r="R108" s="62">
        <v>4176</v>
      </c>
      <c r="S108" s="62">
        <v>3825</v>
      </c>
      <c r="T108" s="62">
        <v>2265</v>
      </c>
      <c r="U108" s="62">
        <v>1424</v>
      </c>
      <c r="V108" s="62">
        <v>985</v>
      </c>
      <c r="W108" s="62">
        <v>26065</v>
      </c>
      <c r="X108" s="62">
        <v>25392</v>
      </c>
      <c r="Y108" s="62">
        <v>24482</v>
      </c>
      <c r="Z108" s="62">
        <v>21338</v>
      </c>
      <c r="AA108" s="62">
        <v>17849</v>
      </c>
      <c r="AB108" s="62">
        <v>14661</v>
      </c>
      <c r="AC108" s="62">
        <v>13357</v>
      </c>
      <c r="AD108" s="62">
        <v>12524</v>
      </c>
      <c r="AE108" s="62">
        <v>10646</v>
      </c>
      <c r="AF108" s="62">
        <v>9147</v>
      </c>
      <c r="AG108" s="62">
        <v>6697</v>
      </c>
      <c r="AH108" s="62">
        <v>5782</v>
      </c>
      <c r="AI108" s="62">
        <v>3674</v>
      </c>
      <c r="AJ108" s="62">
        <v>3076</v>
      </c>
      <c r="AK108" s="62">
        <v>1629</v>
      </c>
      <c r="AL108" s="62">
        <v>960</v>
      </c>
      <c r="AM108" s="62">
        <v>531</v>
      </c>
      <c r="AN108" s="61">
        <f t="shared" si="2"/>
        <v>393677</v>
      </c>
    </row>
    <row r="109" spans="1:40" hidden="1" x14ac:dyDescent="0.25">
      <c r="A109" s="61" t="s">
        <v>638</v>
      </c>
      <c r="B109" s="61" t="s">
        <v>646</v>
      </c>
      <c r="C109" s="61" t="s">
        <v>1203</v>
      </c>
      <c r="D109" s="62">
        <v>189163</v>
      </c>
      <c r="E109" s="62">
        <v>202615</v>
      </c>
      <c r="F109" s="62">
        <v>20864</v>
      </c>
      <c r="G109" s="62">
        <v>23470</v>
      </c>
      <c r="H109" s="62">
        <v>25080</v>
      </c>
      <c r="I109" s="62">
        <v>23144</v>
      </c>
      <c r="J109" s="62">
        <v>17241</v>
      </c>
      <c r="K109" s="62">
        <v>14455</v>
      </c>
      <c r="L109" s="62">
        <v>12723</v>
      </c>
      <c r="M109" s="62">
        <v>12831</v>
      </c>
      <c r="N109" s="62">
        <v>10210</v>
      </c>
      <c r="O109" s="62">
        <v>9285</v>
      </c>
      <c r="P109" s="62">
        <v>6283</v>
      </c>
      <c r="Q109" s="62">
        <v>5078</v>
      </c>
      <c r="R109" s="62">
        <v>3393</v>
      </c>
      <c r="S109" s="62">
        <v>2621</v>
      </c>
      <c r="T109" s="62">
        <v>1105</v>
      </c>
      <c r="U109" s="62">
        <v>847</v>
      </c>
      <c r="V109" s="62">
        <v>533</v>
      </c>
      <c r="W109" s="62">
        <v>22443</v>
      </c>
      <c r="X109" s="62">
        <v>24599</v>
      </c>
      <c r="Y109" s="62">
        <v>26552</v>
      </c>
      <c r="Z109" s="62">
        <v>25799</v>
      </c>
      <c r="AA109" s="62">
        <v>21544</v>
      </c>
      <c r="AB109" s="62">
        <v>15574</v>
      </c>
      <c r="AC109" s="62">
        <v>11914</v>
      </c>
      <c r="AD109" s="62">
        <v>10975</v>
      </c>
      <c r="AE109" s="62">
        <v>10419</v>
      </c>
      <c r="AF109" s="62">
        <v>9443</v>
      </c>
      <c r="AG109" s="62">
        <v>7190</v>
      </c>
      <c r="AH109" s="62">
        <v>5414</v>
      </c>
      <c r="AI109" s="62">
        <v>4683</v>
      </c>
      <c r="AJ109" s="62">
        <v>2785</v>
      </c>
      <c r="AK109" s="62">
        <v>1804</v>
      </c>
      <c r="AL109" s="62">
        <v>829</v>
      </c>
      <c r="AM109" s="62">
        <v>648</v>
      </c>
      <c r="AN109" s="61">
        <f t="shared" si="2"/>
        <v>391778</v>
      </c>
    </row>
    <row r="110" spans="1:40" hidden="1" x14ac:dyDescent="0.25">
      <c r="A110" s="61" t="s">
        <v>90</v>
      </c>
      <c r="B110" s="61" t="s">
        <v>95</v>
      </c>
      <c r="C110" s="61" t="s">
        <v>1685</v>
      </c>
      <c r="D110" s="62">
        <v>189232</v>
      </c>
      <c r="E110" s="62">
        <v>199745</v>
      </c>
      <c r="F110" s="62">
        <v>36172</v>
      </c>
      <c r="G110" s="62">
        <v>29713</v>
      </c>
      <c r="H110" s="62">
        <v>22751</v>
      </c>
      <c r="I110" s="62">
        <v>20628</v>
      </c>
      <c r="J110" s="62">
        <v>16842</v>
      </c>
      <c r="K110" s="62">
        <v>13974</v>
      </c>
      <c r="L110" s="62">
        <v>11960</v>
      </c>
      <c r="M110" s="62">
        <v>9025</v>
      </c>
      <c r="N110" s="62">
        <v>7783</v>
      </c>
      <c r="O110" s="62">
        <v>5226</v>
      </c>
      <c r="P110" s="62">
        <v>4988</v>
      </c>
      <c r="Q110" s="62">
        <v>2671</v>
      </c>
      <c r="R110" s="62">
        <v>2978</v>
      </c>
      <c r="S110" s="62">
        <v>1698</v>
      </c>
      <c r="T110" s="62">
        <v>1474</v>
      </c>
      <c r="U110" s="62">
        <v>765</v>
      </c>
      <c r="V110" s="62">
        <v>584</v>
      </c>
      <c r="W110" s="62">
        <v>39226</v>
      </c>
      <c r="X110" s="62">
        <v>32975</v>
      </c>
      <c r="Y110" s="62">
        <v>25125</v>
      </c>
      <c r="Z110" s="62">
        <v>20840</v>
      </c>
      <c r="AA110" s="62">
        <v>15058</v>
      </c>
      <c r="AB110" s="62">
        <v>13083</v>
      </c>
      <c r="AC110" s="62">
        <v>12219</v>
      </c>
      <c r="AD110" s="62">
        <v>9759</v>
      </c>
      <c r="AE110" s="62">
        <v>8596</v>
      </c>
      <c r="AF110" s="62">
        <v>5997</v>
      </c>
      <c r="AG110" s="62">
        <v>5438</v>
      </c>
      <c r="AH110" s="62">
        <v>3238</v>
      </c>
      <c r="AI110" s="62">
        <v>3263</v>
      </c>
      <c r="AJ110" s="62">
        <v>1605</v>
      </c>
      <c r="AK110" s="62">
        <v>1868</v>
      </c>
      <c r="AL110" s="62">
        <v>834</v>
      </c>
      <c r="AM110" s="62">
        <v>621</v>
      </c>
      <c r="AN110" s="61">
        <f t="shared" si="2"/>
        <v>388977</v>
      </c>
    </row>
    <row r="111" spans="1:40" hidden="1" x14ac:dyDescent="0.25">
      <c r="A111" s="61" t="s">
        <v>350</v>
      </c>
      <c r="B111" s="61" t="s">
        <v>378</v>
      </c>
      <c r="C111" s="61" t="s">
        <v>1304</v>
      </c>
      <c r="D111" s="62">
        <v>192265</v>
      </c>
      <c r="E111" s="62">
        <v>192925</v>
      </c>
      <c r="F111" s="62">
        <v>37830</v>
      </c>
      <c r="G111" s="62">
        <v>30044</v>
      </c>
      <c r="H111" s="62">
        <v>22066</v>
      </c>
      <c r="I111" s="62">
        <v>19101</v>
      </c>
      <c r="J111" s="62">
        <v>16346</v>
      </c>
      <c r="K111" s="62">
        <v>14096</v>
      </c>
      <c r="L111" s="62">
        <v>12511</v>
      </c>
      <c r="M111" s="62">
        <v>9395</v>
      </c>
      <c r="N111" s="62">
        <v>8657</v>
      </c>
      <c r="O111" s="62">
        <v>5091</v>
      </c>
      <c r="P111" s="62">
        <v>5589</v>
      </c>
      <c r="Q111" s="62">
        <v>2717</v>
      </c>
      <c r="R111" s="62">
        <v>3285</v>
      </c>
      <c r="S111" s="62">
        <v>1592</v>
      </c>
      <c r="T111" s="62">
        <v>2198</v>
      </c>
      <c r="U111" s="62">
        <v>886</v>
      </c>
      <c r="V111" s="62">
        <v>861</v>
      </c>
      <c r="W111" s="62">
        <v>40209</v>
      </c>
      <c r="X111" s="62">
        <v>31373</v>
      </c>
      <c r="Y111" s="62">
        <v>23443</v>
      </c>
      <c r="Z111" s="62">
        <v>18842</v>
      </c>
      <c r="AA111" s="62">
        <v>13485</v>
      </c>
      <c r="AB111" s="62">
        <v>11417</v>
      </c>
      <c r="AC111" s="62">
        <v>11574</v>
      </c>
      <c r="AD111" s="62">
        <v>9497</v>
      </c>
      <c r="AE111" s="62">
        <v>9158</v>
      </c>
      <c r="AF111" s="62">
        <v>5940</v>
      </c>
      <c r="AG111" s="62">
        <v>6103</v>
      </c>
      <c r="AH111" s="62">
        <v>2926</v>
      </c>
      <c r="AI111" s="62">
        <v>3722</v>
      </c>
      <c r="AJ111" s="62">
        <v>1555</v>
      </c>
      <c r="AK111" s="62">
        <v>2203</v>
      </c>
      <c r="AL111" s="62">
        <v>712</v>
      </c>
      <c r="AM111" s="62">
        <v>766</v>
      </c>
      <c r="AN111" s="61">
        <f t="shared" si="2"/>
        <v>385190</v>
      </c>
    </row>
    <row r="112" spans="1:40" hidden="1" x14ac:dyDescent="0.25">
      <c r="A112" s="61" t="s">
        <v>3</v>
      </c>
      <c r="B112" s="61" t="s">
        <v>5</v>
      </c>
      <c r="C112" s="61" t="s">
        <v>1007</v>
      </c>
      <c r="D112" s="62">
        <v>185314</v>
      </c>
      <c r="E112" s="62">
        <v>199626</v>
      </c>
      <c r="F112" s="62">
        <v>19222</v>
      </c>
      <c r="G112" s="62">
        <v>20744</v>
      </c>
      <c r="H112" s="62">
        <v>24907</v>
      </c>
      <c r="I112" s="62">
        <v>23586</v>
      </c>
      <c r="J112" s="62">
        <v>18694</v>
      </c>
      <c r="K112" s="62">
        <v>15988</v>
      </c>
      <c r="L112" s="62">
        <v>13318</v>
      </c>
      <c r="M112" s="62">
        <v>12485</v>
      </c>
      <c r="N112" s="62">
        <v>9173</v>
      </c>
      <c r="O112" s="62">
        <v>8381</v>
      </c>
      <c r="P112" s="62">
        <v>5613</v>
      </c>
      <c r="Q112" s="62">
        <v>5142</v>
      </c>
      <c r="R112" s="62">
        <v>2834</v>
      </c>
      <c r="S112" s="62">
        <v>2467</v>
      </c>
      <c r="T112" s="62">
        <v>1239</v>
      </c>
      <c r="U112" s="62">
        <v>986</v>
      </c>
      <c r="V112" s="62">
        <v>535</v>
      </c>
      <c r="W112" s="62">
        <v>20579</v>
      </c>
      <c r="X112" s="62">
        <v>21416</v>
      </c>
      <c r="Y112" s="62">
        <v>24319</v>
      </c>
      <c r="Z112" s="62">
        <v>24659</v>
      </c>
      <c r="AA112" s="62">
        <v>21072</v>
      </c>
      <c r="AB112" s="62">
        <v>17262</v>
      </c>
      <c r="AC112" s="62">
        <v>14268</v>
      </c>
      <c r="AD112" s="62">
        <v>12228</v>
      </c>
      <c r="AE112" s="62">
        <v>11039</v>
      </c>
      <c r="AF112" s="62">
        <v>9561</v>
      </c>
      <c r="AG112" s="62">
        <v>7101</v>
      </c>
      <c r="AH112" s="62">
        <v>6022</v>
      </c>
      <c r="AI112" s="62">
        <v>3828</v>
      </c>
      <c r="AJ112" s="62">
        <v>3118</v>
      </c>
      <c r="AK112" s="62">
        <v>1644</v>
      </c>
      <c r="AL112" s="62">
        <v>1020</v>
      </c>
      <c r="AM112" s="62">
        <v>490</v>
      </c>
      <c r="AN112" s="61">
        <f t="shared" si="2"/>
        <v>384940</v>
      </c>
    </row>
    <row r="113" spans="1:40" hidden="1" x14ac:dyDescent="0.25">
      <c r="A113" s="61" t="s">
        <v>16</v>
      </c>
      <c r="B113" s="61" t="s">
        <v>22</v>
      </c>
      <c r="C113" s="61" t="s">
        <v>1507</v>
      </c>
      <c r="D113" s="62">
        <v>189363</v>
      </c>
      <c r="E113" s="62">
        <v>194962</v>
      </c>
      <c r="F113" s="62">
        <v>33387</v>
      </c>
      <c r="G113" s="62">
        <v>28039</v>
      </c>
      <c r="H113" s="62">
        <v>23559</v>
      </c>
      <c r="I113" s="62">
        <v>20085</v>
      </c>
      <c r="J113" s="62">
        <v>16154</v>
      </c>
      <c r="K113" s="62">
        <v>14141</v>
      </c>
      <c r="L113" s="62">
        <v>11669</v>
      </c>
      <c r="M113" s="62">
        <v>9608</v>
      </c>
      <c r="N113" s="62">
        <v>8183</v>
      </c>
      <c r="O113" s="62">
        <v>6047</v>
      </c>
      <c r="P113" s="62">
        <v>4836</v>
      </c>
      <c r="Q113" s="62">
        <v>4207</v>
      </c>
      <c r="R113" s="62">
        <v>3188</v>
      </c>
      <c r="S113" s="62">
        <v>2621</v>
      </c>
      <c r="T113" s="62">
        <v>1962</v>
      </c>
      <c r="U113" s="62">
        <v>1186</v>
      </c>
      <c r="V113" s="62">
        <v>491</v>
      </c>
      <c r="W113" s="62">
        <v>35799</v>
      </c>
      <c r="X113" s="62">
        <v>29389</v>
      </c>
      <c r="Y113" s="62">
        <v>24801</v>
      </c>
      <c r="Z113" s="62">
        <v>21101</v>
      </c>
      <c r="AA113" s="62">
        <v>15283</v>
      </c>
      <c r="AB113" s="62">
        <v>13264</v>
      </c>
      <c r="AC113" s="62">
        <v>12187</v>
      </c>
      <c r="AD113" s="62">
        <v>10318</v>
      </c>
      <c r="AE113" s="62">
        <v>8547</v>
      </c>
      <c r="AF113" s="62">
        <v>6800</v>
      </c>
      <c r="AG113" s="62">
        <v>5100</v>
      </c>
      <c r="AH113" s="62">
        <v>3719</v>
      </c>
      <c r="AI113" s="62">
        <v>2840</v>
      </c>
      <c r="AJ113" s="62">
        <v>2434</v>
      </c>
      <c r="AK113" s="62">
        <v>1668</v>
      </c>
      <c r="AL113" s="62">
        <v>1144</v>
      </c>
      <c r="AM113" s="62">
        <v>568</v>
      </c>
      <c r="AN113" s="61">
        <f t="shared" si="2"/>
        <v>384325</v>
      </c>
    </row>
    <row r="114" spans="1:40" hidden="1" x14ac:dyDescent="0.25">
      <c r="A114" s="61" t="s">
        <v>350</v>
      </c>
      <c r="B114" s="61" t="s">
        <v>388</v>
      </c>
      <c r="C114" s="61" t="s">
        <v>1467</v>
      </c>
      <c r="D114" s="62">
        <v>171137</v>
      </c>
      <c r="E114" s="62">
        <v>213031</v>
      </c>
      <c r="F114" s="62">
        <v>32430</v>
      </c>
      <c r="G114" s="62">
        <v>25630</v>
      </c>
      <c r="H114" s="62">
        <v>23625</v>
      </c>
      <c r="I114" s="62">
        <v>18543</v>
      </c>
      <c r="J114" s="62">
        <v>14804</v>
      </c>
      <c r="K114" s="62">
        <v>12647</v>
      </c>
      <c r="L114" s="62">
        <v>9884</v>
      </c>
      <c r="M114" s="62">
        <v>8416</v>
      </c>
      <c r="N114" s="62">
        <v>6875</v>
      </c>
      <c r="O114" s="62">
        <v>4828</v>
      </c>
      <c r="P114" s="62">
        <v>3844</v>
      </c>
      <c r="Q114" s="62">
        <v>2992</v>
      </c>
      <c r="R114" s="62">
        <v>2224</v>
      </c>
      <c r="S114" s="62">
        <v>1473</v>
      </c>
      <c r="T114" s="62">
        <v>1492</v>
      </c>
      <c r="U114" s="62">
        <v>718</v>
      </c>
      <c r="V114" s="62">
        <v>712</v>
      </c>
      <c r="W114" s="62">
        <v>33618</v>
      </c>
      <c r="X114" s="62">
        <v>27588</v>
      </c>
      <c r="Y114" s="62">
        <v>31167</v>
      </c>
      <c r="Z114" s="62">
        <v>27246</v>
      </c>
      <c r="AA114" s="62">
        <v>20804</v>
      </c>
      <c r="AB114" s="62">
        <v>16788</v>
      </c>
      <c r="AC114" s="62">
        <v>13090</v>
      </c>
      <c r="AD114" s="62">
        <v>11359</v>
      </c>
      <c r="AE114" s="62">
        <v>8641</v>
      </c>
      <c r="AF114" s="62">
        <v>6815</v>
      </c>
      <c r="AG114" s="62">
        <v>4658</v>
      </c>
      <c r="AH114" s="62">
        <v>4691</v>
      </c>
      <c r="AI114" s="62">
        <v>2515</v>
      </c>
      <c r="AJ114" s="62">
        <v>1910</v>
      </c>
      <c r="AK114" s="62">
        <v>1065</v>
      </c>
      <c r="AL114" s="62">
        <v>633</v>
      </c>
      <c r="AM114" s="62">
        <v>443</v>
      </c>
      <c r="AN114" s="61">
        <f t="shared" si="2"/>
        <v>384168</v>
      </c>
    </row>
    <row r="115" spans="1:40" hidden="1" x14ac:dyDescent="0.25">
      <c r="A115" s="61" t="s">
        <v>90</v>
      </c>
      <c r="B115" s="61" t="s">
        <v>99</v>
      </c>
      <c r="C115" s="61" t="s">
        <v>1685</v>
      </c>
      <c r="D115" s="62">
        <v>182963</v>
      </c>
      <c r="E115" s="62">
        <v>200664</v>
      </c>
      <c r="F115" s="62">
        <v>35289</v>
      </c>
      <c r="G115" s="62">
        <v>28279</v>
      </c>
      <c r="H115" s="62">
        <v>23140</v>
      </c>
      <c r="I115" s="62">
        <v>19324</v>
      </c>
      <c r="J115" s="62">
        <v>15853</v>
      </c>
      <c r="K115" s="62">
        <v>13296</v>
      </c>
      <c r="L115" s="62">
        <v>11361</v>
      </c>
      <c r="M115" s="62">
        <v>8814</v>
      </c>
      <c r="N115" s="62">
        <v>7655</v>
      </c>
      <c r="O115" s="62">
        <v>5104</v>
      </c>
      <c r="P115" s="62">
        <v>4608</v>
      </c>
      <c r="Q115" s="62">
        <v>2712</v>
      </c>
      <c r="R115" s="62">
        <v>3116</v>
      </c>
      <c r="S115" s="62">
        <v>1493</v>
      </c>
      <c r="T115" s="62">
        <v>1633</v>
      </c>
      <c r="U115" s="62">
        <v>609</v>
      </c>
      <c r="V115" s="62">
        <v>677</v>
      </c>
      <c r="W115" s="62">
        <v>37886</v>
      </c>
      <c r="X115" s="62">
        <v>30849</v>
      </c>
      <c r="Y115" s="62">
        <v>27482</v>
      </c>
      <c r="Z115" s="62">
        <v>23007</v>
      </c>
      <c r="AA115" s="62">
        <v>16567</v>
      </c>
      <c r="AB115" s="62">
        <v>13262</v>
      </c>
      <c r="AC115" s="62">
        <v>11545</v>
      </c>
      <c r="AD115" s="62">
        <v>9515</v>
      </c>
      <c r="AE115" s="62">
        <v>8211</v>
      </c>
      <c r="AF115" s="62">
        <v>6051</v>
      </c>
      <c r="AG115" s="62">
        <v>5140</v>
      </c>
      <c r="AH115" s="62">
        <v>3349</v>
      </c>
      <c r="AI115" s="62">
        <v>2847</v>
      </c>
      <c r="AJ115" s="62">
        <v>1725</v>
      </c>
      <c r="AK115" s="62">
        <v>1789</v>
      </c>
      <c r="AL115" s="62">
        <v>833</v>
      </c>
      <c r="AM115" s="62">
        <v>606</v>
      </c>
      <c r="AN115" s="61">
        <f t="shared" si="2"/>
        <v>383627</v>
      </c>
    </row>
    <row r="116" spans="1:40" hidden="1" x14ac:dyDescent="0.25">
      <c r="A116" s="61" t="s">
        <v>254</v>
      </c>
      <c r="B116" s="61" t="s">
        <v>257</v>
      </c>
      <c r="C116" s="61" t="s">
        <v>1590</v>
      </c>
      <c r="D116" s="62">
        <v>200908</v>
      </c>
      <c r="E116" s="62">
        <v>182014</v>
      </c>
      <c r="F116" s="62">
        <v>24750</v>
      </c>
      <c r="G116" s="62">
        <v>21281</v>
      </c>
      <c r="H116" s="62">
        <v>26875</v>
      </c>
      <c r="I116" s="62">
        <v>25816</v>
      </c>
      <c r="J116" s="62">
        <v>21370</v>
      </c>
      <c r="K116" s="62">
        <v>15057</v>
      </c>
      <c r="L116" s="62">
        <v>12982</v>
      </c>
      <c r="M116" s="62">
        <v>11987</v>
      </c>
      <c r="N116" s="62">
        <v>9315</v>
      </c>
      <c r="O116" s="62">
        <v>8454</v>
      </c>
      <c r="P116" s="62">
        <v>6112</v>
      </c>
      <c r="Q116" s="62">
        <v>6341</v>
      </c>
      <c r="R116" s="62">
        <v>3805</v>
      </c>
      <c r="S116" s="62">
        <v>3087</v>
      </c>
      <c r="T116" s="62">
        <v>1774</v>
      </c>
      <c r="U116" s="62">
        <v>1254</v>
      </c>
      <c r="V116" s="62">
        <v>648</v>
      </c>
      <c r="W116" s="62">
        <v>23176</v>
      </c>
      <c r="X116" s="62">
        <v>20854</v>
      </c>
      <c r="Y116" s="62">
        <v>22803</v>
      </c>
      <c r="Z116" s="62">
        <v>20701</v>
      </c>
      <c r="AA116" s="62">
        <v>19063</v>
      </c>
      <c r="AB116" s="62">
        <v>13896</v>
      </c>
      <c r="AC116" s="62">
        <v>10359</v>
      </c>
      <c r="AD116" s="62">
        <v>10205</v>
      </c>
      <c r="AE116" s="62">
        <v>8936</v>
      </c>
      <c r="AF116" s="62">
        <v>9600</v>
      </c>
      <c r="AG116" s="62">
        <v>6087</v>
      </c>
      <c r="AH116" s="62">
        <v>6352</v>
      </c>
      <c r="AI116" s="62">
        <v>3420</v>
      </c>
      <c r="AJ116" s="62">
        <v>3703</v>
      </c>
      <c r="AK116" s="62">
        <v>1470</v>
      </c>
      <c r="AL116" s="62">
        <v>1014</v>
      </c>
      <c r="AM116" s="62">
        <v>375</v>
      </c>
      <c r="AN116" s="61">
        <f t="shared" si="2"/>
        <v>382922</v>
      </c>
    </row>
    <row r="117" spans="1:40" hidden="1" x14ac:dyDescent="0.25">
      <c r="A117" s="61" t="s">
        <v>305</v>
      </c>
      <c r="B117" s="61" t="s">
        <v>1377</v>
      </c>
      <c r="C117" s="61" t="s">
        <v>1379</v>
      </c>
      <c r="D117" s="62">
        <v>194690</v>
      </c>
      <c r="E117" s="62">
        <v>187798</v>
      </c>
      <c r="F117" s="62">
        <v>36936</v>
      </c>
      <c r="G117" s="62">
        <v>31985</v>
      </c>
      <c r="H117" s="62">
        <v>21658</v>
      </c>
      <c r="I117" s="62">
        <v>19579</v>
      </c>
      <c r="J117" s="62">
        <v>18118</v>
      </c>
      <c r="K117" s="62">
        <v>13887</v>
      </c>
      <c r="L117" s="62">
        <v>13097</v>
      </c>
      <c r="M117" s="62">
        <v>8415</v>
      </c>
      <c r="N117" s="62">
        <v>8953</v>
      </c>
      <c r="O117" s="62">
        <v>4234</v>
      </c>
      <c r="P117" s="62">
        <v>5563</v>
      </c>
      <c r="Q117" s="62">
        <v>2783</v>
      </c>
      <c r="R117" s="62">
        <v>3689</v>
      </c>
      <c r="S117" s="62">
        <v>1547</v>
      </c>
      <c r="T117" s="62">
        <v>2497</v>
      </c>
      <c r="U117" s="62">
        <v>810</v>
      </c>
      <c r="V117" s="62">
        <v>939</v>
      </c>
      <c r="W117" s="62">
        <v>39151</v>
      </c>
      <c r="X117" s="62">
        <v>30642</v>
      </c>
      <c r="Y117" s="62">
        <v>20705</v>
      </c>
      <c r="Z117" s="62">
        <v>16171</v>
      </c>
      <c r="AA117" s="62">
        <v>11726</v>
      </c>
      <c r="AB117" s="62">
        <v>11877</v>
      </c>
      <c r="AC117" s="62">
        <v>13066</v>
      </c>
      <c r="AD117" s="62">
        <v>9647</v>
      </c>
      <c r="AE117" s="62">
        <v>9819</v>
      </c>
      <c r="AF117" s="62">
        <v>5250</v>
      </c>
      <c r="AG117" s="62">
        <v>6394</v>
      </c>
      <c r="AH117" s="62">
        <v>3137</v>
      </c>
      <c r="AI117" s="62">
        <v>4131</v>
      </c>
      <c r="AJ117" s="62">
        <v>1734</v>
      </c>
      <c r="AK117" s="62">
        <v>2579</v>
      </c>
      <c r="AL117" s="62">
        <v>867</v>
      </c>
      <c r="AM117" s="62">
        <v>902</v>
      </c>
      <c r="AN117" s="61">
        <f t="shared" si="2"/>
        <v>382488</v>
      </c>
    </row>
    <row r="118" spans="1:40" hidden="1" x14ac:dyDescent="0.25">
      <c r="A118" s="61" t="s">
        <v>713</v>
      </c>
      <c r="B118" s="61" t="s">
        <v>724</v>
      </c>
      <c r="C118" s="61" t="s">
        <v>1435</v>
      </c>
      <c r="D118" s="62">
        <v>195130</v>
      </c>
      <c r="E118" s="62">
        <v>184563</v>
      </c>
      <c r="F118" s="62">
        <v>37980</v>
      </c>
      <c r="G118" s="62">
        <v>33412</v>
      </c>
      <c r="H118" s="62">
        <v>22884</v>
      </c>
      <c r="I118" s="62">
        <v>20234</v>
      </c>
      <c r="J118" s="62">
        <v>17728</v>
      </c>
      <c r="K118" s="62">
        <v>15049</v>
      </c>
      <c r="L118" s="62">
        <v>12192</v>
      </c>
      <c r="M118" s="62">
        <v>8520</v>
      </c>
      <c r="N118" s="62">
        <v>7798</v>
      </c>
      <c r="O118" s="62">
        <v>4386</v>
      </c>
      <c r="P118" s="62">
        <v>4655</v>
      </c>
      <c r="Q118" s="62">
        <v>2673</v>
      </c>
      <c r="R118" s="62">
        <v>2854</v>
      </c>
      <c r="S118" s="62">
        <v>1366</v>
      </c>
      <c r="T118" s="62">
        <v>1869</v>
      </c>
      <c r="U118" s="62">
        <v>726</v>
      </c>
      <c r="V118" s="62">
        <v>804</v>
      </c>
      <c r="W118" s="62">
        <v>38004</v>
      </c>
      <c r="X118" s="62">
        <v>32614</v>
      </c>
      <c r="Y118" s="62">
        <v>22171</v>
      </c>
      <c r="Z118" s="62">
        <v>16928</v>
      </c>
      <c r="AA118" s="62">
        <v>11733</v>
      </c>
      <c r="AB118" s="62">
        <v>11939</v>
      </c>
      <c r="AC118" s="62">
        <v>11681</v>
      </c>
      <c r="AD118" s="62">
        <v>9284</v>
      </c>
      <c r="AE118" s="62">
        <v>7906</v>
      </c>
      <c r="AF118" s="62">
        <v>5314</v>
      </c>
      <c r="AG118" s="62">
        <v>5068</v>
      </c>
      <c r="AH118" s="62">
        <v>3753</v>
      </c>
      <c r="AI118" s="62">
        <v>3031</v>
      </c>
      <c r="AJ118" s="62">
        <v>1857</v>
      </c>
      <c r="AK118" s="62">
        <v>1711</v>
      </c>
      <c r="AL118" s="62">
        <v>869</v>
      </c>
      <c r="AM118" s="62">
        <v>700</v>
      </c>
      <c r="AN118" s="61">
        <f t="shared" si="2"/>
        <v>379693</v>
      </c>
    </row>
    <row r="119" spans="1:40" hidden="1" x14ac:dyDescent="0.25">
      <c r="A119" s="61" t="s">
        <v>254</v>
      </c>
      <c r="B119" s="61" t="s">
        <v>2328</v>
      </c>
      <c r="C119" s="61" t="s">
        <v>1593</v>
      </c>
      <c r="D119" s="62">
        <v>196493</v>
      </c>
      <c r="E119" s="62">
        <v>182223</v>
      </c>
      <c r="F119" s="62">
        <v>20530</v>
      </c>
      <c r="G119" s="62">
        <v>21127</v>
      </c>
      <c r="H119" s="62">
        <v>25057</v>
      </c>
      <c r="I119" s="62">
        <v>26403</v>
      </c>
      <c r="J119" s="62">
        <v>21417</v>
      </c>
      <c r="K119" s="62">
        <v>13847</v>
      </c>
      <c r="L119" s="62">
        <v>11510</v>
      </c>
      <c r="M119" s="62">
        <v>10697</v>
      </c>
      <c r="N119" s="62">
        <v>9705</v>
      </c>
      <c r="O119" s="62">
        <v>8843</v>
      </c>
      <c r="P119" s="62">
        <v>7071</v>
      </c>
      <c r="Q119" s="62">
        <v>6350</v>
      </c>
      <c r="R119" s="62">
        <v>4972</v>
      </c>
      <c r="S119" s="62">
        <v>4038</v>
      </c>
      <c r="T119" s="62">
        <v>2619</v>
      </c>
      <c r="U119" s="62">
        <v>1510</v>
      </c>
      <c r="V119" s="62">
        <v>797</v>
      </c>
      <c r="W119" s="62">
        <v>20585</v>
      </c>
      <c r="X119" s="62">
        <v>21578</v>
      </c>
      <c r="Y119" s="62">
        <v>24010</v>
      </c>
      <c r="Z119" s="62">
        <v>23657</v>
      </c>
      <c r="AA119" s="62">
        <v>21394</v>
      </c>
      <c r="AB119" s="62">
        <v>13867</v>
      </c>
      <c r="AC119" s="62">
        <v>9192</v>
      </c>
      <c r="AD119" s="62">
        <v>8194</v>
      </c>
      <c r="AE119" s="62">
        <v>8060</v>
      </c>
      <c r="AF119" s="62">
        <v>7502</v>
      </c>
      <c r="AG119" s="62">
        <v>6236</v>
      </c>
      <c r="AH119" s="62">
        <v>5593</v>
      </c>
      <c r="AI119" s="62">
        <v>4314</v>
      </c>
      <c r="AJ119" s="62">
        <v>3559</v>
      </c>
      <c r="AK119" s="62">
        <v>2441</v>
      </c>
      <c r="AL119" s="62">
        <v>1319</v>
      </c>
      <c r="AM119" s="62">
        <v>722</v>
      </c>
      <c r="AN119" s="61">
        <f t="shared" si="2"/>
        <v>378716</v>
      </c>
    </row>
    <row r="120" spans="1:40" hidden="1" x14ac:dyDescent="0.25">
      <c r="A120" s="61" t="s">
        <v>272</v>
      </c>
      <c r="B120" s="61" t="s">
        <v>272</v>
      </c>
      <c r="C120" s="61" t="s">
        <v>1522</v>
      </c>
      <c r="D120" s="62">
        <v>165664</v>
      </c>
      <c r="E120" s="62">
        <v>205686</v>
      </c>
      <c r="F120" s="62">
        <v>32015</v>
      </c>
      <c r="G120" s="62">
        <v>24862</v>
      </c>
      <c r="H120" s="62">
        <v>21056</v>
      </c>
      <c r="I120" s="62">
        <v>17622</v>
      </c>
      <c r="J120" s="62">
        <v>14917</v>
      </c>
      <c r="K120" s="62">
        <v>12506</v>
      </c>
      <c r="L120" s="62">
        <v>9785</v>
      </c>
      <c r="M120" s="62">
        <v>8003</v>
      </c>
      <c r="N120" s="62">
        <v>6543</v>
      </c>
      <c r="O120" s="62">
        <v>4660</v>
      </c>
      <c r="P120" s="62">
        <v>3688</v>
      </c>
      <c r="Q120" s="62">
        <v>3174</v>
      </c>
      <c r="R120" s="62">
        <v>2170</v>
      </c>
      <c r="S120" s="62">
        <v>1660</v>
      </c>
      <c r="T120" s="62">
        <v>1580</v>
      </c>
      <c r="U120" s="62">
        <v>777</v>
      </c>
      <c r="V120" s="62">
        <v>646</v>
      </c>
      <c r="W120" s="62">
        <v>34092</v>
      </c>
      <c r="X120" s="62">
        <v>28330</v>
      </c>
      <c r="Y120" s="62">
        <v>29441</v>
      </c>
      <c r="Z120" s="62">
        <v>25161</v>
      </c>
      <c r="AA120" s="62">
        <v>20420</v>
      </c>
      <c r="AB120" s="62">
        <v>16073</v>
      </c>
      <c r="AC120" s="62">
        <v>12673</v>
      </c>
      <c r="AD120" s="62">
        <v>10349</v>
      </c>
      <c r="AE120" s="62">
        <v>7974</v>
      </c>
      <c r="AF120" s="62">
        <v>6244</v>
      </c>
      <c r="AG120" s="62">
        <v>4151</v>
      </c>
      <c r="AH120" s="62">
        <v>4000</v>
      </c>
      <c r="AI120" s="62">
        <v>2284</v>
      </c>
      <c r="AJ120" s="62">
        <v>2012</v>
      </c>
      <c r="AK120" s="62">
        <v>1219</v>
      </c>
      <c r="AL120" s="62">
        <v>850</v>
      </c>
      <c r="AM120" s="62">
        <v>413</v>
      </c>
      <c r="AN120" s="61">
        <f t="shared" si="2"/>
        <v>371350</v>
      </c>
    </row>
    <row r="121" spans="1:40" hidden="1" x14ac:dyDescent="0.25">
      <c r="A121" s="61" t="s">
        <v>512</v>
      </c>
      <c r="B121" s="61" t="s">
        <v>535</v>
      </c>
      <c r="C121" s="61" t="s">
        <v>1422</v>
      </c>
      <c r="D121" s="62">
        <v>174852</v>
      </c>
      <c r="E121" s="62">
        <v>195203</v>
      </c>
      <c r="F121" s="62">
        <v>33383</v>
      </c>
      <c r="G121" s="62">
        <v>26514</v>
      </c>
      <c r="H121" s="62">
        <v>22518</v>
      </c>
      <c r="I121" s="62">
        <v>18288</v>
      </c>
      <c r="J121" s="62">
        <v>16642</v>
      </c>
      <c r="K121" s="62">
        <v>14995</v>
      </c>
      <c r="L121" s="62">
        <v>12322</v>
      </c>
      <c r="M121" s="62">
        <v>9801</v>
      </c>
      <c r="N121" s="62">
        <v>6728</v>
      </c>
      <c r="O121" s="62">
        <v>4689</v>
      </c>
      <c r="P121" s="62">
        <v>2793</v>
      </c>
      <c r="Q121" s="62">
        <v>2189</v>
      </c>
      <c r="R121" s="62">
        <v>1391</v>
      </c>
      <c r="S121" s="62">
        <v>1065</v>
      </c>
      <c r="T121" s="62">
        <v>684</v>
      </c>
      <c r="U121" s="62">
        <v>464</v>
      </c>
      <c r="V121" s="62">
        <v>386</v>
      </c>
      <c r="W121" s="62">
        <v>34246</v>
      </c>
      <c r="X121" s="62">
        <v>28046</v>
      </c>
      <c r="Y121" s="62">
        <v>23797</v>
      </c>
      <c r="Z121" s="62">
        <v>19680</v>
      </c>
      <c r="AA121" s="62">
        <v>16964</v>
      </c>
      <c r="AB121" s="62">
        <v>15322</v>
      </c>
      <c r="AC121" s="62">
        <v>13846</v>
      </c>
      <c r="AD121" s="62">
        <v>12871</v>
      </c>
      <c r="AE121" s="62">
        <v>9565</v>
      </c>
      <c r="AF121" s="62">
        <v>7584</v>
      </c>
      <c r="AG121" s="62">
        <v>4506</v>
      </c>
      <c r="AH121" s="62">
        <v>3889</v>
      </c>
      <c r="AI121" s="62">
        <v>1832</v>
      </c>
      <c r="AJ121" s="62">
        <v>1531</v>
      </c>
      <c r="AK121" s="62">
        <v>683</v>
      </c>
      <c r="AL121" s="62">
        <v>533</v>
      </c>
      <c r="AM121" s="62">
        <v>308</v>
      </c>
      <c r="AN121" s="61">
        <f t="shared" si="2"/>
        <v>370055</v>
      </c>
    </row>
    <row r="122" spans="1:40" hidden="1" x14ac:dyDescent="0.25">
      <c r="A122" s="61" t="s">
        <v>350</v>
      </c>
      <c r="B122" s="61" t="s">
        <v>355</v>
      </c>
      <c r="C122" s="61" t="s">
        <v>1304</v>
      </c>
      <c r="D122" s="62">
        <v>184260</v>
      </c>
      <c r="E122" s="62">
        <v>185278</v>
      </c>
      <c r="F122" s="62">
        <v>35779</v>
      </c>
      <c r="G122" s="62">
        <v>29360</v>
      </c>
      <c r="H122" s="62">
        <v>21685</v>
      </c>
      <c r="I122" s="62">
        <v>18408</v>
      </c>
      <c r="J122" s="62">
        <v>15737</v>
      </c>
      <c r="K122" s="62">
        <v>13004</v>
      </c>
      <c r="L122" s="62">
        <v>11471</v>
      </c>
      <c r="M122" s="62">
        <v>8642</v>
      </c>
      <c r="N122" s="62">
        <v>8105</v>
      </c>
      <c r="O122" s="62">
        <v>4879</v>
      </c>
      <c r="P122" s="62">
        <v>5278</v>
      </c>
      <c r="Q122" s="62">
        <v>2982</v>
      </c>
      <c r="R122" s="62">
        <v>3310</v>
      </c>
      <c r="S122" s="62">
        <v>1574</v>
      </c>
      <c r="T122" s="62">
        <v>2184</v>
      </c>
      <c r="U122" s="62">
        <v>887</v>
      </c>
      <c r="V122" s="62">
        <v>975</v>
      </c>
      <c r="W122" s="62">
        <v>37910</v>
      </c>
      <c r="X122" s="62">
        <v>29832</v>
      </c>
      <c r="Y122" s="62">
        <v>23274</v>
      </c>
      <c r="Z122" s="62">
        <v>18768</v>
      </c>
      <c r="AA122" s="62">
        <v>13157</v>
      </c>
      <c r="AB122" s="62">
        <v>11474</v>
      </c>
      <c r="AC122" s="62">
        <v>11143</v>
      </c>
      <c r="AD122" s="62">
        <v>8864</v>
      </c>
      <c r="AE122" s="62">
        <v>8282</v>
      </c>
      <c r="AF122" s="62">
        <v>5430</v>
      </c>
      <c r="AG122" s="62">
        <v>5733</v>
      </c>
      <c r="AH122" s="62">
        <v>3002</v>
      </c>
      <c r="AI122" s="62">
        <v>3219</v>
      </c>
      <c r="AJ122" s="62">
        <v>1517</v>
      </c>
      <c r="AK122" s="62">
        <v>2147</v>
      </c>
      <c r="AL122" s="62">
        <v>729</v>
      </c>
      <c r="AM122" s="62">
        <v>797</v>
      </c>
      <c r="AN122" s="61">
        <f t="shared" si="2"/>
        <v>369538</v>
      </c>
    </row>
    <row r="123" spans="1:40" hidden="1" x14ac:dyDescent="0.25">
      <c r="A123" s="61" t="s">
        <v>350</v>
      </c>
      <c r="B123" s="61" t="s">
        <v>358</v>
      </c>
      <c r="C123" s="61" t="s">
        <v>1304</v>
      </c>
      <c r="D123" s="62">
        <v>183416</v>
      </c>
      <c r="E123" s="62">
        <v>184937</v>
      </c>
      <c r="F123" s="62">
        <v>35333</v>
      </c>
      <c r="G123" s="62">
        <v>29441</v>
      </c>
      <c r="H123" s="62">
        <v>20588</v>
      </c>
      <c r="I123" s="62">
        <v>17521</v>
      </c>
      <c r="J123" s="62">
        <v>15415</v>
      </c>
      <c r="K123" s="62">
        <v>13096</v>
      </c>
      <c r="L123" s="62">
        <v>12344</v>
      </c>
      <c r="M123" s="62">
        <v>8487</v>
      </c>
      <c r="N123" s="62">
        <v>8665</v>
      </c>
      <c r="O123" s="62">
        <v>4850</v>
      </c>
      <c r="P123" s="62">
        <v>5626</v>
      </c>
      <c r="Q123" s="62">
        <v>2863</v>
      </c>
      <c r="R123" s="62">
        <v>3507</v>
      </c>
      <c r="S123" s="62">
        <v>1569</v>
      </c>
      <c r="T123" s="62">
        <v>2369</v>
      </c>
      <c r="U123" s="62">
        <v>764</v>
      </c>
      <c r="V123" s="62">
        <v>978</v>
      </c>
      <c r="W123" s="62">
        <v>37186</v>
      </c>
      <c r="X123" s="62">
        <v>30388</v>
      </c>
      <c r="Y123" s="62">
        <v>22469</v>
      </c>
      <c r="Z123" s="62">
        <v>17757</v>
      </c>
      <c r="AA123" s="62">
        <v>11987</v>
      </c>
      <c r="AB123" s="62">
        <v>11079</v>
      </c>
      <c r="AC123" s="62">
        <v>11080</v>
      </c>
      <c r="AD123" s="62">
        <v>9267</v>
      </c>
      <c r="AE123" s="62">
        <v>8993</v>
      </c>
      <c r="AF123" s="62">
        <v>5699</v>
      </c>
      <c r="AG123" s="62">
        <v>6125</v>
      </c>
      <c r="AH123" s="62">
        <v>3120</v>
      </c>
      <c r="AI123" s="62">
        <v>4009</v>
      </c>
      <c r="AJ123" s="62">
        <v>1778</v>
      </c>
      <c r="AK123" s="62">
        <v>2343</v>
      </c>
      <c r="AL123" s="62">
        <v>833</v>
      </c>
      <c r="AM123" s="62">
        <v>824</v>
      </c>
      <c r="AN123" s="61">
        <f t="shared" si="2"/>
        <v>368353</v>
      </c>
    </row>
    <row r="124" spans="1:40" hidden="1" x14ac:dyDescent="0.25">
      <c r="A124" s="61" t="s">
        <v>330</v>
      </c>
      <c r="B124" s="61" t="s">
        <v>344</v>
      </c>
      <c r="C124" s="61" t="s">
        <v>1884</v>
      </c>
      <c r="D124" s="62">
        <v>181944</v>
      </c>
      <c r="E124" s="62">
        <v>185859</v>
      </c>
      <c r="F124" s="62">
        <v>36564</v>
      </c>
      <c r="G124" s="62">
        <v>27643</v>
      </c>
      <c r="H124" s="62">
        <v>21872</v>
      </c>
      <c r="I124" s="62">
        <v>19357</v>
      </c>
      <c r="J124" s="62">
        <v>15586</v>
      </c>
      <c r="K124" s="62">
        <v>13196</v>
      </c>
      <c r="L124" s="62">
        <v>11090</v>
      </c>
      <c r="M124" s="62">
        <v>8607</v>
      </c>
      <c r="N124" s="62">
        <v>7386</v>
      </c>
      <c r="O124" s="62">
        <v>5102</v>
      </c>
      <c r="P124" s="62">
        <v>4822</v>
      </c>
      <c r="Q124" s="62">
        <v>2795</v>
      </c>
      <c r="R124" s="62">
        <v>2828</v>
      </c>
      <c r="S124" s="62">
        <v>1770</v>
      </c>
      <c r="T124" s="62">
        <v>1942</v>
      </c>
      <c r="U124" s="62">
        <v>646</v>
      </c>
      <c r="V124" s="62">
        <v>738</v>
      </c>
      <c r="W124" s="62">
        <v>38374</v>
      </c>
      <c r="X124" s="62">
        <v>29075</v>
      </c>
      <c r="Y124" s="62">
        <v>23373</v>
      </c>
      <c r="Z124" s="62">
        <v>19427</v>
      </c>
      <c r="AA124" s="62">
        <v>14200</v>
      </c>
      <c r="AB124" s="62">
        <v>12091</v>
      </c>
      <c r="AC124" s="62">
        <v>11321</v>
      </c>
      <c r="AD124" s="62">
        <v>9357</v>
      </c>
      <c r="AE124" s="62">
        <v>7820</v>
      </c>
      <c r="AF124" s="62">
        <v>5669</v>
      </c>
      <c r="AG124" s="62">
        <v>4978</v>
      </c>
      <c r="AH124" s="62">
        <v>2872</v>
      </c>
      <c r="AI124" s="62">
        <v>2710</v>
      </c>
      <c r="AJ124" s="62">
        <v>1454</v>
      </c>
      <c r="AK124" s="62">
        <v>1678</v>
      </c>
      <c r="AL124" s="62">
        <v>694</v>
      </c>
      <c r="AM124" s="62">
        <v>766</v>
      </c>
      <c r="AN124" s="61">
        <f t="shared" si="2"/>
        <v>367803</v>
      </c>
    </row>
    <row r="125" spans="1:40" hidden="1" x14ac:dyDescent="0.25">
      <c r="A125" s="61" t="s">
        <v>330</v>
      </c>
      <c r="B125" s="61" t="s">
        <v>343</v>
      </c>
      <c r="C125" s="61" t="s">
        <v>1999</v>
      </c>
      <c r="D125" s="62">
        <v>182112</v>
      </c>
      <c r="E125" s="62">
        <v>184597</v>
      </c>
      <c r="F125" s="62">
        <v>36705</v>
      </c>
      <c r="G125" s="62">
        <v>28255</v>
      </c>
      <c r="H125" s="62">
        <v>21991</v>
      </c>
      <c r="I125" s="62">
        <v>19160</v>
      </c>
      <c r="J125" s="62">
        <v>15788</v>
      </c>
      <c r="K125" s="62">
        <v>13114</v>
      </c>
      <c r="L125" s="62">
        <v>10895</v>
      </c>
      <c r="M125" s="62">
        <v>8402</v>
      </c>
      <c r="N125" s="62">
        <v>7174</v>
      </c>
      <c r="O125" s="62">
        <v>5002</v>
      </c>
      <c r="P125" s="62">
        <v>4418</v>
      </c>
      <c r="Q125" s="62">
        <v>3064</v>
      </c>
      <c r="R125" s="62">
        <v>2729</v>
      </c>
      <c r="S125" s="62">
        <v>1813</v>
      </c>
      <c r="T125" s="62">
        <v>1801</v>
      </c>
      <c r="U125" s="62">
        <v>1106</v>
      </c>
      <c r="V125" s="62">
        <v>695</v>
      </c>
      <c r="W125" s="62">
        <v>37477</v>
      </c>
      <c r="X125" s="62">
        <v>29288</v>
      </c>
      <c r="Y125" s="62">
        <v>23909</v>
      </c>
      <c r="Z125" s="62">
        <v>19137</v>
      </c>
      <c r="AA125" s="62">
        <v>13867</v>
      </c>
      <c r="AB125" s="62">
        <v>12131</v>
      </c>
      <c r="AC125" s="62">
        <v>11063</v>
      </c>
      <c r="AD125" s="62">
        <v>9252</v>
      </c>
      <c r="AE125" s="62">
        <v>7594</v>
      </c>
      <c r="AF125" s="62">
        <v>5612</v>
      </c>
      <c r="AG125" s="62">
        <v>4715</v>
      </c>
      <c r="AH125" s="62">
        <v>3203</v>
      </c>
      <c r="AI125" s="62">
        <v>2516</v>
      </c>
      <c r="AJ125" s="62">
        <v>1641</v>
      </c>
      <c r="AK125" s="62">
        <v>1459</v>
      </c>
      <c r="AL125" s="62">
        <v>1000</v>
      </c>
      <c r="AM125" s="62">
        <v>733</v>
      </c>
      <c r="AN125" s="61">
        <f t="shared" si="2"/>
        <v>366709</v>
      </c>
    </row>
    <row r="126" spans="1:40" hidden="1" x14ac:dyDescent="0.25">
      <c r="A126" s="61" t="s">
        <v>638</v>
      </c>
      <c r="B126" s="61" t="s">
        <v>651</v>
      </c>
      <c r="C126" s="61" t="s">
        <v>1051</v>
      </c>
      <c r="D126" s="62">
        <v>178769</v>
      </c>
      <c r="E126" s="62">
        <v>187929</v>
      </c>
      <c r="F126" s="62">
        <v>22137</v>
      </c>
      <c r="G126" s="62">
        <v>22069</v>
      </c>
      <c r="H126" s="62">
        <v>22286</v>
      </c>
      <c r="I126" s="62">
        <v>20606</v>
      </c>
      <c r="J126" s="62">
        <v>16411</v>
      </c>
      <c r="K126" s="62">
        <v>13348</v>
      </c>
      <c r="L126" s="62">
        <v>11700</v>
      </c>
      <c r="M126" s="62">
        <v>11197</v>
      </c>
      <c r="N126" s="62">
        <v>8995</v>
      </c>
      <c r="O126" s="62">
        <v>8027</v>
      </c>
      <c r="P126" s="62">
        <v>5605</v>
      </c>
      <c r="Q126" s="62">
        <v>5594</v>
      </c>
      <c r="R126" s="62">
        <v>3474</v>
      </c>
      <c r="S126" s="62">
        <v>3223</v>
      </c>
      <c r="T126" s="62">
        <v>1895</v>
      </c>
      <c r="U126" s="62">
        <v>1482</v>
      </c>
      <c r="V126" s="62">
        <v>720</v>
      </c>
      <c r="W126" s="62">
        <v>23297</v>
      </c>
      <c r="X126" s="62">
        <v>23639</v>
      </c>
      <c r="Y126" s="62">
        <v>24155</v>
      </c>
      <c r="Z126" s="62">
        <v>22940</v>
      </c>
      <c r="AA126" s="62">
        <v>19071</v>
      </c>
      <c r="AB126" s="62">
        <v>14241</v>
      </c>
      <c r="AC126" s="62">
        <v>11846</v>
      </c>
      <c r="AD126" s="62">
        <v>10114</v>
      </c>
      <c r="AE126" s="62">
        <v>9283</v>
      </c>
      <c r="AF126" s="62">
        <v>7824</v>
      </c>
      <c r="AG126" s="62">
        <v>5978</v>
      </c>
      <c r="AH126" s="62">
        <v>5141</v>
      </c>
      <c r="AI126" s="62">
        <v>3626</v>
      </c>
      <c r="AJ126" s="62">
        <v>3091</v>
      </c>
      <c r="AK126" s="62">
        <v>1809</v>
      </c>
      <c r="AL126" s="62">
        <v>1274</v>
      </c>
      <c r="AM126" s="62">
        <v>600</v>
      </c>
      <c r="AN126" s="61">
        <f t="shared" si="2"/>
        <v>366698</v>
      </c>
    </row>
    <row r="127" spans="1:40" hidden="1" x14ac:dyDescent="0.25">
      <c r="A127" s="61" t="s">
        <v>395</v>
      </c>
      <c r="B127" s="61" t="s">
        <v>397</v>
      </c>
      <c r="C127" s="61" t="s">
        <v>1341</v>
      </c>
      <c r="D127" s="62">
        <v>178375</v>
      </c>
      <c r="E127" s="62">
        <v>188227</v>
      </c>
      <c r="F127" s="62">
        <v>35479</v>
      </c>
      <c r="G127" s="62">
        <v>27237</v>
      </c>
      <c r="H127" s="62">
        <v>21174</v>
      </c>
      <c r="I127" s="62">
        <v>18927</v>
      </c>
      <c r="J127" s="62">
        <v>16523</v>
      </c>
      <c r="K127" s="62">
        <v>13284</v>
      </c>
      <c r="L127" s="62">
        <v>11007</v>
      </c>
      <c r="M127" s="62">
        <v>8263</v>
      </c>
      <c r="N127" s="62">
        <v>7367</v>
      </c>
      <c r="O127" s="62">
        <v>4877</v>
      </c>
      <c r="P127" s="62">
        <v>4353</v>
      </c>
      <c r="Q127" s="62">
        <v>2726</v>
      </c>
      <c r="R127" s="62">
        <v>2354</v>
      </c>
      <c r="S127" s="62">
        <v>1780</v>
      </c>
      <c r="T127" s="62">
        <v>1476</v>
      </c>
      <c r="U127" s="62">
        <v>995</v>
      </c>
      <c r="V127" s="62">
        <v>553</v>
      </c>
      <c r="W127" s="62">
        <v>38595</v>
      </c>
      <c r="X127" s="62">
        <v>29714</v>
      </c>
      <c r="Y127" s="62">
        <v>23145</v>
      </c>
      <c r="Z127" s="62">
        <v>18805</v>
      </c>
      <c r="AA127" s="62">
        <v>15550</v>
      </c>
      <c r="AB127" s="62">
        <v>12989</v>
      </c>
      <c r="AC127" s="62">
        <v>11532</v>
      </c>
      <c r="AD127" s="62">
        <v>9108</v>
      </c>
      <c r="AE127" s="62">
        <v>7973</v>
      </c>
      <c r="AF127" s="62">
        <v>5836</v>
      </c>
      <c r="AG127" s="62">
        <v>4940</v>
      </c>
      <c r="AH127" s="62">
        <v>2777</v>
      </c>
      <c r="AI127" s="62">
        <v>2908</v>
      </c>
      <c r="AJ127" s="62">
        <v>1645</v>
      </c>
      <c r="AK127" s="62">
        <v>1392</v>
      </c>
      <c r="AL127" s="62">
        <v>737</v>
      </c>
      <c r="AM127" s="62">
        <v>581</v>
      </c>
      <c r="AN127" s="61">
        <f t="shared" si="2"/>
        <v>366602</v>
      </c>
    </row>
    <row r="128" spans="1:40" hidden="1" x14ac:dyDescent="0.25">
      <c r="A128" s="61" t="s">
        <v>538</v>
      </c>
      <c r="B128" s="61" t="s">
        <v>555</v>
      </c>
      <c r="C128" s="61" t="s">
        <v>1862</v>
      </c>
      <c r="D128" s="62">
        <v>184335</v>
      </c>
      <c r="E128" s="62">
        <v>182028</v>
      </c>
      <c r="F128" s="62">
        <v>25707</v>
      </c>
      <c r="G128" s="62">
        <v>22413</v>
      </c>
      <c r="H128" s="62">
        <v>22554</v>
      </c>
      <c r="I128" s="62">
        <v>18185</v>
      </c>
      <c r="J128" s="62">
        <v>15940</v>
      </c>
      <c r="K128" s="62">
        <v>14645</v>
      </c>
      <c r="L128" s="62">
        <v>12935</v>
      </c>
      <c r="M128" s="62">
        <v>11640</v>
      </c>
      <c r="N128" s="62">
        <v>9182</v>
      </c>
      <c r="O128" s="62">
        <v>7427</v>
      </c>
      <c r="P128" s="62">
        <v>5836</v>
      </c>
      <c r="Q128" s="62">
        <v>5200</v>
      </c>
      <c r="R128" s="62">
        <v>4060</v>
      </c>
      <c r="S128" s="62">
        <v>3501</v>
      </c>
      <c r="T128" s="62">
        <v>2473</v>
      </c>
      <c r="U128" s="62">
        <v>1521</v>
      </c>
      <c r="V128" s="62">
        <v>1116</v>
      </c>
      <c r="W128" s="62">
        <v>25779</v>
      </c>
      <c r="X128" s="62">
        <v>22081</v>
      </c>
      <c r="Y128" s="62">
        <v>20218</v>
      </c>
      <c r="Z128" s="62">
        <v>17926</v>
      </c>
      <c r="AA128" s="62">
        <v>18008</v>
      </c>
      <c r="AB128" s="62">
        <v>16529</v>
      </c>
      <c r="AC128" s="62">
        <v>14573</v>
      </c>
      <c r="AD128" s="62">
        <v>13140</v>
      </c>
      <c r="AE128" s="62">
        <v>9519</v>
      </c>
      <c r="AF128" s="62">
        <v>7586</v>
      </c>
      <c r="AG128" s="62">
        <v>4852</v>
      </c>
      <c r="AH128" s="62">
        <v>4339</v>
      </c>
      <c r="AI128" s="62">
        <v>2558</v>
      </c>
      <c r="AJ128" s="62">
        <v>2240</v>
      </c>
      <c r="AK128" s="62">
        <v>1261</v>
      </c>
      <c r="AL128" s="62">
        <v>963</v>
      </c>
      <c r="AM128" s="62">
        <v>456</v>
      </c>
      <c r="AN128" s="61">
        <f t="shared" si="2"/>
        <v>366363</v>
      </c>
    </row>
    <row r="129" spans="1:40" hidden="1" x14ac:dyDescent="0.25">
      <c r="A129" s="61" t="s">
        <v>538</v>
      </c>
      <c r="B129" s="61" t="s">
        <v>539</v>
      </c>
      <c r="C129" s="61" t="s">
        <v>1034</v>
      </c>
      <c r="D129" s="62">
        <v>189217</v>
      </c>
      <c r="E129" s="62">
        <v>176916</v>
      </c>
      <c r="F129" s="62">
        <v>25732</v>
      </c>
      <c r="G129" s="62">
        <v>21945</v>
      </c>
      <c r="H129" s="62">
        <v>21686</v>
      </c>
      <c r="I129" s="62">
        <v>18174</v>
      </c>
      <c r="J129" s="62">
        <v>15606</v>
      </c>
      <c r="K129" s="62">
        <v>14241</v>
      </c>
      <c r="L129" s="62">
        <v>12443</v>
      </c>
      <c r="M129" s="62">
        <v>10931</v>
      </c>
      <c r="N129" s="62">
        <v>9009</v>
      </c>
      <c r="O129" s="62">
        <v>7854</v>
      </c>
      <c r="P129" s="62">
        <v>6801</v>
      </c>
      <c r="Q129" s="62">
        <v>6506</v>
      </c>
      <c r="R129" s="62">
        <v>5280</v>
      </c>
      <c r="S129" s="62">
        <v>5564</v>
      </c>
      <c r="T129" s="62">
        <v>3409</v>
      </c>
      <c r="U129" s="62">
        <v>2527</v>
      </c>
      <c r="V129" s="62">
        <v>1509</v>
      </c>
      <c r="W129" s="62">
        <v>25837</v>
      </c>
      <c r="X129" s="62">
        <v>22373</v>
      </c>
      <c r="Y129" s="62">
        <v>20917</v>
      </c>
      <c r="Z129" s="62">
        <v>18378</v>
      </c>
      <c r="AA129" s="62">
        <v>16226</v>
      </c>
      <c r="AB129" s="62">
        <v>14139</v>
      </c>
      <c r="AC129" s="62">
        <v>11701</v>
      </c>
      <c r="AD129" s="62">
        <v>10766</v>
      </c>
      <c r="AE129" s="62">
        <v>8127</v>
      </c>
      <c r="AF129" s="62">
        <v>7457</v>
      </c>
      <c r="AG129" s="62">
        <v>5296</v>
      </c>
      <c r="AH129" s="62">
        <v>5192</v>
      </c>
      <c r="AI129" s="62">
        <v>3277</v>
      </c>
      <c r="AJ129" s="62">
        <v>3433</v>
      </c>
      <c r="AK129" s="62">
        <v>1909</v>
      </c>
      <c r="AL129" s="62">
        <v>1292</v>
      </c>
      <c r="AM129" s="62">
        <v>596</v>
      </c>
      <c r="AN129" s="61">
        <f t="shared" si="2"/>
        <v>366133</v>
      </c>
    </row>
    <row r="130" spans="1:40" hidden="1" x14ac:dyDescent="0.25">
      <c r="A130" s="61" t="s">
        <v>16</v>
      </c>
      <c r="B130" s="61" t="s">
        <v>33</v>
      </c>
      <c r="C130" s="61" t="s">
        <v>1507</v>
      </c>
      <c r="D130" s="62">
        <v>180082</v>
      </c>
      <c r="E130" s="62">
        <v>185314</v>
      </c>
      <c r="F130" s="62">
        <v>35746</v>
      </c>
      <c r="G130" s="62">
        <v>27021</v>
      </c>
      <c r="H130" s="62">
        <v>21722</v>
      </c>
      <c r="I130" s="62">
        <v>18559</v>
      </c>
      <c r="J130" s="62">
        <v>15393</v>
      </c>
      <c r="K130" s="62">
        <v>13065</v>
      </c>
      <c r="L130" s="62">
        <v>10973</v>
      </c>
      <c r="M130" s="62">
        <v>8686</v>
      </c>
      <c r="N130" s="62">
        <v>7287</v>
      </c>
      <c r="O130" s="62">
        <v>5371</v>
      </c>
      <c r="P130" s="62">
        <v>4414</v>
      </c>
      <c r="Q130" s="62">
        <v>3418</v>
      </c>
      <c r="R130" s="62">
        <v>2961</v>
      </c>
      <c r="S130" s="62">
        <v>2208</v>
      </c>
      <c r="T130" s="62">
        <v>1786</v>
      </c>
      <c r="U130" s="62">
        <v>908</v>
      </c>
      <c r="V130" s="62">
        <v>564</v>
      </c>
      <c r="W130" s="62">
        <v>37948</v>
      </c>
      <c r="X130" s="62">
        <v>28776</v>
      </c>
      <c r="Y130" s="62">
        <v>23438</v>
      </c>
      <c r="Z130" s="62">
        <v>19555</v>
      </c>
      <c r="AA130" s="62">
        <v>14410</v>
      </c>
      <c r="AB130" s="62">
        <v>11893</v>
      </c>
      <c r="AC130" s="62">
        <v>10848</v>
      </c>
      <c r="AD130" s="62">
        <v>9360</v>
      </c>
      <c r="AE130" s="62">
        <v>7709</v>
      </c>
      <c r="AF130" s="62">
        <v>5907</v>
      </c>
      <c r="AG130" s="62">
        <v>4743</v>
      </c>
      <c r="AH130" s="62">
        <v>3113</v>
      </c>
      <c r="AI130" s="62">
        <v>2535</v>
      </c>
      <c r="AJ130" s="62">
        <v>1825</v>
      </c>
      <c r="AK130" s="62">
        <v>1671</v>
      </c>
      <c r="AL130" s="62">
        <v>1053</v>
      </c>
      <c r="AM130" s="62">
        <v>530</v>
      </c>
      <c r="AN130" s="61">
        <f t="shared" ref="AN130:AN193" si="3">SUM(F130:AM130)</f>
        <v>365396</v>
      </c>
    </row>
    <row r="131" spans="1:40" hidden="1" x14ac:dyDescent="0.25">
      <c r="A131" s="61" t="s">
        <v>657</v>
      </c>
      <c r="B131" s="61" t="s">
        <v>661</v>
      </c>
      <c r="C131" s="61" t="s">
        <v>1679</v>
      </c>
      <c r="D131" s="62">
        <v>184851</v>
      </c>
      <c r="E131" s="62">
        <v>180503</v>
      </c>
      <c r="F131" s="62">
        <v>36658</v>
      </c>
      <c r="G131" s="62">
        <v>29699</v>
      </c>
      <c r="H131" s="62">
        <v>17901</v>
      </c>
      <c r="I131" s="62">
        <v>17857</v>
      </c>
      <c r="J131" s="62">
        <v>16815</v>
      </c>
      <c r="K131" s="62">
        <v>15268</v>
      </c>
      <c r="L131" s="62">
        <v>13304</v>
      </c>
      <c r="M131" s="62">
        <v>8803</v>
      </c>
      <c r="N131" s="62">
        <v>8647</v>
      </c>
      <c r="O131" s="62">
        <v>4152</v>
      </c>
      <c r="P131" s="62">
        <v>5414</v>
      </c>
      <c r="Q131" s="62">
        <v>2448</v>
      </c>
      <c r="R131" s="62">
        <v>3271</v>
      </c>
      <c r="S131" s="62">
        <v>1464</v>
      </c>
      <c r="T131" s="62">
        <v>1816</v>
      </c>
      <c r="U131" s="62">
        <v>630</v>
      </c>
      <c r="V131" s="62">
        <v>704</v>
      </c>
      <c r="W131" s="62">
        <v>38506</v>
      </c>
      <c r="X131" s="62">
        <v>31249</v>
      </c>
      <c r="Y131" s="62">
        <v>20352</v>
      </c>
      <c r="Z131" s="62">
        <v>16793</v>
      </c>
      <c r="AA131" s="62">
        <v>11741</v>
      </c>
      <c r="AB131" s="62">
        <v>11361</v>
      </c>
      <c r="AC131" s="62">
        <v>11021</v>
      </c>
      <c r="AD131" s="62">
        <v>9167</v>
      </c>
      <c r="AE131" s="62">
        <v>8375</v>
      </c>
      <c r="AF131" s="62">
        <v>4898</v>
      </c>
      <c r="AG131" s="62">
        <v>5437</v>
      </c>
      <c r="AH131" s="62">
        <v>3438</v>
      </c>
      <c r="AI131" s="62">
        <v>3489</v>
      </c>
      <c r="AJ131" s="62">
        <v>1597</v>
      </c>
      <c r="AK131" s="62">
        <v>1786</v>
      </c>
      <c r="AL131" s="62">
        <v>683</v>
      </c>
      <c r="AM131" s="62">
        <v>610</v>
      </c>
      <c r="AN131" s="61">
        <f t="shared" si="3"/>
        <v>365354</v>
      </c>
    </row>
    <row r="132" spans="1:40" hidden="1" x14ac:dyDescent="0.25">
      <c r="A132" s="61" t="s">
        <v>556</v>
      </c>
      <c r="B132" s="61" t="s">
        <v>571</v>
      </c>
      <c r="C132" s="61" t="s">
        <v>1166</v>
      </c>
      <c r="D132" s="62">
        <v>185676</v>
      </c>
      <c r="E132" s="62">
        <v>178479</v>
      </c>
      <c r="F132" s="62">
        <v>23453</v>
      </c>
      <c r="G132" s="62">
        <v>22073</v>
      </c>
      <c r="H132" s="62">
        <v>23150</v>
      </c>
      <c r="I132" s="62">
        <v>19917</v>
      </c>
      <c r="J132" s="62">
        <v>15913</v>
      </c>
      <c r="K132" s="62">
        <v>14111</v>
      </c>
      <c r="L132" s="62">
        <v>12261</v>
      </c>
      <c r="M132" s="62">
        <v>10983</v>
      </c>
      <c r="N132" s="62">
        <v>9012</v>
      </c>
      <c r="O132" s="62">
        <v>7732</v>
      </c>
      <c r="P132" s="62">
        <v>6701</v>
      </c>
      <c r="Q132" s="62">
        <v>5246</v>
      </c>
      <c r="R132" s="62">
        <v>5150</v>
      </c>
      <c r="S132" s="62">
        <v>4170</v>
      </c>
      <c r="T132" s="62">
        <v>2754</v>
      </c>
      <c r="U132" s="62">
        <v>1863</v>
      </c>
      <c r="V132" s="62">
        <v>1187</v>
      </c>
      <c r="W132" s="62">
        <v>23373</v>
      </c>
      <c r="X132" s="62">
        <v>22015</v>
      </c>
      <c r="Y132" s="62">
        <v>22401</v>
      </c>
      <c r="Z132" s="62">
        <v>20998</v>
      </c>
      <c r="AA132" s="62">
        <v>18208</v>
      </c>
      <c r="AB132" s="62">
        <v>14692</v>
      </c>
      <c r="AC132" s="62">
        <v>11908</v>
      </c>
      <c r="AD132" s="62">
        <v>10317</v>
      </c>
      <c r="AE132" s="62">
        <v>8102</v>
      </c>
      <c r="AF132" s="62">
        <v>6914</v>
      </c>
      <c r="AG132" s="62">
        <v>5075</v>
      </c>
      <c r="AH132" s="62">
        <v>4284</v>
      </c>
      <c r="AI132" s="62">
        <v>3307</v>
      </c>
      <c r="AJ132" s="62">
        <v>3116</v>
      </c>
      <c r="AK132" s="62">
        <v>1966</v>
      </c>
      <c r="AL132" s="62">
        <v>1252</v>
      </c>
      <c r="AM132" s="62">
        <v>551</v>
      </c>
      <c r="AN132" s="61">
        <f t="shared" si="3"/>
        <v>364155</v>
      </c>
    </row>
    <row r="133" spans="1:40" hidden="1" x14ac:dyDescent="0.25">
      <c r="A133" s="61" t="s">
        <v>330</v>
      </c>
      <c r="B133" s="61" t="s">
        <v>339</v>
      </c>
      <c r="C133" s="61" t="s">
        <v>1383</v>
      </c>
      <c r="D133" s="62">
        <v>175705</v>
      </c>
      <c r="E133" s="62">
        <v>185503</v>
      </c>
      <c r="F133" s="62">
        <v>28734</v>
      </c>
      <c r="G133" s="62">
        <v>24373</v>
      </c>
      <c r="H133" s="62">
        <v>23366</v>
      </c>
      <c r="I133" s="62">
        <v>20182</v>
      </c>
      <c r="J133" s="62">
        <v>17049</v>
      </c>
      <c r="K133" s="62">
        <v>13868</v>
      </c>
      <c r="L133" s="62">
        <v>10960</v>
      </c>
      <c r="M133" s="62">
        <v>9578</v>
      </c>
      <c r="N133" s="62">
        <v>7460</v>
      </c>
      <c r="O133" s="62">
        <v>5861</v>
      </c>
      <c r="P133" s="62">
        <v>4344</v>
      </c>
      <c r="Q133" s="62">
        <v>3594</v>
      </c>
      <c r="R133" s="62">
        <v>2115</v>
      </c>
      <c r="S133" s="62">
        <v>1583</v>
      </c>
      <c r="T133" s="62">
        <v>1219</v>
      </c>
      <c r="U133" s="62">
        <v>758</v>
      </c>
      <c r="V133" s="62">
        <v>661</v>
      </c>
      <c r="W133" s="62">
        <v>28479</v>
      </c>
      <c r="X133" s="62">
        <v>23462</v>
      </c>
      <c r="Y133" s="62">
        <v>21370</v>
      </c>
      <c r="Z133" s="62">
        <v>19644</v>
      </c>
      <c r="AA133" s="62">
        <v>18819</v>
      </c>
      <c r="AB133" s="62">
        <v>16968</v>
      </c>
      <c r="AC133" s="62">
        <v>13027</v>
      </c>
      <c r="AD133" s="62">
        <v>12090</v>
      </c>
      <c r="AE133" s="62">
        <v>8545</v>
      </c>
      <c r="AF133" s="62">
        <v>7460</v>
      </c>
      <c r="AG133" s="62">
        <v>4683</v>
      </c>
      <c r="AH133" s="62">
        <v>4993</v>
      </c>
      <c r="AI133" s="62">
        <v>2237</v>
      </c>
      <c r="AJ133" s="62">
        <v>1912</v>
      </c>
      <c r="AK133" s="62">
        <v>869</v>
      </c>
      <c r="AL133" s="62">
        <v>604</v>
      </c>
      <c r="AM133" s="62">
        <v>341</v>
      </c>
      <c r="AN133" s="61">
        <f t="shared" si="3"/>
        <v>361208</v>
      </c>
    </row>
    <row r="134" spans="1:40" hidden="1" x14ac:dyDescent="0.25">
      <c r="A134" s="61" t="s">
        <v>638</v>
      </c>
      <c r="B134" s="61" t="s">
        <v>650</v>
      </c>
      <c r="C134" s="61" t="s">
        <v>1203</v>
      </c>
      <c r="D134" s="62">
        <v>179393</v>
      </c>
      <c r="E134" s="62">
        <v>181770</v>
      </c>
      <c r="F134" s="62">
        <v>19487</v>
      </c>
      <c r="G134" s="62">
        <v>21569</v>
      </c>
      <c r="H134" s="62">
        <v>23096</v>
      </c>
      <c r="I134" s="62">
        <v>22825</v>
      </c>
      <c r="J134" s="62">
        <v>16799</v>
      </c>
      <c r="K134" s="62">
        <v>13612</v>
      </c>
      <c r="L134" s="62">
        <v>12473</v>
      </c>
      <c r="M134" s="62">
        <v>11652</v>
      </c>
      <c r="N134" s="62">
        <v>9532</v>
      </c>
      <c r="O134" s="62">
        <v>8272</v>
      </c>
      <c r="P134" s="62">
        <v>5798</v>
      </c>
      <c r="Q134" s="62">
        <v>4777</v>
      </c>
      <c r="R134" s="62">
        <v>3615</v>
      </c>
      <c r="S134" s="62">
        <v>3097</v>
      </c>
      <c r="T134" s="62">
        <v>1417</v>
      </c>
      <c r="U134" s="62">
        <v>816</v>
      </c>
      <c r="V134" s="62">
        <v>556</v>
      </c>
      <c r="W134" s="62">
        <v>20486</v>
      </c>
      <c r="X134" s="62">
        <v>22620</v>
      </c>
      <c r="Y134" s="62">
        <v>23992</v>
      </c>
      <c r="Z134" s="62">
        <v>24001</v>
      </c>
      <c r="AA134" s="62">
        <v>18703</v>
      </c>
      <c r="AB134" s="62">
        <v>13653</v>
      </c>
      <c r="AC134" s="62">
        <v>10945</v>
      </c>
      <c r="AD134" s="62">
        <v>9866</v>
      </c>
      <c r="AE134" s="62">
        <v>9310</v>
      </c>
      <c r="AF134" s="62">
        <v>8012</v>
      </c>
      <c r="AG134" s="62">
        <v>6038</v>
      </c>
      <c r="AH134" s="62">
        <v>4525</v>
      </c>
      <c r="AI134" s="62">
        <v>3946</v>
      </c>
      <c r="AJ134" s="62">
        <v>2759</v>
      </c>
      <c r="AK134" s="62">
        <v>1529</v>
      </c>
      <c r="AL134" s="62">
        <v>889</v>
      </c>
      <c r="AM134" s="62">
        <v>496</v>
      </c>
      <c r="AN134" s="61">
        <f t="shared" si="3"/>
        <v>361163</v>
      </c>
    </row>
    <row r="135" spans="1:40" hidden="1" x14ac:dyDescent="0.25">
      <c r="A135" s="61" t="s">
        <v>622</v>
      </c>
      <c r="B135" s="61" t="s">
        <v>626</v>
      </c>
      <c r="C135" s="61" t="s">
        <v>1329</v>
      </c>
      <c r="D135" s="62">
        <v>175464</v>
      </c>
      <c r="E135" s="62">
        <v>180622</v>
      </c>
      <c r="F135" s="62">
        <v>26284</v>
      </c>
      <c r="G135" s="62">
        <v>23115</v>
      </c>
      <c r="H135" s="62">
        <v>21714</v>
      </c>
      <c r="I135" s="62">
        <v>19593</v>
      </c>
      <c r="J135" s="62">
        <v>17637</v>
      </c>
      <c r="K135" s="62">
        <v>13820</v>
      </c>
      <c r="L135" s="62">
        <v>10767</v>
      </c>
      <c r="M135" s="62">
        <v>10270</v>
      </c>
      <c r="N135" s="62">
        <v>7720</v>
      </c>
      <c r="O135" s="62">
        <v>6632</v>
      </c>
      <c r="P135" s="62">
        <v>4341</v>
      </c>
      <c r="Q135" s="62">
        <v>4275</v>
      </c>
      <c r="R135" s="62">
        <v>2518</v>
      </c>
      <c r="S135" s="62">
        <v>2791</v>
      </c>
      <c r="T135" s="62">
        <v>1854</v>
      </c>
      <c r="U135" s="62">
        <v>1330</v>
      </c>
      <c r="V135" s="62">
        <v>803</v>
      </c>
      <c r="W135" s="62">
        <v>27201</v>
      </c>
      <c r="X135" s="62">
        <v>21827</v>
      </c>
      <c r="Y135" s="62">
        <v>20991</v>
      </c>
      <c r="Z135" s="62">
        <v>19497</v>
      </c>
      <c r="AA135" s="62">
        <v>18936</v>
      </c>
      <c r="AB135" s="62">
        <v>16748</v>
      </c>
      <c r="AC135" s="62">
        <v>12956</v>
      </c>
      <c r="AD135" s="62">
        <v>11597</v>
      </c>
      <c r="AE135" s="62">
        <v>8224</v>
      </c>
      <c r="AF135" s="62">
        <v>7266</v>
      </c>
      <c r="AG135" s="62">
        <v>4283</v>
      </c>
      <c r="AH135" s="62">
        <v>4586</v>
      </c>
      <c r="AI135" s="62">
        <v>2019</v>
      </c>
      <c r="AJ135" s="62">
        <v>2224</v>
      </c>
      <c r="AK135" s="62">
        <v>956</v>
      </c>
      <c r="AL135" s="62">
        <v>854</v>
      </c>
      <c r="AM135" s="62">
        <v>457</v>
      </c>
      <c r="AN135" s="61">
        <f t="shared" si="3"/>
        <v>356086</v>
      </c>
    </row>
    <row r="136" spans="1:40" hidden="1" x14ac:dyDescent="0.25">
      <c r="A136" s="61" t="s">
        <v>538</v>
      </c>
      <c r="B136" s="61" t="s">
        <v>550</v>
      </c>
      <c r="C136" s="61" t="s">
        <v>1034</v>
      </c>
      <c r="D136" s="62">
        <v>177130</v>
      </c>
      <c r="E136" s="62">
        <v>177432</v>
      </c>
      <c r="F136" s="62">
        <v>24047</v>
      </c>
      <c r="G136" s="62">
        <v>21289</v>
      </c>
      <c r="H136" s="62">
        <v>20127</v>
      </c>
      <c r="I136" s="62">
        <v>15369</v>
      </c>
      <c r="J136" s="62">
        <v>13637</v>
      </c>
      <c r="K136" s="62">
        <v>12664</v>
      </c>
      <c r="L136" s="62">
        <v>11401</v>
      </c>
      <c r="M136" s="62">
        <v>10611</v>
      </c>
      <c r="N136" s="62">
        <v>8639</v>
      </c>
      <c r="O136" s="62">
        <v>7405</v>
      </c>
      <c r="P136" s="62">
        <v>6397</v>
      </c>
      <c r="Q136" s="62">
        <v>6890</v>
      </c>
      <c r="R136" s="62">
        <v>5790</v>
      </c>
      <c r="S136" s="62">
        <v>5731</v>
      </c>
      <c r="T136" s="62">
        <v>3437</v>
      </c>
      <c r="U136" s="62">
        <v>2252</v>
      </c>
      <c r="V136" s="62">
        <v>1444</v>
      </c>
      <c r="W136" s="62">
        <v>23740</v>
      </c>
      <c r="X136" s="62">
        <v>21512</v>
      </c>
      <c r="Y136" s="62">
        <v>20524</v>
      </c>
      <c r="Z136" s="62">
        <v>17570</v>
      </c>
      <c r="AA136" s="62">
        <v>16357</v>
      </c>
      <c r="AB136" s="62">
        <v>14925</v>
      </c>
      <c r="AC136" s="62">
        <v>12712</v>
      </c>
      <c r="AD136" s="62">
        <v>12008</v>
      </c>
      <c r="AE136" s="62">
        <v>9559</v>
      </c>
      <c r="AF136" s="62">
        <v>7802</v>
      </c>
      <c r="AG136" s="62">
        <v>5466</v>
      </c>
      <c r="AH136" s="62">
        <v>4864</v>
      </c>
      <c r="AI136" s="62">
        <v>3373</v>
      </c>
      <c r="AJ136" s="62">
        <v>3143</v>
      </c>
      <c r="AK136" s="62">
        <v>1952</v>
      </c>
      <c r="AL136" s="62">
        <v>1229</v>
      </c>
      <c r="AM136" s="62">
        <v>696</v>
      </c>
      <c r="AN136" s="61">
        <f t="shared" si="3"/>
        <v>354562</v>
      </c>
    </row>
    <row r="137" spans="1:40" hidden="1" x14ac:dyDescent="0.25">
      <c r="A137" s="61" t="s">
        <v>3</v>
      </c>
      <c r="B137" s="61" t="s">
        <v>9</v>
      </c>
      <c r="C137" s="61" t="s">
        <v>1245</v>
      </c>
      <c r="D137" s="62">
        <v>176085</v>
      </c>
      <c r="E137" s="62">
        <v>177797</v>
      </c>
      <c r="F137" s="62">
        <v>19431</v>
      </c>
      <c r="G137" s="62">
        <v>20452</v>
      </c>
      <c r="H137" s="62">
        <v>21995</v>
      </c>
      <c r="I137" s="62">
        <v>20914</v>
      </c>
      <c r="J137" s="62">
        <v>14677</v>
      </c>
      <c r="K137" s="62">
        <v>12154</v>
      </c>
      <c r="L137" s="62">
        <v>11006</v>
      </c>
      <c r="M137" s="62">
        <v>11002</v>
      </c>
      <c r="N137" s="62">
        <v>9056</v>
      </c>
      <c r="O137" s="62">
        <v>8479</v>
      </c>
      <c r="P137" s="62">
        <v>6370</v>
      </c>
      <c r="Q137" s="62">
        <v>6527</v>
      </c>
      <c r="R137" s="62">
        <v>4151</v>
      </c>
      <c r="S137" s="62">
        <v>3993</v>
      </c>
      <c r="T137" s="62">
        <v>2696</v>
      </c>
      <c r="U137" s="62">
        <v>2117</v>
      </c>
      <c r="V137" s="62">
        <v>1065</v>
      </c>
      <c r="W137" s="62">
        <v>20654</v>
      </c>
      <c r="X137" s="62">
        <v>21767</v>
      </c>
      <c r="Y137" s="62">
        <v>24353</v>
      </c>
      <c r="Z137" s="62">
        <v>23893</v>
      </c>
      <c r="AA137" s="62">
        <v>17072</v>
      </c>
      <c r="AB137" s="62">
        <v>12733</v>
      </c>
      <c r="AC137" s="62">
        <v>10064</v>
      </c>
      <c r="AD137" s="62">
        <v>9080</v>
      </c>
      <c r="AE137" s="62">
        <v>8350</v>
      </c>
      <c r="AF137" s="62">
        <v>7490</v>
      </c>
      <c r="AG137" s="62">
        <v>5664</v>
      </c>
      <c r="AH137" s="62">
        <v>5486</v>
      </c>
      <c r="AI137" s="62">
        <v>3339</v>
      </c>
      <c r="AJ137" s="62">
        <v>3320</v>
      </c>
      <c r="AK137" s="62">
        <v>2118</v>
      </c>
      <c r="AL137" s="62">
        <v>1604</v>
      </c>
      <c r="AM137" s="62">
        <v>810</v>
      </c>
      <c r="AN137" s="61">
        <f t="shared" si="3"/>
        <v>353882</v>
      </c>
    </row>
    <row r="138" spans="1:40" hidden="1" x14ac:dyDescent="0.25">
      <c r="A138" s="61" t="s">
        <v>450</v>
      </c>
      <c r="B138" s="61" t="s">
        <v>453</v>
      </c>
      <c r="C138" s="61" t="s">
        <v>1224</v>
      </c>
      <c r="D138" s="62">
        <v>175324</v>
      </c>
      <c r="E138" s="62">
        <v>177591</v>
      </c>
      <c r="F138" s="62">
        <v>33015</v>
      </c>
      <c r="G138" s="62">
        <v>25509</v>
      </c>
      <c r="H138" s="62">
        <v>21273</v>
      </c>
      <c r="I138" s="62">
        <v>18783</v>
      </c>
      <c r="J138" s="62">
        <v>14761</v>
      </c>
      <c r="K138" s="62">
        <v>13004</v>
      </c>
      <c r="L138" s="62">
        <v>10809</v>
      </c>
      <c r="M138" s="62">
        <v>9054</v>
      </c>
      <c r="N138" s="62">
        <v>7579</v>
      </c>
      <c r="O138" s="62">
        <v>5522</v>
      </c>
      <c r="P138" s="62">
        <v>4688</v>
      </c>
      <c r="Q138" s="62">
        <v>3119</v>
      </c>
      <c r="R138" s="62">
        <v>3283</v>
      </c>
      <c r="S138" s="62">
        <v>2081</v>
      </c>
      <c r="T138" s="62">
        <v>1345</v>
      </c>
      <c r="U138" s="62">
        <v>865</v>
      </c>
      <c r="V138" s="62">
        <v>634</v>
      </c>
      <c r="W138" s="62">
        <v>34567</v>
      </c>
      <c r="X138" s="62">
        <v>26727</v>
      </c>
      <c r="Y138" s="62">
        <v>22610</v>
      </c>
      <c r="Z138" s="62">
        <v>19220</v>
      </c>
      <c r="AA138" s="62">
        <v>14482</v>
      </c>
      <c r="AB138" s="62">
        <v>11952</v>
      </c>
      <c r="AC138" s="62">
        <v>10646</v>
      </c>
      <c r="AD138" s="62">
        <v>9185</v>
      </c>
      <c r="AE138" s="62">
        <v>7576</v>
      </c>
      <c r="AF138" s="62">
        <v>5781</v>
      </c>
      <c r="AG138" s="62">
        <v>4790</v>
      </c>
      <c r="AH138" s="62">
        <v>2836</v>
      </c>
      <c r="AI138" s="62">
        <v>2822</v>
      </c>
      <c r="AJ138" s="62">
        <v>1709</v>
      </c>
      <c r="AK138" s="62">
        <v>1250</v>
      </c>
      <c r="AL138" s="62">
        <v>794</v>
      </c>
      <c r="AM138" s="62">
        <v>644</v>
      </c>
      <c r="AN138" s="61">
        <f t="shared" si="3"/>
        <v>352915</v>
      </c>
    </row>
    <row r="139" spans="1:40" hidden="1" x14ac:dyDescent="0.25">
      <c r="A139" s="61" t="s">
        <v>68</v>
      </c>
      <c r="B139" s="61" t="s">
        <v>72</v>
      </c>
      <c r="C139" s="61" t="s">
        <v>1199</v>
      </c>
      <c r="D139" s="62">
        <v>174998</v>
      </c>
      <c r="E139" s="62">
        <v>176003</v>
      </c>
      <c r="F139" s="62">
        <v>18816</v>
      </c>
      <c r="G139" s="62">
        <v>20316</v>
      </c>
      <c r="H139" s="62">
        <v>22110</v>
      </c>
      <c r="I139" s="62">
        <v>21606</v>
      </c>
      <c r="J139" s="62">
        <v>15377</v>
      </c>
      <c r="K139" s="62">
        <v>12990</v>
      </c>
      <c r="L139" s="62">
        <v>11589</v>
      </c>
      <c r="M139" s="62">
        <v>11447</v>
      </c>
      <c r="N139" s="62">
        <v>9190</v>
      </c>
      <c r="O139" s="62">
        <v>8352</v>
      </c>
      <c r="P139" s="62">
        <v>5994</v>
      </c>
      <c r="Q139" s="62">
        <v>5848</v>
      </c>
      <c r="R139" s="62">
        <v>3327</v>
      </c>
      <c r="S139" s="62">
        <v>3368</v>
      </c>
      <c r="T139" s="62">
        <v>2050</v>
      </c>
      <c r="U139" s="62">
        <v>1765</v>
      </c>
      <c r="V139" s="62">
        <v>853</v>
      </c>
      <c r="W139" s="62">
        <v>19862</v>
      </c>
      <c r="X139" s="62">
        <v>21684</v>
      </c>
      <c r="Y139" s="62">
        <v>23313</v>
      </c>
      <c r="Z139" s="62">
        <v>22043</v>
      </c>
      <c r="AA139" s="62">
        <v>16611</v>
      </c>
      <c r="AB139" s="62">
        <v>12521</v>
      </c>
      <c r="AC139" s="62">
        <v>10311</v>
      </c>
      <c r="AD139" s="62">
        <v>9516</v>
      </c>
      <c r="AE139" s="62">
        <v>8935</v>
      </c>
      <c r="AF139" s="62">
        <v>7955</v>
      </c>
      <c r="AG139" s="62">
        <v>6362</v>
      </c>
      <c r="AH139" s="62">
        <v>5412</v>
      </c>
      <c r="AI139" s="62">
        <v>3802</v>
      </c>
      <c r="AJ139" s="62">
        <v>3553</v>
      </c>
      <c r="AK139" s="62">
        <v>1935</v>
      </c>
      <c r="AL139" s="62">
        <v>1488</v>
      </c>
      <c r="AM139" s="62">
        <v>700</v>
      </c>
      <c r="AN139" s="61">
        <f t="shared" si="3"/>
        <v>351001</v>
      </c>
    </row>
    <row r="140" spans="1:40" hidden="1" x14ac:dyDescent="0.25">
      <c r="A140" s="61" t="s">
        <v>556</v>
      </c>
      <c r="B140" s="61" t="s">
        <v>560</v>
      </c>
      <c r="C140" s="61" t="s">
        <v>1151</v>
      </c>
      <c r="D140" s="62">
        <v>175099</v>
      </c>
      <c r="E140" s="62">
        <v>175900</v>
      </c>
      <c r="F140" s="62">
        <v>19257</v>
      </c>
      <c r="G140" s="62">
        <v>21464</v>
      </c>
      <c r="H140" s="62">
        <v>22429</v>
      </c>
      <c r="I140" s="62">
        <v>20451</v>
      </c>
      <c r="J140" s="62">
        <v>16448</v>
      </c>
      <c r="K140" s="62">
        <v>13052</v>
      </c>
      <c r="L140" s="62">
        <v>11095</v>
      </c>
      <c r="M140" s="62">
        <v>11286</v>
      </c>
      <c r="N140" s="62">
        <v>9012</v>
      </c>
      <c r="O140" s="62">
        <v>8483</v>
      </c>
      <c r="P140" s="62">
        <v>6022</v>
      </c>
      <c r="Q140" s="62">
        <v>5276</v>
      </c>
      <c r="R140" s="62">
        <v>4277</v>
      </c>
      <c r="S140" s="62">
        <v>2988</v>
      </c>
      <c r="T140" s="62">
        <v>1796</v>
      </c>
      <c r="U140" s="62">
        <v>1036</v>
      </c>
      <c r="V140" s="62">
        <v>727</v>
      </c>
      <c r="W140" s="62">
        <v>20264</v>
      </c>
      <c r="X140" s="62">
        <v>22807</v>
      </c>
      <c r="Y140" s="62">
        <v>23679</v>
      </c>
      <c r="Z140" s="62">
        <v>22095</v>
      </c>
      <c r="AA140" s="62">
        <v>17656</v>
      </c>
      <c r="AB140" s="62">
        <v>13074</v>
      </c>
      <c r="AC140" s="62">
        <v>10259</v>
      </c>
      <c r="AD140" s="62">
        <v>9169</v>
      </c>
      <c r="AE140" s="62">
        <v>8741</v>
      </c>
      <c r="AF140" s="62">
        <v>7603</v>
      </c>
      <c r="AG140" s="62">
        <v>6272</v>
      </c>
      <c r="AH140" s="62">
        <v>4108</v>
      </c>
      <c r="AI140" s="62">
        <v>3534</v>
      </c>
      <c r="AJ140" s="62">
        <v>2717</v>
      </c>
      <c r="AK140" s="62">
        <v>2169</v>
      </c>
      <c r="AL140" s="62">
        <v>1168</v>
      </c>
      <c r="AM140" s="62">
        <v>585</v>
      </c>
      <c r="AN140" s="61">
        <f t="shared" si="3"/>
        <v>350999</v>
      </c>
    </row>
    <row r="141" spans="1:40" hidden="1" x14ac:dyDescent="0.25">
      <c r="A141" s="61" t="s">
        <v>512</v>
      </c>
      <c r="B141" s="61" t="s">
        <v>534</v>
      </c>
      <c r="C141" s="61" t="s">
        <v>1422</v>
      </c>
      <c r="D141" s="62">
        <v>172235</v>
      </c>
      <c r="E141" s="62">
        <v>175345</v>
      </c>
      <c r="F141" s="62">
        <v>33690</v>
      </c>
      <c r="G141" s="62">
        <v>27226</v>
      </c>
      <c r="H141" s="62">
        <v>19951</v>
      </c>
      <c r="I141" s="62">
        <v>17172</v>
      </c>
      <c r="J141" s="62">
        <v>16160</v>
      </c>
      <c r="K141" s="62">
        <v>13334</v>
      </c>
      <c r="L141" s="62">
        <v>10363</v>
      </c>
      <c r="M141" s="62">
        <v>8007</v>
      </c>
      <c r="N141" s="62">
        <v>6421</v>
      </c>
      <c r="O141" s="62">
        <v>4654</v>
      </c>
      <c r="P141" s="62">
        <v>4051</v>
      </c>
      <c r="Q141" s="62">
        <v>2823</v>
      </c>
      <c r="R141" s="62">
        <v>2635</v>
      </c>
      <c r="S141" s="62">
        <v>2076</v>
      </c>
      <c r="T141" s="62">
        <v>1623</v>
      </c>
      <c r="U141" s="62">
        <v>1147</v>
      </c>
      <c r="V141" s="62">
        <v>902</v>
      </c>
      <c r="W141" s="62">
        <v>34146</v>
      </c>
      <c r="X141" s="62">
        <v>27642</v>
      </c>
      <c r="Y141" s="62">
        <v>20706</v>
      </c>
      <c r="Z141" s="62">
        <v>17379</v>
      </c>
      <c r="AA141" s="62">
        <v>13176</v>
      </c>
      <c r="AB141" s="62">
        <v>13064</v>
      </c>
      <c r="AC141" s="62">
        <v>11619</v>
      </c>
      <c r="AD141" s="62">
        <v>9474</v>
      </c>
      <c r="AE141" s="62">
        <v>7526</v>
      </c>
      <c r="AF141" s="62">
        <v>5304</v>
      </c>
      <c r="AG141" s="62">
        <v>4483</v>
      </c>
      <c r="AH141" s="62">
        <v>2847</v>
      </c>
      <c r="AI141" s="62">
        <v>2459</v>
      </c>
      <c r="AJ141" s="62">
        <v>1857</v>
      </c>
      <c r="AK141" s="62">
        <v>1622</v>
      </c>
      <c r="AL141" s="62">
        <v>1020</v>
      </c>
      <c r="AM141" s="62">
        <v>1021</v>
      </c>
      <c r="AN141" s="61">
        <f t="shared" si="3"/>
        <v>347580</v>
      </c>
    </row>
    <row r="142" spans="1:40" hidden="1" x14ac:dyDescent="0.25">
      <c r="A142" s="61" t="s">
        <v>595</v>
      </c>
      <c r="B142" s="61" t="s">
        <v>601</v>
      </c>
      <c r="C142" s="61" t="s">
        <v>1776</v>
      </c>
      <c r="D142" s="62">
        <v>175778</v>
      </c>
      <c r="E142" s="62">
        <v>171757</v>
      </c>
      <c r="F142" s="62">
        <v>22037</v>
      </c>
      <c r="G142" s="62">
        <v>20674</v>
      </c>
      <c r="H142" s="62">
        <v>21015</v>
      </c>
      <c r="I142" s="62">
        <v>17971</v>
      </c>
      <c r="J142" s="62">
        <v>15890</v>
      </c>
      <c r="K142" s="62">
        <v>14204</v>
      </c>
      <c r="L142" s="62">
        <v>12100</v>
      </c>
      <c r="M142" s="62">
        <v>10487</v>
      </c>
      <c r="N142" s="62">
        <v>8686</v>
      </c>
      <c r="O142" s="62">
        <v>7629</v>
      </c>
      <c r="P142" s="62">
        <v>6210</v>
      </c>
      <c r="Q142" s="62">
        <v>5640</v>
      </c>
      <c r="R142" s="62">
        <v>4582</v>
      </c>
      <c r="S142" s="62">
        <v>3701</v>
      </c>
      <c r="T142" s="62">
        <v>2332</v>
      </c>
      <c r="U142" s="62">
        <v>1638</v>
      </c>
      <c r="V142" s="62">
        <v>982</v>
      </c>
      <c r="W142" s="62">
        <v>22765</v>
      </c>
      <c r="X142" s="62">
        <v>21113</v>
      </c>
      <c r="Y142" s="62">
        <v>20598</v>
      </c>
      <c r="Z142" s="62">
        <v>18595</v>
      </c>
      <c r="AA142" s="62">
        <v>17297</v>
      </c>
      <c r="AB142" s="62">
        <v>14964</v>
      </c>
      <c r="AC142" s="62">
        <v>12161</v>
      </c>
      <c r="AD142" s="62">
        <v>10173</v>
      </c>
      <c r="AE142" s="62">
        <v>8093</v>
      </c>
      <c r="AF142" s="62">
        <v>6908</v>
      </c>
      <c r="AG142" s="62">
        <v>4899</v>
      </c>
      <c r="AH142" s="62">
        <v>4645</v>
      </c>
      <c r="AI142" s="62">
        <v>3178</v>
      </c>
      <c r="AJ142" s="62">
        <v>3040</v>
      </c>
      <c r="AK142" s="62">
        <v>1657</v>
      </c>
      <c r="AL142" s="62">
        <v>1148</v>
      </c>
      <c r="AM142" s="62">
        <v>523</v>
      </c>
      <c r="AN142" s="61">
        <f t="shared" si="3"/>
        <v>347535</v>
      </c>
    </row>
    <row r="143" spans="1:40" hidden="1" x14ac:dyDescent="0.25">
      <c r="A143" s="61" t="s">
        <v>350</v>
      </c>
      <c r="B143" s="61" t="s">
        <v>362</v>
      </c>
      <c r="C143" s="61" t="s">
        <v>1467</v>
      </c>
      <c r="D143" s="62">
        <v>150823</v>
      </c>
      <c r="E143" s="62">
        <v>195680</v>
      </c>
      <c r="F143" s="62">
        <v>26788</v>
      </c>
      <c r="G143" s="62">
        <v>21144</v>
      </c>
      <c r="H143" s="62">
        <v>19593</v>
      </c>
      <c r="I143" s="62">
        <v>16416</v>
      </c>
      <c r="J143" s="62">
        <v>14571</v>
      </c>
      <c r="K143" s="62">
        <v>12458</v>
      </c>
      <c r="L143" s="62">
        <v>9707</v>
      </c>
      <c r="M143" s="62">
        <v>7954</v>
      </c>
      <c r="N143" s="62">
        <v>6398</v>
      </c>
      <c r="O143" s="62">
        <v>4439</v>
      </c>
      <c r="P143" s="62">
        <v>3513</v>
      </c>
      <c r="Q143" s="62">
        <v>2435</v>
      </c>
      <c r="R143" s="62">
        <v>1906</v>
      </c>
      <c r="S143" s="62">
        <v>1080</v>
      </c>
      <c r="T143" s="62">
        <v>1240</v>
      </c>
      <c r="U143" s="62">
        <v>553</v>
      </c>
      <c r="V143" s="62">
        <v>628</v>
      </c>
      <c r="W143" s="62">
        <v>28398</v>
      </c>
      <c r="X143" s="62">
        <v>23073</v>
      </c>
      <c r="Y143" s="62">
        <v>24110</v>
      </c>
      <c r="Z143" s="62">
        <v>23104</v>
      </c>
      <c r="AA143" s="62">
        <v>19267</v>
      </c>
      <c r="AB143" s="62">
        <v>17267</v>
      </c>
      <c r="AC143" s="62">
        <v>14657</v>
      </c>
      <c r="AD143" s="62">
        <v>12422</v>
      </c>
      <c r="AE143" s="62">
        <v>9789</v>
      </c>
      <c r="AF143" s="62">
        <v>7599</v>
      </c>
      <c r="AG143" s="62">
        <v>5062</v>
      </c>
      <c r="AH143" s="62">
        <v>4410</v>
      </c>
      <c r="AI143" s="62">
        <v>2464</v>
      </c>
      <c r="AJ143" s="62">
        <v>1925</v>
      </c>
      <c r="AK143" s="62">
        <v>1105</v>
      </c>
      <c r="AL143" s="62">
        <v>583</v>
      </c>
      <c r="AM143" s="62">
        <v>445</v>
      </c>
      <c r="AN143" s="61">
        <f t="shared" si="3"/>
        <v>346503</v>
      </c>
    </row>
    <row r="144" spans="1:40" hidden="1" x14ac:dyDescent="0.25">
      <c r="A144" s="61" t="s">
        <v>68</v>
      </c>
      <c r="B144" s="61" t="s">
        <v>89</v>
      </c>
      <c r="C144" s="61" t="s">
        <v>1193</v>
      </c>
      <c r="D144" s="62">
        <v>169060</v>
      </c>
      <c r="E144" s="62">
        <v>174217</v>
      </c>
      <c r="F144" s="62">
        <v>18139</v>
      </c>
      <c r="G144" s="62">
        <v>18598</v>
      </c>
      <c r="H144" s="62">
        <v>23640</v>
      </c>
      <c r="I144" s="62">
        <v>21677</v>
      </c>
      <c r="J144" s="62">
        <v>15007</v>
      </c>
      <c r="K144" s="62">
        <v>12473</v>
      </c>
      <c r="L144" s="62">
        <v>11045</v>
      </c>
      <c r="M144" s="62">
        <v>10165</v>
      </c>
      <c r="N144" s="62">
        <v>8410</v>
      </c>
      <c r="O144" s="62">
        <v>7466</v>
      </c>
      <c r="P144" s="62">
        <v>5605</v>
      </c>
      <c r="Q144" s="62">
        <v>5753</v>
      </c>
      <c r="R144" s="62">
        <v>3426</v>
      </c>
      <c r="S144" s="62">
        <v>3132</v>
      </c>
      <c r="T144" s="62">
        <v>2251</v>
      </c>
      <c r="U144" s="62">
        <v>1480</v>
      </c>
      <c r="V144" s="62">
        <v>793</v>
      </c>
      <c r="W144" s="62">
        <v>19020</v>
      </c>
      <c r="X144" s="62">
        <v>19545</v>
      </c>
      <c r="Y144" s="62">
        <v>24467</v>
      </c>
      <c r="Z144" s="62">
        <v>22565</v>
      </c>
      <c r="AA144" s="62">
        <v>16709</v>
      </c>
      <c r="AB144" s="62">
        <v>13227</v>
      </c>
      <c r="AC144" s="62">
        <v>10833</v>
      </c>
      <c r="AD144" s="62">
        <v>9336</v>
      </c>
      <c r="AE144" s="62">
        <v>8685</v>
      </c>
      <c r="AF144" s="62">
        <v>7458</v>
      </c>
      <c r="AG144" s="62">
        <v>6183</v>
      </c>
      <c r="AH144" s="62">
        <v>5076</v>
      </c>
      <c r="AI144" s="62">
        <v>3800</v>
      </c>
      <c r="AJ144" s="62">
        <v>3200</v>
      </c>
      <c r="AK144" s="62">
        <v>1903</v>
      </c>
      <c r="AL144" s="62">
        <v>1445</v>
      </c>
      <c r="AM144" s="62">
        <v>765</v>
      </c>
      <c r="AN144" s="61">
        <f t="shared" si="3"/>
        <v>343277</v>
      </c>
    </row>
    <row r="145" spans="1:40" hidden="1" x14ac:dyDescent="0.25">
      <c r="A145" s="61" t="s">
        <v>381</v>
      </c>
      <c r="B145" s="61" t="s">
        <v>505</v>
      </c>
      <c r="C145" s="61" t="s">
        <v>2075</v>
      </c>
      <c r="D145" s="62">
        <v>165705</v>
      </c>
      <c r="E145" s="62">
        <v>173334</v>
      </c>
      <c r="F145" s="62">
        <v>30657</v>
      </c>
      <c r="G145" s="62">
        <v>23675</v>
      </c>
      <c r="H145" s="62">
        <v>19663</v>
      </c>
      <c r="I145" s="62">
        <v>16284</v>
      </c>
      <c r="J145" s="62">
        <v>16124</v>
      </c>
      <c r="K145" s="62">
        <v>15370</v>
      </c>
      <c r="L145" s="62">
        <v>11470</v>
      </c>
      <c r="M145" s="62">
        <v>8720</v>
      </c>
      <c r="N145" s="62">
        <v>6074</v>
      </c>
      <c r="O145" s="62">
        <v>4587</v>
      </c>
      <c r="P145" s="62">
        <v>3517</v>
      </c>
      <c r="Q145" s="62">
        <v>2924</v>
      </c>
      <c r="R145" s="62">
        <v>1995</v>
      </c>
      <c r="S145" s="62">
        <v>1993</v>
      </c>
      <c r="T145" s="62">
        <v>1229</v>
      </c>
      <c r="U145" s="62">
        <v>834</v>
      </c>
      <c r="V145" s="62">
        <v>589</v>
      </c>
      <c r="W145" s="62">
        <v>31089</v>
      </c>
      <c r="X145" s="62">
        <v>23289</v>
      </c>
      <c r="Y145" s="62">
        <v>18651</v>
      </c>
      <c r="Z145" s="62">
        <v>15629</v>
      </c>
      <c r="AA145" s="62">
        <v>14443</v>
      </c>
      <c r="AB145" s="62">
        <v>15464</v>
      </c>
      <c r="AC145" s="62">
        <v>14241</v>
      </c>
      <c r="AD145" s="62">
        <v>12388</v>
      </c>
      <c r="AE145" s="62">
        <v>8550</v>
      </c>
      <c r="AF145" s="62">
        <v>6466</v>
      </c>
      <c r="AG145" s="62">
        <v>3882</v>
      </c>
      <c r="AH145" s="62">
        <v>3335</v>
      </c>
      <c r="AI145" s="62">
        <v>1764</v>
      </c>
      <c r="AJ145" s="62">
        <v>1653</v>
      </c>
      <c r="AK145" s="62">
        <v>1151</v>
      </c>
      <c r="AL145" s="62">
        <v>803</v>
      </c>
      <c r="AM145" s="62">
        <v>536</v>
      </c>
      <c r="AN145" s="61">
        <f t="shared" si="3"/>
        <v>339039</v>
      </c>
    </row>
    <row r="146" spans="1:40" x14ac:dyDescent="0.25">
      <c r="A146" s="61" t="s">
        <v>182</v>
      </c>
      <c r="B146" s="61" t="s">
        <v>188</v>
      </c>
      <c r="C146" s="61" t="s">
        <v>1623</v>
      </c>
      <c r="D146" s="62">
        <v>167162</v>
      </c>
      <c r="E146" s="62">
        <v>170890</v>
      </c>
      <c r="F146" s="62">
        <v>21121</v>
      </c>
      <c r="G146" s="62">
        <v>21048</v>
      </c>
      <c r="H146" s="62">
        <v>21343</v>
      </c>
      <c r="I146" s="62">
        <v>19318</v>
      </c>
      <c r="J146" s="62">
        <v>14620</v>
      </c>
      <c r="K146" s="62">
        <v>12216</v>
      </c>
      <c r="L146" s="62">
        <v>10817</v>
      </c>
      <c r="M146" s="62">
        <v>10381</v>
      </c>
      <c r="N146" s="62">
        <v>8319</v>
      </c>
      <c r="O146" s="62">
        <v>7382</v>
      </c>
      <c r="P146" s="62">
        <v>5311</v>
      </c>
      <c r="Q146" s="62">
        <v>5274</v>
      </c>
      <c r="R146" s="62">
        <v>3402</v>
      </c>
      <c r="S146" s="62">
        <v>2675</v>
      </c>
      <c r="T146" s="62">
        <v>1624</v>
      </c>
      <c r="U146" s="62">
        <v>1400</v>
      </c>
      <c r="V146" s="62">
        <v>911</v>
      </c>
      <c r="W146" s="62">
        <v>22274</v>
      </c>
      <c r="X146" s="62">
        <v>22305</v>
      </c>
      <c r="Y146" s="62">
        <v>22125</v>
      </c>
      <c r="Z146" s="62">
        <v>21153</v>
      </c>
      <c r="AA146" s="62">
        <v>17330</v>
      </c>
      <c r="AB146" s="62">
        <v>12977</v>
      </c>
      <c r="AC146" s="62">
        <v>10152</v>
      </c>
      <c r="AD146" s="62">
        <v>9148</v>
      </c>
      <c r="AE146" s="62">
        <v>8055</v>
      </c>
      <c r="AF146" s="62">
        <v>7089</v>
      </c>
      <c r="AG146" s="62">
        <v>5542</v>
      </c>
      <c r="AH146" s="62">
        <v>4107</v>
      </c>
      <c r="AI146" s="62">
        <v>3114</v>
      </c>
      <c r="AJ146" s="62">
        <v>2290</v>
      </c>
      <c r="AK146" s="62">
        <v>1511</v>
      </c>
      <c r="AL146" s="62">
        <v>975</v>
      </c>
      <c r="AM146" s="62">
        <v>743</v>
      </c>
      <c r="AN146" s="61">
        <f t="shared" si="3"/>
        <v>338052</v>
      </c>
    </row>
    <row r="147" spans="1:40" hidden="1" x14ac:dyDescent="0.25">
      <c r="A147" s="61" t="s">
        <v>107</v>
      </c>
      <c r="B147" s="61" t="s">
        <v>114</v>
      </c>
      <c r="C147" s="61" t="s">
        <v>2121</v>
      </c>
      <c r="D147" s="62">
        <v>164390</v>
      </c>
      <c r="E147" s="62">
        <v>173353</v>
      </c>
      <c r="F147" s="62">
        <v>19568</v>
      </c>
      <c r="G147" s="62">
        <v>21426</v>
      </c>
      <c r="H147" s="62">
        <v>20896</v>
      </c>
      <c r="I147" s="62">
        <v>19280</v>
      </c>
      <c r="J147" s="62">
        <v>14618</v>
      </c>
      <c r="K147" s="62">
        <v>12134</v>
      </c>
      <c r="L147" s="62">
        <v>11179</v>
      </c>
      <c r="M147" s="62">
        <v>10509</v>
      </c>
      <c r="N147" s="62">
        <v>8431</v>
      </c>
      <c r="O147" s="62">
        <v>7432</v>
      </c>
      <c r="P147" s="62">
        <v>5204</v>
      </c>
      <c r="Q147" s="62">
        <v>4708</v>
      </c>
      <c r="R147" s="62">
        <v>3460</v>
      </c>
      <c r="S147" s="62">
        <v>2322</v>
      </c>
      <c r="T147" s="62">
        <v>1757</v>
      </c>
      <c r="U147" s="62">
        <v>750</v>
      </c>
      <c r="V147" s="62">
        <v>716</v>
      </c>
      <c r="W147" s="62">
        <v>20529</v>
      </c>
      <c r="X147" s="62">
        <v>23030</v>
      </c>
      <c r="Y147" s="62">
        <v>22336</v>
      </c>
      <c r="Z147" s="62">
        <v>21286</v>
      </c>
      <c r="AA147" s="62">
        <v>17882</v>
      </c>
      <c r="AB147" s="62">
        <v>13168</v>
      </c>
      <c r="AC147" s="62">
        <v>10681</v>
      </c>
      <c r="AD147" s="62">
        <v>9362</v>
      </c>
      <c r="AE147" s="62">
        <v>8752</v>
      </c>
      <c r="AF147" s="62">
        <v>7185</v>
      </c>
      <c r="AG147" s="62">
        <v>5666</v>
      </c>
      <c r="AH147" s="62">
        <v>4350</v>
      </c>
      <c r="AI147" s="62">
        <v>3248</v>
      </c>
      <c r="AJ147" s="62">
        <v>2355</v>
      </c>
      <c r="AK147" s="62">
        <v>1942</v>
      </c>
      <c r="AL147" s="62">
        <v>908</v>
      </c>
      <c r="AM147" s="62">
        <v>673</v>
      </c>
      <c r="AN147" s="61">
        <f t="shared" si="3"/>
        <v>337743</v>
      </c>
    </row>
    <row r="148" spans="1:40" hidden="1" x14ac:dyDescent="0.25">
      <c r="A148" s="61" t="s">
        <v>350</v>
      </c>
      <c r="B148" s="61" t="s">
        <v>360</v>
      </c>
      <c r="C148" s="61" t="s">
        <v>1304</v>
      </c>
      <c r="D148" s="62">
        <v>163855</v>
      </c>
      <c r="E148" s="62">
        <v>173783</v>
      </c>
      <c r="F148" s="62">
        <v>32777</v>
      </c>
      <c r="G148" s="62">
        <v>25312</v>
      </c>
      <c r="H148" s="62">
        <v>19429</v>
      </c>
      <c r="I148" s="62">
        <v>18065</v>
      </c>
      <c r="J148" s="62">
        <v>13816</v>
      </c>
      <c r="K148" s="62">
        <v>11622</v>
      </c>
      <c r="L148" s="62">
        <v>9911</v>
      </c>
      <c r="M148" s="62">
        <v>7475</v>
      </c>
      <c r="N148" s="62">
        <v>6983</v>
      </c>
      <c r="O148" s="62">
        <v>4364</v>
      </c>
      <c r="P148" s="62">
        <v>4345</v>
      </c>
      <c r="Q148" s="62">
        <v>2541</v>
      </c>
      <c r="R148" s="62">
        <v>2677</v>
      </c>
      <c r="S148" s="62">
        <v>1313</v>
      </c>
      <c r="T148" s="62">
        <v>1819</v>
      </c>
      <c r="U148" s="62">
        <v>653</v>
      </c>
      <c r="V148" s="62">
        <v>753</v>
      </c>
      <c r="W148" s="62">
        <v>35002</v>
      </c>
      <c r="X148" s="62">
        <v>28164</v>
      </c>
      <c r="Y148" s="62">
        <v>22798</v>
      </c>
      <c r="Z148" s="62">
        <v>19718</v>
      </c>
      <c r="AA148" s="62">
        <v>12933</v>
      </c>
      <c r="AB148" s="62">
        <v>10702</v>
      </c>
      <c r="AC148" s="62">
        <v>9722</v>
      </c>
      <c r="AD148" s="62">
        <v>8218</v>
      </c>
      <c r="AE148" s="62">
        <v>7235</v>
      </c>
      <c r="AF148" s="62">
        <v>4944</v>
      </c>
      <c r="AG148" s="62">
        <v>4597</v>
      </c>
      <c r="AH148" s="62">
        <v>2691</v>
      </c>
      <c r="AI148" s="62">
        <v>2774</v>
      </c>
      <c r="AJ148" s="62">
        <v>1237</v>
      </c>
      <c r="AK148" s="62">
        <v>1739</v>
      </c>
      <c r="AL148" s="62">
        <v>642</v>
      </c>
      <c r="AM148" s="62">
        <v>667</v>
      </c>
      <c r="AN148" s="61">
        <f t="shared" si="3"/>
        <v>337638</v>
      </c>
    </row>
    <row r="149" spans="1:40" hidden="1" x14ac:dyDescent="0.25">
      <c r="A149" s="61" t="s">
        <v>395</v>
      </c>
      <c r="B149" s="61" t="s">
        <v>414</v>
      </c>
      <c r="C149" s="61" t="s">
        <v>1310</v>
      </c>
      <c r="D149" s="62">
        <v>167930</v>
      </c>
      <c r="E149" s="62">
        <v>169657</v>
      </c>
      <c r="F149" s="62">
        <v>33422</v>
      </c>
      <c r="G149" s="62">
        <v>27189</v>
      </c>
      <c r="H149" s="62">
        <v>20094</v>
      </c>
      <c r="I149" s="62">
        <v>17644</v>
      </c>
      <c r="J149" s="62">
        <v>14950</v>
      </c>
      <c r="K149" s="62">
        <v>12632</v>
      </c>
      <c r="L149" s="62">
        <v>10441</v>
      </c>
      <c r="M149" s="62">
        <v>7485</v>
      </c>
      <c r="N149" s="62">
        <v>6915</v>
      </c>
      <c r="O149" s="62">
        <v>4204</v>
      </c>
      <c r="P149" s="62">
        <v>4186</v>
      </c>
      <c r="Q149" s="62">
        <v>2295</v>
      </c>
      <c r="R149" s="62">
        <v>2593</v>
      </c>
      <c r="S149" s="62">
        <v>1205</v>
      </c>
      <c r="T149" s="62">
        <v>1422</v>
      </c>
      <c r="U149" s="62">
        <v>625</v>
      </c>
      <c r="V149" s="62">
        <v>628</v>
      </c>
      <c r="W149" s="62">
        <v>35964</v>
      </c>
      <c r="X149" s="62">
        <v>28914</v>
      </c>
      <c r="Y149" s="62">
        <v>20881</v>
      </c>
      <c r="Z149" s="62">
        <v>16353</v>
      </c>
      <c r="AA149" s="62">
        <v>11716</v>
      </c>
      <c r="AB149" s="62">
        <v>10807</v>
      </c>
      <c r="AC149" s="62">
        <v>10395</v>
      </c>
      <c r="AD149" s="62">
        <v>8313</v>
      </c>
      <c r="AE149" s="62">
        <v>7146</v>
      </c>
      <c r="AF149" s="62">
        <v>4844</v>
      </c>
      <c r="AG149" s="62">
        <v>4705</v>
      </c>
      <c r="AH149" s="62">
        <v>2632</v>
      </c>
      <c r="AI149" s="62">
        <v>2788</v>
      </c>
      <c r="AJ149" s="62">
        <v>1313</v>
      </c>
      <c r="AK149" s="62">
        <v>1610</v>
      </c>
      <c r="AL149" s="62">
        <v>621</v>
      </c>
      <c r="AM149" s="62">
        <v>655</v>
      </c>
      <c r="AN149" s="61">
        <f t="shared" si="3"/>
        <v>337587</v>
      </c>
    </row>
    <row r="150" spans="1:40" hidden="1" x14ac:dyDescent="0.25">
      <c r="A150" s="61" t="s">
        <v>713</v>
      </c>
      <c r="B150" s="61" t="s">
        <v>716</v>
      </c>
      <c r="C150" s="61" t="s">
        <v>1219</v>
      </c>
      <c r="D150" s="62">
        <v>166884</v>
      </c>
      <c r="E150" s="62">
        <v>169888</v>
      </c>
      <c r="F150" s="62">
        <v>34603</v>
      </c>
      <c r="G150" s="62">
        <v>27736</v>
      </c>
      <c r="H150" s="62">
        <v>18741</v>
      </c>
      <c r="I150" s="62">
        <v>16787</v>
      </c>
      <c r="J150" s="62">
        <v>14320</v>
      </c>
      <c r="K150" s="62">
        <v>12149</v>
      </c>
      <c r="L150" s="62">
        <v>10080</v>
      </c>
      <c r="M150" s="62">
        <v>7203</v>
      </c>
      <c r="N150" s="62">
        <v>6787</v>
      </c>
      <c r="O150" s="62">
        <v>3786</v>
      </c>
      <c r="P150" s="62">
        <v>4750</v>
      </c>
      <c r="Q150" s="62">
        <v>2422</v>
      </c>
      <c r="R150" s="62">
        <v>2974</v>
      </c>
      <c r="S150" s="62">
        <v>1429</v>
      </c>
      <c r="T150" s="62">
        <v>1828</v>
      </c>
      <c r="U150" s="62">
        <v>710</v>
      </c>
      <c r="V150" s="62">
        <v>579</v>
      </c>
      <c r="W150" s="62">
        <v>40480</v>
      </c>
      <c r="X150" s="62">
        <v>28961</v>
      </c>
      <c r="Y150" s="62">
        <v>19715</v>
      </c>
      <c r="Z150" s="62">
        <v>14825</v>
      </c>
      <c r="AA150" s="62">
        <v>10661</v>
      </c>
      <c r="AB150" s="62">
        <v>10461</v>
      </c>
      <c r="AC150" s="62">
        <v>10053</v>
      </c>
      <c r="AD150" s="62">
        <v>7950</v>
      </c>
      <c r="AE150" s="62">
        <v>6991</v>
      </c>
      <c r="AF150" s="62">
        <v>4504</v>
      </c>
      <c r="AG150" s="62">
        <v>4736</v>
      </c>
      <c r="AH150" s="62">
        <v>3181</v>
      </c>
      <c r="AI150" s="62">
        <v>3026</v>
      </c>
      <c r="AJ150" s="62">
        <v>1492</v>
      </c>
      <c r="AK150" s="62">
        <v>1627</v>
      </c>
      <c r="AL150" s="62">
        <v>716</v>
      </c>
      <c r="AM150" s="62">
        <v>509</v>
      </c>
      <c r="AN150" s="61">
        <f t="shared" si="3"/>
        <v>336772</v>
      </c>
    </row>
    <row r="151" spans="1:40" hidden="1" x14ac:dyDescent="0.25">
      <c r="A151" s="61" t="s">
        <v>468</v>
      </c>
      <c r="B151" s="61" t="s">
        <v>470</v>
      </c>
      <c r="C151" s="61" t="s">
        <v>1334</v>
      </c>
      <c r="D151" s="62">
        <v>165572</v>
      </c>
      <c r="E151" s="62">
        <v>170887</v>
      </c>
      <c r="F151" s="62">
        <v>33451</v>
      </c>
      <c r="G151" s="62">
        <v>24685</v>
      </c>
      <c r="H151" s="62">
        <v>19493</v>
      </c>
      <c r="I151" s="62">
        <v>16575</v>
      </c>
      <c r="J151" s="62">
        <v>13995</v>
      </c>
      <c r="K151" s="62">
        <v>12373</v>
      </c>
      <c r="L151" s="62">
        <v>10164</v>
      </c>
      <c r="M151" s="62">
        <v>8263</v>
      </c>
      <c r="N151" s="62">
        <v>6893</v>
      </c>
      <c r="O151" s="62">
        <v>4999</v>
      </c>
      <c r="P151" s="62">
        <v>4318</v>
      </c>
      <c r="Q151" s="62">
        <v>2888</v>
      </c>
      <c r="R151" s="62">
        <v>2822</v>
      </c>
      <c r="S151" s="62">
        <v>1903</v>
      </c>
      <c r="T151" s="62">
        <v>1301</v>
      </c>
      <c r="U151" s="62">
        <v>873</v>
      </c>
      <c r="V151" s="62">
        <v>576</v>
      </c>
      <c r="W151" s="62">
        <v>34369</v>
      </c>
      <c r="X151" s="62">
        <v>25907</v>
      </c>
      <c r="Y151" s="62">
        <v>20837</v>
      </c>
      <c r="Z151" s="62">
        <v>17440</v>
      </c>
      <c r="AA151" s="62">
        <v>13601</v>
      </c>
      <c r="AB151" s="62">
        <v>11734</v>
      </c>
      <c r="AC151" s="62">
        <v>10584</v>
      </c>
      <c r="AD151" s="62">
        <v>9032</v>
      </c>
      <c r="AE151" s="62">
        <v>7495</v>
      </c>
      <c r="AF151" s="62">
        <v>5806</v>
      </c>
      <c r="AG151" s="62">
        <v>4709</v>
      </c>
      <c r="AH151" s="62">
        <v>2657</v>
      </c>
      <c r="AI151" s="62">
        <v>2782</v>
      </c>
      <c r="AJ151" s="62">
        <v>1582</v>
      </c>
      <c r="AK151" s="62">
        <v>1196</v>
      </c>
      <c r="AL151" s="62">
        <v>573</v>
      </c>
      <c r="AM151" s="62">
        <v>583</v>
      </c>
      <c r="AN151" s="61">
        <f t="shared" si="3"/>
        <v>336459</v>
      </c>
    </row>
    <row r="152" spans="1:40" hidden="1" x14ac:dyDescent="0.25">
      <c r="A152" s="61" t="s">
        <v>90</v>
      </c>
      <c r="B152" s="61" t="s">
        <v>98</v>
      </c>
      <c r="C152" s="61" t="s">
        <v>1685</v>
      </c>
      <c r="D152" s="62">
        <v>166692</v>
      </c>
      <c r="E152" s="62">
        <v>168597</v>
      </c>
      <c r="F152" s="62">
        <v>32952</v>
      </c>
      <c r="G152" s="62">
        <v>25893</v>
      </c>
      <c r="H152" s="62">
        <v>19642</v>
      </c>
      <c r="I152" s="62">
        <v>16985</v>
      </c>
      <c r="J152" s="62">
        <v>14334</v>
      </c>
      <c r="K152" s="62">
        <v>12053</v>
      </c>
      <c r="L152" s="62">
        <v>10594</v>
      </c>
      <c r="M152" s="62">
        <v>7976</v>
      </c>
      <c r="N152" s="62">
        <v>7123</v>
      </c>
      <c r="O152" s="62">
        <v>4540</v>
      </c>
      <c r="P152" s="62">
        <v>4564</v>
      </c>
      <c r="Q152" s="62">
        <v>2588</v>
      </c>
      <c r="R152" s="62">
        <v>2832</v>
      </c>
      <c r="S152" s="62">
        <v>1476</v>
      </c>
      <c r="T152" s="62">
        <v>1649</v>
      </c>
      <c r="U152" s="62">
        <v>765</v>
      </c>
      <c r="V152" s="62">
        <v>726</v>
      </c>
      <c r="W152" s="62">
        <v>34562</v>
      </c>
      <c r="X152" s="62">
        <v>27726</v>
      </c>
      <c r="Y152" s="62">
        <v>21303</v>
      </c>
      <c r="Z152" s="62">
        <v>17160</v>
      </c>
      <c r="AA152" s="62">
        <v>12052</v>
      </c>
      <c r="AB152" s="62">
        <v>9845</v>
      </c>
      <c r="AC152" s="62">
        <v>10351</v>
      </c>
      <c r="AD152" s="62">
        <v>8324</v>
      </c>
      <c r="AE152" s="62">
        <v>7421</v>
      </c>
      <c r="AF152" s="62">
        <v>5093</v>
      </c>
      <c r="AG152" s="62">
        <v>5024</v>
      </c>
      <c r="AH152" s="62">
        <v>2420</v>
      </c>
      <c r="AI152" s="62">
        <v>2797</v>
      </c>
      <c r="AJ152" s="62">
        <v>1184</v>
      </c>
      <c r="AK152" s="62">
        <v>1869</v>
      </c>
      <c r="AL152" s="62">
        <v>683</v>
      </c>
      <c r="AM152" s="62">
        <v>783</v>
      </c>
      <c r="AN152" s="61">
        <f t="shared" si="3"/>
        <v>335289</v>
      </c>
    </row>
    <row r="153" spans="1:40" hidden="1" x14ac:dyDescent="0.25">
      <c r="A153" s="61" t="s">
        <v>254</v>
      </c>
      <c r="B153" s="61" t="s">
        <v>258</v>
      </c>
      <c r="C153" s="61" t="s">
        <v>1590</v>
      </c>
      <c r="D153" s="62">
        <v>168490</v>
      </c>
      <c r="E153" s="62">
        <v>166102</v>
      </c>
      <c r="F153" s="62">
        <v>16575</v>
      </c>
      <c r="G153" s="62">
        <v>15282</v>
      </c>
      <c r="H153" s="62">
        <v>21396</v>
      </c>
      <c r="I153" s="62">
        <v>21509</v>
      </c>
      <c r="J153" s="62">
        <v>25271</v>
      </c>
      <c r="K153" s="62">
        <v>15711</v>
      </c>
      <c r="L153" s="62">
        <v>10242</v>
      </c>
      <c r="M153" s="62">
        <v>9683</v>
      </c>
      <c r="N153" s="62">
        <v>7694</v>
      </c>
      <c r="O153" s="62">
        <v>7058</v>
      </c>
      <c r="P153" s="62">
        <v>5081</v>
      </c>
      <c r="Q153" s="62">
        <v>4856</v>
      </c>
      <c r="R153" s="62">
        <v>2706</v>
      </c>
      <c r="S153" s="62">
        <v>2685</v>
      </c>
      <c r="T153" s="62">
        <v>1352</v>
      </c>
      <c r="U153" s="62">
        <v>924</v>
      </c>
      <c r="V153" s="62">
        <v>465</v>
      </c>
      <c r="W153" s="62">
        <v>17772</v>
      </c>
      <c r="X153" s="62">
        <v>14842</v>
      </c>
      <c r="Y153" s="62">
        <v>17395</v>
      </c>
      <c r="Z153" s="62">
        <v>17399</v>
      </c>
      <c r="AA153" s="62">
        <v>24169</v>
      </c>
      <c r="AB153" s="62">
        <v>18150</v>
      </c>
      <c r="AC153" s="62">
        <v>10641</v>
      </c>
      <c r="AD153" s="62">
        <v>9206</v>
      </c>
      <c r="AE153" s="62">
        <v>7909</v>
      </c>
      <c r="AF153" s="62">
        <v>8315</v>
      </c>
      <c r="AG153" s="62">
        <v>5915</v>
      </c>
      <c r="AH153" s="62">
        <v>6293</v>
      </c>
      <c r="AI153" s="62">
        <v>2827</v>
      </c>
      <c r="AJ153" s="62">
        <v>2801</v>
      </c>
      <c r="AK153" s="62">
        <v>1268</v>
      </c>
      <c r="AL153" s="62">
        <v>880</v>
      </c>
      <c r="AM153" s="62">
        <v>320</v>
      </c>
      <c r="AN153" s="61">
        <f t="shared" si="3"/>
        <v>334592</v>
      </c>
    </row>
    <row r="154" spans="1:40" hidden="1" x14ac:dyDescent="0.25">
      <c r="A154" s="61" t="s">
        <v>450</v>
      </c>
      <c r="B154" s="61" t="s">
        <v>455</v>
      </c>
      <c r="C154" s="61" t="s">
        <v>1224</v>
      </c>
      <c r="D154" s="62">
        <v>166024</v>
      </c>
      <c r="E154" s="62">
        <v>168377</v>
      </c>
      <c r="F154" s="62">
        <v>29804</v>
      </c>
      <c r="G154" s="62">
        <v>24077</v>
      </c>
      <c r="H154" s="62">
        <v>20540</v>
      </c>
      <c r="I154" s="62">
        <v>17631</v>
      </c>
      <c r="J154" s="62">
        <v>14453</v>
      </c>
      <c r="K154" s="62">
        <v>12017</v>
      </c>
      <c r="L154" s="62">
        <v>10213</v>
      </c>
      <c r="M154" s="62">
        <v>8241</v>
      </c>
      <c r="N154" s="62">
        <v>7407</v>
      </c>
      <c r="O154" s="62">
        <v>5338</v>
      </c>
      <c r="P154" s="62">
        <v>4993</v>
      </c>
      <c r="Q154" s="62">
        <v>2718</v>
      </c>
      <c r="R154" s="62">
        <v>3042</v>
      </c>
      <c r="S154" s="62">
        <v>1965</v>
      </c>
      <c r="T154" s="62">
        <v>1873</v>
      </c>
      <c r="U154" s="62">
        <v>875</v>
      </c>
      <c r="V154" s="62">
        <v>837</v>
      </c>
      <c r="W154" s="62">
        <v>31348</v>
      </c>
      <c r="X154" s="62">
        <v>25458</v>
      </c>
      <c r="Y154" s="62">
        <v>21795</v>
      </c>
      <c r="Z154" s="62">
        <v>18704</v>
      </c>
      <c r="AA154" s="62">
        <v>14156</v>
      </c>
      <c r="AB154" s="62">
        <v>11699</v>
      </c>
      <c r="AC154" s="62">
        <v>10151</v>
      </c>
      <c r="AD154" s="62">
        <v>8618</v>
      </c>
      <c r="AE154" s="62">
        <v>7063</v>
      </c>
      <c r="AF154" s="62">
        <v>5313</v>
      </c>
      <c r="AG154" s="62">
        <v>4743</v>
      </c>
      <c r="AH154" s="62">
        <v>2368</v>
      </c>
      <c r="AI154" s="62">
        <v>2627</v>
      </c>
      <c r="AJ154" s="62">
        <v>1406</v>
      </c>
      <c r="AK154" s="62">
        <v>1435</v>
      </c>
      <c r="AL154" s="62">
        <v>655</v>
      </c>
      <c r="AM154" s="62">
        <v>838</v>
      </c>
      <c r="AN154" s="61">
        <f t="shared" si="3"/>
        <v>334401</v>
      </c>
    </row>
    <row r="155" spans="1:40" hidden="1" x14ac:dyDescent="0.25">
      <c r="A155" s="61" t="s">
        <v>330</v>
      </c>
      <c r="B155" s="61" t="s">
        <v>338</v>
      </c>
      <c r="C155" s="61" t="s">
        <v>1383</v>
      </c>
      <c r="D155" s="62">
        <v>160758</v>
      </c>
      <c r="E155" s="62">
        <v>172331</v>
      </c>
      <c r="F155" s="62">
        <v>26066</v>
      </c>
      <c r="G155" s="62">
        <v>22120</v>
      </c>
      <c r="H155" s="62">
        <v>22110</v>
      </c>
      <c r="I155" s="62">
        <v>18233</v>
      </c>
      <c r="J155" s="62">
        <v>15058</v>
      </c>
      <c r="K155" s="62">
        <v>12319</v>
      </c>
      <c r="L155" s="62">
        <v>9568</v>
      </c>
      <c r="M155" s="62">
        <v>8684</v>
      </c>
      <c r="N155" s="62">
        <v>7035</v>
      </c>
      <c r="O155" s="62">
        <v>5563</v>
      </c>
      <c r="P155" s="62">
        <v>4135</v>
      </c>
      <c r="Q155" s="62">
        <v>3575</v>
      </c>
      <c r="R155" s="62">
        <v>2089</v>
      </c>
      <c r="S155" s="62">
        <v>1557</v>
      </c>
      <c r="T155" s="62">
        <v>1238</v>
      </c>
      <c r="U155" s="62">
        <v>738</v>
      </c>
      <c r="V155" s="62">
        <v>670</v>
      </c>
      <c r="W155" s="62">
        <v>25697</v>
      </c>
      <c r="X155" s="62">
        <v>21023</v>
      </c>
      <c r="Y155" s="62">
        <v>19608</v>
      </c>
      <c r="Z155" s="62">
        <v>18342</v>
      </c>
      <c r="AA155" s="62">
        <v>18670</v>
      </c>
      <c r="AB155" s="62">
        <v>16331</v>
      </c>
      <c r="AC155" s="62">
        <v>12123</v>
      </c>
      <c r="AD155" s="62">
        <v>10764</v>
      </c>
      <c r="AE155" s="62">
        <v>7659</v>
      </c>
      <c r="AF155" s="62">
        <v>7190</v>
      </c>
      <c r="AG155" s="62">
        <v>4377</v>
      </c>
      <c r="AH155" s="62">
        <v>4969</v>
      </c>
      <c r="AI155" s="62">
        <v>2084</v>
      </c>
      <c r="AJ155" s="62">
        <v>1873</v>
      </c>
      <c r="AK155" s="62">
        <v>752</v>
      </c>
      <c r="AL155" s="62">
        <v>598</v>
      </c>
      <c r="AM155" s="62">
        <v>271</v>
      </c>
      <c r="AN155" s="61">
        <f t="shared" si="3"/>
        <v>333089</v>
      </c>
    </row>
    <row r="156" spans="1:40" hidden="1" x14ac:dyDescent="0.25">
      <c r="A156" s="61" t="s">
        <v>350</v>
      </c>
      <c r="B156" s="61" t="s">
        <v>386</v>
      </c>
      <c r="C156" s="61" t="s">
        <v>1130</v>
      </c>
      <c r="D156" s="62">
        <v>165935</v>
      </c>
      <c r="E156" s="62">
        <v>166715</v>
      </c>
      <c r="F156" s="62">
        <v>31814</v>
      </c>
      <c r="G156" s="62">
        <v>27049</v>
      </c>
      <c r="H156" s="62">
        <v>18389</v>
      </c>
      <c r="I156" s="62">
        <v>17042</v>
      </c>
      <c r="J156" s="62">
        <v>15094</v>
      </c>
      <c r="K156" s="62">
        <v>12151</v>
      </c>
      <c r="L156" s="62">
        <v>11294</v>
      </c>
      <c r="M156" s="62">
        <v>7590</v>
      </c>
      <c r="N156" s="62">
        <v>7539</v>
      </c>
      <c r="O156" s="62">
        <v>4238</v>
      </c>
      <c r="P156" s="62">
        <v>4637</v>
      </c>
      <c r="Q156" s="62">
        <v>2100</v>
      </c>
      <c r="R156" s="62">
        <v>2692</v>
      </c>
      <c r="S156" s="62">
        <v>1139</v>
      </c>
      <c r="T156" s="62">
        <v>1651</v>
      </c>
      <c r="U156" s="62">
        <v>709</v>
      </c>
      <c r="V156" s="62">
        <v>807</v>
      </c>
      <c r="W156" s="62">
        <v>33630</v>
      </c>
      <c r="X156" s="62">
        <v>27255</v>
      </c>
      <c r="Y156" s="62">
        <v>19696</v>
      </c>
      <c r="Z156" s="62">
        <v>16312</v>
      </c>
      <c r="AA156" s="62">
        <v>11563</v>
      </c>
      <c r="AB156" s="62">
        <v>10286</v>
      </c>
      <c r="AC156" s="62">
        <v>10779</v>
      </c>
      <c r="AD156" s="62">
        <v>8277</v>
      </c>
      <c r="AE156" s="62">
        <v>8184</v>
      </c>
      <c r="AF156" s="62">
        <v>4829</v>
      </c>
      <c r="AG156" s="62">
        <v>5460</v>
      </c>
      <c r="AH156" s="62">
        <v>2420</v>
      </c>
      <c r="AI156" s="62">
        <v>3097</v>
      </c>
      <c r="AJ156" s="62">
        <v>1282</v>
      </c>
      <c r="AK156" s="62">
        <v>2048</v>
      </c>
      <c r="AL156" s="62">
        <v>751</v>
      </c>
      <c r="AM156" s="62">
        <v>846</v>
      </c>
      <c r="AN156" s="61">
        <f t="shared" si="3"/>
        <v>332650</v>
      </c>
    </row>
    <row r="157" spans="1:40" hidden="1" x14ac:dyDescent="0.25">
      <c r="A157" s="61" t="s">
        <v>115</v>
      </c>
      <c r="B157" s="61" t="s">
        <v>124</v>
      </c>
      <c r="C157" s="61" t="s">
        <v>2084</v>
      </c>
      <c r="D157" s="62">
        <v>164261</v>
      </c>
      <c r="E157" s="62">
        <v>168289</v>
      </c>
      <c r="F157" s="62">
        <v>29005</v>
      </c>
      <c r="G157" s="62">
        <v>25580</v>
      </c>
      <c r="H157" s="62">
        <v>21251</v>
      </c>
      <c r="I157" s="62">
        <v>18090</v>
      </c>
      <c r="J157" s="62">
        <v>14700</v>
      </c>
      <c r="K157" s="62">
        <v>10844</v>
      </c>
      <c r="L157" s="62">
        <v>9297</v>
      </c>
      <c r="M157" s="62">
        <v>7119</v>
      </c>
      <c r="N157" s="62">
        <v>6698</v>
      </c>
      <c r="O157" s="62">
        <v>4539</v>
      </c>
      <c r="P157" s="62">
        <v>4229</v>
      </c>
      <c r="Q157" s="62">
        <v>2937</v>
      </c>
      <c r="R157" s="62">
        <v>3363</v>
      </c>
      <c r="S157" s="62">
        <v>2190</v>
      </c>
      <c r="T157" s="62">
        <v>1992</v>
      </c>
      <c r="U157" s="62">
        <v>1345</v>
      </c>
      <c r="V157" s="62">
        <v>1082</v>
      </c>
      <c r="W157" s="62">
        <v>31323</v>
      </c>
      <c r="X157" s="62">
        <v>26179</v>
      </c>
      <c r="Y157" s="62">
        <v>21335</v>
      </c>
      <c r="Z157" s="62">
        <v>19006</v>
      </c>
      <c r="AA157" s="62">
        <v>14929</v>
      </c>
      <c r="AB157" s="62">
        <v>11675</v>
      </c>
      <c r="AC157" s="62">
        <v>9867</v>
      </c>
      <c r="AD157" s="62">
        <v>7876</v>
      </c>
      <c r="AE157" s="62">
        <v>6405</v>
      </c>
      <c r="AF157" s="62">
        <v>5234</v>
      </c>
      <c r="AG157" s="62">
        <v>4112</v>
      </c>
      <c r="AH157" s="62">
        <v>3042</v>
      </c>
      <c r="AI157" s="62">
        <v>2268</v>
      </c>
      <c r="AJ157" s="62">
        <v>1636</v>
      </c>
      <c r="AK157" s="62">
        <v>1445</v>
      </c>
      <c r="AL157" s="62">
        <v>1118</v>
      </c>
      <c r="AM157" s="62">
        <v>839</v>
      </c>
      <c r="AN157" s="61">
        <f t="shared" si="3"/>
        <v>332550</v>
      </c>
    </row>
    <row r="158" spans="1:40" hidden="1" x14ac:dyDescent="0.25">
      <c r="A158" s="61" t="s">
        <v>90</v>
      </c>
      <c r="B158" s="61" t="s">
        <v>93</v>
      </c>
      <c r="C158" s="61" t="s">
        <v>1475</v>
      </c>
      <c r="D158" s="62">
        <v>163271</v>
      </c>
      <c r="E158" s="62">
        <v>169059</v>
      </c>
      <c r="F158" s="62">
        <v>32325</v>
      </c>
      <c r="G158" s="62">
        <v>27071</v>
      </c>
      <c r="H158" s="62">
        <v>20543</v>
      </c>
      <c r="I158" s="62">
        <v>16693</v>
      </c>
      <c r="J158" s="62">
        <v>14064</v>
      </c>
      <c r="K158" s="62">
        <v>11521</v>
      </c>
      <c r="L158" s="62">
        <v>9772</v>
      </c>
      <c r="M158" s="62">
        <v>7243</v>
      </c>
      <c r="N158" s="62">
        <v>6491</v>
      </c>
      <c r="O158" s="62">
        <v>4287</v>
      </c>
      <c r="P158" s="62">
        <v>4149</v>
      </c>
      <c r="Q158" s="62">
        <v>2373</v>
      </c>
      <c r="R158" s="62">
        <v>2414</v>
      </c>
      <c r="S158" s="62">
        <v>1403</v>
      </c>
      <c r="T158" s="62">
        <v>1562</v>
      </c>
      <c r="U158" s="62">
        <v>752</v>
      </c>
      <c r="V158" s="62">
        <v>608</v>
      </c>
      <c r="W158" s="62">
        <v>34554</v>
      </c>
      <c r="X158" s="62">
        <v>28382</v>
      </c>
      <c r="Y158" s="62">
        <v>21794</v>
      </c>
      <c r="Z158" s="62">
        <v>17097</v>
      </c>
      <c r="AA158" s="62">
        <v>12005</v>
      </c>
      <c r="AB158" s="62">
        <v>10627</v>
      </c>
      <c r="AC158" s="62">
        <v>10028</v>
      </c>
      <c r="AD158" s="62">
        <v>8299</v>
      </c>
      <c r="AE158" s="62">
        <v>7116</v>
      </c>
      <c r="AF158" s="62">
        <v>4816</v>
      </c>
      <c r="AG158" s="62">
        <v>4482</v>
      </c>
      <c r="AH158" s="62">
        <v>2793</v>
      </c>
      <c r="AI158" s="62">
        <v>2665</v>
      </c>
      <c r="AJ158" s="62">
        <v>1537</v>
      </c>
      <c r="AK158" s="62">
        <v>1531</v>
      </c>
      <c r="AL158" s="62">
        <v>788</v>
      </c>
      <c r="AM158" s="62">
        <v>545</v>
      </c>
      <c r="AN158" s="61">
        <f t="shared" si="3"/>
        <v>332330</v>
      </c>
    </row>
    <row r="159" spans="1:40" hidden="1" x14ac:dyDescent="0.25">
      <c r="A159" s="61" t="s">
        <v>638</v>
      </c>
      <c r="B159" s="61" t="s">
        <v>640</v>
      </c>
      <c r="C159" s="61" t="s">
        <v>1051</v>
      </c>
      <c r="D159" s="62">
        <v>161423</v>
      </c>
      <c r="E159" s="62">
        <v>169438</v>
      </c>
      <c r="F159" s="62">
        <v>19460</v>
      </c>
      <c r="G159" s="62">
        <v>20034</v>
      </c>
      <c r="H159" s="62">
        <v>20728</v>
      </c>
      <c r="I159" s="62">
        <v>18105</v>
      </c>
      <c r="J159" s="62">
        <v>13751</v>
      </c>
      <c r="K159" s="62">
        <v>12011</v>
      </c>
      <c r="L159" s="62">
        <v>10682</v>
      </c>
      <c r="M159" s="62">
        <v>10508</v>
      </c>
      <c r="N159" s="62">
        <v>8376</v>
      </c>
      <c r="O159" s="62">
        <v>7554</v>
      </c>
      <c r="P159" s="62">
        <v>5338</v>
      </c>
      <c r="Q159" s="62">
        <v>5220</v>
      </c>
      <c r="R159" s="62">
        <v>3581</v>
      </c>
      <c r="S159" s="62">
        <v>2824</v>
      </c>
      <c r="T159" s="62">
        <v>1613</v>
      </c>
      <c r="U159" s="62">
        <v>1036</v>
      </c>
      <c r="V159" s="62">
        <v>602</v>
      </c>
      <c r="W159" s="62">
        <v>20577</v>
      </c>
      <c r="X159" s="62">
        <v>22042</v>
      </c>
      <c r="Y159" s="62">
        <v>22933</v>
      </c>
      <c r="Z159" s="62">
        <v>20953</v>
      </c>
      <c r="AA159" s="62">
        <v>16446</v>
      </c>
      <c r="AB159" s="62">
        <v>12402</v>
      </c>
      <c r="AC159" s="62">
        <v>10053</v>
      </c>
      <c r="AD159" s="62">
        <v>9059</v>
      </c>
      <c r="AE159" s="62">
        <v>8227</v>
      </c>
      <c r="AF159" s="62">
        <v>7192</v>
      </c>
      <c r="AG159" s="62">
        <v>5693</v>
      </c>
      <c r="AH159" s="62">
        <v>4496</v>
      </c>
      <c r="AI159" s="62">
        <v>3269</v>
      </c>
      <c r="AJ159" s="62">
        <v>2623</v>
      </c>
      <c r="AK159" s="62">
        <v>1700</v>
      </c>
      <c r="AL159" s="62">
        <v>1098</v>
      </c>
      <c r="AM159" s="62">
        <v>675</v>
      </c>
      <c r="AN159" s="61">
        <f t="shared" si="3"/>
        <v>330861</v>
      </c>
    </row>
    <row r="160" spans="1:40" hidden="1" x14ac:dyDescent="0.25">
      <c r="A160" s="61" t="s">
        <v>282</v>
      </c>
      <c r="B160" s="61" t="s">
        <v>290</v>
      </c>
      <c r="C160" s="61" t="s">
        <v>1046</v>
      </c>
      <c r="D160" s="62">
        <v>165940</v>
      </c>
      <c r="E160" s="62">
        <v>164909</v>
      </c>
      <c r="F160" s="62">
        <v>18691</v>
      </c>
      <c r="G160" s="62">
        <v>18978</v>
      </c>
      <c r="H160" s="62">
        <v>20699</v>
      </c>
      <c r="I160" s="62">
        <v>19055</v>
      </c>
      <c r="J160" s="62">
        <v>14542</v>
      </c>
      <c r="K160" s="62">
        <v>11907</v>
      </c>
      <c r="L160" s="62">
        <v>10745</v>
      </c>
      <c r="M160" s="62">
        <v>10548</v>
      </c>
      <c r="N160" s="62">
        <v>8686</v>
      </c>
      <c r="O160" s="62">
        <v>7951</v>
      </c>
      <c r="P160" s="62">
        <v>6139</v>
      </c>
      <c r="Q160" s="62">
        <v>5457</v>
      </c>
      <c r="R160" s="62">
        <v>4109</v>
      </c>
      <c r="S160" s="62">
        <v>3725</v>
      </c>
      <c r="T160" s="62">
        <v>2313</v>
      </c>
      <c r="U160" s="62">
        <v>1584</v>
      </c>
      <c r="V160" s="62">
        <v>811</v>
      </c>
      <c r="W160" s="62">
        <v>19575</v>
      </c>
      <c r="X160" s="62">
        <v>19983</v>
      </c>
      <c r="Y160" s="62">
        <v>20983</v>
      </c>
      <c r="Z160" s="62">
        <v>20284</v>
      </c>
      <c r="AA160" s="62">
        <v>16387</v>
      </c>
      <c r="AB160" s="62">
        <v>11954</v>
      </c>
      <c r="AC160" s="62">
        <v>9437</v>
      </c>
      <c r="AD160" s="62">
        <v>8775</v>
      </c>
      <c r="AE160" s="62">
        <v>8384</v>
      </c>
      <c r="AF160" s="62">
        <v>7481</v>
      </c>
      <c r="AG160" s="62">
        <v>5839</v>
      </c>
      <c r="AH160" s="62">
        <v>4985</v>
      </c>
      <c r="AI160" s="62">
        <v>3546</v>
      </c>
      <c r="AJ160" s="62">
        <v>3261</v>
      </c>
      <c r="AK160" s="62">
        <v>1948</v>
      </c>
      <c r="AL160" s="62">
        <v>1422</v>
      </c>
      <c r="AM160" s="62">
        <v>665</v>
      </c>
      <c r="AN160" s="61">
        <f t="shared" si="3"/>
        <v>330849</v>
      </c>
    </row>
    <row r="161" spans="1:40" hidden="1" x14ac:dyDescent="0.25">
      <c r="A161" s="61" t="s">
        <v>483</v>
      </c>
      <c r="B161" s="61" t="s">
        <v>497</v>
      </c>
      <c r="C161" s="61" t="s">
        <v>1230</v>
      </c>
      <c r="D161" s="62">
        <v>156898</v>
      </c>
      <c r="E161" s="62">
        <v>173667</v>
      </c>
      <c r="F161" s="62">
        <v>17954</v>
      </c>
      <c r="G161" s="62">
        <v>15451</v>
      </c>
      <c r="H161" s="62">
        <v>17711</v>
      </c>
      <c r="I161" s="62">
        <v>16932</v>
      </c>
      <c r="J161" s="62">
        <v>17328</v>
      </c>
      <c r="K161" s="62">
        <v>14579</v>
      </c>
      <c r="L161" s="62">
        <v>11488</v>
      </c>
      <c r="M161" s="62">
        <v>9916</v>
      </c>
      <c r="N161" s="62">
        <v>7924</v>
      </c>
      <c r="O161" s="62">
        <v>7041</v>
      </c>
      <c r="P161" s="62">
        <v>5120</v>
      </c>
      <c r="Q161" s="62">
        <v>5704</v>
      </c>
      <c r="R161" s="62">
        <v>3129</v>
      </c>
      <c r="S161" s="62">
        <v>3048</v>
      </c>
      <c r="T161" s="62">
        <v>1686</v>
      </c>
      <c r="U161" s="62">
        <v>1218</v>
      </c>
      <c r="V161" s="62">
        <v>669</v>
      </c>
      <c r="W161" s="62">
        <v>17909</v>
      </c>
      <c r="X161" s="62">
        <v>14925</v>
      </c>
      <c r="Y161" s="62">
        <v>14553</v>
      </c>
      <c r="Z161" s="62">
        <v>16753</v>
      </c>
      <c r="AA161" s="62">
        <v>23713</v>
      </c>
      <c r="AB161" s="62">
        <v>22519</v>
      </c>
      <c r="AC161" s="62">
        <v>16400</v>
      </c>
      <c r="AD161" s="62">
        <v>13349</v>
      </c>
      <c r="AE161" s="62">
        <v>8897</v>
      </c>
      <c r="AF161" s="62">
        <v>7570</v>
      </c>
      <c r="AG161" s="62">
        <v>4823</v>
      </c>
      <c r="AH161" s="62">
        <v>5220</v>
      </c>
      <c r="AI161" s="62">
        <v>2459</v>
      </c>
      <c r="AJ161" s="62">
        <v>2458</v>
      </c>
      <c r="AK161" s="62">
        <v>1042</v>
      </c>
      <c r="AL161" s="62">
        <v>789</v>
      </c>
      <c r="AM161" s="62">
        <v>288</v>
      </c>
      <c r="AN161" s="61">
        <f t="shared" si="3"/>
        <v>330565</v>
      </c>
    </row>
    <row r="162" spans="1:40" hidden="1" x14ac:dyDescent="0.25">
      <c r="A162" s="61" t="s">
        <v>330</v>
      </c>
      <c r="B162" s="61" t="s">
        <v>2564</v>
      </c>
      <c r="C162" s="61" t="s">
        <v>1884</v>
      </c>
      <c r="D162" s="62">
        <v>160099</v>
      </c>
      <c r="E162" s="62">
        <v>170215</v>
      </c>
      <c r="F162" s="62">
        <v>27703</v>
      </c>
      <c r="G162" s="62">
        <v>23300</v>
      </c>
      <c r="H162" s="62">
        <v>21591</v>
      </c>
      <c r="I162" s="62">
        <v>17662</v>
      </c>
      <c r="J162" s="62">
        <v>15184</v>
      </c>
      <c r="K162" s="62">
        <v>11692</v>
      </c>
      <c r="L162" s="62">
        <v>9221</v>
      </c>
      <c r="M162" s="62">
        <v>7881</v>
      </c>
      <c r="N162" s="62">
        <v>6743</v>
      </c>
      <c r="O162" s="62">
        <v>5399</v>
      </c>
      <c r="P162" s="62">
        <v>4267</v>
      </c>
      <c r="Q162" s="62">
        <v>3402</v>
      </c>
      <c r="R162" s="62">
        <v>2146</v>
      </c>
      <c r="S162" s="62">
        <v>1460</v>
      </c>
      <c r="T162" s="62">
        <v>1222</v>
      </c>
      <c r="U162" s="62">
        <v>583</v>
      </c>
      <c r="V162" s="62">
        <v>643</v>
      </c>
      <c r="W162" s="62">
        <v>27910</v>
      </c>
      <c r="X162" s="62">
        <v>23216</v>
      </c>
      <c r="Y162" s="62">
        <v>21380</v>
      </c>
      <c r="Z162" s="62">
        <v>18968</v>
      </c>
      <c r="AA162" s="62">
        <v>18145</v>
      </c>
      <c r="AB162" s="62">
        <v>14125</v>
      </c>
      <c r="AC162" s="62">
        <v>9773</v>
      </c>
      <c r="AD162" s="62">
        <v>8771</v>
      </c>
      <c r="AE162" s="62">
        <v>6823</v>
      </c>
      <c r="AF162" s="62">
        <v>6064</v>
      </c>
      <c r="AG162" s="62">
        <v>4239</v>
      </c>
      <c r="AH162" s="62">
        <v>4698</v>
      </c>
      <c r="AI162" s="62">
        <v>2140</v>
      </c>
      <c r="AJ162" s="62">
        <v>1949</v>
      </c>
      <c r="AK162" s="62">
        <v>980</v>
      </c>
      <c r="AL162" s="62">
        <v>650</v>
      </c>
      <c r="AM162" s="62">
        <v>384</v>
      </c>
      <c r="AN162" s="61">
        <f t="shared" si="3"/>
        <v>330314</v>
      </c>
    </row>
    <row r="163" spans="1:40" hidden="1" x14ac:dyDescent="0.25">
      <c r="A163" s="61" t="s">
        <v>595</v>
      </c>
      <c r="B163" s="61" t="s">
        <v>2377</v>
      </c>
      <c r="C163" s="61" t="s">
        <v>1268</v>
      </c>
      <c r="D163" s="62">
        <v>157943</v>
      </c>
      <c r="E163" s="62">
        <v>172275</v>
      </c>
      <c r="F163" s="62">
        <v>17303</v>
      </c>
      <c r="G163" s="62">
        <v>18236</v>
      </c>
      <c r="H163" s="62">
        <v>19917</v>
      </c>
      <c r="I163" s="62">
        <v>18335</v>
      </c>
      <c r="J163" s="62">
        <v>18366</v>
      </c>
      <c r="K163" s="62">
        <v>12655</v>
      </c>
      <c r="L163" s="62">
        <v>9704</v>
      </c>
      <c r="M163" s="62">
        <v>9670</v>
      </c>
      <c r="N163" s="62">
        <v>7498</v>
      </c>
      <c r="O163" s="62">
        <v>7034</v>
      </c>
      <c r="P163" s="62">
        <v>4463</v>
      </c>
      <c r="Q163" s="62">
        <v>5039</v>
      </c>
      <c r="R163" s="62">
        <v>2645</v>
      </c>
      <c r="S163" s="62">
        <v>2790</v>
      </c>
      <c r="T163" s="62">
        <v>1906</v>
      </c>
      <c r="U163" s="62">
        <v>1394</v>
      </c>
      <c r="V163" s="62">
        <v>988</v>
      </c>
      <c r="W163" s="62">
        <v>18237</v>
      </c>
      <c r="X163" s="62">
        <v>19333</v>
      </c>
      <c r="Y163" s="62">
        <v>21767</v>
      </c>
      <c r="Z163" s="62">
        <v>21654</v>
      </c>
      <c r="AA163" s="62">
        <v>25972</v>
      </c>
      <c r="AB163" s="62">
        <v>15928</v>
      </c>
      <c r="AC163" s="62">
        <v>9632</v>
      </c>
      <c r="AD163" s="62">
        <v>8542</v>
      </c>
      <c r="AE163" s="62">
        <v>7794</v>
      </c>
      <c r="AF163" s="62">
        <v>6552</v>
      </c>
      <c r="AG163" s="62">
        <v>4761</v>
      </c>
      <c r="AH163" s="62">
        <v>4356</v>
      </c>
      <c r="AI163" s="62">
        <v>2640</v>
      </c>
      <c r="AJ163" s="62">
        <v>2305</v>
      </c>
      <c r="AK163" s="62">
        <v>1244</v>
      </c>
      <c r="AL163" s="62">
        <v>942</v>
      </c>
      <c r="AM163" s="62">
        <v>616</v>
      </c>
      <c r="AN163" s="61">
        <f t="shared" si="3"/>
        <v>330218</v>
      </c>
    </row>
    <row r="164" spans="1:40" hidden="1" x14ac:dyDescent="0.25">
      <c r="A164" s="61" t="s">
        <v>90</v>
      </c>
      <c r="B164" s="61" t="s">
        <v>2635</v>
      </c>
      <c r="C164" s="61" t="s">
        <v>1186</v>
      </c>
      <c r="D164" s="62">
        <v>164108</v>
      </c>
      <c r="E164" s="62">
        <v>163873</v>
      </c>
      <c r="F164" s="62">
        <v>30971</v>
      </c>
      <c r="G164" s="62">
        <v>24947</v>
      </c>
      <c r="H164" s="62">
        <v>20142</v>
      </c>
      <c r="I164" s="62">
        <v>17603</v>
      </c>
      <c r="J164" s="62">
        <v>13671</v>
      </c>
      <c r="K164" s="62">
        <v>11616</v>
      </c>
      <c r="L164" s="62">
        <v>9803</v>
      </c>
      <c r="M164" s="62">
        <v>8107</v>
      </c>
      <c r="N164" s="62">
        <v>6899</v>
      </c>
      <c r="O164" s="62">
        <v>4994</v>
      </c>
      <c r="P164" s="62">
        <v>4322</v>
      </c>
      <c r="Q164" s="62">
        <v>3186</v>
      </c>
      <c r="R164" s="62">
        <v>2746</v>
      </c>
      <c r="S164" s="62">
        <v>1793</v>
      </c>
      <c r="T164" s="62">
        <v>1736</v>
      </c>
      <c r="U164" s="62">
        <v>863</v>
      </c>
      <c r="V164" s="62">
        <v>709</v>
      </c>
      <c r="W164" s="62">
        <v>32632</v>
      </c>
      <c r="X164" s="62">
        <v>26090</v>
      </c>
      <c r="Y164" s="62">
        <v>21087</v>
      </c>
      <c r="Z164" s="62">
        <v>17522</v>
      </c>
      <c r="AA164" s="62">
        <v>12500</v>
      </c>
      <c r="AB164" s="62">
        <v>10505</v>
      </c>
      <c r="AC164" s="62">
        <v>9260</v>
      </c>
      <c r="AD164" s="62">
        <v>8182</v>
      </c>
      <c r="AE164" s="62">
        <v>6573</v>
      </c>
      <c r="AF164" s="62">
        <v>5252</v>
      </c>
      <c r="AG164" s="62">
        <v>4019</v>
      </c>
      <c r="AH164" s="62">
        <v>3280</v>
      </c>
      <c r="AI164" s="62">
        <v>2166</v>
      </c>
      <c r="AJ164" s="62">
        <v>1812</v>
      </c>
      <c r="AK164" s="62">
        <v>1410</v>
      </c>
      <c r="AL164" s="62">
        <v>975</v>
      </c>
      <c r="AM164" s="62">
        <v>608</v>
      </c>
      <c r="AN164" s="61">
        <f t="shared" si="3"/>
        <v>327981</v>
      </c>
    </row>
    <row r="165" spans="1:40" hidden="1" x14ac:dyDescent="0.25">
      <c r="A165" s="61" t="s">
        <v>115</v>
      </c>
      <c r="B165" s="61" t="s">
        <v>128</v>
      </c>
      <c r="C165" s="61" t="s">
        <v>1447</v>
      </c>
      <c r="D165" s="62">
        <v>158294</v>
      </c>
      <c r="E165" s="62">
        <v>169652</v>
      </c>
      <c r="F165" s="62">
        <v>23584</v>
      </c>
      <c r="G165" s="62">
        <v>21763</v>
      </c>
      <c r="H165" s="62">
        <v>22979</v>
      </c>
      <c r="I165" s="62">
        <v>20427</v>
      </c>
      <c r="J165" s="62">
        <v>16524</v>
      </c>
      <c r="K165" s="62">
        <v>11759</v>
      </c>
      <c r="L165" s="62">
        <v>9445</v>
      </c>
      <c r="M165" s="62">
        <v>8290</v>
      </c>
      <c r="N165" s="62">
        <v>6661</v>
      </c>
      <c r="O165" s="62">
        <v>4920</v>
      </c>
      <c r="P165" s="62">
        <v>3502</v>
      </c>
      <c r="Q165" s="62">
        <v>2557</v>
      </c>
      <c r="R165" s="62">
        <v>2101</v>
      </c>
      <c r="S165" s="62">
        <v>1438</v>
      </c>
      <c r="T165" s="62">
        <v>1119</v>
      </c>
      <c r="U165" s="62">
        <v>678</v>
      </c>
      <c r="V165" s="62">
        <v>547</v>
      </c>
      <c r="W165" s="62">
        <v>24751</v>
      </c>
      <c r="X165" s="62">
        <v>21456</v>
      </c>
      <c r="Y165" s="62">
        <v>21242</v>
      </c>
      <c r="Z165" s="62">
        <v>20123</v>
      </c>
      <c r="AA165" s="62">
        <v>18914</v>
      </c>
      <c r="AB165" s="62">
        <v>14947</v>
      </c>
      <c r="AC165" s="62">
        <v>10909</v>
      </c>
      <c r="AD165" s="62">
        <v>9654</v>
      </c>
      <c r="AE165" s="62">
        <v>7347</v>
      </c>
      <c r="AF165" s="62">
        <v>6890</v>
      </c>
      <c r="AG165" s="62">
        <v>4496</v>
      </c>
      <c r="AH165" s="62">
        <v>3892</v>
      </c>
      <c r="AI165" s="62">
        <v>1952</v>
      </c>
      <c r="AJ165" s="62">
        <v>1435</v>
      </c>
      <c r="AK165" s="62">
        <v>774</v>
      </c>
      <c r="AL165" s="62">
        <v>515</v>
      </c>
      <c r="AM165" s="62">
        <v>355</v>
      </c>
      <c r="AN165" s="61">
        <f t="shared" si="3"/>
        <v>327946</v>
      </c>
    </row>
    <row r="166" spans="1:40" hidden="1" x14ac:dyDescent="0.25">
      <c r="A166" s="61" t="s">
        <v>556</v>
      </c>
      <c r="B166" s="61" t="s">
        <v>558</v>
      </c>
      <c r="C166" s="61" t="s">
        <v>1151</v>
      </c>
      <c r="D166" s="62">
        <v>162965</v>
      </c>
      <c r="E166" s="62">
        <v>164861</v>
      </c>
      <c r="F166" s="62">
        <v>17917</v>
      </c>
      <c r="G166" s="62">
        <v>19937</v>
      </c>
      <c r="H166" s="62">
        <v>21273</v>
      </c>
      <c r="I166" s="62">
        <v>18918</v>
      </c>
      <c r="J166" s="62">
        <v>13610</v>
      </c>
      <c r="K166" s="62">
        <v>11695</v>
      </c>
      <c r="L166" s="62">
        <v>10573</v>
      </c>
      <c r="M166" s="62">
        <v>10520</v>
      </c>
      <c r="N166" s="62">
        <v>8528</v>
      </c>
      <c r="O166" s="62">
        <v>8013</v>
      </c>
      <c r="P166" s="62">
        <v>5687</v>
      </c>
      <c r="Q166" s="62">
        <v>5757</v>
      </c>
      <c r="R166" s="62">
        <v>3785</v>
      </c>
      <c r="S166" s="62">
        <v>2958</v>
      </c>
      <c r="T166" s="62">
        <v>2142</v>
      </c>
      <c r="U166" s="62">
        <v>841</v>
      </c>
      <c r="V166" s="62">
        <v>811</v>
      </c>
      <c r="W166" s="62">
        <v>18810</v>
      </c>
      <c r="X166" s="62">
        <v>21088</v>
      </c>
      <c r="Y166" s="62">
        <v>22214</v>
      </c>
      <c r="Z166" s="62">
        <v>20716</v>
      </c>
      <c r="AA166" s="62">
        <v>16136</v>
      </c>
      <c r="AB166" s="62">
        <v>11883</v>
      </c>
      <c r="AC166" s="62">
        <v>9555</v>
      </c>
      <c r="AD166" s="62">
        <v>8709</v>
      </c>
      <c r="AE166" s="62">
        <v>8347</v>
      </c>
      <c r="AF166" s="62">
        <v>7072</v>
      </c>
      <c r="AG166" s="62">
        <v>5893</v>
      </c>
      <c r="AH166" s="62">
        <v>4447</v>
      </c>
      <c r="AI166" s="62">
        <v>3749</v>
      </c>
      <c r="AJ166" s="62">
        <v>2825</v>
      </c>
      <c r="AK166" s="62">
        <v>1772</v>
      </c>
      <c r="AL166" s="62">
        <v>974</v>
      </c>
      <c r="AM166" s="62">
        <v>671</v>
      </c>
      <c r="AN166" s="61">
        <f t="shared" si="3"/>
        <v>327826</v>
      </c>
    </row>
    <row r="167" spans="1:40" hidden="1" x14ac:dyDescent="0.25">
      <c r="A167" s="61" t="s">
        <v>240</v>
      </c>
      <c r="B167" s="61" t="s">
        <v>248</v>
      </c>
      <c r="C167" s="61" t="s">
        <v>1122</v>
      </c>
      <c r="D167" s="62">
        <v>173525</v>
      </c>
      <c r="E167" s="62">
        <v>154070</v>
      </c>
      <c r="F167" s="62">
        <v>15893</v>
      </c>
      <c r="G167" s="62">
        <v>17505</v>
      </c>
      <c r="H167" s="62">
        <v>22130</v>
      </c>
      <c r="I167" s="62">
        <v>29400</v>
      </c>
      <c r="J167" s="62">
        <v>30841</v>
      </c>
      <c r="K167" s="62">
        <v>12016</v>
      </c>
      <c r="L167" s="62">
        <v>8616</v>
      </c>
      <c r="M167" s="62">
        <v>8225</v>
      </c>
      <c r="N167" s="62">
        <v>6618</v>
      </c>
      <c r="O167" s="62">
        <v>6004</v>
      </c>
      <c r="P167" s="62">
        <v>4294</v>
      </c>
      <c r="Q167" s="62">
        <v>4098</v>
      </c>
      <c r="R167" s="62">
        <v>2559</v>
      </c>
      <c r="S167" s="62">
        <v>2185</v>
      </c>
      <c r="T167" s="62">
        <v>1305</v>
      </c>
      <c r="U167" s="62">
        <v>1096</v>
      </c>
      <c r="V167" s="62">
        <v>740</v>
      </c>
      <c r="W167" s="62">
        <v>16261</v>
      </c>
      <c r="X167" s="62">
        <v>18632</v>
      </c>
      <c r="Y167" s="62">
        <v>22720</v>
      </c>
      <c r="Z167" s="62">
        <v>21841</v>
      </c>
      <c r="AA167" s="62">
        <v>21357</v>
      </c>
      <c r="AB167" s="62">
        <v>12125</v>
      </c>
      <c r="AC167" s="62">
        <v>8060</v>
      </c>
      <c r="AD167" s="62">
        <v>6944</v>
      </c>
      <c r="AE167" s="62">
        <v>6367</v>
      </c>
      <c r="AF167" s="62">
        <v>5421</v>
      </c>
      <c r="AG167" s="62">
        <v>4476</v>
      </c>
      <c r="AH167" s="62">
        <v>3056</v>
      </c>
      <c r="AI167" s="62">
        <v>2595</v>
      </c>
      <c r="AJ167" s="62">
        <v>1690</v>
      </c>
      <c r="AK167" s="62">
        <v>1217</v>
      </c>
      <c r="AL167" s="62">
        <v>796</v>
      </c>
      <c r="AM167" s="62">
        <v>512</v>
      </c>
      <c r="AN167" s="61">
        <f t="shared" si="3"/>
        <v>327595</v>
      </c>
    </row>
    <row r="168" spans="1:40" hidden="1" x14ac:dyDescent="0.25">
      <c r="A168" s="61" t="s">
        <v>657</v>
      </c>
      <c r="B168" s="61" t="s">
        <v>664</v>
      </c>
      <c r="C168" s="61" t="s">
        <v>1679</v>
      </c>
      <c r="D168" s="62">
        <v>161712</v>
      </c>
      <c r="E168" s="62">
        <v>165054</v>
      </c>
      <c r="F168" s="62">
        <v>31823</v>
      </c>
      <c r="G168" s="62">
        <v>25636</v>
      </c>
      <c r="H168" s="62">
        <v>17052</v>
      </c>
      <c r="I168" s="62">
        <v>15555</v>
      </c>
      <c r="J168" s="62">
        <v>14498</v>
      </c>
      <c r="K168" s="62">
        <v>12804</v>
      </c>
      <c r="L168" s="62">
        <v>11391</v>
      </c>
      <c r="M168" s="62">
        <v>7757</v>
      </c>
      <c r="N168" s="62">
        <v>7463</v>
      </c>
      <c r="O168" s="62">
        <v>3638</v>
      </c>
      <c r="P168" s="62">
        <v>4630</v>
      </c>
      <c r="Q168" s="62">
        <v>2321</v>
      </c>
      <c r="R168" s="62">
        <v>3180</v>
      </c>
      <c r="S168" s="62">
        <v>1257</v>
      </c>
      <c r="T168" s="62">
        <v>1638</v>
      </c>
      <c r="U168" s="62">
        <v>522</v>
      </c>
      <c r="V168" s="62">
        <v>547</v>
      </c>
      <c r="W168" s="62">
        <v>35150</v>
      </c>
      <c r="X168" s="62">
        <v>28198</v>
      </c>
      <c r="Y168" s="62">
        <v>19956</v>
      </c>
      <c r="Z168" s="62">
        <v>15683</v>
      </c>
      <c r="AA168" s="62">
        <v>10659</v>
      </c>
      <c r="AB168" s="62">
        <v>9553</v>
      </c>
      <c r="AC168" s="62">
        <v>9881</v>
      </c>
      <c r="AD168" s="62">
        <v>8138</v>
      </c>
      <c r="AE168" s="62">
        <v>7679</v>
      </c>
      <c r="AF168" s="62">
        <v>4664</v>
      </c>
      <c r="AG168" s="62">
        <v>4970</v>
      </c>
      <c r="AH168" s="62">
        <v>3105</v>
      </c>
      <c r="AI168" s="62">
        <v>3152</v>
      </c>
      <c r="AJ168" s="62">
        <v>1582</v>
      </c>
      <c r="AK168" s="62">
        <v>1578</v>
      </c>
      <c r="AL168" s="62">
        <v>627</v>
      </c>
      <c r="AM168" s="62">
        <v>479</v>
      </c>
      <c r="AN168" s="61">
        <f t="shared" si="3"/>
        <v>326766</v>
      </c>
    </row>
    <row r="169" spans="1:40" hidden="1" x14ac:dyDescent="0.25">
      <c r="A169" s="61" t="s">
        <v>305</v>
      </c>
      <c r="B169" s="61" t="s">
        <v>314</v>
      </c>
      <c r="C169" s="61" t="s">
        <v>1379</v>
      </c>
      <c r="D169" s="62">
        <v>160370</v>
      </c>
      <c r="E169" s="62">
        <v>166360</v>
      </c>
      <c r="F169" s="62">
        <v>31485</v>
      </c>
      <c r="G169" s="62">
        <v>24795</v>
      </c>
      <c r="H169" s="62">
        <v>18839</v>
      </c>
      <c r="I169" s="62">
        <v>17218</v>
      </c>
      <c r="J169" s="62">
        <v>14208</v>
      </c>
      <c r="K169" s="62">
        <v>11422</v>
      </c>
      <c r="L169" s="62">
        <v>10143</v>
      </c>
      <c r="M169" s="62">
        <v>7361</v>
      </c>
      <c r="N169" s="62">
        <v>6918</v>
      </c>
      <c r="O169" s="62">
        <v>4415</v>
      </c>
      <c r="P169" s="62">
        <v>4177</v>
      </c>
      <c r="Q169" s="62">
        <v>2487</v>
      </c>
      <c r="R169" s="62">
        <v>2449</v>
      </c>
      <c r="S169" s="62">
        <v>1514</v>
      </c>
      <c r="T169" s="62">
        <v>1519</v>
      </c>
      <c r="U169" s="62">
        <v>762</v>
      </c>
      <c r="V169" s="62">
        <v>658</v>
      </c>
      <c r="W169" s="62">
        <v>34852</v>
      </c>
      <c r="X169" s="62">
        <v>26367</v>
      </c>
      <c r="Y169" s="62">
        <v>20706</v>
      </c>
      <c r="Z169" s="62">
        <v>16725</v>
      </c>
      <c r="AA169" s="62">
        <v>11864</v>
      </c>
      <c r="AB169" s="62">
        <v>10552</v>
      </c>
      <c r="AC169" s="62">
        <v>10132</v>
      </c>
      <c r="AD169" s="62">
        <v>8275</v>
      </c>
      <c r="AE169" s="62">
        <v>7136</v>
      </c>
      <c r="AF169" s="62">
        <v>5097</v>
      </c>
      <c r="AG169" s="62">
        <v>4529</v>
      </c>
      <c r="AH169" s="62">
        <v>2888</v>
      </c>
      <c r="AI169" s="62">
        <v>2611</v>
      </c>
      <c r="AJ169" s="62">
        <v>1547</v>
      </c>
      <c r="AK169" s="62">
        <v>1641</v>
      </c>
      <c r="AL169" s="62">
        <v>794</v>
      </c>
      <c r="AM169" s="62">
        <v>644</v>
      </c>
      <c r="AN169" s="61">
        <f t="shared" si="3"/>
        <v>326730</v>
      </c>
    </row>
    <row r="170" spans="1:40" hidden="1" x14ac:dyDescent="0.25">
      <c r="A170" s="61" t="s">
        <v>138</v>
      </c>
      <c r="B170" s="61" t="s">
        <v>141</v>
      </c>
      <c r="C170" s="61" t="s">
        <v>1325</v>
      </c>
      <c r="D170" s="62">
        <v>160662</v>
      </c>
      <c r="E170" s="62">
        <v>164890</v>
      </c>
      <c r="F170" s="62">
        <v>30400</v>
      </c>
      <c r="G170" s="62">
        <v>25212</v>
      </c>
      <c r="H170" s="62">
        <v>16813</v>
      </c>
      <c r="I170" s="62">
        <v>15795</v>
      </c>
      <c r="J170" s="62">
        <v>14950</v>
      </c>
      <c r="K170" s="62">
        <v>11506</v>
      </c>
      <c r="L170" s="62">
        <v>10709</v>
      </c>
      <c r="M170" s="62">
        <v>6884</v>
      </c>
      <c r="N170" s="62">
        <v>8001</v>
      </c>
      <c r="O170" s="62">
        <v>3940</v>
      </c>
      <c r="P170" s="62">
        <v>5040</v>
      </c>
      <c r="Q170" s="62">
        <v>2580</v>
      </c>
      <c r="R170" s="62">
        <v>3621</v>
      </c>
      <c r="S170" s="62">
        <v>1631</v>
      </c>
      <c r="T170" s="62">
        <v>2076</v>
      </c>
      <c r="U170" s="62">
        <v>731</v>
      </c>
      <c r="V170" s="62">
        <v>773</v>
      </c>
      <c r="W170" s="62">
        <v>31775</v>
      </c>
      <c r="X170" s="62">
        <v>25902</v>
      </c>
      <c r="Y170" s="62">
        <v>18182</v>
      </c>
      <c r="Z170" s="62">
        <v>14354</v>
      </c>
      <c r="AA170" s="62">
        <v>11897</v>
      </c>
      <c r="AB170" s="62">
        <v>11743</v>
      </c>
      <c r="AC170" s="62">
        <v>11901</v>
      </c>
      <c r="AD170" s="62">
        <v>8494</v>
      </c>
      <c r="AE170" s="62">
        <v>8781</v>
      </c>
      <c r="AF170" s="62">
        <v>5117</v>
      </c>
      <c r="AG170" s="62">
        <v>5443</v>
      </c>
      <c r="AH170" s="62">
        <v>2801</v>
      </c>
      <c r="AI170" s="62">
        <v>3739</v>
      </c>
      <c r="AJ170" s="62">
        <v>1557</v>
      </c>
      <c r="AK170" s="62">
        <v>1763</v>
      </c>
      <c r="AL170" s="62">
        <v>798</v>
      </c>
      <c r="AM170" s="62">
        <v>643</v>
      </c>
      <c r="AN170" s="61">
        <f t="shared" si="3"/>
        <v>325552</v>
      </c>
    </row>
    <row r="171" spans="1:40" hidden="1" x14ac:dyDescent="0.25">
      <c r="A171" s="61" t="s">
        <v>68</v>
      </c>
      <c r="B171" s="61" t="s">
        <v>75</v>
      </c>
      <c r="C171" s="61" t="s">
        <v>1193</v>
      </c>
      <c r="D171" s="62">
        <v>157706</v>
      </c>
      <c r="E171" s="62">
        <v>165066</v>
      </c>
      <c r="F171" s="62">
        <v>18547</v>
      </c>
      <c r="G171" s="62">
        <v>19901</v>
      </c>
      <c r="H171" s="62">
        <v>20005</v>
      </c>
      <c r="I171" s="62">
        <v>18051</v>
      </c>
      <c r="J171" s="62">
        <v>13440</v>
      </c>
      <c r="K171" s="62">
        <v>11734</v>
      </c>
      <c r="L171" s="62">
        <v>10424</v>
      </c>
      <c r="M171" s="62">
        <v>10223</v>
      </c>
      <c r="N171" s="62">
        <v>8250</v>
      </c>
      <c r="O171" s="62">
        <v>7427</v>
      </c>
      <c r="P171" s="62">
        <v>6010</v>
      </c>
      <c r="Q171" s="62">
        <v>3945</v>
      </c>
      <c r="R171" s="62">
        <v>3264</v>
      </c>
      <c r="S171" s="62">
        <v>2507</v>
      </c>
      <c r="T171" s="62">
        <v>1929</v>
      </c>
      <c r="U171" s="62">
        <v>1326</v>
      </c>
      <c r="V171" s="62">
        <v>723</v>
      </c>
      <c r="W171" s="62">
        <v>19848</v>
      </c>
      <c r="X171" s="62">
        <v>21587</v>
      </c>
      <c r="Y171" s="62">
        <v>22064</v>
      </c>
      <c r="Z171" s="62">
        <v>20663</v>
      </c>
      <c r="AA171" s="62">
        <v>16014</v>
      </c>
      <c r="AB171" s="62">
        <v>11839</v>
      </c>
      <c r="AC171" s="62">
        <v>9637</v>
      </c>
      <c r="AD171" s="62">
        <v>8731</v>
      </c>
      <c r="AE171" s="62">
        <v>8198</v>
      </c>
      <c r="AF171" s="62">
        <v>6947</v>
      </c>
      <c r="AG171" s="62">
        <v>5819</v>
      </c>
      <c r="AH171" s="62">
        <v>4321</v>
      </c>
      <c r="AI171" s="62">
        <v>3958</v>
      </c>
      <c r="AJ171" s="62">
        <v>2277</v>
      </c>
      <c r="AK171" s="62">
        <v>1663</v>
      </c>
      <c r="AL171" s="62">
        <v>845</v>
      </c>
      <c r="AM171" s="62">
        <v>655</v>
      </c>
      <c r="AN171" s="61">
        <f t="shared" si="3"/>
        <v>322772</v>
      </c>
    </row>
    <row r="172" spans="1:40" hidden="1" x14ac:dyDescent="0.25">
      <c r="A172" s="61" t="s">
        <v>138</v>
      </c>
      <c r="B172" s="61" t="s">
        <v>158</v>
      </c>
      <c r="C172" s="61" t="s">
        <v>1015</v>
      </c>
      <c r="D172" s="62">
        <v>155109</v>
      </c>
      <c r="E172" s="62">
        <v>167354</v>
      </c>
      <c r="F172" s="62">
        <v>28371</v>
      </c>
      <c r="G172" s="62">
        <v>24802</v>
      </c>
      <c r="H172" s="62">
        <v>16281</v>
      </c>
      <c r="I172" s="62">
        <v>17259</v>
      </c>
      <c r="J172" s="62">
        <v>15530</v>
      </c>
      <c r="K172" s="62">
        <v>11127</v>
      </c>
      <c r="L172" s="62">
        <v>10733</v>
      </c>
      <c r="M172" s="62">
        <v>6953</v>
      </c>
      <c r="N172" s="62">
        <v>7055</v>
      </c>
      <c r="O172" s="62">
        <v>3869</v>
      </c>
      <c r="P172" s="62">
        <v>4342</v>
      </c>
      <c r="Q172" s="62">
        <v>2225</v>
      </c>
      <c r="R172" s="62">
        <v>2806</v>
      </c>
      <c r="S172" s="62">
        <v>1320</v>
      </c>
      <c r="T172" s="62">
        <v>1337</v>
      </c>
      <c r="U172" s="62">
        <v>607</v>
      </c>
      <c r="V172" s="62">
        <v>492</v>
      </c>
      <c r="W172" s="62">
        <v>31717</v>
      </c>
      <c r="X172" s="62">
        <v>28313</v>
      </c>
      <c r="Y172" s="62">
        <v>18853</v>
      </c>
      <c r="Z172" s="62">
        <v>15125</v>
      </c>
      <c r="AA172" s="62">
        <v>12331</v>
      </c>
      <c r="AB172" s="62">
        <v>11002</v>
      </c>
      <c r="AC172" s="62">
        <v>11874</v>
      </c>
      <c r="AD172" s="62">
        <v>8439</v>
      </c>
      <c r="AE172" s="62">
        <v>8945</v>
      </c>
      <c r="AF172" s="62">
        <v>4969</v>
      </c>
      <c r="AG172" s="62">
        <v>5383</v>
      </c>
      <c r="AH172" s="62">
        <v>2581</v>
      </c>
      <c r="AI172" s="62">
        <v>3500</v>
      </c>
      <c r="AJ172" s="62">
        <v>1458</v>
      </c>
      <c r="AK172" s="62">
        <v>1711</v>
      </c>
      <c r="AL172" s="62">
        <v>628</v>
      </c>
      <c r="AM172" s="62">
        <v>525</v>
      </c>
      <c r="AN172" s="61">
        <f t="shared" si="3"/>
        <v>322463</v>
      </c>
    </row>
    <row r="173" spans="1:40" hidden="1" x14ac:dyDescent="0.25">
      <c r="A173" s="61" t="s">
        <v>350</v>
      </c>
      <c r="B173" s="61" t="s">
        <v>391</v>
      </c>
      <c r="C173" s="61" t="s">
        <v>1130</v>
      </c>
      <c r="D173" s="62">
        <v>161464</v>
      </c>
      <c r="E173" s="62">
        <v>160992</v>
      </c>
      <c r="F173" s="62">
        <v>31362</v>
      </c>
      <c r="G173" s="62">
        <v>27196</v>
      </c>
      <c r="H173" s="62">
        <v>17693</v>
      </c>
      <c r="I173" s="62">
        <v>17234</v>
      </c>
      <c r="J173" s="62">
        <v>14939</v>
      </c>
      <c r="K173" s="62">
        <v>11837</v>
      </c>
      <c r="L173" s="62">
        <v>10519</v>
      </c>
      <c r="M173" s="62">
        <v>6843</v>
      </c>
      <c r="N173" s="62">
        <v>7171</v>
      </c>
      <c r="O173" s="62">
        <v>3735</v>
      </c>
      <c r="P173" s="62">
        <v>4249</v>
      </c>
      <c r="Q173" s="62">
        <v>2104</v>
      </c>
      <c r="R173" s="62">
        <v>2473</v>
      </c>
      <c r="S173" s="62">
        <v>1085</v>
      </c>
      <c r="T173" s="62">
        <v>1625</v>
      </c>
      <c r="U173" s="62">
        <v>640</v>
      </c>
      <c r="V173" s="62">
        <v>759</v>
      </c>
      <c r="W173" s="62">
        <v>33277</v>
      </c>
      <c r="X173" s="62">
        <v>27652</v>
      </c>
      <c r="Y173" s="62">
        <v>18871</v>
      </c>
      <c r="Z173" s="62">
        <v>15035</v>
      </c>
      <c r="AA173" s="62">
        <v>10484</v>
      </c>
      <c r="AB173" s="62">
        <v>9934</v>
      </c>
      <c r="AC173" s="62">
        <v>10474</v>
      </c>
      <c r="AD173" s="62">
        <v>8118</v>
      </c>
      <c r="AE173" s="62">
        <v>7806</v>
      </c>
      <c r="AF173" s="62">
        <v>4431</v>
      </c>
      <c r="AG173" s="62">
        <v>4983</v>
      </c>
      <c r="AH173" s="62">
        <v>2416</v>
      </c>
      <c r="AI173" s="62">
        <v>2966</v>
      </c>
      <c r="AJ173" s="62">
        <v>1298</v>
      </c>
      <c r="AK173" s="62">
        <v>1864</v>
      </c>
      <c r="AL173" s="62">
        <v>631</v>
      </c>
      <c r="AM173" s="62">
        <v>752</v>
      </c>
      <c r="AN173" s="61">
        <f t="shared" si="3"/>
        <v>322456</v>
      </c>
    </row>
    <row r="174" spans="1:40" hidden="1" x14ac:dyDescent="0.25">
      <c r="A174" s="61" t="s">
        <v>68</v>
      </c>
      <c r="B174" s="61" t="s">
        <v>83</v>
      </c>
      <c r="C174" s="61" t="s">
        <v>1100</v>
      </c>
      <c r="D174" s="62">
        <v>159267</v>
      </c>
      <c r="E174" s="62">
        <v>162626</v>
      </c>
      <c r="F174" s="62">
        <v>15984</v>
      </c>
      <c r="G174" s="62">
        <v>17821</v>
      </c>
      <c r="H174" s="62">
        <v>21293</v>
      </c>
      <c r="I174" s="62">
        <v>20064</v>
      </c>
      <c r="J174" s="62">
        <v>13851</v>
      </c>
      <c r="K174" s="62">
        <v>11119</v>
      </c>
      <c r="L174" s="62">
        <v>10280</v>
      </c>
      <c r="M174" s="62">
        <v>10232</v>
      </c>
      <c r="N174" s="62">
        <v>8638</v>
      </c>
      <c r="O174" s="62">
        <v>7958</v>
      </c>
      <c r="P174" s="62">
        <v>5528</v>
      </c>
      <c r="Q174" s="62">
        <v>5674</v>
      </c>
      <c r="R174" s="62">
        <v>3629</v>
      </c>
      <c r="S174" s="62">
        <v>3225</v>
      </c>
      <c r="T174" s="62">
        <v>1810</v>
      </c>
      <c r="U174" s="62">
        <v>1491</v>
      </c>
      <c r="V174" s="62">
        <v>670</v>
      </c>
      <c r="W174" s="62">
        <v>16548</v>
      </c>
      <c r="X174" s="62">
        <v>19132</v>
      </c>
      <c r="Y174" s="62">
        <v>22847</v>
      </c>
      <c r="Z174" s="62">
        <v>22052</v>
      </c>
      <c r="AA174" s="62">
        <v>15531</v>
      </c>
      <c r="AB174" s="62">
        <v>11224</v>
      </c>
      <c r="AC174" s="62">
        <v>9280</v>
      </c>
      <c r="AD174" s="62">
        <v>8439</v>
      </c>
      <c r="AE174" s="62">
        <v>8017</v>
      </c>
      <c r="AF174" s="62">
        <v>7401</v>
      </c>
      <c r="AG174" s="62">
        <v>5907</v>
      </c>
      <c r="AH174" s="62">
        <v>5456</v>
      </c>
      <c r="AI174" s="62">
        <v>3499</v>
      </c>
      <c r="AJ174" s="62">
        <v>3639</v>
      </c>
      <c r="AK174" s="62">
        <v>1769</v>
      </c>
      <c r="AL174" s="62">
        <v>1150</v>
      </c>
      <c r="AM174" s="62">
        <v>735</v>
      </c>
      <c r="AN174" s="61">
        <f t="shared" si="3"/>
        <v>321893</v>
      </c>
    </row>
    <row r="175" spans="1:40" hidden="1" x14ac:dyDescent="0.25">
      <c r="A175" s="61" t="s">
        <v>282</v>
      </c>
      <c r="B175" s="61" t="s">
        <v>288</v>
      </c>
      <c r="C175" s="61" t="s">
        <v>1561</v>
      </c>
      <c r="D175" s="62">
        <v>158534</v>
      </c>
      <c r="E175" s="62">
        <v>162824</v>
      </c>
      <c r="F175" s="62">
        <v>18131</v>
      </c>
      <c r="G175" s="62">
        <v>18998</v>
      </c>
      <c r="H175" s="62">
        <v>20103</v>
      </c>
      <c r="I175" s="62">
        <v>18165</v>
      </c>
      <c r="J175" s="62">
        <v>13368</v>
      </c>
      <c r="K175" s="62">
        <v>11502</v>
      </c>
      <c r="L175" s="62">
        <v>10279</v>
      </c>
      <c r="M175" s="62">
        <v>10321</v>
      </c>
      <c r="N175" s="62">
        <v>8315</v>
      </c>
      <c r="O175" s="62">
        <v>7641</v>
      </c>
      <c r="P175" s="62">
        <v>5324</v>
      </c>
      <c r="Q175" s="62">
        <v>5490</v>
      </c>
      <c r="R175" s="62">
        <v>3362</v>
      </c>
      <c r="S175" s="62">
        <v>3900</v>
      </c>
      <c r="T175" s="62">
        <v>1855</v>
      </c>
      <c r="U175" s="62">
        <v>1119</v>
      </c>
      <c r="V175" s="62">
        <v>661</v>
      </c>
      <c r="W175" s="62">
        <v>19074</v>
      </c>
      <c r="X175" s="62">
        <v>20365</v>
      </c>
      <c r="Y175" s="62">
        <v>21891</v>
      </c>
      <c r="Z175" s="62">
        <v>21455</v>
      </c>
      <c r="AA175" s="62">
        <v>15860</v>
      </c>
      <c r="AB175" s="62">
        <v>11502</v>
      </c>
      <c r="AC175" s="62">
        <v>9365</v>
      </c>
      <c r="AD175" s="62">
        <v>8553</v>
      </c>
      <c r="AE175" s="62">
        <v>8048</v>
      </c>
      <c r="AF175" s="62">
        <v>7062</v>
      </c>
      <c r="AG175" s="62">
        <v>5562</v>
      </c>
      <c r="AH175" s="62">
        <v>4619</v>
      </c>
      <c r="AI175" s="62">
        <v>3642</v>
      </c>
      <c r="AJ175" s="62">
        <v>2572</v>
      </c>
      <c r="AK175" s="62">
        <v>1694</v>
      </c>
      <c r="AL175" s="62">
        <v>965</v>
      </c>
      <c r="AM175" s="62">
        <v>595</v>
      </c>
      <c r="AN175" s="61">
        <f t="shared" si="3"/>
        <v>321358</v>
      </c>
    </row>
    <row r="176" spans="1:40" hidden="1" x14ac:dyDescent="0.25">
      <c r="A176" s="61" t="s">
        <v>429</v>
      </c>
      <c r="B176" s="61" t="s">
        <v>433</v>
      </c>
      <c r="C176" s="61" t="s">
        <v>1239</v>
      </c>
      <c r="D176" s="62">
        <v>159938</v>
      </c>
      <c r="E176" s="62">
        <v>160779</v>
      </c>
      <c r="F176" s="62">
        <v>31070</v>
      </c>
      <c r="G176" s="62">
        <v>27448</v>
      </c>
      <c r="H176" s="62">
        <v>18125</v>
      </c>
      <c r="I176" s="62">
        <v>15909</v>
      </c>
      <c r="J176" s="62">
        <v>14346</v>
      </c>
      <c r="K176" s="62">
        <v>11910</v>
      </c>
      <c r="L176" s="62">
        <v>10148</v>
      </c>
      <c r="M176" s="62">
        <v>7106</v>
      </c>
      <c r="N176" s="62">
        <v>6829</v>
      </c>
      <c r="O176" s="62">
        <v>3693</v>
      </c>
      <c r="P176" s="62">
        <v>4415</v>
      </c>
      <c r="Q176" s="62">
        <v>2319</v>
      </c>
      <c r="R176" s="62">
        <v>2618</v>
      </c>
      <c r="S176" s="62">
        <v>1336</v>
      </c>
      <c r="T176" s="62">
        <v>1618</v>
      </c>
      <c r="U176" s="62">
        <v>550</v>
      </c>
      <c r="V176" s="62">
        <v>498</v>
      </c>
      <c r="W176" s="62">
        <v>32374</v>
      </c>
      <c r="X176" s="62">
        <v>26985</v>
      </c>
      <c r="Y176" s="62">
        <v>19340</v>
      </c>
      <c r="Z176" s="62">
        <v>14820</v>
      </c>
      <c r="AA176" s="62">
        <v>10468</v>
      </c>
      <c r="AB176" s="62">
        <v>10806</v>
      </c>
      <c r="AC176" s="62">
        <v>10389</v>
      </c>
      <c r="AD176" s="62">
        <v>8405</v>
      </c>
      <c r="AE176" s="62">
        <v>7251</v>
      </c>
      <c r="AF176" s="62">
        <v>4989</v>
      </c>
      <c r="AG176" s="62">
        <v>4601</v>
      </c>
      <c r="AH176" s="62">
        <v>2979</v>
      </c>
      <c r="AI176" s="62">
        <v>3014</v>
      </c>
      <c r="AJ176" s="62">
        <v>1677</v>
      </c>
      <c r="AK176" s="62">
        <v>1499</v>
      </c>
      <c r="AL176" s="62">
        <v>707</v>
      </c>
      <c r="AM176" s="62">
        <v>475</v>
      </c>
      <c r="AN176" s="61">
        <f t="shared" si="3"/>
        <v>320717</v>
      </c>
    </row>
    <row r="177" spans="1:40" hidden="1" x14ac:dyDescent="0.25">
      <c r="A177" s="61" t="s">
        <v>350</v>
      </c>
      <c r="B177" s="61" t="s">
        <v>384</v>
      </c>
      <c r="C177" s="61" t="s">
        <v>1130</v>
      </c>
      <c r="D177" s="62">
        <v>160428</v>
      </c>
      <c r="E177" s="62">
        <v>159830</v>
      </c>
      <c r="F177" s="62">
        <v>32474</v>
      </c>
      <c r="G177" s="62">
        <v>27590</v>
      </c>
      <c r="H177" s="62">
        <v>17457</v>
      </c>
      <c r="I177" s="62">
        <v>16671</v>
      </c>
      <c r="J177" s="62">
        <v>15323</v>
      </c>
      <c r="K177" s="62">
        <v>11735</v>
      </c>
      <c r="L177" s="62">
        <v>10243</v>
      </c>
      <c r="M177" s="62">
        <v>6529</v>
      </c>
      <c r="N177" s="62">
        <v>6457</v>
      </c>
      <c r="O177" s="62">
        <v>3219</v>
      </c>
      <c r="P177" s="62">
        <v>4100</v>
      </c>
      <c r="Q177" s="62">
        <v>1910</v>
      </c>
      <c r="R177" s="62">
        <v>2596</v>
      </c>
      <c r="S177" s="62">
        <v>1121</v>
      </c>
      <c r="T177" s="62">
        <v>1730</v>
      </c>
      <c r="U177" s="62">
        <v>552</v>
      </c>
      <c r="V177" s="62">
        <v>721</v>
      </c>
      <c r="W177" s="62">
        <v>33890</v>
      </c>
      <c r="X177" s="62">
        <v>27267</v>
      </c>
      <c r="Y177" s="62">
        <v>19692</v>
      </c>
      <c r="Z177" s="62">
        <v>15207</v>
      </c>
      <c r="AA177" s="62">
        <v>10138</v>
      </c>
      <c r="AB177" s="62">
        <v>9824</v>
      </c>
      <c r="AC177" s="62">
        <v>10289</v>
      </c>
      <c r="AD177" s="62">
        <v>7858</v>
      </c>
      <c r="AE177" s="62">
        <v>7353</v>
      </c>
      <c r="AF177" s="62">
        <v>4017</v>
      </c>
      <c r="AG177" s="62">
        <v>4764</v>
      </c>
      <c r="AH177" s="62">
        <v>2434</v>
      </c>
      <c r="AI177" s="62">
        <v>2855</v>
      </c>
      <c r="AJ177" s="62">
        <v>1193</v>
      </c>
      <c r="AK177" s="62">
        <v>1732</v>
      </c>
      <c r="AL177" s="62">
        <v>586</v>
      </c>
      <c r="AM177" s="62">
        <v>731</v>
      </c>
      <c r="AN177" s="61">
        <f t="shared" si="3"/>
        <v>320258</v>
      </c>
    </row>
    <row r="178" spans="1:40" hidden="1" x14ac:dyDescent="0.25">
      <c r="A178" s="61" t="s">
        <v>330</v>
      </c>
      <c r="B178" s="61" t="s">
        <v>335</v>
      </c>
      <c r="C178" s="61" t="s">
        <v>1999</v>
      </c>
      <c r="D178" s="62">
        <v>161586</v>
      </c>
      <c r="E178" s="62">
        <v>158609</v>
      </c>
      <c r="F178" s="62">
        <v>30442</v>
      </c>
      <c r="G178" s="62">
        <v>22428</v>
      </c>
      <c r="H178" s="62">
        <v>20780</v>
      </c>
      <c r="I178" s="62">
        <v>19904</v>
      </c>
      <c r="J178" s="62">
        <v>13000</v>
      </c>
      <c r="K178" s="62">
        <v>11421</v>
      </c>
      <c r="L178" s="62">
        <v>9603</v>
      </c>
      <c r="M178" s="62">
        <v>7888</v>
      </c>
      <c r="N178" s="62">
        <v>6278</v>
      </c>
      <c r="O178" s="62">
        <v>4906</v>
      </c>
      <c r="P178" s="62">
        <v>3575</v>
      </c>
      <c r="Q178" s="62">
        <v>3719</v>
      </c>
      <c r="R178" s="62">
        <v>2114</v>
      </c>
      <c r="S178" s="62">
        <v>2437</v>
      </c>
      <c r="T178" s="62">
        <v>1405</v>
      </c>
      <c r="U178" s="62">
        <v>1257</v>
      </c>
      <c r="V178" s="62">
        <v>429</v>
      </c>
      <c r="W178" s="62">
        <v>31504</v>
      </c>
      <c r="X178" s="62">
        <v>23959</v>
      </c>
      <c r="Y178" s="62">
        <v>19836</v>
      </c>
      <c r="Z178" s="62">
        <v>16828</v>
      </c>
      <c r="AA178" s="62">
        <v>12475</v>
      </c>
      <c r="AB178" s="62">
        <v>10518</v>
      </c>
      <c r="AC178" s="62">
        <v>9687</v>
      </c>
      <c r="AD178" s="62">
        <v>8508</v>
      </c>
      <c r="AE178" s="62">
        <v>6770</v>
      </c>
      <c r="AF178" s="62">
        <v>5283</v>
      </c>
      <c r="AG178" s="62">
        <v>4115</v>
      </c>
      <c r="AH178" s="62">
        <v>2977</v>
      </c>
      <c r="AI178" s="62">
        <v>2253</v>
      </c>
      <c r="AJ178" s="62">
        <v>1648</v>
      </c>
      <c r="AK178" s="62">
        <v>1012</v>
      </c>
      <c r="AL178" s="62">
        <v>609</v>
      </c>
      <c r="AM178" s="62">
        <v>627</v>
      </c>
      <c r="AN178" s="61">
        <f t="shared" si="3"/>
        <v>320195</v>
      </c>
    </row>
    <row r="179" spans="1:40" hidden="1" x14ac:dyDescent="0.25">
      <c r="A179" s="61" t="s">
        <v>3</v>
      </c>
      <c r="B179" s="61" t="s">
        <v>14</v>
      </c>
      <c r="C179" s="61" t="s">
        <v>1914</v>
      </c>
      <c r="D179" s="62">
        <v>158870</v>
      </c>
      <c r="E179" s="62">
        <v>161062</v>
      </c>
      <c r="F179" s="62">
        <v>16786</v>
      </c>
      <c r="G179" s="62">
        <v>16648</v>
      </c>
      <c r="H179" s="62">
        <v>19978</v>
      </c>
      <c r="I179" s="62">
        <v>19383</v>
      </c>
      <c r="J179" s="62">
        <v>15030</v>
      </c>
      <c r="K179" s="62">
        <v>12164</v>
      </c>
      <c r="L179" s="62">
        <v>10243</v>
      </c>
      <c r="M179" s="62">
        <v>9767</v>
      </c>
      <c r="N179" s="62">
        <v>7911</v>
      </c>
      <c r="O179" s="62">
        <v>7362</v>
      </c>
      <c r="P179" s="62">
        <v>5537</v>
      </c>
      <c r="Q179" s="62">
        <v>5871</v>
      </c>
      <c r="R179" s="62">
        <v>3577</v>
      </c>
      <c r="S179" s="62">
        <v>3645</v>
      </c>
      <c r="T179" s="62">
        <v>2256</v>
      </c>
      <c r="U179" s="62">
        <v>1806</v>
      </c>
      <c r="V179" s="62">
        <v>906</v>
      </c>
      <c r="W179" s="62">
        <v>17433</v>
      </c>
      <c r="X179" s="62">
        <v>17041</v>
      </c>
      <c r="Y179" s="62">
        <v>20297</v>
      </c>
      <c r="Z179" s="62">
        <v>20489</v>
      </c>
      <c r="AA179" s="62">
        <v>16842</v>
      </c>
      <c r="AB179" s="62">
        <v>12818</v>
      </c>
      <c r="AC179" s="62">
        <v>10188</v>
      </c>
      <c r="AD179" s="62">
        <v>8653</v>
      </c>
      <c r="AE179" s="62">
        <v>8041</v>
      </c>
      <c r="AF179" s="62">
        <v>7718</v>
      </c>
      <c r="AG179" s="62">
        <v>5754</v>
      </c>
      <c r="AH179" s="62">
        <v>5421</v>
      </c>
      <c r="AI179" s="62">
        <v>3240</v>
      </c>
      <c r="AJ179" s="62">
        <v>3344</v>
      </c>
      <c r="AK179" s="62">
        <v>1712</v>
      </c>
      <c r="AL179" s="62">
        <v>1498</v>
      </c>
      <c r="AM179" s="62">
        <v>573</v>
      </c>
      <c r="AN179" s="61">
        <f t="shared" si="3"/>
        <v>319932</v>
      </c>
    </row>
    <row r="180" spans="1:40" hidden="1" x14ac:dyDescent="0.25">
      <c r="A180" s="61" t="s">
        <v>68</v>
      </c>
      <c r="B180" s="61" t="s">
        <v>88</v>
      </c>
      <c r="C180" s="61" t="s">
        <v>1100</v>
      </c>
      <c r="D180" s="62">
        <v>158939</v>
      </c>
      <c r="E180" s="62">
        <v>160928</v>
      </c>
      <c r="F180" s="62">
        <v>17317</v>
      </c>
      <c r="G180" s="62">
        <v>19287</v>
      </c>
      <c r="H180" s="62">
        <v>21241</v>
      </c>
      <c r="I180" s="62">
        <v>19504</v>
      </c>
      <c r="J180" s="62">
        <v>13911</v>
      </c>
      <c r="K180" s="62">
        <v>11527</v>
      </c>
      <c r="L180" s="62">
        <v>10464</v>
      </c>
      <c r="M180" s="62">
        <v>10244</v>
      </c>
      <c r="N180" s="62">
        <v>8185</v>
      </c>
      <c r="O180" s="62">
        <v>7439</v>
      </c>
      <c r="P180" s="62">
        <v>5155</v>
      </c>
      <c r="Q180" s="62">
        <v>4806</v>
      </c>
      <c r="R180" s="62">
        <v>3689</v>
      </c>
      <c r="S180" s="62">
        <v>2996</v>
      </c>
      <c r="T180" s="62">
        <v>1776</v>
      </c>
      <c r="U180" s="62">
        <v>881</v>
      </c>
      <c r="V180" s="62">
        <v>517</v>
      </c>
      <c r="W180" s="62">
        <v>18310</v>
      </c>
      <c r="X180" s="62">
        <v>20642</v>
      </c>
      <c r="Y180" s="62">
        <v>22114</v>
      </c>
      <c r="Z180" s="62">
        <v>20784</v>
      </c>
      <c r="AA180" s="62">
        <v>15171</v>
      </c>
      <c r="AB180" s="62">
        <v>10881</v>
      </c>
      <c r="AC180" s="62">
        <v>9034</v>
      </c>
      <c r="AD180" s="62">
        <v>8351</v>
      </c>
      <c r="AE180" s="62">
        <v>8444</v>
      </c>
      <c r="AF180" s="62">
        <v>7171</v>
      </c>
      <c r="AG180" s="62">
        <v>6061</v>
      </c>
      <c r="AH180" s="62">
        <v>4495</v>
      </c>
      <c r="AI180" s="62">
        <v>3789</v>
      </c>
      <c r="AJ180" s="62">
        <v>2285</v>
      </c>
      <c r="AK180" s="62">
        <v>1795</v>
      </c>
      <c r="AL180" s="62">
        <v>1082</v>
      </c>
      <c r="AM180" s="62">
        <v>519</v>
      </c>
      <c r="AN180" s="61">
        <f t="shared" si="3"/>
        <v>319867</v>
      </c>
    </row>
    <row r="181" spans="1:40" x14ac:dyDescent="0.25">
      <c r="A181" s="61" t="s">
        <v>182</v>
      </c>
      <c r="B181" s="61" t="s">
        <v>192</v>
      </c>
      <c r="C181" s="61" t="s">
        <v>1412</v>
      </c>
      <c r="D181" s="62">
        <v>158164</v>
      </c>
      <c r="E181" s="62">
        <v>161297</v>
      </c>
      <c r="F181" s="62">
        <v>18448</v>
      </c>
      <c r="G181" s="62">
        <v>19281</v>
      </c>
      <c r="H181" s="62">
        <v>19913</v>
      </c>
      <c r="I181" s="62">
        <v>18751</v>
      </c>
      <c r="J181" s="62">
        <v>13783</v>
      </c>
      <c r="K181" s="62">
        <v>11451</v>
      </c>
      <c r="L181" s="62">
        <v>9982</v>
      </c>
      <c r="M181" s="62">
        <v>9816</v>
      </c>
      <c r="N181" s="62">
        <v>8063</v>
      </c>
      <c r="O181" s="62">
        <v>7386</v>
      </c>
      <c r="P181" s="62">
        <v>5457</v>
      </c>
      <c r="Q181" s="62">
        <v>5056</v>
      </c>
      <c r="R181" s="62">
        <v>3672</v>
      </c>
      <c r="S181" s="62">
        <v>2983</v>
      </c>
      <c r="T181" s="62">
        <v>1934</v>
      </c>
      <c r="U181" s="62">
        <v>1372</v>
      </c>
      <c r="V181" s="62">
        <v>816</v>
      </c>
      <c r="W181" s="62">
        <v>19528</v>
      </c>
      <c r="X181" s="62">
        <v>20361</v>
      </c>
      <c r="Y181" s="62">
        <v>21134</v>
      </c>
      <c r="Z181" s="62">
        <v>20654</v>
      </c>
      <c r="AA181" s="62">
        <v>16373</v>
      </c>
      <c r="AB181" s="62">
        <v>12019</v>
      </c>
      <c r="AC181" s="62">
        <v>9383</v>
      </c>
      <c r="AD181" s="62">
        <v>8369</v>
      </c>
      <c r="AE181" s="62">
        <v>7647</v>
      </c>
      <c r="AF181" s="62">
        <v>6875</v>
      </c>
      <c r="AG181" s="62">
        <v>5352</v>
      </c>
      <c r="AH181" s="62">
        <v>4319</v>
      </c>
      <c r="AI181" s="62">
        <v>3048</v>
      </c>
      <c r="AJ181" s="62">
        <v>2570</v>
      </c>
      <c r="AK181" s="62">
        <v>1658</v>
      </c>
      <c r="AL181" s="62">
        <v>1335</v>
      </c>
      <c r="AM181" s="62">
        <v>672</v>
      </c>
      <c r="AN181" s="61">
        <f t="shared" si="3"/>
        <v>319461</v>
      </c>
    </row>
    <row r="182" spans="1:40" hidden="1" x14ac:dyDescent="0.25">
      <c r="A182" s="61" t="s">
        <v>512</v>
      </c>
      <c r="B182" s="61" t="s">
        <v>525</v>
      </c>
      <c r="C182" s="61" t="s">
        <v>1088</v>
      </c>
      <c r="D182" s="62">
        <v>155281</v>
      </c>
      <c r="E182" s="62">
        <v>162709</v>
      </c>
      <c r="F182" s="62">
        <v>30452</v>
      </c>
      <c r="G182" s="62">
        <v>23179</v>
      </c>
      <c r="H182" s="62">
        <v>18574</v>
      </c>
      <c r="I182" s="62">
        <v>15694</v>
      </c>
      <c r="J182" s="62">
        <v>12961</v>
      </c>
      <c r="K182" s="62">
        <v>11619</v>
      </c>
      <c r="L182" s="62">
        <v>9647</v>
      </c>
      <c r="M182" s="62">
        <v>7893</v>
      </c>
      <c r="N182" s="62">
        <v>6430</v>
      </c>
      <c r="O182" s="62">
        <v>4757</v>
      </c>
      <c r="P182" s="62">
        <v>3894</v>
      </c>
      <c r="Q182" s="62">
        <v>3014</v>
      </c>
      <c r="R182" s="62">
        <v>2579</v>
      </c>
      <c r="S182" s="62">
        <v>2349</v>
      </c>
      <c r="T182" s="62">
        <v>1231</v>
      </c>
      <c r="U182" s="62">
        <v>585</v>
      </c>
      <c r="V182" s="62">
        <v>423</v>
      </c>
      <c r="W182" s="62">
        <v>32109</v>
      </c>
      <c r="X182" s="62">
        <v>24981</v>
      </c>
      <c r="Y182" s="62">
        <v>20658</v>
      </c>
      <c r="Z182" s="62">
        <v>17940</v>
      </c>
      <c r="AA182" s="62">
        <v>12947</v>
      </c>
      <c r="AB182" s="62">
        <v>10477</v>
      </c>
      <c r="AC182" s="62">
        <v>9613</v>
      </c>
      <c r="AD182" s="62">
        <v>8231</v>
      </c>
      <c r="AE182" s="62">
        <v>6938</v>
      </c>
      <c r="AF182" s="62">
        <v>5276</v>
      </c>
      <c r="AG182" s="62">
        <v>4146</v>
      </c>
      <c r="AH182" s="62">
        <v>2824</v>
      </c>
      <c r="AI182" s="62">
        <v>2310</v>
      </c>
      <c r="AJ182" s="62">
        <v>1762</v>
      </c>
      <c r="AK182" s="62">
        <v>1239</v>
      </c>
      <c r="AL182" s="62">
        <v>731</v>
      </c>
      <c r="AM182" s="62">
        <v>527</v>
      </c>
      <c r="AN182" s="61">
        <f t="shared" si="3"/>
        <v>317990</v>
      </c>
    </row>
    <row r="183" spans="1:40" hidden="1" x14ac:dyDescent="0.25">
      <c r="A183" s="61" t="s">
        <v>395</v>
      </c>
      <c r="B183" s="61" t="s">
        <v>423</v>
      </c>
      <c r="C183" s="61" t="s">
        <v>1310</v>
      </c>
      <c r="D183" s="62">
        <v>156904</v>
      </c>
      <c r="E183" s="62">
        <v>160847</v>
      </c>
      <c r="F183" s="62">
        <v>31137</v>
      </c>
      <c r="G183" s="62">
        <v>24643</v>
      </c>
      <c r="H183" s="62">
        <v>19055</v>
      </c>
      <c r="I183" s="62">
        <v>16747</v>
      </c>
      <c r="J183" s="62">
        <v>13835</v>
      </c>
      <c r="K183" s="62">
        <v>11242</v>
      </c>
      <c r="L183" s="62">
        <v>9870</v>
      </c>
      <c r="M183" s="62">
        <v>7074</v>
      </c>
      <c r="N183" s="62">
        <v>6665</v>
      </c>
      <c r="O183" s="62">
        <v>4009</v>
      </c>
      <c r="P183" s="62">
        <v>4213</v>
      </c>
      <c r="Q183" s="62">
        <v>1929</v>
      </c>
      <c r="R183" s="62">
        <v>2469</v>
      </c>
      <c r="S183" s="62">
        <v>1208</v>
      </c>
      <c r="T183" s="62">
        <v>1465</v>
      </c>
      <c r="U183" s="62">
        <v>691</v>
      </c>
      <c r="V183" s="62">
        <v>652</v>
      </c>
      <c r="W183" s="62">
        <v>33577</v>
      </c>
      <c r="X183" s="62">
        <v>26675</v>
      </c>
      <c r="Y183" s="62">
        <v>20118</v>
      </c>
      <c r="Z183" s="62">
        <v>15586</v>
      </c>
      <c r="AA183" s="62">
        <v>11292</v>
      </c>
      <c r="AB183" s="62">
        <v>10122</v>
      </c>
      <c r="AC183" s="62">
        <v>9913</v>
      </c>
      <c r="AD183" s="62">
        <v>8042</v>
      </c>
      <c r="AE183" s="62">
        <v>7152</v>
      </c>
      <c r="AF183" s="62">
        <v>4786</v>
      </c>
      <c r="AG183" s="62">
        <v>4587</v>
      </c>
      <c r="AH183" s="62">
        <v>2310</v>
      </c>
      <c r="AI183" s="62">
        <v>2653</v>
      </c>
      <c r="AJ183" s="62">
        <v>1188</v>
      </c>
      <c r="AK183" s="62">
        <v>1620</v>
      </c>
      <c r="AL183" s="62">
        <v>631</v>
      </c>
      <c r="AM183" s="62">
        <v>595</v>
      </c>
      <c r="AN183" s="61">
        <f t="shared" si="3"/>
        <v>317751</v>
      </c>
    </row>
    <row r="184" spans="1:40" hidden="1" x14ac:dyDescent="0.25">
      <c r="A184" s="61" t="s">
        <v>3</v>
      </c>
      <c r="B184" s="61" t="s">
        <v>8</v>
      </c>
      <c r="C184" s="61" t="s">
        <v>1914</v>
      </c>
      <c r="D184" s="62">
        <v>155278</v>
      </c>
      <c r="E184" s="62">
        <v>161525</v>
      </c>
      <c r="F184" s="62">
        <v>16378</v>
      </c>
      <c r="G184" s="62">
        <v>18303</v>
      </c>
      <c r="H184" s="62">
        <v>19019</v>
      </c>
      <c r="I184" s="62">
        <v>19069</v>
      </c>
      <c r="J184" s="62">
        <v>15232</v>
      </c>
      <c r="K184" s="62">
        <v>11109</v>
      </c>
      <c r="L184" s="62">
        <v>9742</v>
      </c>
      <c r="M184" s="62">
        <v>9133</v>
      </c>
      <c r="N184" s="62">
        <v>7577</v>
      </c>
      <c r="O184" s="62">
        <v>7187</v>
      </c>
      <c r="P184" s="62">
        <v>5489</v>
      </c>
      <c r="Q184" s="62">
        <v>5428</v>
      </c>
      <c r="R184" s="62">
        <v>3637</v>
      </c>
      <c r="S184" s="62">
        <v>3631</v>
      </c>
      <c r="T184" s="62">
        <v>2104</v>
      </c>
      <c r="U184" s="62">
        <v>1414</v>
      </c>
      <c r="V184" s="62">
        <v>826</v>
      </c>
      <c r="W184" s="62">
        <v>16909</v>
      </c>
      <c r="X184" s="62">
        <v>18989</v>
      </c>
      <c r="Y184" s="62">
        <v>20743</v>
      </c>
      <c r="Z184" s="62">
        <v>20924</v>
      </c>
      <c r="AA184" s="62">
        <v>20270</v>
      </c>
      <c r="AB184" s="62">
        <v>12862</v>
      </c>
      <c r="AC184" s="62">
        <v>9060</v>
      </c>
      <c r="AD184" s="62">
        <v>7906</v>
      </c>
      <c r="AE184" s="62">
        <v>7285</v>
      </c>
      <c r="AF184" s="62">
        <v>6483</v>
      </c>
      <c r="AG184" s="62">
        <v>4938</v>
      </c>
      <c r="AH184" s="62">
        <v>5091</v>
      </c>
      <c r="AI184" s="62">
        <v>3138</v>
      </c>
      <c r="AJ184" s="62">
        <v>3092</v>
      </c>
      <c r="AK184" s="62">
        <v>1822</v>
      </c>
      <c r="AL184" s="62">
        <v>1365</v>
      </c>
      <c r="AM184" s="62">
        <v>648</v>
      </c>
      <c r="AN184" s="61">
        <f t="shared" si="3"/>
        <v>316803</v>
      </c>
    </row>
    <row r="185" spans="1:40" hidden="1" x14ac:dyDescent="0.25">
      <c r="A185" s="61" t="s">
        <v>657</v>
      </c>
      <c r="B185" s="61" t="s">
        <v>673</v>
      </c>
      <c r="C185" s="61" t="s">
        <v>1372</v>
      </c>
      <c r="D185" s="62">
        <v>146899</v>
      </c>
      <c r="E185" s="62">
        <v>168880</v>
      </c>
      <c r="F185" s="62">
        <v>27711</v>
      </c>
      <c r="G185" s="62">
        <v>21894</v>
      </c>
      <c r="H185" s="62">
        <v>18756</v>
      </c>
      <c r="I185" s="62">
        <v>14726</v>
      </c>
      <c r="J185" s="62">
        <v>11807</v>
      </c>
      <c r="K185" s="62">
        <v>9843</v>
      </c>
      <c r="L185" s="62">
        <v>8683</v>
      </c>
      <c r="M185" s="62">
        <v>7145</v>
      </c>
      <c r="N185" s="62">
        <v>6528</v>
      </c>
      <c r="O185" s="62">
        <v>4239</v>
      </c>
      <c r="P185" s="62">
        <v>4347</v>
      </c>
      <c r="Q185" s="62">
        <v>3290</v>
      </c>
      <c r="R185" s="62">
        <v>2851</v>
      </c>
      <c r="S185" s="62">
        <v>1695</v>
      </c>
      <c r="T185" s="62">
        <v>1826</v>
      </c>
      <c r="U185" s="62">
        <v>749</v>
      </c>
      <c r="V185" s="62">
        <v>809</v>
      </c>
      <c r="W185" s="62">
        <v>30785</v>
      </c>
      <c r="X185" s="62">
        <v>24415</v>
      </c>
      <c r="Y185" s="62">
        <v>24184</v>
      </c>
      <c r="Z185" s="62">
        <v>20545</v>
      </c>
      <c r="AA185" s="62">
        <v>15130</v>
      </c>
      <c r="AB185" s="62">
        <v>11125</v>
      </c>
      <c r="AC185" s="62">
        <v>8894</v>
      </c>
      <c r="AD185" s="62">
        <v>8080</v>
      </c>
      <c r="AE185" s="62">
        <v>6515</v>
      </c>
      <c r="AF185" s="62">
        <v>5200</v>
      </c>
      <c r="AG185" s="62">
        <v>3858</v>
      </c>
      <c r="AH185" s="62">
        <v>3762</v>
      </c>
      <c r="AI185" s="62">
        <v>2236</v>
      </c>
      <c r="AJ185" s="62">
        <v>1899</v>
      </c>
      <c r="AK185" s="62">
        <v>1133</v>
      </c>
      <c r="AL185" s="62">
        <v>742</v>
      </c>
      <c r="AM185" s="62">
        <v>377</v>
      </c>
      <c r="AN185" s="61">
        <f t="shared" si="3"/>
        <v>315779</v>
      </c>
    </row>
    <row r="186" spans="1:40" hidden="1" x14ac:dyDescent="0.25">
      <c r="A186" s="61" t="s">
        <v>638</v>
      </c>
      <c r="B186" s="61" t="s">
        <v>647</v>
      </c>
      <c r="C186" s="61" t="s">
        <v>1586</v>
      </c>
      <c r="D186" s="62">
        <v>154166</v>
      </c>
      <c r="E186" s="62">
        <v>160827</v>
      </c>
      <c r="F186" s="62">
        <v>17523</v>
      </c>
      <c r="G186" s="62">
        <v>18435</v>
      </c>
      <c r="H186" s="62">
        <v>19463</v>
      </c>
      <c r="I186" s="62">
        <v>18108</v>
      </c>
      <c r="J186" s="62">
        <v>13831</v>
      </c>
      <c r="K186" s="62">
        <v>11723</v>
      </c>
      <c r="L186" s="62">
        <v>10624</v>
      </c>
      <c r="M186" s="62">
        <v>10007</v>
      </c>
      <c r="N186" s="62">
        <v>8212</v>
      </c>
      <c r="O186" s="62">
        <v>7184</v>
      </c>
      <c r="P186" s="62">
        <v>5275</v>
      </c>
      <c r="Q186" s="62">
        <v>4481</v>
      </c>
      <c r="R186" s="62">
        <v>3629</v>
      </c>
      <c r="S186" s="62">
        <v>2468</v>
      </c>
      <c r="T186" s="62">
        <v>1480</v>
      </c>
      <c r="U186" s="62">
        <v>1058</v>
      </c>
      <c r="V186" s="62">
        <v>665</v>
      </c>
      <c r="W186" s="62">
        <v>18853</v>
      </c>
      <c r="X186" s="62">
        <v>19959</v>
      </c>
      <c r="Y186" s="62">
        <v>20855</v>
      </c>
      <c r="Z186" s="62">
        <v>20130</v>
      </c>
      <c r="AA186" s="62">
        <v>16203</v>
      </c>
      <c r="AB186" s="62">
        <v>12126</v>
      </c>
      <c r="AC186" s="62">
        <v>10247</v>
      </c>
      <c r="AD186" s="62">
        <v>9133</v>
      </c>
      <c r="AE186" s="62">
        <v>8396</v>
      </c>
      <c r="AF186" s="62">
        <v>7003</v>
      </c>
      <c r="AG186" s="62">
        <v>5583</v>
      </c>
      <c r="AH186" s="62">
        <v>3993</v>
      </c>
      <c r="AI186" s="62">
        <v>3398</v>
      </c>
      <c r="AJ186" s="62">
        <v>2029</v>
      </c>
      <c r="AK186" s="62">
        <v>1468</v>
      </c>
      <c r="AL186" s="62">
        <v>806</v>
      </c>
      <c r="AM186" s="62">
        <v>645</v>
      </c>
      <c r="AN186" s="61">
        <f t="shared" si="3"/>
        <v>314993</v>
      </c>
    </row>
    <row r="187" spans="1:40" hidden="1" x14ac:dyDescent="0.25">
      <c r="A187" s="61" t="s">
        <v>595</v>
      </c>
      <c r="B187" s="61" t="s">
        <v>613</v>
      </c>
      <c r="C187" s="61" t="s">
        <v>1268</v>
      </c>
      <c r="D187" s="62">
        <v>157029</v>
      </c>
      <c r="E187" s="62">
        <v>157914</v>
      </c>
      <c r="F187" s="62">
        <v>18478</v>
      </c>
      <c r="G187" s="62">
        <v>19362</v>
      </c>
      <c r="H187" s="62">
        <v>19620</v>
      </c>
      <c r="I187" s="62">
        <v>17521</v>
      </c>
      <c r="J187" s="62">
        <v>13071</v>
      </c>
      <c r="K187" s="62">
        <v>11429</v>
      </c>
      <c r="L187" s="62">
        <v>10227</v>
      </c>
      <c r="M187" s="62">
        <v>10360</v>
      </c>
      <c r="N187" s="62">
        <v>8361</v>
      </c>
      <c r="O187" s="62">
        <v>7637</v>
      </c>
      <c r="P187" s="62">
        <v>5148</v>
      </c>
      <c r="Q187" s="62">
        <v>5624</v>
      </c>
      <c r="R187" s="62">
        <v>3108</v>
      </c>
      <c r="S187" s="62">
        <v>3282</v>
      </c>
      <c r="T187" s="62">
        <v>1823</v>
      </c>
      <c r="U187" s="62">
        <v>1212</v>
      </c>
      <c r="V187" s="62">
        <v>766</v>
      </c>
      <c r="W187" s="62">
        <v>19506</v>
      </c>
      <c r="X187" s="62">
        <v>20718</v>
      </c>
      <c r="Y187" s="62">
        <v>20875</v>
      </c>
      <c r="Z187" s="62">
        <v>19266</v>
      </c>
      <c r="AA187" s="62">
        <v>15195</v>
      </c>
      <c r="AB187" s="62">
        <v>11391</v>
      </c>
      <c r="AC187" s="62">
        <v>9274</v>
      </c>
      <c r="AD187" s="62">
        <v>8492</v>
      </c>
      <c r="AE187" s="62">
        <v>7859</v>
      </c>
      <c r="AF187" s="62">
        <v>7043</v>
      </c>
      <c r="AG187" s="62">
        <v>5488</v>
      </c>
      <c r="AH187" s="62">
        <v>4117</v>
      </c>
      <c r="AI187" s="62">
        <v>2559</v>
      </c>
      <c r="AJ187" s="62">
        <v>2548</v>
      </c>
      <c r="AK187" s="62">
        <v>1583</v>
      </c>
      <c r="AL187" s="62">
        <v>1196</v>
      </c>
      <c r="AM187" s="62">
        <v>804</v>
      </c>
      <c r="AN187" s="61">
        <f t="shared" si="3"/>
        <v>314943</v>
      </c>
    </row>
    <row r="188" spans="1:40" hidden="1" x14ac:dyDescent="0.25">
      <c r="A188" s="61" t="s">
        <v>38</v>
      </c>
      <c r="B188" s="61" t="s">
        <v>41</v>
      </c>
      <c r="C188" s="61" t="s">
        <v>1534</v>
      </c>
      <c r="D188" s="62">
        <v>152296</v>
      </c>
      <c r="E188" s="62">
        <v>162604</v>
      </c>
      <c r="F188" s="62">
        <v>18198</v>
      </c>
      <c r="G188" s="62">
        <v>18867</v>
      </c>
      <c r="H188" s="62">
        <v>18865</v>
      </c>
      <c r="I188" s="62">
        <v>18135</v>
      </c>
      <c r="J188" s="62">
        <v>14493</v>
      </c>
      <c r="K188" s="62">
        <v>12131</v>
      </c>
      <c r="L188" s="62">
        <v>10565</v>
      </c>
      <c r="M188" s="62">
        <v>10012</v>
      </c>
      <c r="N188" s="62">
        <v>7812</v>
      </c>
      <c r="O188" s="62">
        <v>6909</v>
      </c>
      <c r="P188" s="62">
        <v>4626</v>
      </c>
      <c r="Q188" s="62">
        <v>4418</v>
      </c>
      <c r="R188" s="62">
        <v>2617</v>
      </c>
      <c r="S188" s="62">
        <v>2443</v>
      </c>
      <c r="T188" s="62">
        <v>1011</v>
      </c>
      <c r="U188" s="62">
        <v>839</v>
      </c>
      <c r="V188" s="62">
        <v>355</v>
      </c>
      <c r="W188" s="62">
        <v>19567</v>
      </c>
      <c r="X188" s="62">
        <v>19828</v>
      </c>
      <c r="Y188" s="62">
        <v>19846</v>
      </c>
      <c r="Z188" s="62">
        <v>19502</v>
      </c>
      <c r="AA188" s="62">
        <v>16801</v>
      </c>
      <c r="AB188" s="62">
        <v>13386</v>
      </c>
      <c r="AC188" s="62">
        <v>10795</v>
      </c>
      <c r="AD188" s="62">
        <v>9716</v>
      </c>
      <c r="AE188" s="62">
        <v>8294</v>
      </c>
      <c r="AF188" s="62">
        <v>7083</v>
      </c>
      <c r="AG188" s="62">
        <v>5018</v>
      </c>
      <c r="AH188" s="62">
        <v>4427</v>
      </c>
      <c r="AI188" s="62">
        <v>2979</v>
      </c>
      <c r="AJ188" s="62">
        <v>2665</v>
      </c>
      <c r="AK188" s="62">
        <v>1364</v>
      </c>
      <c r="AL188" s="62">
        <v>991</v>
      </c>
      <c r="AM188" s="62">
        <v>342</v>
      </c>
      <c r="AN188" s="61">
        <f t="shared" si="3"/>
        <v>314900</v>
      </c>
    </row>
    <row r="189" spans="1:40" hidden="1" x14ac:dyDescent="0.25">
      <c r="A189" s="61" t="s">
        <v>681</v>
      </c>
      <c r="B189" s="61" t="s">
        <v>693</v>
      </c>
      <c r="C189" s="61" t="s">
        <v>1518</v>
      </c>
      <c r="D189" s="62">
        <v>149700</v>
      </c>
      <c r="E189" s="62">
        <v>165147</v>
      </c>
      <c r="F189" s="62">
        <v>25654</v>
      </c>
      <c r="G189" s="62">
        <v>21694</v>
      </c>
      <c r="H189" s="62">
        <v>18760</v>
      </c>
      <c r="I189" s="62">
        <v>17061</v>
      </c>
      <c r="J189" s="62">
        <v>13901</v>
      </c>
      <c r="K189" s="62">
        <v>11787</v>
      </c>
      <c r="L189" s="62">
        <v>10217</v>
      </c>
      <c r="M189" s="62">
        <v>7757</v>
      </c>
      <c r="N189" s="62">
        <v>6405</v>
      </c>
      <c r="O189" s="62">
        <v>4452</v>
      </c>
      <c r="P189" s="62">
        <v>3514</v>
      </c>
      <c r="Q189" s="62">
        <v>2537</v>
      </c>
      <c r="R189" s="62">
        <v>2199</v>
      </c>
      <c r="S189" s="62">
        <v>1490</v>
      </c>
      <c r="T189" s="62">
        <v>1092</v>
      </c>
      <c r="U189" s="62">
        <v>730</v>
      </c>
      <c r="V189" s="62">
        <v>450</v>
      </c>
      <c r="W189" s="62">
        <v>29011</v>
      </c>
      <c r="X189" s="62">
        <v>23873</v>
      </c>
      <c r="Y189" s="62">
        <v>20891</v>
      </c>
      <c r="Z189" s="62">
        <v>18754</v>
      </c>
      <c r="AA189" s="62">
        <v>13285</v>
      </c>
      <c r="AB189" s="62">
        <v>11724</v>
      </c>
      <c r="AC189" s="62">
        <v>10941</v>
      </c>
      <c r="AD189" s="62">
        <v>9089</v>
      </c>
      <c r="AE189" s="62">
        <v>7996</v>
      </c>
      <c r="AF189" s="62">
        <v>5788</v>
      </c>
      <c r="AG189" s="62">
        <v>4369</v>
      </c>
      <c r="AH189" s="62">
        <v>2822</v>
      </c>
      <c r="AI189" s="62">
        <v>2416</v>
      </c>
      <c r="AJ189" s="62">
        <v>1727</v>
      </c>
      <c r="AK189" s="62">
        <v>1152</v>
      </c>
      <c r="AL189" s="62">
        <v>841</v>
      </c>
      <c r="AM189" s="62">
        <v>468</v>
      </c>
      <c r="AN189" s="61">
        <f t="shared" si="3"/>
        <v>314847</v>
      </c>
    </row>
    <row r="190" spans="1:40" hidden="1" x14ac:dyDescent="0.25">
      <c r="A190" s="61" t="s">
        <v>395</v>
      </c>
      <c r="B190" s="61" t="s">
        <v>408</v>
      </c>
      <c r="C190" s="61" t="s">
        <v>1310</v>
      </c>
      <c r="D190" s="62">
        <v>155005</v>
      </c>
      <c r="E190" s="62">
        <v>158493</v>
      </c>
      <c r="F190" s="62">
        <v>31060</v>
      </c>
      <c r="G190" s="62">
        <v>23981</v>
      </c>
      <c r="H190" s="62">
        <v>18976</v>
      </c>
      <c r="I190" s="62">
        <v>17305</v>
      </c>
      <c r="J190" s="62">
        <v>13586</v>
      </c>
      <c r="K190" s="62">
        <v>11311</v>
      </c>
      <c r="L190" s="62">
        <v>9283</v>
      </c>
      <c r="M190" s="62">
        <v>7201</v>
      </c>
      <c r="N190" s="62">
        <v>6083</v>
      </c>
      <c r="O190" s="62">
        <v>4043</v>
      </c>
      <c r="P190" s="62">
        <v>3964</v>
      </c>
      <c r="Q190" s="62">
        <v>2210</v>
      </c>
      <c r="R190" s="62">
        <v>2195</v>
      </c>
      <c r="S190" s="62">
        <v>1265</v>
      </c>
      <c r="T190" s="62">
        <v>1305</v>
      </c>
      <c r="U190" s="62">
        <v>640</v>
      </c>
      <c r="V190" s="62">
        <v>597</v>
      </c>
      <c r="W190" s="62">
        <v>33452</v>
      </c>
      <c r="X190" s="62">
        <v>25121</v>
      </c>
      <c r="Y190" s="62">
        <v>20312</v>
      </c>
      <c r="Z190" s="62">
        <v>16328</v>
      </c>
      <c r="AA190" s="62">
        <v>11570</v>
      </c>
      <c r="AB190" s="62">
        <v>10243</v>
      </c>
      <c r="AC190" s="62">
        <v>9535</v>
      </c>
      <c r="AD190" s="62">
        <v>7952</v>
      </c>
      <c r="AE190" s="62">
        <v>6605</v>
      </c>
      <c r="AF190" s="62">
        <v>4760</v>
      </c>
      <c r="AG190" s="62">
        <v>4298</v>
      </c>
      <c r="AH190" s="62">
        <v>2401</v>
      </c>
      <c r="AI190" s="62">
        <v>2416</v>
      </c>
      <c r="AJ190" s="62">
        <v>1088</v>
      </c>
      <c r="AK190" s="62">
        <v>1215</v>
      </c>
      <c r="AL190" s="62">
        <v>586</v>
      </c>
      <c r="AM190" s="62">
        <v>611</v>
      </c>
      <c r="AN190" s="61">
        <f t="shared" si="3"/>
        <v>313498</v>
      </c>
    </row>
    <row r="191" spans="1:40" hidden="1" x14ac:dyDescent="0.25">
      <c r="A191" s="61" t="s">
        <v>90</v>
      </c>
      <c r="B191" s="61" t="s">
        <v>103</v>
      </c>
      <c r="C191" s="61" t="s">
        <v>1685</v>
      </c>
      <c r="D191" s="62">
        <v>153531</v>
      </c>
      <c r="E191" s="62">
        <v>159509</v>
      </c>
      <c r="F191" s="62">
        <v>29737</v>
      </c>
      <c r="G191" s="62">
        <v>24090</v>
      </c>
      <c r="H191" s="62">
        <v>18302</v>
      </c>
      <c r="I191" s="62">
        <v>16779</v>
      </c>
      <c r="J191" s="62">
        <v>13743</v>
      </c>
      <c r="K191" s="62">
        <v>11053</v>
      </c>
      <c r="L191" s="62">
        <v>9659</v>
      </c>
      <c r="M191" s="62">
        <v>6950</v>
      </c>
      <c r="N191" s="62">
        <v>6471</v>
      </c>
      <c r="O191" s="62">
        <v>4083</v>
      </c>
      <c r="P191" s="62">
        <v>3953</v>
      </c>
      <c r="Q191" s="62">
        <v>2328</v>
      </c>
      <c r="R191" s="62">
        <v>2357</v>
      </c>
      <c r="S191" s="62">
        <v>1403</v>
      </c>
      <c r="T191" s="62">
        <v>1508</v>
      </c>
      <c r="U191" s="62">
        <v>533</v>
      </c>
      <c r="V191" s="62">
        <v>582</v>
      </c>
      <c r="W191" s="62">
        <v>32232</v>
      </c>
      <c r="X191" s="62">
        <v>26288</v>
      </c>
      <c r="Y191" s="62">
        <v>19856</v>
      </c>
      <c r="Z191" s="62">
        <v>15698</v>
      </c>
      <c r="AA191" s="62">
        <v>11189</v>
      </c>
      <c r="AB191" s="62">
        <v>10298</v>
      </c>
      <c r="AC191" s="62">
        <v>10025</v>
      </c>
      <c r="AD191" s="62">
        <v>7898</v>
      </c>
      <c r="AE191" s="62">
        <v>7164</v>
      </c>
      <c r="AF191" s="62">
        <v>4722</v>
      </c>
      <c r="AG191" s="62">
        <v>4499</v>
      </c>
      <c r="AH191" s="62">
        <v>2690</v>
      </c>
      <c r="AI191" s="62">
        <v>2704</v>
      </c>
      <c r="AJ191" s="62">
        <v>1459</v>
      </c>
      <c r="AK191" s="62">
        <v>1575</v>
      </c>
      <c r="AL191" s="62">
        <v>626</v>
      </c>
      <c r="AM191" s="62">
        <v>586</v>
      </c>
      <c r="AN191" s="61">
        <f t="shared" si="3"/>
        <v>313040</v>
      </c>
    </row>
    <row r="192" spans="1:40" hidden="1" x14ac:dyDescent="0.25">
      <c r="A192" s="61" t="s">
        <v>574</v>
      </c>
      <c r="B192" s="61" t="s">
        <v>582</v>
      </c>
      <c r="C192" s="61" t="s">
        <v>1260</v>
      </c>
      <c r="D192" s="62">
        <v>155358</v>
      </c>
      <c r="E192" s="62">
        <v>157443</v>
      </c>
      <c r="F192" s="62">
        <v>16878</v>
      </c>
      <c r="G192" s="62">
        <v>18678</v>
      </c>
      <c r="H192" s="62">
        <v>20317</v>
      </c>
      <c r="I192" s="62">
        <v>18343</v>
      </c>
      <c r="J192" s="62">
        <v>13896</v>
      </c>
      <c r="K192" s="62">
        <v>12076</v>
      </c>
      <c r="L192" s="62">
        <v>9726</v>
      </c>
      <c r="M192" s="62">
        <v>9181</v>
      </c>
      <c r="N192" s="62">
        <v>7530</v>
      </c>
      <c r="O192" s="62">
        <v>7326</v>
      </c>
      <c r="P192" s="62">
        <v>5355</v>
      </c>
      <c r="Q192" s="62">
        <v>5127</v>
      </c>
      <c r="R192" s="62">
        <v>3705</v>
      </c>
      <c r="S192" s="62">
        <v>3120</v>
      </c>
      <c r="T192" s="62">
        <v>1974</v>
      </c>
      <c r="U192" s="62">
        <v>1330</v>
      </c>
      <c r="V192" s="62">
        <v>796</v>
      </c>
      <c r="W192" s="62">
        <v>18515</v>
      </c>
      <c r="X192" s="62">
        <v>19391</v>
      </c>
      <c r="Y192" s="62">
        <v>20645</v>
      </c>
      <c r="Z192" s="62">
        <v>19419</v>
      </c>
      <c r="AA192" s="62">
        <v>16322</v>
      </c>
      <c r="AB192" s="62">
        <v>12660</v>
      </c>
      <c r="AC192" s="62">
        <v>10104</v>
      </c>
      <c r="AD192" s="62">
        <v>8626</v>
      </c>
      <c r="AE192" s="62">
        <v>7544</v>
      </c>
      <c r="AF192" s="62">
        <v>6557</v>
      </c>
      <c r="AG192" s="62">
        <v>5246</v>
      </c>
      <c r="AH192" s="62">
        <v>4063</v>
      </c>
      <c r="AI192" s="62">
        <v>2753</v>
      </c>
      <c r="AJ192" s="62">
        <v>2597</v>
      </c>
      <c r="AK192" s="62">
        <v>1446</v>
      </c>
      <c r="AL192" s="62">
        <v>1114</v>
      </c>
      <c r="AM192" s="62">
        <v>441</v>
      </c>
      <c r="AN192" s="61">
        <f t="shared" si="3"/>
        <v>312801</v>
      </c>
    </row>
    <row r="193" spans="1:40" hidden="1" x14ac:dyDescent="0.25">
      <c r="A193" s="61" t="s">
        <v>68</v>
      </c>
      <c r="B193" s="61" t="s">
        <v>70</v>
      </c>
      <c r="C193" s="61" t="s">
        <v>1193</v>
      </c>
      <c r="D193" s="62">
        <v>152724</v>
      </c>
      <c r="E193" s="62">
        <v>157796</v>
      </c>
      <c r="F193" s="62">
        <v>16655</v>
      </c>
      <c r="G193" s="62">
        <v>18036</v>
      </c>
      <c r="H193" s="62">
        <v>19197</v>
      </c>
      <c r="I193" s="62">
        <v>18063</v>
      </c>
      <c r="J193" s="62">
        <v>14635</v>
      </c>
      <c r="K193" s="62">
        <v>11466</v>
      </c>
      <c r="L193" s="62">
        <v>9950</v>
      </c>
      <c r="M193" s="62">
        <v>9293</v>
      </c>
      <c r="N193" s="62">
        <v>7893</v>
      </c>
      <c r="O193" s="62">
        <v>7079</v>
      </c>
      <c r="P193" s="62">
        <v>5250</v>
      </c>
      <c r="Q193" s="62">
        <v>4975</v>
      </c>
      <c r="R193" s="62">
        <v>3610</v>
      </c>
      <c r="S193" s="62">
        <v>2925</v>
      </c>
      <c r="T193" s="62">
        <v>1679</v>
      </c>
      <c r="U193" s="62">
        <v>1396</v>
      </c>
      <c r="V193" s="62">
        <v>622</v>
      </c>
      <c r="W193" s="62">
        <v>17588</v>
      </c>
      <c r="X193" s="62">
        <v>19587</v>
      </c>
      <c r="Y193" s="62">
        <v>20203</v>
      </c>
      <c r="Z193" s="62">
        <v>19453</v>
      </c>
      <c r="AA193" s="62">
        <v>16185</v>
      </c>
      <c r="AB193" s="62">
        <v>11893</v>
      </c>
      <c r="AC193" s="62">
        <v>9521</v>
      </c>
      <c r="AD193" s="62">
        <v>8071</v>
      </c>
      <c r="AE193" s="62">
        <v>7995</v>
      </c>
      <c r="AF193" s="62">
        <v>6468</v>
      </c>
      <c r="AG193" s="62">
        <v>5412</v>
      </c>
      <c r="AH193" s="62">
        <v>4556</v>
      </c>
      <c r="AI193" s="62">
        <v>3789</v>
      </c>
      <c r="AJ193" s="62">
        <v>3109</v>
      </c>
      <c r="AK193" s="62">
        <v>2148</v>
      </c>
      <c r="AL193" s="62">
        <v>1248</v>
      </c>
      <c r="AM193" s="62">
        <v>570</v>
      </c>
      <c r="AN193" s="61">
        <f t="shared" si="3"/>
        <v>310520</v>
      </c>
    </row>
    <row r="194" spans="1:40" hidden="1" x14ac:dyDescent="0.25">
      <c r="A194" s="61" t="s">
        <v>468</v>
      </c>
      <c r="B194" s="61" t="s">
        <v>478</v>
      </c>
      <c r="C194" s="61" t="s">
        <v>1334</v>
      </c>
      <c r="D194" s="62">
        <v>146438</v>
      </c>
      <c r="E194" s="62">
        <v>163409</v>
      </c>
      <c r="F194" s="62">
        <v>28738</v>
      </c>
      <c r="G194" s="62">
        <v>22925</v>
      </c>
      <c r="H194" s="62">
        <v>17348</v>
      </c>
      <c r="I194" s="62">
        <v>15069</v>
      </c>
      <c r="J194" s="62">
        <v>13501</v>
      </c>
      <c r="K194" s="62">
        <v>11992</v>
      </c>
      <c r="L194" s="62">
        <v>9852</v>
      </c>
      <c r="M194" s="62">
        <v>7186</v>
      </c>
      <c r="N194" s="62">
        <v>6007</v>
      </c>
      <c r="O194" s="62">
        <v>4203</v>
      </c>
      <c r="P194" s="62">
        <v>3268</v>
      </c>
      <c r="Q194" s="62">
        <v>2222</v>
      </c>
      <c r="R194" s="62">
        <v>1733</v>
      </c>
      <c r="S194" s="62">
        <v>950</v>
      </c>
      <c r="T194" s="62">
        <v>740</v>
      </c>
      <c r="U194" s="62">
        <v>446</v>
      </c>
      <c r="V194" s="62">
        <v>258</v>
      </c>
      <c r="W194" s="62">
        <v>31002</v>
      </c>
      <c r="X194" s="62">
        <v>24795</v>
      </c>
      <c r="Y194" s="62">
        <v>19621</v>
      </c>
      <c r="Z194" s="62">
        <v>16748</v>
      </c>
      <c r="AA194" s="62">
        <v>12760</v>
      </c>
      <c r="AB194" s="62">
        <v>11513</v>
      </c>
      <c r="AC194" s="62">
        <v>11322</v>
      </c>
      <c r="AD194" s="62">
        <v>8946</v>
      </c>
      <c r="AE194" s="62">
        <v>8030</v>
      </c>
      <c r="AF194" s="62">
        <v>5431</v>
      </c>
      <c r="AG194" s="62">
        <v>4328</v>
      </c>
      <c r="AH194" s="62">
        <v>2445</v>
      </c>
      <c r="AI194" s="62">
        <v>2978</v>
      </c>
      <c r="AJ194" s="62">
        <v>1721</v>
      </c>
      <c r="AK194" s="62">
        <v>921</v>
      </c>
      <c r="AL194" s="62">
        <v>496</v>
      </c>
      <c r="AM194" s="62">
        <v>352</v>
      </c>
      <c r="AN194" s="61">
        <f t="shared" ref="AN194:AN257" si="4">SUM(F194:AM194)</f>
        <v>309847</v>
      </c>
    </row>
    <row r="195" spans="1:40" hidden="1" x14ac:dyDescent="0.25">
      <c r="A195" s="61" t="s">
        <v>208</v>
      </c>
      <c r="B195" s="61" t="s">
        <v>211</v>
      </c>
      <c r="C195" s="61" t="s">
        <v>1082</v>
      </c>
      <c r="D195" s="62">
        <v>155315</v>
      </c>
      <c r="E195" s="62">
        <v>154514</v>
      </c>
      <c r="F195" s="62">
        <v>19656</v>
      </c>
      <c r="G195" s="62">
        <v>18273</v>
      </c>
      <c r="H195" s="62">
        <v>19755</v>
      </c>
      <c r="I195" s="62">
        <v>16967</v>
      </c>
      <c r="J195" s="62">
        <v>12427</v>
      </c>
      <c r="K195" s="62">
        <v>10524</v>
      </c>
      <c r="L195" s="62">
        <v>9675</v>
      </c>
      <c r="M195" s="62">
        <v>10196</v>
      </c>
      <c r="N195" s="62">
        <v>8260</v>
      </c>
      <c r="O195" s="62">
        <v>7270</v>
      </c>
      <c r="P195" s="62">
        <v>5567</v>
      </c>
      <c r="Q195" s="62">
        <v>4850</v>
      </c>
      <c r="R195" s="62">
        <v>4590</v>
      </c>
      <c r="S195" s="62">
        <v>3828</v>
      </c>
      <c r="T195" s="62">
        <v>2167</v>
      </c>
      <c r="U195" s="62">
        <v>761</v>
      </c>
      <c r="V195" s="62">
        <v>549</v>
      </c>
      <c r="W195" s="62">
        <v>19778</v>
      </c>
      <c r="X195" s="62">
        <v>19820</v>
      </c>
      <c r="Y195" s="62">
        <v>20488</v>
      </c>
      <c r="Z195" s="62">
        <v>18456</v>
      </c>
      <c r="AA195" s="62">
        <v>14995</v>
      </c>
      <c r="AB195" s="62">
        <v>10610</v>
      </c>
      <c r="AC195" s="62">
        <v>8483</v>
      </c>
      <c r="AD195" s="62">
        <v>8115</v>
      </c>
      <c r="AE195" s="62">
        <v>7521</v>
      </c>
      <c r="AF195" s="62">
        <v>6477</v>
      </c>
      <c r="AG195" s="62">
        <v>5296</v>
      </c>
      <c r="AH195" s="62">
        <v>4643</v>
      </c>
      <c r="AI195" s="62">
        <v>3317</v>
      </c>
      <c r="AJ195" s="62">
        <v>2324</v>
      </c>
      <c r="AK195" s="62">
        <v>1737</v>
      </c>
      <c r="AL195" s="62">
        <v>1896</v>
      </c>
      <c r="AM195" s="62">
        <v>558</v>
      </c>
      <c r="AN195" s="61">
        <f t="shared" si="4"/>
        <v>309829</v>
      </c>
    </row>
    <row r="196" spans="1:40" x14ac:dyDescent="0.25">
      <c r="A196" s="61" t="s">
        <v>182</v>
      </c>
      <c r="B196" s="61" t="s">
        <v>187</v>
      </c>
      <c r="C196" s="61" t="s">
        <v>1623</v>
      </c>
      <c r="D196" s="62">
        <v>152952</v>
      </c>
      <c r="E196" s="62">
        <v>155789</v>
      </c>
      <c r="F196" s="62">
        <v>18275</v>
      </c>
      <c r="G196" s="62">
        <v>18471</v>
      </c>
      <c r="H196" s="62">
        <v>18933</v>
      </c>
      <c r="I196" s="62">
        <v>17287</v>
      </c>
      <c r="J196" s="62">
        <v>14729</v>
      </c>
      <c r="K196" s="62">
        <v>11359</v>
      </c>
      <c r="L196" s="62">
        <v>9740</v>
      </c>
      <c r="M196" s="62">
        <v>9467</v>
      </c>
      <c r="N196" s="62">
        <v>7548</v>
      </c>
      <c r="O196" s="62">
        <v>6970</v>
      </c>
      <c r="P196" s="62">
        <v>4935</v>
      </c>
      <c r="Q196" s="62">
        <v>5061</v>
      </c>
      <c r="R196" s="62">
        <v>2796</v>
      </c>
      <c r="S196" s="62">
        <v>2711</v>
      </c>
      <c r="T196" s="62">
        <v>2138</v>
      </c>
      <c r="U196" s="62">
        <v>1549</v>
      </c>
      <c r="V196" s="62">
        <v>983</v>
      </c>
      <c r="W196" s="62">
        <v>19561</v>
      </c>
      <c r="X196" s="62">
        <v>19774</v>
      </c>
      <c r="Y196" s="62">
        <v>19838</v>
      </c>
      <c r="Z196" s="62">
        <v>18956</v>
      </c>
      <c r="AA196" s="62">
        <v>17552</v>
      </c>
      <c r="AB196" s="62">
        <v>12472</v>
      </c>
      <c r="AC196" s="62">
        <v>8925</v>
      </c>
      <c r="AD196" s="62">
        <v>8017</v>
      </c>
      <c r="AE196" s="62">
        <v>7266</v>
      </c>
      <c r="AF196" s="62">
        <v>6333</v>
      </c>
      <c r="AG196" s="62">
        <v>5069</v>
      </c>
      <c r="AH196" s="62">
        <v>3771</v>
      </c>
      <c r="AI196" s="62">
        <v>2681</v>
      </c>
      <c r="AJ196" s="62">
        <v>2296</v>
      </c>
      <c r="AK196" s="62">
        <v>1431</v>
      </c>
      <c r="AL196" s="62">
        <v>1202</v>
      </c>
      <c r="AM196" s="62">
        <v>645</v>
      </c>
      <c r="AN196" s="61">
        <f t="shared" si="4"/>
        <v>308741</v>
      </c>
    </row>
    <row r="197" spans="1:40" hidden="1" x14ac:dyDescent="0.25">
      <c r="A197" s="61" t="s">
        <v>254</v>
      </c>
      <c r="B197" s="61" t="s">
        <v>264</v>
      </c>
      <c r="C197" s="61" t="s">
        <v>1207</v>
      </c>
      <c r="D197" s="62">
        <v>157113</v>
      </c>
      <c r="E197" s="62">
        <v>151274</v>
      </c>
      <c r="F197" s="62">
        <v>16360</v>
      </c>
      <c r="G197" s="62">
        <v>16681</v>
      </c>
      <c r="H197" s="62">
        <v>18590</v>
      </c>
      <c r="I197" s="62">
        <v>17962</v>
      </c>
      <c r="J197" s="62">
        <v>13949</v>
      </c>
      <c r="K197" s="62">
        <v>11242</v>
      </c>
      <c r="L197" s="62">
        <v>9721</v>
      </c>
      <c r="M197" s="62">
        <v>9485</v>
      </c>
      <c r="N197" s="62">
        <v>8123</v>
      </c>
      <c r="O197" s="62">
        <v>7848</v>
      </c>
      <c r="P197" s="62">
        <v>6203</v>
      </c>
      <c r="Q197" s="62">
        <v>6542</v>
      </c>
      <c r="R197" s="62">
        <v>4266</v>
      </c>
      <c r="S197" s="62">
        <v>4323</v>
      </c>
      <c r="T197" s="62">
        <v>2862</v>
      </c>
      <c r="U197" s="62">
        <v>1922</v>
      </c>
      <c r="V197" s="62">
        <v>1034</v>
      </c>
      <c r="W197" s="62">
        <v>16360</v>
      </c>
      <c r="X197" s="62">
        <v>17338</v>
      </c>
      <c r="Y197" s="62">
        <v>19339</v>
      </c>
      <c r="Z197" s="62">
        <v>18586</v>
      </c>
      <c r="AA197" s="62">
        <v>14895</v>
      </c>
      <c r="AB197" s="62">
        <v>11214</v>
      </c>
      <c r="AC197" s="62">
        <v>8686</v>
      </c>
      <c r="AD197" s="62">
        <v>7754</v>
      </c>
      <c r="AE197" s="62">
        <v>7387</v>
      </c>
      <c r="AF197" s="62">
        <v>6913</v>
      </c>
      <c r="AG197" s="62">
        <v>5670</v>
      </c>
      <c r="AH197" s="62">
        <v>5298</v>
      </c>
      <c r="AI197" s="62">
        <v>3736</v>
      </c>
      <c r="AJ197" s="62">
        <v>3624</v>
      </c>
      <c r="AK197" s="62">
        <v>2263</v>
      </c>
      <c r="AL197" s="62">
        <v>1498</v>
      </c>
      <c r="AM197" s="62">
        <v>713</v>
      </c>
      <c r="AN197" s="61">
        <f t="shared" si="4"/>
        <v>308387</v>
      </c>
    </row>
    <row r="198" spans="1:40" hidden="1" x14ac:dyDescent="0.25">
      <c r="A198" s="61" t="s">
        <v>622</v>
      </c>
      <c r="B198" s="61" t="s">
        <v>1327</v>
      </c>
      <c r="C198" s="61" t="s">
        <v>1329</v>
      </c>
      <c r="D198" s="62">
        <v>152009</v>
      </c>
      <c r="E198" s="62">
        <v>155687</v>
      </c>
      <c r="F198" s="62">
        <v>25003</v>
      </c>
      <c r="G198" s="62">
        <v>22764</v>
      </c>
      <c r="H198" s="62">
        <v>20386</v>
      </c>
      <c r="I198" s="62">
        <v>16863</v>
      </c>
      <c r="J198" s="62">
        <v>13396</v>
      </c>
      <c r="K198" s="62">
        <v>10698</v>
      </c>
      <c r="L198" s="62">
        <v>8520</v>
      </c>
      <c r="M198" s="62">
        <v>7305</v>
      </c>
      <c r="N198" s="62">
        <v>5688</v>
      </c>
      <c r="O198" s="62">
        <v>4543</v>
      </c>
      <c r="P198" s="62">
        <v>3631</v>
      </c>
      <c r="Q198" s="62">
        <v>3540</v>
      </c>
      <c r="R198" s="62">
        <v>2681</v>
      </c>
      <c r="S198" s="62">
        <v>2739</v>
      </c>
      <c r="T198" s="62">
        <v>2113</v>
      </c>
      <c r="U198" s="62">
        <v>1291</v>
      </c>
      <c r="V198" s="62">
        <v>848</v>
      </c>
      <c r="W198" s="62">
        <v>25355</v>
      </c>
      <c r="X198" s="62">
        <v>22403</v>
      </c>
      <c r="Y198" s="62">
        <v>20262</v>
      </c>
      <c r="Z198" s="62">
        <v>17593</v>
      </c>
      <c r="AA198" s="62">
        <v>14355</v>
      </c>
      <c r="AB198" s="62">
        <v>12281</v>
      </c>
      <c r="AC198" s="62">
        <v>10368</v>
      </c>
      <c r="AD198" s="62">
        <v>8782</v>
      </c>
      <c r="AE198" s="62">
        <v>6207</v>
      </c>
      <c r="AF198" s="62">
        <v>5235</v>
      </c>
      <c r="AG198" s="62">
        <v>3145</v>
      </c>
      <c r="AH198" s="62">
        <v>3085</v>
      </c>
      <c r="AI198" s="62">
        <v>1636</v>
      </c>
      <c r="AJ198" s="62">
        <v>2001</v>
      </c>
      <c r="AK198" s="62">
        <v>1270</v>
      </c>
      <c r="AL198" s="62">
        <v>1111</v>
      </c>
      <c r="AM198" s="62">
        <v>598</v>
      </c>
      <c r="AN198" s="61">
        <f t="shared" si="4"/>
        <v>307696</v>
      </c>
    </row>
    <row r="199" spans="1:40" hidden="1" x14ac:dyDescent="0.25">
      <c r="A199" s="61" t="s">
        <v>713</v>
      </c>
      <c r="B199" s="61" t="s">
        <v>717</v>
      </c>
      <c r="C199" s="61" t="s">
        <v>1435</v>
      </c>
      <c r="D199" s="62">
        <v>153406</v>
      </c>
      <c r="E199" s="62">
        <v>153885</v>
      </c>
      <c r="F199" s="62">
        <v>28900</v>
      </c>
      <c r="G199" s="62">
        <v>24534</v>
      </c>
      <c r="H199" s="62">
        <v>17835</v>
      </c>
      <c r="I199" s="62">
        <v>17103</v>
      </c>
      <c r="J199" s="62">
        <v>14428</v>
      </c>
      <c r="K199" s="62">
        <v>11722</v>
      </c>
      <c r="L199" s="62">
        <v>9610</v>
      </c>
      <c r="M199" s="62">
        <v>6750</v>
      </c>
      <c r="N199" s="62">
        <v>6390</v>
      </c>
      <c r="O199" s="62">
        <v>3518</v>
      </c>
      <c r="P199" s="62">
        <v>4054</v>
      </c>
      <c r="Q199" s="62">
        <v>2268</v>
      </c>
      <c r="R199" s="62">
        <v>2380</v>
      </c>
      <c r="S199" s="62">
        <v>1182</v>
      </c>
      <c r="T199" s="62">
        <v>1506</v>
      </c>
      <c r="U199" s="62">
        <v>591</v>
      </c>
      <c r="V199" s="62">
        <v>635</v>
      </c>
      <c r="W199" s="62">
        <v>30396</v>
      </c>
      <c r="X199" s="62">
        <v>25080</v>
      </c>
      <c r="Y199" s="62">
        <v>18696</v>
      </c>
      <c r="Z199" s="62">
        <v>15093</v>
      </c>
      <c r="AA199" s="62">
        <v>10843</v>
      </c>
      <c r="AB199" s="62">
        <v>10701</v>
      </c>
      <c r="AC199" s="62">
        <v>10150</v>
      </c>
      <c r="AD199" s="62">
        <v>8054</v>
      </c>
      <c r="AE199" s="62">
        <v>6903</v>
      </c>
      <c r="AF199" s="62">
        <v>4345</v>
      </c>
      <c r="AG199" s="62">
        <v>4149</v>
      </c>
      <c r="AH199" s="62">
        <v>2765</v>
      </c>
      <c r="AI199" s="62">
        <v>2583</v>
      </c>
      <c r="AJ199" s="62">
        <v>1455</v>
      </c>
      <c r="AK199" s="62">
        <v>1400</v>
      </c>
      <c r="AL199" s="62">
        <v>702</v>
      </c>
      <c r="AM199" s="62">
        <v>570</v>
      </c>
      <c r="AN199" s="61">
        <f t="shared" si="4"/>
        <v>307291</v>
      </c>
    </row>
    <row r="200" spans="1:40" hidden="1" x14ac:dyDescent="0.25">
      <c r="A200" s="61" t="s">
        <v>115</v>
      </c>
      <c r="B200" s="61" t="s">
        <v>125</v>
      </c>
      <c r="C200" s="61" t="s">
        <v>2084</v>
      </c>
      <c r="D200" s="62">
        <v>152691</v>
      </c>
      <c r="E200" s="62">
        <v>154317</v>
      </c>
      <c r="F200" s="62">
        <v>27203</v>
      </c>
      <c r="G200" s="62">
        <v>23860</v>
      </c>
      <c r="H200" s="62">
        <v>19908</v>
      </c>
      <c r="I200" s="62">
        <v>16299</v>
      </c>
      <c r="J200" s="62">
        <v>12864</v>
      </c>
      <c r="K200" s="62">
        <v>9531</v>
      </c>
      <c r="L200" s="62">
        <v>8481</v>
      </c>
      <c r="M200" s="62">
        <v>6145</v>
      </c>
      <c r="N200" s="62">
        <v>6229</v>
      </c>
      <c r="O200" s="62">
        <v>4295</v>
      </c>
      <c r="P200" s="62">
        <v>4082</v>
      </c>
      <c r="Q200" s="62">
        <v>3233</v>
      </c>
      <c r="R200" s="62">
        <v>3620</v>
      </c>
      <c r="S200" s="62">
        <v>2479</v>
      </c>
      <c r="T200" s="62">
        <v>2133</v>
      </c>
      <c r="U200" s="62">
        <v>1390</v>
      </c>
      <c r="V200" s="62">
        <v>939</v>
      </c>
      <c r="W200" s="62">
        <v>28062</v>
      </c>
      <c r="X200" s="62">
        <v>24502</v>
      </c>
      <c r="Y200" s="62">
        <v>20556</v>
      </c>
      <c r="Z200" s="62">
        <v>17024</v>
      </c>
      <c r="AA200" s="62">
        <v>12249</v>
      </c>
      <c r="AB200" s="62">
        <v>9967</v>
      </c>
      <c r="AC200" s="62">
        <v>8872</v>
      </c>
      <c r="AD200" s="62">
        <v>7538</v>
      </c>
      <c r="AE200" s="62">
        <v>6101</v>
      </c>
      <c r="AF200" s="62">
        <v>4817</v>
      </c>
      <c r="AG200" s="62">
        <v>3765</v>
      </c>
      <c r="AH200" s="62">
        <v>3006</v>
      </c>
      <c r="AI200" s="62">
        <v>2443</v>
      </c>
      <c r="AJ200" s="62">
        <v>1819</v>
      </c>
      <c r="AK200" s="62">
        <v>1632</v>
      </c>
      <c r="AL200" s="62">
        <v>1201</v>
      </c>
      <c r="AM200" s="62">
        <v>763</v>
      </c>
      <c r="AN200" s="61">
        <f t="shared" si="4"/>
        <v>307008</v>
      </c>
    </row>
    <row r="201" spans="1:40" hidden="1" x14ac:dyDescent="0.25">
      <c r="A201" s="61" t="s">
        <v>638</v>
      </c>
      <c r="B201" s="61" t="s">
        <v>642</v>
      </c>
      <c r="C201" s="61" t="s">
        <v>1203</v>
      </c>
      <c r="D201" s="62">
        <v>149904</v>
      </c>
      <c r="E201" s="62">
        <v>156903</v>
      </c>
      <c r="F201" s="62">
        <v>18123</v>
      </c>
      <c r="G201" s="62">
        <v>18835</v>
      </c>
      <c r="H201" s="62">
        <v>18625</v>
      </c>
      <c r="I201" s="62">
        <v>16938</v>
      </c>
      <c r="J201" s="62">
        <v>12552</v>
      </c>
      <c r="K201" s="62">
        <v>10757</v>
      </c>
      <c r="L201" s="62">
        <v>9975</v>
      </c>
      <c r="M201" s="62">
        <v>9835</v>
      </c>
      <c r="N201" s="62">
        <v>7876</v>
      </c>
      <c r="O201" s="62">
        <v>7135</v>
      </c>
      <c r="P201" s="62">
        <v>5105</v>
      </c>
      <c r="Q201" s="62">
        <v>4541</v>
      </c>
      <c r="R201" s="62">
        <v>3444</v>
      </c>
      <c r="S201" s="62">
        <v>3494</v>
      </c>
      <c r="T201" s="62">
        <v>1433</v>
      </c>
      <c r="U201" s="62">
        <v>690</v>
      </c>
      <c r="V201" s="62">
        <v>546</v>
      </c>
      <c r="W201" s="62">
        <v>19925</v>
      </c>
      <c r="X201" s="62">
        <v>20524</v>
      </c>
      <c r="Y201" s="62">
        <v>20648</v>
      </c>
      <c r="Z201" s="62">
        <v>19646</v>
      </c>
      <c r="AA201" s="62">
        <v>15126</v>
      </c>
      <c r="AB201" s="62">
        <v>11126</v>
      </c>
      <c r="AC201" s="62">
        <v>9177</v>
      </c>
      <c r="AD201" s="62">
        <v>8437</v>
      </c>
      <c r="AE201" s="62">
        <v>7745</v>
      </c>
      <c r="AF201" s="62">
        <v>6662</v>
      </c>
      <c r="AG201" s="62">
        <v>5518</v>
      </c>
      <c r="AH201" s="62">
        <v>3770</v>
      </c>
      <c r="AI201" s="62">
        <v>3415</v>
      </c>
      <c r="AJ201" s="62">
        <v>2102</v>
      </c>
      <c r="AK201" s="62">
        <v>1504</v>
      </c>
      <c r="AL201" s="62">
        <v>1059</v>
      </c>
      <c r="AM201" s="62">
        <v>519</v>
      </c>
      <c r="AN201" s="61">
        <f t="shared" si="4"/>
        <v>306807</v>
      </c>
    </row>
    <row r="202" spans="1:40" hidden="1" x14ac:dyDescent="0.25">
      <c r="A202" s="61" t="s">
        <v>282</v>
      </c>
      <c r="B202" s="61" t="s">
        <v>289</v>
      </c>
      <c r="C202" s="61" t="s">
        <v>1810</v>
      </c>
      <c r="D202" s="62">
        <v>149599</v>
      </c>
      <c r="E202" s="62">
        <v>156931</v>
      </c>
      <c r="F202" s="62">
        <v>18322</v>
      </c>
      <c r="G202" s="62">
        <v>18625</v>
      </c>
      <c r="H202" s="62">
        <v>19613</v>
      </c>
      <c r="I202" s="62">
        <v>17157</v>
      </c>
      <c r="J202" s="62">
        <v>12361</v>
      </c>
      <c r="K202" s="62">
        <v>11349</v>
      </c>
      <c r="L202" s="62">
        <v>10321</v>
      </c>
      <c r="M202" s="62">
        <v>10159</v>
      </c>
      <c r="N202" s="62">
        <v>7711</v>
      </c>
      <c r="O202" s="62">
        <v>6898</v>
      </c>
      <c r="P202" s="62">
        <v>4708</v>
      </c>
      <c r="Q202" s="62">
        <v>4147</v>
      </c>
      <c r="R202" s="62">
        <v>3131</v>
      </c>
      <c r="S202" s="62">
        <v>2483</v>
      </c>
      <c r="T202" s="62">
        <v>1255</v>
      </c>
      <c r="U202" s="62">
        <v>932</v>
      </c>
      <c r="V202" s="62">
        <v>427</v>
      </c>
      <c r="W202" s="62">
        <v>19977</v>
      </c>
      <c r="X202" s="62">
        <v>20916</v>
      </c>
      <c r="Y202" s="62">
        <v>21266</v>
      </c>
      <c r="Z202" s="62">
        <v>19351</v>
      </c>
      <c r="AA202" s="62">
        <v>13874</v>
      </c>
      <c r="AB202" s="62">
        <v>10239</v>
      </c>
      <c r="AC202" s="62">
        <v>9030</v>
      </c>
      <c r="AD202" s="62">
        <v>8622</v>
      </c>
      <c r="AE202" s="62">
        <v>8142</v>
      </c>
      <c r="AF202" s="62">
        <v>7162</v>
      </c>
      <c r="AG202" s="62">
        <v>5596</v>
      </c>
      <c r="AH202" s="62">
        <v>4315</v>
      </c>
      <c r="AI202" s="62">
        <v>3449</v>
      </c>
      <c r="AJ202" s="62">
        <v>2213</v>
      </c>
      <c r="AK202" s="62">
        <v>1377</v>
      </c>
      <c r="AL202" s="62">
        <v>877</v>
      </c>
      <c r="AM202" s="62">
        <v>525</v>
      </c>
      <c r="AN202" s="61">
        <f t="shared" si="4"/>
        <v>306530</v>
      </c>
    </row>
    <row r="203" spans="1:40" hidden="1" x14ac:dyDescent="0.25">
      <c r="A203" s="61" t="s">
        <v>681</v>
      </c>
      <c r="B203" s="61" t="s">
        <v>685</v>
      </c>
      <c r="C203" s="61" t="s">
        <v>1321</v>
      </c>
      <c r="D203" s="62">
        <v>146395</v>
      </c>
      <c r="E203" s="62">
        <v>159088</v>
      </c>
      <c r="F203" s="62">
        <v>28056</v>
      </c>
      <c r="G203" s="62">
        <v>22890</v>
      </c>
      <c r="H203" s="62">
        <v>17862</v>
      </c>
      <c r="I203" s="62">
        <v>16065</v>
      </c>
      <c r="J203" s="62">
        <v>13545</v>
      </c>
      <c r="K203" s="62">
        <v>11263</v>
      </c>
      <c r="L203" s="62">
        <v>9183</v>
      </c>
      <c r="M203" s="62">
        <v>6837</v>
      </c>
      <c r="N203" s="62">
        <v>5988</v>
      </c>
      <c r="O203" s="62">
        <v>3749</v>
      </c>
      <c r="P203" s="62">
        <v>3222</v>
      </c>
      <c r="Q203" s="62">
        <v>2158</v>
      </c>
      <c r="R203" s="62">
        <v>2060</v>
      </c>
      <c r="S203" s="62">
        <v>1296</v>
      </c>
      <c r="T203" s="62">
        <v>1197</v>
      </c>
      <c r="U203" s="62">
        <v>532</v>
      </c>
      <c r="V203" s="62">
        <v>492</v>
      </c>
      <c r="W203" s="62">
        <v>30028</v>
      </c>
      <c r="X203" s="62">
        <v>24388</v>
      </c>
      <c r="Y203" s="62">
        <v>19745</v>
      </c>
      <c r="Z203" s="62">
        <v>16177</v>
      </c>
      <c r="AA203" s="62">
        <v>12573</v>
      </c>
      <c r="AB203" s="62">
        <v>11639</v>
      </c>
      <c r="AC203" s="62">
        <v>10532</v>
      </c>
      <c r="AD203" s="62">
        <v>8934</v>
      </c>
      <c r="AE203" s="62">
        <v>7141</v>
      </c>
      <c r="AF203" s="62">
        <v>5015</v>
      </c>
      <c r="AG203" s="62">
        <v>4150</v>
      </c>
      <c r="AH203" s="62">
        <v>2538</v>
      </c>
      <c r="AI203" s="62">
        <v>2310</v>
      </c>
      <c r="AJ203" s="62">
        <v>1503</v>
      </c>
      <c r="AK203" s="62">
        <v>1199</v>
      </c>
      <c r="AL203" s="62">
        <v>743</v>
      </c>
      <c r="AM203" s="62">
        <v>473</v>
      </c>
      <c r="AN203" s="61">
        <f t="shared" si="4"/>
        <v>305483</v>
      </c>
    </row>
    <row r="204" spans="1:40" hidden="1" x14ac:dyDescent="0.25">
      <c r="A204" s="61" t="s">
        <v>556</v>
      </c>
      <c r="B204" s="61" t="s">
        <v>568</v>
      </c>
      <c r="C204" s="61" t="s">
        <v>1613</v>
      </c>
      <c r="D204" s="62">
        <v>152250</v>
      </c>
      <c r="E204" s="62">
        <v>152484</v>
      </c>
      <c r="F204" s="62">
        <v>20399</v>
      </c>
      <c r="G204" s="62">
        <v>20158</v>
      </c>
      <c r="H204" s="62">
        <v>19600</v>
      </c>
      <c r="I204" s="62">
        <v>15727</v>
      </c>
      <c r="J204" s="62">
        <v>12548</v>
      </c>
      <c r="K204" s="62">
        <v>11441</v>
      </c>
      <c r="L204" s="62">
        <v>10412</v>
      </c>
      <c r="M204" s="62">
        <v>9117</v>
      </c>
      <c r="N204" s="62">
        <v>7799</v>
      </c>
      <c r="O204" s="62">
        <v>6334</v>
      </c>
      <c r="P204" s="62">
        <v>5398</v>
      </c>
      <c r="Q204" s="62">
        <v>4202</v>
      </c>
      <c r="R204" s="62">
        <v>3758</v>
      </c>
      <c r="S204" s="62">
        <v>2571</v>
      </c>
      <c r="T204" s="62">
        <v>1492</v>
      </c>
      <c r="U204" s="62">
        <v>776</v>
      </c>
      <c r="V204" s="62">
        <v>518</v>
      </c>
      <c r="W204" s="62">
        <v>20746</v>
      </c>
      <c r="X204" s="62">
        <v>20602</v>
      </c>
      <c r="Y204" s="62">
        <v>19520</v>
      </c>
      <c r="Z204" s="62">
        <v>17546</v>
      </c>
      <c r="AA204" s="62">
        <v>14011</v>
      </c>
      <c r="AB204" s="62">
        <v>11467</v>
      </c>
      <c r="AC204" s="62">
        <v>9858</v>
      </c>
      <c r="AD204" s="62">
        <v>8879</v>
      </c>
      <c r="AE204" s="62">
        <v>7366</v>
      </c>
      <c r="AF204" s="62">
        <v>5853</v>
      </c>
      <c r="AG204" s="62">
        <v>4602</v>
      </c>
      <c r="AH204" s="62">
        <v>3622</v>
      </c>
      <c r="AI204" s="62">
        <v>3115</v>
      </c>
      <c r="AJ204" s="62">
        <v>2511</v>
      </c>
      <c r="AK204" s="62">
        <v>1501</v>
      </c>
      <c r="AL204" s="62">
        <v>871</v>
      </c>
      <c r="AM204" s="62">
        <v>414</v>
      </c>
      <c r="AN204" s="61">
        <f t="shared" si="4"/>
        <v>304734</v>
      </c>
    </row>
    <row r="205" spans="1:40" hidden="1" x14ac:dyDescent="0.25">
      <c r="A205" s="61" t="s">
        <v>395</v>
      </c>
      <c r="B205" s="61" t="s">
        <v>399</v>
      </c>
      <c r="C205" s="61" t="s">
        <v>1348</v>
      </c>
      <c r="D205" s="62">
        <v>150800</v>
      </c>
      <c r="E205" s="62">
        <v>153080</v>
      </c>
      <c r="F205" s="62">
        <v>30666</v>
      </c>
      <c r="G205" s="62">
        <v>22675</v>
      </c>
      <c r="H205" s="62">
        <v>17938</v>
      </c>
      <c r="I205" s="62">
        <v>15436</v>
      </c>
      <c r="J205" s="62">
        <v>12681</v>
      </c>
      <c r="K205" s="62">
        <v>10918</v>
      </c>
      <c r="L205" s="62">
        <v>9187</v>
      </c>
      <c r="M205" s="62">
        <v>7251</v>
      </c>
      <c r="N205" s="62">
        <v>6208</v>
      </c>
      <c r="O205" s="62">
        <v>4493</v>
      </c>
      <c r="P205" s="62">
        <v>3926</v>
      </c>
      <c r="Q205" s="62">
        <v>2627</v>
      </c>
      <c r="R205" s="62">
        <v>2518</v>
      </c>
      <c r="S205" s="62">
        <v>1295</v>
      </c>
      <c r="T205" s="62">
        <v>1449</v>
      </c>
      <c r="U205" s="62">
        <v>952</v>
      </c>
      <c r="V205" s="62">
        <v>580</v>
      </c>
      <c r="W205" s="62">
        <v>32021</v>
      </c>
      <c r="X205" s="62">
        <v>24210</v>
      </c>
      <c r="Y205" s="62">
        <v>19213</v>
      </c>
      <c r="Z205" s="62">
        <v>15663</v>
      </c>
      <c r="AA205" s="62">
        <v>11648</v>
      </c>
      <c r="AB205" s="62">
        <v>9896</v>
      </c>
      <c r="AC205" s="62">
        <v>9010</v>
      </c>
      <c r="AD205" s="62">
        <v>7693</v>
      </c>
      <c r="AE205" s="62">
        <v>6406</v>
      </c>
      <c r="AF205" s="62">
        <v>4836</v>
      </c>
      <c r="AG205" s="62">
        <v>4208</v>
      </c>
      <c r="AH205" s="62">
        <v>2320</v>
      </c>
      <c r="AI205" s="62">
        <v>2246</v>
      </c>
      <c r="AJ205" s="62">
        <v>953</v>
      </c>
      <c r="AK205" s="62">
        <v>1384</v>
      </c>
      <c r="AL205" s="62">
        <v>770</v>
      </c>
      <c r="AM205" s="62">
        <v>603</v>
      </c>
      <c r="AN205" s="61">
        <f t="shared" si="4"/>
        <v>303880</v>
      </c>
    </row>
    <row r="206" spans="1:40" hidden="1" x14ac:dyDescent="0.25">
      <c r="A206" s="61" t="s">
        <v>657</v>
      </c>
      <c r="B206" s="61" t="s">
        <v>675</v>
      </c>
      <c r="C206" s="61" t="s">
        <v>1396</v>
      </c>
      <c r="D206" s="62">
        <v>150351</v>
      </c>
      <c r="E206" s="62">
        <v>152282</v>
      </c>
      <c r="F206" s="62">
        <v>29089</v>
      </c>
      <c r="G206" s="62">
        <v>24079</v>
      </c>
      <c r="H206" s="62">
        <v>18398</v>
      </c>
      <c r="I206" s="62">
        <v>15569</v>
      </c>
      <c r="J206" s="62">
        <v>12139</v>
      </c>
      <c r="K206" s="62">
        <v>10754</v>
      </c>
      <c r="L206" s="62">
        <v>9032</v>
      </c>
      <c r="M206" s="62">
        <v>7264</v>
      </c>
      <c r="N206" s="62">
        <v>6299</v>
      </c>
      <c r="O206" s="62">
        <v>4068</v>
      </c>
      <c r="P206" s="62">
        <v>4010</v>
      </c>
      <c r="Q206" s="62">
        <v>2658</v>
      </c>
      <c r="R206" s="62">
        <v>2705</v>
      </c>
      <c r="S206" s="62">
        <v>1556</v>
      </c>
      <c r="T206" s="62">
        <v>1613</v>
      </c>
      <c r="U206" s="62">
        <v>649</v>
      </c>
      <c r="V206" s="62">
        <v>469</v>
      </c>
      <c r="W206" s="62">
        <v>30953</v>
      </c>
      <c r="X206" s="62">
        <v>25337</v>
      </c>
      <c r="Y206" s="62">
        <v>20030</v>
      </c>
      <c r="Z206" s="62">
        <v>15413</v>
      </c>
      <c r="AA206" s="62">
        <v>10379</v>
      </c>
      <c r="AB206" s="62">
        <v>9458</v>
      </c>
      <c r="AC206" s="62">
        <v>8544</v>
      </c>
      <c r="AD206" s="62">
        <v>7388</v>
      </c>
      <c r="AE206" s="62">
        <v>6354</v>
      </c>
      <c r="AF206" s="62">
        <v>4648</v>
      </c>
      <c r="AG206" s="62">
        <v>4034</v>
      </c>
      <c r="AH206" s="62">
        <v>3109</v>
      </c>
      <c r="AI206" s="62">
        <v>2543</v>
      </c>
      <c r="AJ206" s="62">
        <v>1575</v>
      </c>
      <c r="AK206" s="62">
        <v>1328</v>
      </c>
      <c r="AL206" s="62">
        <v>693</v>
      </c>
      <c r="AM206" s="62">
        <v>496</v>
      </c>
      <c r="AN206" s="61">
        <f t="shared" si="4"/>
        <v>302633</v>
      </c>
    </row>
    <row r="207" spans="1:40" hidden="1" x14ac:dyDescent="0.25">
      <c r="A207" s="61" t="s">
        <v>208</v>
      </c>
      <c r="B207" s="61" t="s">
        <v>217</v>
      </c>
      <c r="C207" s="61" t="s">
        <v>1029</v>
      </c>
      <c r="D207" s="62">
        <v>158380</v>
      </c>
      <c r="E207" s="62">
        <v>144226</v>
      </c>
      <c r="F207" s="62">
        <v>27522</v>
      </c>
      <c r="G207" s="62">
        <v>24914</v>
      </c>
      <c r="H207" s="62">
        <v>20140</v>
      </c>
      <c r="I207" s="62">
        <v>17603</v>
      </c>
      <c r="J207" s="62">
        <v>11804</v>
      </c>
      <c r="K207" s="62">
        <v>11083</v>
      </c>
      <c r="L207" s="62">
        <v>9907</v>
      </c>
      <c r="M207" s="62">
        <v>8551</v>
      </c>
      <c r="N207" s="62">
        <v>7029</v>
      </c>
      <c r="O207" s="62">
        <v>5756</v>
      </c>
      <c r="P207" s="62">
        <v>4261</v>
      </c>
      <c r="Q207" s="62">
        <v>3101</v>
      </c>
      <c r="R207" s="62">
        <v>2681</v>
      </c>
      <c r="S207" s="62">
        <v>1937</v>
      </c>
      <c r="T207" s="62">
        <v>1060</v>
      </c>
      <c r="U207" s="62">
        <v>581</v>
      </c>
      <c r="V207" s="62">
        <v>450</v>
      </c>
      <c r="W207" s="62">
        <v>28026</v>
      </c>
      <c r="X207" s="62">
        <v>24322</v>
      </c>
      <c r="Y207" s="62">
        <v>18943</v>
      </c>
      <c r="Z207" s="62">
        <v>14891</v>
      </c>
      <c r="AA207" s="62">
        <v>10423</v>
      </c>
      <c r="AB207" s="62">
        <v>8352</v>
      </c>
      <c r="AC207" s="62">
        <v>7720</v>
      </c>
      <c r="AD207" s="62">
        <v>6944</v>
      </c>
      <c r="AE207" s="62">
        <v>6262</v>
      </c>
      <c r="AF207" s="62">
        <v>5051</v>
      </c>
      <c r="AG207" s="62">
        <v>4158</v>
      </c>
      <c r="AH207" s="62">
        <v>2726</v>
      </c>
      <c r="AI207" s="62">
        <v>2520</v>
      </c>
      <c r="AJ207" s="62">
        <v>1807</v>
      </c>
      <c r="AK207" s="62">
        <v>1009</v>
      </c>
      <c r="AL207" s="62">
        <v>649</v>
      </c>
      <c r="AM207" s="62">
        <v>423</v>
      </c>
      <c r="AN207" s="61">
        <f t="shared" si="4"/>
        <v>302606</v>
      </c>
    </row>
    <row r="208" spans="1:40" hidden="1" x14ac:dyDescent="0.25">
      <c r="A208" s="61" t="s">
        <v>574</v>
      </c>
      <c r="B208" s="61" t="s">
        <v>589</v>
      </c>
      <c r="C208" s="61" t="s">
        <v>1115</v>
      </c>
      <c r="D208" s="62">
        <v>150895</v>
      </c>
      <c r="E208" s="62">
        <v>151690</v>
      </c>
      <c r="F208" s="62">
        <v>17424</v>
      </c>
      <c r="G208" s="62">
        <v>18492</v>
      </c>
      <c r="H208" s="62">
        <v>20338</v>
      </c>
      <c r="I208" s="62">
        <v>17305</v>
      </c>
      <c r="J208" s="62">
        <v>12572</v>
      </c>
      <c r="K208" s="62">
        <v>10640</v>
      </c>
      <c r="L208" s="62">
        <v>9612</v>
      </c>
      <c r="M208" s="62">
        <v>9714</v>
      </c>
      <c r="N208" s="62">
        <v>7865</v>
      </c>
      <c r="O208" s="62">
        <v>7239</v>
      </c>
      <c r="P208" s="62">
        <v>4956</v>
      </c>
      <c r="Q208" s="62">
        <v>5140</v>
      </c>
      <c r="R208" s="62">
        <v>3600</v>
      </c>
      <c r="S208" s="62">
        <v>2736</v>
      </c>
      <c r="T208" s="62">
        <v>1698</v>
      </c>
      <c r="U208" s="62">
        <v>886</v>
      </c>
      <c r="V208" s="62">
        <v>678</v>
      </c>
      <c r="W208" s="62">
        <v>18401</v>
      </c>
      <c r="X208" s="62">
        <v>19717</v>
      </c>
      <c r="Y208" s="62">
        <v>20655</v>
      </c>
      <c r="Z208" s="62">
        <v>18627</v>
      </c>
      <c r="AA208" s="62">
        <v>14784</v>
      </c>
      <c r="AB208" s="62">
        <v>10907</v>
      </c>
      <c r="AC208" s="62">
        <v>8945</v>
      </c>
      <c r="AD208" s="62">
        <v>8064</v>
      </c>
      <c r="AE208" s="62">
        <v>7420</v>
      </c>
      <c r="AF208" s="62">
        <v>6598</v>
      </c>
      <c r="AG208" s="62">
        <v>5490</v>
      </c>
      <c r="AH208" s="62">
        <v>3563</v>
      </c>
      <c r="AI208" s="62">
        <v>2964</v>
      </c>
      <c r="AJ208" s="62">
        <v>2625</v>
      </c>
      <c r="AK208" s="62">
        <v>1527</v>
      </c>
      <c r="AL208" s="62">
        <v>831</v>
      </c>
      <c r="AM208" s="62">
        <v>572</v>
      </c>
      <c r="AN208" s="61">
        <f t="shared" si="4"/>
        <v>302585</v>
      </c>
    </row>
    <row r="209" spans="1:40" hidden="1" x14ac:dyDescent="0.25">
      <c r="A209" s="61" t="s">
        <v>272</v>
      </c>
      <c r="B209" s="61" t="s">
        <v>274</v>
      </c>
      <c r="C209" s="61" t="s">
        <v>1317</v>
      </c>
      <c r="D209" s="62">
        <v>146693</v>
      </c>
      <c r="E209" s="62">
        <v>155192</v>
      </c>
      <c r="F209" s="62">
        <v>28622</v>
      </c>
      <c r="G209" s="62">
        <v>22181</v>
      </c>
      <c r="H209" s="62">
        <v>17848</v>
      </c>
      <c r="I209" s="62">
        <v>15512</v>
      </c>
      <c r="J209" s="62">
        <v>12602</v>
      </c>
      <c r="K209" s="62">
        <v>10776</v>
      </c>
      <c r="L209" s="62">
        <v>8777</v>
      </c>
      <c r="M209" s="62">
        <v>6873</v>
      </c>
      <c r="N209" s="62">
        <v>5969</v>
      </c>
      <c r="O209" s="62">
        <v>4322</v>
      </c>
      <c r="P209" s="62">
        <v>3772</v>
      </c>
      <c r="Q209" s="62">
        <v>2662</v>
      </c>
      <c r="R209" s="62">
        <v>2377</v>
      </c>
      <c r="S209" s="62">
        <v>1570</v>
      </c>
      <c r="T209" s="62">
        <v>1455</v>
      </c>
      <c r="U209" s="62">
        <v>852</v>
      </c>
      <c r="V209" s="62">
        <v>523</v>
      </c>
      <c r="W209" s="62">
        <v>31127</v>
      </c>
      <c r="X209" s="62">
        <v>25081</v>
      </c>
      <c r="Y209" s="62">
        <v>19731</v>
      </c>
      <c r="Z209" s="62">
        <v>16521</v>
      </c>
      <c r="AA209" s="62">
        <v>12525</v>
      </c>
      <c r="AB209" s="62">
        <v>10290</v>
      </c>
      <c r="AC209" s="62">
        <v>9016</v>
      </c>
      <c r="AD209" s="62">
        <v>7631</v>
      </c>
      <c r="AE209" s="62">
        <v>6226</v>
      </c>
      <c r="AF209" s="62">
        <v>4785</v>
      </c>
      <c r="AG209" s="62">
        <v>3747</v>
      </c>
      <c r="AH209" s="62">
        <v>2655</v>
      </c>
      <c r="AI209" s="62">
        <v>2019</v>
      </c>
      <c r="AJ209" s="62">
        <v>1283</v>
      </c>
      <c r="AK209" s="62">
        <v>1203</v>
      </c>
      <c r="AL209" s="62">
        <v>819</v>
      </c>
      <c r="AM209" s="62">
        <v>533</v>
      </c>
      <c r="AN209" s="61">
        <f t="shared" si="4"/>
        <v>301885</v>
      </c>
    </row>
    <row r="210" spans="1:40" hidden="1" x14ac:dyDescent="0.25">
      <c r="A210" s="61" t="s">
        <v>350</v>
      </c>
      <c r="B210" s="61" t="s">
        <v>379</v>
      </c>
      <c r="C210" s="61" t="s">
        <v>1467</v>
      </c>
      <c r="D210" s="62">
        <v>152314</v>
      </c>
      <c r="E210" s="62">
        <v>148427</v>
      </c>
      <c r="F210" s="62">
        <v>29601</v>
      </c>
      <c r="G210" s="62">
        <v>24501</v>
      </c>
      <c r="H210" s="62">
        <v>16971</v>
      </c>
      <c r="I210" s="62">
        <v>15531</v>
      </c>
      <c r="J210" s="62">
        <v>12814</v>
      </c>
      <c r="K210" s="62">
        <v>10933</v>
      </c>
      <c r="L210" s="62">
        <v>9778</v>
      </c>
      <c r="M210" s="62">
        <v>7243</v>
      </c>
      <c r="N210" s="62">
        <v>6854</v>
      </c>
      <c r="O210" s="62">
        <v>3955</v>
      </c>
      <c r="P210" s="62">
        <v>4304</v>
      </c>
      <c r="Q210" s="62">
        <v>2323</v>
      </c>
      <c r="R210" s="62">
        <v>2736</v>
      </c>
      <c r="S210" s="62">
        <v>1402</v>
      </c>
      <c r="T210" s="62">
        <v>1896</v>
      </c>
      <c r="U210" s="62">
        <v>677</v>
      </c>
      <c r="V210" s="62">
        <v>795</v>
      </c>
      <c r="W210" s="62">
        <v>31593</v>
      </c>
      <c r="X210" s="62">
        <v>24329</v>
      </c>
      <c r="Y210" s="62">
        <v>17114</v>
      </c>
      <c r="Z210" s="62">
        <v>13941</v>
      </c>
      <c r="AA210" s="62">
        <v>9506</v>
      </c>
      <c r="AB210" s="62">
        <v>8951</v>
      </c>
      <c r="AC210" s="62">
        <v>8825</v>
      </c>
      <c r="AD210" s="62">
        <v>7518</v>
      </c>
      <c r="AE210" s="62">
        <v>6987</v>
      </c>
      <c r="AF210" s="62">
        <v>4638</v>
      </c>
      <c r="AG210" s="62">
        <v>4658</v>
      </c>
      <c r="AH210" s="62">
        <v>2875</v>
      </c>
      <c r="AI210" s="62">
        <v>2878</v>
      </c>
      <c r="AJ210" s="62">
        <v>1406</v>
      </c>
      <c r="AK210" s="62">
        <v>1882</v>
      </c>
      <c r="AL210" s="62">
        <v>669</v>
      </c>
      <c r="AM210" s="62">
        <v>657</v>
      </c>
      <c r="AN210" s="61">
        <f t="shared" si="4"/>
        <v>300741</v>
      </c>
    </row>
    <row r="211" spans="1:40" hidden="1" x14ac:dyDescent="0.25">
      <c r="A211" s="61" t="s">
        <v>115</v>
      </c>
      <c r="B211" s="61" t="s">
        <v>126</v>
      </c>
      <c r="C211" s="61" t="s">
        <v>2084</v>
      </c>
      <c r="D211" s="62">
        <v>148174</v>
      </c>
      <c r="E211" s="62">
        <v>150692</v>
      </c>
      <c r="F211" s="62">
        <v>26102</v>
      </c>
      <c r="G211" s="62">
        <v>23001</v>
      </c>
      <c r="H211" s="62">
        <v>19571</v>
      </c>
      <c r="I211" s="62">
        <v>16003</v>
      </c>
      <c r="J211" s="62">
        <v>12391</v>
      </c>
      <c r="K211" s="62">
        <v>9910</v>
      </c>
      <c r="L211" s="62">
        <v>8408</v>
      </c>
      <c r="M211" s="62">
        <v>6495</v>
      </c>
      <c r="N211" s="62">
        <v>6122</v>
      </c>
      <c r="O211" s="62">
        <v>4287</v>
      </c>
      <c r="P211" s="62">
        <v>3992</v>
      </c>
      <c r="Q211" s="62">
        <v>2754</v>
      </c>
      <c r="R211" s="62">
        <v>3359</v>
      </c>
      <c r="S211" s="62">
        <v>2156</v>
      </c>
      <c r="T211" s="62">
        <v>1757</v>
      </c>
      <c r="U211" s="62">
        <v>998</v>
      </c>
      <c r="V211" s="62">
        <v>868</v>
      </c>
      <c r="W211" s="62">
        <v>27231</v>
      </c>
      <c r="X211" s="62">
        <v>23275</v>
      </c>
      <c r="Y211" s="62">
        <v>19714</v>
      </c>
      <c r="Z211" s="62">
        <v>16826</v>
      </c>
      <c r="AA211" s="62">
        <v>12351</v>
      </c>
      <c r="AB211" s="62">
        <v>10232</v>
      </c>
      <c r="AC211" s="62">
        <v>9146</v>
      </c>
      <c r="AD211" s="62">
        <v>7472</v>
      </c>
      <c r="AE211" s="62">
        <v>6166</v>
      </c>
      <c r="AF211" s="62">
        <v>4886</v>
      </c>
      <c r="AG211" s="62">
        <v>3722</v>
      </c>
      <c r="AH211" s="62">
        <v>2746</v>
      </c>
      <c r="AI211" s="62">
        <v>2321</v>
      </c>
      <c r="AJ211" s="62">
        <v>1688</v>
      </c>
      <c r="AK211" s="62">
        <v>1326</v>
      </c>
      <c r="AL211" s="62">
        <v>900</v>
      </c>
      <c r="AM211" s="62">
        <v>690</v>
      </c>
      <c r="AN211" s="61">
        <f t="shared" si="4"/>
        <v>298866</v>
      </c>
    </row>
    <row r="212" spans="1:40" hidden="1" x14ac:dyDescent="0.25">
      <c r="A212" s="61" t="s">
        <v>638</v>
      </c>
      <c r="B212" s="61" t="s">
        <v>648</v>
      </c>
      <c r="C212" s="61" t="s">
        <v>1203</v>
      </c>
      <c r="D212" s="62">
        <v>148239</v>
      </c>
      <c r="E212" s="62">
        <v>150581</v>
      </c>
      <c r="F212" s="62">
        <v>17248</v>
      </c>
      <c r="G212" s="62">
        <v>18511</v>
      </c>
      <c r="H212" s="62">
        <v>18866</v>
      </c>
      <c r="I212" s="62">
        <v>17160</v>
      </c>
      <c r="J212" s="62">
        <v>12285</v>
      </c>
      <c r="K212" s="62">
        <v>10733</v>
      </c>
      <c r="L212" s="62">
        <v>9760</v>
      </c>
      <c r="M212" s="62">
        <v>9805</v>
      </c>
      <c r="N212" s="62">
        <v>7876</v>
      </c>
      <c r="O212" s="62">
        <v>7108</v>
      </c>
      <c r="P212" s="62">
        <v>5136</v>
      </c>
      <c r="Q212" s="62">
        <v>4628</v>
      </c>
      <c r="R212" s="62">
        <v>3099</v>
      </c>
      <c r="S212" s="62">
        <v>3082</v>
      </c>
      <c r="T212" s="62">
        <v>1377</v>
      </c>
      <c r="U212" s="62">
        <v>853</v>
      </c>
      <c r="V212" s="62">
        <v>712</v>
      </c>
      <c r="W212" s="62">
        <v>17964</v>
      </c>
      <c r="X212" s="62">
        <v>19457</v>
      </c>
      <c r="Y212" s="62">
        <v>19897</v>
      </c>
      <c r="Z212" s="62">
        <v>18781</v>
      </c>
      <c r="AA212" s="62">
        <v>14531</v>
      </c>
      <c r="AB212" s="62">
        <v>10736</v>
      </c>
      <c r="AC212" s="62">
        <v>8798</v>
      </c>
      <c r="AD212" s="62">
        <v>8095</v>
      </c>
      <c r="AE212" s="62">
        <v>7618</v>
      </c>
      <c r="AF212" s="62">
        <v>6666</v>
      </c>
      <c r="AG212" s="62">
        <v>5526</v>
      </c>
      <c r="AH212" s="62">
        <v>3787</v>
      </c>
      <c r="AI212" s="62">
        <v>3266</v>
      </c>
      <c r="AJ212" s="62">
        <v>2373</v>
      </c>
      <c r="AK212" s="62">
        <v>1504</v>
      </c>
      <c r="AL212" s="62">
        <v>1072</v>
      </c>
      <c r="AM212" s="62">
        <v>510</v>
      </c>
      <c r="AN212" s="61">
        <f t="shared" si="4"/>
        <v>298820</v>
      </c>
    </row>
    <row r="213" spans="1:40" hidden="1" x14ac:dyDescent="0.25">
      <c r="A213" s="61" t="s">
        <v>450</v>
      </c>
      <c r="B213" s="61" t="s">
        <v>463</v>
      </c>
      <c r="C213" s="61" t="s">
        <v>1058</v>
      </c>
      <c r="D213" s="62">
        <v>147109</v>
      </c>
      <c r="E213" s="62">
        <v>150726</v>
      </c>
      <c r="F213" s="62">
        <v>28254</v>
      </c>
      <c r="G213" s="62">
        <v>21561</v>
      </c>
      <c r="H213" s="62">
        <v>17907</v>
      </c>
      <c r="I213" s="62">
        <v>15075</v>
      </c>
      <c r="J213" s="62">
        <v>12348</v>
      </c>
      <c r="K213" s="62">
        <v>10859</v>
      </c>
      <c r="L213" s="62">
        <v>9338</v>
      </c>
      <c r="M213" s="62">
        <v>8004</v>
      </c>
      <c r="N213" s="62">
        <v>6511</v>
      </c>
      <c r="O213" s="62">
        <v>4935</v>
      </c>
      <c r="P213" s="62">
        <v>3491</v>
      </c>
      <c r="Q213" s="62">
        <v>3220</v>
      </c>
      <c r="R213" s="62">
        <v>2191</v>
      </c>
      <c r="S213" s="62">
        <v>1717</v>
      </c>
      <c r="T213" s="62">
        <v>866</v>
      </c>
      <c r="U213" s="62">
        <v>520</v>
      </c>
      <c r="V213" s="62">
        <v>312</v>
      </c>
      <c r="W213" s="62">
        <v>29285</v>
      </c>
      <c r="X213" s="62">
        <v>22652</v>
      </c>
      <c r="Y213" s="62">
        <v>19020</v>
      </c>
      <c r="Z213" s="62">
        <v>15956</v>
      </c>
      <c r="AA213" s="62">
        <v>11928</v>
      </c>
      <c r="AB213" s="62">
        <v>9914</v>
      </c>
      <c r="AC213" s="62">
        <v>8766</v>
      </c>
      <c r="AD213" s="62">
        <v>8014</v>
      </c>
      <c r="AE213" s="62">
        <v>6909</v>
      </c>
      <c r="AF213" s="62">
        <v>5318</v>
      </c>
      <c r="AG213" s="62">
        <v>4052</v>
      </c>
      <c r="AH213" s="62">
        <v>2829</v>
      </c>
      <c r="AI213" s="62">
        <v>2510</v>
      </c>
      <c r="AJ213" s="62">
        <v>1612</v>
      </c>
      <c r="AK213" s="62">
        <v>1127</v>
      </c>
      <c r="AL213" s="62">
        <v>458</v>
      </c>
      <c r="AM213" s="62">
        <v>376</v>
      </c>
      <c r="AN213" s="61">
        <f t="shared" si="4"/>
        <v>297835</v>
      </c>
    </row>
    <row r="214" spans="1:40" hidden="1" x14ac:dyDescent="0.25">
      <c r="A214" s="61" t="s">
        <v>115</v>
      </c>
      <c r="B214" s="61" t="s">
        <v>133</v>
      </c>
      <c r="C214" s="61" t="s">
        <v>1063</v>
      </c>
      <c r="D214" s="62">
        <v>146018</v>
      </c>
      <c r="E214" s="62">
        <v>151539</v>
      </c>
      <c r="F214" s="62">
        <v>26856</v>
      </c>
      <c r="G214" s="62">
        <v>21579</v>
      </c>
      <c r="H214" s="62">
        <v>18072</v>
      </c>
      <c r="I214" s="62">
        <v>15586</v>
      </c>
      <c r="J214" s="62">
        <v>12576</v>
      </c>
      <c r="K214" s="62">
        <v>10656</v>
      </c>
      <c r="L214" s="62">
        <v>8896</v>
      </c>
      <c r="M214" s="62">
        <v>7192</v>
      </c>
      <c r="N214" s="62">
        <v>6265</v>
      </c>
      <c r="O214" s="62">
        <v>4722</v>
      </c>
      <c r="P214" s="62">
        <v>3906</v>
      </c>
      <c r="Q214" s="62">
        <v>2767</v>
      </c>
      <c r="R214" s="62">
        <v>2720</v>
      </c>
      <c r="S214" s="62">
        <v>1778</v>
      </c>
      <c r="T214" s="62">
        <v>1285</v>
      </c>
      <c r="U214" s="62">
        <v>673</v>
      </c>
      <c r="V214" s="62">
        <v>489</v>
      </c>
      <c r="W214" s="62">
        <v>28502</v>
      </c>
      <c r="X214" s="62">
        <v>22708</v>
      </c>
      <c r="Y214" s="62">
        <v>19508</v>
      </c>
      <c r="Z214" s="62">
        <v>17083</v>
      </c>
      <c r="AA214" s="62">
        <v>12709</v>
      </c>
      <c r="AB214" s="62">
        <v>10206</v>
      </c>
      <c r="AC214" s="62">
        <v>8853</v>
      </c>
      <c r="AD214" s="62">
        <v>7503</v>
      </c>
      <c r="AE214" s="62">
        <v>6174</v>
      </c>
      <c r="AF214" s="62">
        <v>5036</v>
      </c>
      <c r="AG214" s="62">
        <v>3979</v>
      </c>
      <c r="AH214" s="62">
        <v>2863</v>
      </c>
      <c r="AI214" s="62">
        <v>2646</v>
      </c>
      <c r="AJ214" s="62">
        <v>1656</v>
      </c>
      <c r="AK214" s="62">
        <v>1084</v>
      </c>
      <c r="AL214" s="62">
        <v>600</v>
      </c>
      <c r="AM214" s="62">
        <v>429</v>
      </c>
      <c r="AN214" s="61">
        <f t="shared" si="4"/>
        <v>297557</v>
      </c>
    </row>
    <row r="215" spans="1:40" hidden="1" x14ac:dyDescent="0.25">
      <c r="A215" s="61" t="s">
        <v>115</v>
      </c>
      <c r="B215" s="61" t="s">
        <v>137</v>
      </c>
      <c r="C215" s="61" t="s">
        <v>2084</v>
      </c>
      <c r="D215" s="62">
        <v>148759</v>
      </c>
      <c r="E215" s="62">
        <v>147537</v>
      </c>
      <c r="F215" s="62">
        <v>24922</v>
      </c>
      <c r="G215" s="62">
        <v>22938</v>
      </c>
      <c r="H215" s="62">
        <v>20332</v>
      </c>
      <c r="I215" s="62">
        <v>16541</v>
      </c>
      <c r="J215" s="62">
        <v>12154</v>
      </c>
      <c r="K215" s="62">
        <v>9129</v>
      </c>
      <c r="L215" s="62">
        <v>7829</v>
      </c>
      <c r="M215" s="62">
        <v>5940</v>
      </c>
      <c r="N215" s="62">
        <v>5598</v>
      </c>
      <c r="O215" s="62">
        <v>4220</v>
      </c>
      <c r="P215" s="62">
        <v>4166</v>
      </c>
      <c r="Q215" s="62">
        <v>3204</v>
      </c>
      <c r="R215" s="62">
        <v>3842</v>
      </c>
      <c r="S215" s="62">
        <v>3041</v>
      </c>
      <c r="T215" s="62">
        <v>2333</v>
      </c>
      <c r="U215" s="62">
        <v>1513</v>
      </c>
      <c r="V215" s="62">
        <v>1057</v>
      </c>
      <c r="W215" s="62">
        <v>25630</v>
      </c>
      <c r="X215" s="62">
        <v>23354</v>
      </c>
      <c r="Y215" s="62">
        <v>20906</v>
      </c>
      <c r="Z215" s="62">
        <v>17185</v>
      </c>
      <c r="AA215" s="62">
        <v>11938</v>
      </c>
      <c r="AB215" s="62">
        <v>9342</v>
      </c>
      <c r="AC215" s="62">
        <v>8499</v>
      </c>
      <c r="AD215" s="62">
        <v>7023</v>
      </c>
      <c r="AE215" s="62">
        <v>5572</v>
      </c>
      <c r="AF215" s="62">
        <v>4456</v>
      </c>
      <c r="AG215" s="62">
        <v>3390</v>
      </c>
      <c r="AH215" s="62">
        <v>2734</v>
      </c>
      <c r="AI215" s="62">
        <v>2181</v>
      </c>
      <c r="AJ215" s="62">
        <v>1776</v>
      </c>
      <c r="AK215" s="62">
        <v>1578</v>
      </c>
      <c r="AL215" s="62">
        <v>1136</v>
      </c>
      <c r="AM215" s="62">
        <v>837</v>
      </c>
      <c r="AN215" s="61">
        <f t="shared" si="4"/>
        <v>296296</v>
      </c>
    </row>
    <row r="216" spans="1:40" hidden="1" x14ac:dyDescent="0.25">
      <c r="A216" s="61" t="s">
        <v>350</v>
      </c>
      <c r="B216" s="61" t="s">
        <v>370</v>
      </c>
      <c r="C216" s="61" t="s">
        <v>1467</v>
      </c>
      <c r="D216" s="62">
        <v>120022</v>
      </c>
      <c r="E216" s="62">
        <v>175583</v>
      </c>
      <c r="F216" s="62">
        <v>21346</v>
      </c>
      <c r="G216" s="62">
        <v>17130</v>
      </c>
      <c r="H216" s="62">
        <v>16353</v>
      </c>
      <c r="I216" s="62">
        <v>13945</v>
      </c>
      <c r="J216" s="62">
        <v>9572</v>
      </c>
      <c r="K216" s="62">
        <v>7911</v>
      </c>
      <c r="L216" s="62">
        <v>6623</v>
      </c>
      <c r="M216" s="62">
        <v>5665</v>
      </c>
      <c r="N216" s="62">
        <v>5307</v>
      </c>
      <c r="O216" s="62">
        <v>3715</v>
      </c>
      <c r="P216" s="62">
        <v>3377</v>
      </c>
      <c r="Q216" s="62">
        <v>2644</v>
      </c>
      <c r="R216" s="62">
        <v>2085</v>
      </c>
      <c r="S216" s="62">
        <v>1388</v>
      </c>
      <c r="T216" s="62">
        <v>1464</v>
      </c>
      <c r="U216" s="62">
        <v>725</v>
      </c>
      <c r="V216" s="62">
        <v>772</v>
      </c>
      <c r="W216" s="62">
        <v>23480</v>
      </c>
      <c r="X216" s="62">
        <v>22844</v>
      </c>
      <c r="Y216" s="62">
        <v>27054</v>
      </c>
      <c r="Z216" s="62">
        <v>27441</v>
      </c>
      <c r="AA216" s="62">
        <v>20101</v>
      </c>
      <c r="AB216" s="62">
        <v>14013</v>
      </c>
      <c r="AC216" s="62">
        <v>9683</v>
      </c>
      <c r="AD216" s="62">
        <v>7393</v>
      </c>
      <c r="AE216" s="62">
        <v>6218</v>
      </c>
      <c r="AF216" s="62">
        <v>4605</v>
      </c>
      <c r="AG216" s="62">
        <v>3380</v>
      </c>
      <c r="AH216" s="62">
        <v>3297</v>
      </c>
      <c r="AI216" s="62">
        <v>1935</v>
      </c>
      <c r="AJ216" s="62">
        <v>1764</v>
      </c>
      <c r="AK216" s="62">
        <v>1129</v>
      </c>
      <c r="AL216" s="62">
        <v>784</v>
      </c>
      <c r="AM216" s="62">
        <v>462</v>
      </c>
      <c r="AN216" s="61">
        <f t="shared" si="4"/>
        <v>295605</v>
      </c>
    </row>
    <row r="217" spans="1:40" hidden="1" x14ac:dyDescent="0.25">
      <c r="A217" s="61" t="s">
        <v>450</v>
      </c>
      <c r="B217" s="61" t="s">
        <v>461</v>
      </c>
      <c r="C217" s="61" t="s">
        <v>1224</v>
      </c>
      <c r="D217" s="62">
        <v>146179</v>
      </c>
      <c r="E217" s="62">
        <v>149293</v>
      </c>
      <c r="F217" s="62">
        <v>27052</v>
      </c>
      <c r="G217" s="62">
        <v>21539</v>
      </c>
      <c r="H217" s="62">
        <v>17946</v>
      </c>
      <c r="I217" s="62">
        <v>15360</v>
      </c>
      <c r="J217" s="62">
        <v>12153</v>
      </c>
      <c r="K217" s="62">
        <v>10678</v>
      </c>
      <c r="L217" s="62">
        <v>9061</v>
      </c>
      <c r="M217" s="62">
        <v>7631</v>
      </c>
      <c r="N217" s="62">
        <v>6388</v>
      </c>
      <c r="O217" s="62">
        <v>4623</v>
      </c>
      <c r="P217" s="62">
        <v>4019</v>
      </c>
      <c r="Q217" s="62">
        <v>2622</v>
      </c>
      <c r="R217" s="62">
        <v>2682</v>
      </c>
      <c r="S217" s="62">
        <v>1790</v>
      </c>
      <c r="T217" s="62">
        <v>1344</v>
      </c>
      <c r="U217" s="62">
        <v>727</v>
      </c>
      <c r="V217" s="62">
        <v>564</v>
      </c>
      <c r="W217" s="62">
        <v>28693</v>
      </c>
      <c r="X217" s="62">
        <v>22636</v>
      </c>
      <c r="Y217" s="62">
        <v>19341</v>
      </c>
      <c r="Z217" s="62">
        <v>16333</v>
      </c>
      <c r="AA217" s="62">
        <v>11619</v>
      </c>
      <c r="AB217" s="62">
        <v>9942</v>
      </c>
      <c r="AC217" s="62">
        <v>8960</v>
      </c>
      <c r="AD217" s="62">
        <v>7756</v>
      </c>
      <c r="AE217" s="62">
        <v>6555</v>
      </c>
      <c r="AF217" s="62">
        <v>4904</v>
      </c>
      <c r="AG217" s="62">
        <v>4078</v>
      </c>
      <c r="AH217" s="62">
        <v>2264</v>
      </c>
      <c r="AI217" s="62">
        <v>2428</v>
      </c>
      <c r="AJ217" s="62">
        <v>1474</v>
      </c>
      <c r="AK217" s="62">
        <v>1113</v>
      </c>
      <c r="AL217" s="62">
        <v>611</v>
      </c>
      <c r="AM217" s="62">
        <v>586</v>
      </c>
      <c r="AN217" s="61">
        <f t="shared" si="4"/>
        <v>295472</v>
      </c>
    </row>
    <row r="218" spans="1:40" hidden="1" x14ac:dyDescent="0.25">
      <c r="A218" s="61" t="s">
        <v>622</v>
      </c>
      <c r="B218" s="61" t="s">
        <v>623</v>
      </c>
      <c r="C218" s="61" t="s">
        <v>1404</v>
      </c>
      <c r="D218" s="62">
        <v>149609</v>
      </c>
      <c r="E218" s="62">
        <v>145269</v>
      </c>
      <c r="F218" s="62">
        <v>23597</v>
      </c>
      <c r="G218" s="62">
        <v>22275</v>
      </c>
      <c r="H218" s="62">
        <v>20481</v>
      </c>
      <c r="I218" s="62">
        <v>17842</v>
      </c>
      <c r="J218" s="62">
        <v>12915</v>
      </c>
      <c r="K218" s="62">
        <v>10134</v>
      </c>
      <c r="L218" s="62">
        <v>8378</v>
      </c>
      <c r="M218" s="62">
        <v>7325</v>
      </c>
      <c r="N218" s="62">
        <v>5599</v>
      </c>
      <c r="O218" s="62">
        <v>4515</v>
      </c>
      <c r="P218" s="62">
        <v>3788</v>
      </c>
      <c r="Q218" s="62">
        <v>3597</v>
      </c>
      <c r="R218" s="62">
        <v>2682</v>
      </c>
      <c r="S218" s="62">
        <v>2545</v>
      </c>
      <c r="T218" s="62">
        <v>1815</v>
      </c>
      <c r="U218" s="62">
        <v>1316</v>
      </c>
      <c r="V218" s="62">
        <v>805</v>
      </c>
      <c r="W218" s="62">
        <v>23950</v>
      </c>
      <c r="X218" s="62">
        <v>22141</v>
      </c>
      <c r="Y218" s="62">
        <v>19412</v>
      </c>
      <c r="Z218" s="62">
        <v>17269</v>
      </c>
      <c r="AA218" s="62">
        <v>12679</v>
      </c>
      <c r="AB218" s="62">
        <v>10471</v>
      </c>
      <c r="AC218" s="62">
        <v>8850</v>
      </c>
      <c r="AD218" s="62">
        <v>7699</v>
      </c>
      <c r="AE218" s="62">
        <v>5621</v>
      </c>
      <c r="AF218" s="62">
        <v>4614</v>
      </c>
      <c r="AG218" s="62">
        <v>2961</v>
      </c>
      <c r="AH218" s="62">
        <v>2926</v>
      </c>
      <c r="AI218" s="62">
        <v>1633</v>
      </c>
      <c r="AJ218" s="62">
        <v>1888</v>
      </c>
      <c r="AK218" s="62">
        <v>1262</v>
      </c>
      <c r="AL218" s="62">
        <v>1250</v>
      </c>
      <c r="AM218" s="62">
        <v>643</v>
      </c>
      <c r="AN218" s="61">
        <f t="shared" si="4"/>
        <v>294878</v>
      </c>
    </row>
    <row r="219" spans="1:40" hidden="1" x14ac:dyDescent="0.25">
      <c r="A219" s="61" t="s">
        <v>450</v>
      </c>
      <c r="B219" s="61" t="s">
        <v>464</v>
      </c>
      <c r="C219" s="61" t="s">
        <v>1058</v>
      </c>
      <c r="D219" s="62">
        <v>145964</v>
      </c>
      <c r="E219" s="62">
        <v>148693</v>
      </c>
      <c r="F219" s="62">
        <v>27861</v>
      </c>
      <c r="G219" s="62">
        <v>21022</v>
      </c>
      <c r="H219" s="62">
        <v>17511</v>
      </c>
      <c r="I219" s="62">
        <v>15455</v>
      </c>
      <c r="J219" s="62">
        <v>12315</v>
      </c>
      <c r="K219" s="62">
        <v>10780</v>
      </c>
      <c r="L219" s="62">
        <v>8890</v>
      </c>
      <c r="M219" s="62">
        <v>7526</v>
      </c>
      <c r="N219" s="62">
        <v>6218</v>
      </c>
      <c r="O219" s="62">
        <v>4599</v>
      </c>
      <c r="P219" s="62">
        <v>3532</v>
      </c>
      <c r="Q219" s="62">
        <v>3255</v>
      </c>
      <c r="R219" s="62">
        <v>2627</v>
      </c>
      <c r="S219" s="62">
        <v>2176</v>
      </c>
      <c r="T219" s="62">
        <v>1036</v>
      </c>
      <c r="U219" s="62">
        <v>748</v>
      </c>
      <c r="V219" s="62">
        <v>413</v>
      </c>
      <c r="W219" s="62">
        <v>29453</v>
      </c>
      <c r="X219" s="62">
        <v>21917</v>
      </c>
      <c r="Y219" s="62">
        <v>18449</v>
      </c>
      <c r="Z219" s="62">
        <v>16001</v>
      </c>
      <c r="AA219" s="62">
        <v>12116</v>
      </c>
      <c r="AB219" s="62">
        <v>10197</v>
      </c>
      <c r="AC219" s="62">
        <v>8883</v>
      </c>
      <c r="AD219" s="62">
        <v>7625</v>
      </c>
      <c r="AE219" s="62">
        <v>6343</v>
      </c>
      <c r="AF219" s="62">
        <v>4987</v>
      </c>
      <c r="AG219" s="62">
        <v>3783</v>
      </c>
      <c r="AH219" s="62">
        <v>2666</v>
      </c>
      <c r="AI219" s="62">
        <v>2415</v>
      </c>
      <c r="AJ219" s="62">
        <v>1813</v>
      </c>
      <c r="AK219" s="62">
        <v>998</v>
      </c>
      <c r="AL219" s="62">
        <v>737</v>
      </c>
      <c r="AM219" s="62">
        <v>310</v>
      </c>
      <c r="AN219" s="61">
        <f t="shared" si="4"/>
        <v>294657</v>
      </c>
    </row>
    <row r="220" spans="1:40" hidden="1" x14ac:dyDescent="0.25">
      <c r="A220" s="61" t="s">
        <v>713</v>
      </c>
      <c r="B220" s="61" t="s">
        <v>723</v>
      </c>
      <c r="C220" s="61" t="s">
        <v>1390</v>
      </c>
      <c r="D220" s="62">
        <v>145541</v>
      </c>
      <c r="E220" s="62">
        <v>146354</v>
      </c>
      <c r="F220" s="62">
        <v>28075</v>
      </c>
      <c r="G220" s="62">
        <v>23348</v>
      </c>
      <c r="H220" s="62">
        <v>16213</v>
      </c>
      <c r="I220" s="62">
        <v>15487</v>
      </c>
      <c r="J220" s="62">
        <v>13346</v>
      </c>
      <c r="K220" s="62">
        <v>11191</v>
      </c>
      <c r="L220" s="62">
        <v>9120</v>
      </c>
      <c r="M220" s="62">
        <v>6629</v>
      </c>
      <c r="N220" s="62">
        <v>6153</v>
      </c>
      <c r="O220" s="62">
        <v>3711</v>
      </c>
      <c r="P220" s="62">
        <v>3966</v>
      </c>
      <c r="Q220" s="62">
        <v>1959</v>
      </c>
      <c r="R220" s="62">
        <v>2612</v>
      </c>
      <c r="S220" s="62">
        <v>1001</v>
      </c>
      <c r="T220" s="62">
        <v>1458</v>
      </c>
      <c r="U220" s="62">
        <v>660</v>
      </c>
      <c r="V220" s="62">
        <v>612</v>
      </c>
      <c r="W220" s="62">
        <v>29633</v>
      </c>
      <c r="X220" s="62">
        <v>23780</v>
      </c>
      <c r="Y220" s="62">
        <v>17822</v>
      </c>
      <c r="Z220" s="62">
        <v>14061</v>
      </c>
      <c r="AA220" s="62">
        <v>10310</v>
      </c>
      <c r="AB220" s="62">
        <v>9895</v>
      </c>
      <c r="AC220" s="62">
        <v>9507</v>
      </c>
      <c r="AD220" s="62">
        <v>7515</v>
      </c>
      <c r="AE220" s="62">
        <v>6454</v>
      </c>
      <c r="AF220" s="62">
        <v>4067</v>
      </c>
      <c r="AG220" s="62">
        <v>4159</v>
      </c>
      <c r="AH220" s="62">
        <v>2795</v>
      </c>
      <c r="AI220" s="62">
        <v>2518</v>
      </c>
      <c r="AJ220" s="62">
        <v>1291</v>
      </c>
      <c r="AK220" s="62">
        <v>1389</v>
      </c>
      <c r="AL220" s="62">
        <v>664</v>
      </c>
      <c r="AM220" s="62">
        <v>494</v>
      </c>
      <c r="AN220" s="61">
        <f t="shared" si="4"/>
        <v>291895</v>
      </c>
    </row>
    <row r="221" spans="1:40" s="66" customFormat="1" hidden="1" x14ac:dyDescent="0.25">
      <c r="A221" s="61" t="s">
        <v>16</v>
      </c>
      <c r="B221" s="61" t="s">
        <v>17</v>
      </c>
      <c r="C221" s="61" t="s">
        <v>1507</v>
      </c>
      <c r="D221" s="62">
        <v>144840</v>
      </c>
      <c r="E221" s="62">
        <v>146514</v>
      </c>
      <c r="F221" s="62">
        <v>25261</v>
      </c>
      <c r="G221" s="62">
        <v>21528</v>
      </c>
      <c r="H221" s="62">
        <v>18397</v>
      </c>
      <c r="I221" s="62">
        <v>15490</v>
      </c>
      <c r="J221" s="62">
        <v>12714</v>
      </c>
      <c r="K221" s="62">
        <v>10768</v>
      </c>
      <c r="L221" s="62">
        <v>8703</v>
      </c>
      <c r="M221" s="62">
        <v>7113</v>
      </c>
      <c r="N221" s="62">
        <v>5802</v>
      </c>
      <c r="O221" s="62">
        <v>4502</v>
      </c>
      <c r="P221" s="62">
        <v>3625</v>
      </c>
      <c r="Q221" s="62">
        <v>3264</v>
      </c>
      <c r="R221" s="62">
        <v>2568</v>
      </c>
      <c r="S221" s="62">
        <v>1896</v>
      </c>
      <c r="T221" s="62">
        <v>1637</v>
      </c>
      <c r="U221" s="62">
        <v>987</v>
      </c>
      <c r="V221" s="62">
        <v>585</v>
      </c>
      <c r="W221" s="62">
        <v>26393</v>
      </c>
      <c r="X221" s="62">
        <v>22439</v>
      </c>
      <c r="Y221" s="62">
        <v>18551</v>
      </c>
      <c r="Z221" s="62">
        <v>16053</v>
      </c>
      <c r="AA221" s="62">
        <v>12094</v>
      </c>
      <c r="AB221" s="62">
        <v>10211</v>
      </c>
      <c r="AC221" s="62">
        <v>8958</v>
      </c>
      <c r="AD221" s="62">
        <v>7716</v>
      </c>
      <c r="AE221" s="62">
        <v>5985</v>
      </c>
      <c r="AF221" s="62">
        <v>4817</v>
      </c>
      <c r="AG221" s="62">
        <v>3448</v>
      </c>
      <c r="AH221" s="62">
        <v>3360</v>
      </c>
      <c r="AI221" s="62">
        <v>2001</v>
      </c>
      <c r="AJ221" s="62">
        <v>1822</v>
      </c>
      <c r="AK221" s="62">
        <v>1313</v>
      </c>
      <c r="AL221" s="62">
        <v>884</v>
      </c>
      <c r="AM221" s="62">
        <v>469</v>
      </c>
      <c r="AN221" s="61">
        <f t="shared" si="4"/>
        <v>291354</v>
      </c>
    </row>
    <row r="222" spans="1:40" hidden="1" x14ac:dyDescent="0.25">
      <c r="A222" s="61" t="s">
        <v>657</v>
      </c>
      <c r="B222" s="61" t="s">
        <v>660</v>
      </c>
      <c r="C222" s="61" t="s">
        <v>1396</v>
      </c>
      <c r="D222" s="62">
        <v>142644</v>
      </c>
      <c r="E222" s="62">
        <v>146802</v>
      </c>
      <c r="F222" s="62">
        <v>27895</v>
      </c>
      <c r="G222" s="62">
        <v>22703</v>
      </c>
      <c r="H222" s="62">
        <v>16161</v>
      </c>
      <c r="I222" s="62">
        <v>14001</v>
      </c>
      <c r="J222" s="62">
        <v>12059</v>
      </c>
      <c r="K222" s="62">
        <v>10524</v>
      </c>
      <c r="L222" s="62">
        <v>8936</v>
      </c>
      <c r="M222" s="62">
        <v>6395</v>
      </c>
      <c r="N222" s="62">
        <v>6305</v>
      </c>
      <c r="O222" s="62">
        <v>3676</v>
      </c>
      <c r="P222" s="62">
        <v>4332</v>
      </c>
      <c r="Q222" s="62">
        <v>2447</v>
      </c>
      <c r="R222" s="62">
        <v>2655</v>
      </c>
      <c r="S222" s="62">
        <v>1535</v>
      </c>
      <c r="T222" s="62">
        <v>1689</v>
      </c>
      <c r="U222" s="62">
        <v>771</v>
      </c>
      <c r="V222" s="62">
        <v>560</v>
      </c>
      <c r="W222" s="62">
        <v>29143</v>
      </c>
      <c r="X222" s="62">
        <v>22877</v>
      </c>
      <c r="Y222" s="62">
        <v>17318</v>
      </c>
      <c r="Z222" s="62">
        <v>14154</v>
      </c>
      <c r="AA222" s="62">
        <v>10139</v>
      </c>
      <c r="AB222" s="62">
        <v>9518</v>
      </c>
      <c r="AC222" s="62">
        <v>9194</v>
      </c>
      <c r="AD222" s="62">
        <v>7759</v>
      </c>
      <c r="AE222" s="62">
        <v>6610</v>
      </c>
      <c r="AF222" s="62">
        <v>4389</v>
      </c>
      <c r="AG222" s="62">
        <v>4419</v>
      </c>
      <c r="AH222" s="62">
        <v>3770</v>
      </c>
      <c r="AI222" s="62">
        <v>2807</v>
      </c>
      <c r="AJ222" s="62">
        <v>2023</v>
      </c>
      <c r="AK222" s="62">
        <v>1483</v>
      </c>
      <c r="AL222" s="62">
        <v>749</v>
      </c>
      <c r="AM222" s="62">
        <v>450</v>
      </c>
      <c r="AN222" s="61">
        <f t="shared" si="4"/>
        <v>289446</v>
      </c>
    </row>
    <row r="223" spans="1:40" hidden="1" x14ac:dyDescent="0.25">
      <c r="A223" s="61" t="s">
        <v>3</v>
      </c>
      <c r="B223" s="61" t="s">
        <v>10</v>
      </c>
      <c r="C223" s="61" t="s">
        <v>1007</v>
      </c>
      <c r="D223" s="62">
        <v>143335</v>
      </c>
      <c r="E223" s="62">
        <v>145419</v>
      </c>
      <c r="F223" s="62">
        <v>17830</v>
      </c>
      <c r="G223" s="62">
        <v>15892</v>
      </c>
      <c r="H223" s="62">
        <v>19286</v>
      </c>
      <c r="I223" s="62">
        <v>17189</v>
      </c>
      <c r="J223" s="62">
        <v>13810</v>
      </c>
      <c r="K223" s="62">
        <v>11661</v>
      </c>
      <c r="L223" s="62">
        <v>9932</v>
      </c>
      <c r="M223" s="62">
        <v>8861</v>
      </c>
      <c r="N223" s="62">
        <v>6845</v>
      </c>
      <c r="O223" s="62">
        <v>5787</v>
      </c>
      <c r="P223" s="62">
        <v>4245</v>
      </c>
      <c r="Q223" s="62">
        <v>4076</v>
      </c>
      <c r="R223" s="62">
        <v>2674</v>
      </c>
      <c r="S223" s="62">
        <v>2083</v>
      </c>
      <c r="T223" s="62">
        <v>1363</v>
      </c>
      <c r="U223" s="62">
        <v>1075</v>
      </c>
      <c r="V223" s="62">
        <v>726</v>
      </c>
      <c r="W223" s="62">
        <v>19000</v>
      </c>
      <c r="X223" s="62">
        <v>16229</v>
      </c>
      <c r="Y223" s="62">
        <v>17748</v>
      </c>
      <c r="Z223" s="62">
        <v>16401</v>
      </c>
      <c r="AA223" s="62">
        <v>14294</v>
      </c>
      <c r="AB223" s="62">
        <v>11821</v>
      </c>
      <c r="AC223" s="62">
        <v>10432</v>
      </c>
      <c r="AD223" s="62">
        <v>8764</v>
      </c>
      <c r="AE223" s="62">
        <v>8056</v>
      </c>
      <c r="AF223" s="62">
        <v>6829</v>
      </c>
      <c r="AG223" s="62">
        <v>4956</v>
      </c>
      <c r="AH223" s="62">
        <v>4043</v>
      </c>
      <c r="AI223" s="62">
        <v>2293</v>
      </c>
      <c r="AJ223" s="62">
        <v>2078</v>
      </c>
      <c r="AK223" s="62">
        <v>1139</v>
      </c>
      <c r="AL223" s="62">
        <v>869</v>
      </c>
      <c r="AM223" s="62">
        <v>467</v>
      </c>
      <c r="AN223" s="61">
        <f t="shared" si="4"/>
        <v>288754</v>
      </c>
    </row>
    <row r="224" spans="1:40" hidden="1" x14ac:dyDescent="0.25">
      <c r="A224" s="61" t="s">
        <v>395</v>
      </c>
      <c r="B224" s="61" t="s">
        <v>409</v>
      </c>
      <c r="C224" s="61" t="s">
        <v>1310</v>
      </c>
      <c r="D224" s="62">
        <v>136993</v>
      </c>
      <c r="E224" s="62">
        <v>151747</v>
      </c>
      <c r="F224" s="62">
        <v>27437</v>
      </c>
      <c r="G224" s="62">
        <v>21689</v>
      </c>
      <c r="H224" s="62">
        <v>16907</v>
      </c>
      <c r="I224" s="62">
        <v>14174</v>
      </c>
      <c r="J224" s="62">
        <v>11761</v>
      </c>
      <c r="K224" s="62">
        <v>9942</v>
      </c>
      <c r="L224" s="62">
        <v>8091</v>
      </c>
      <c r="M224" s="62">
        <v>6405</v>
      </c>
      <c r="N224" s="62">
        <v>5593</v>
      </c>
      <c r="O224" s="62">
        <v>3668</v>
      </c>
      <c r="P224" s="62">
        <v>3458</v>
      </c>
      <c r="Q224" s="62">
        <v>2298</v>
      </c>
      <c r="R224" s="62">
        <v>1952</v>
      </c>
      <c r="S224" s="62">
        <v>1200</v>
      </c>
      <c r="T224" s="62">
        <v>1258</v>
      </c>
      <c r="U224" s="62">
        <v>536</v>
      </c>
      <c r="V224" s="62">
        <v>624</v>
      </c>
      <c r="W224" s="62">
        <v>29524</v>
      </c>
      <c r="X224" s="62">
        <v>23825</v>
      </c>
      <c r="Y224" s="62">
        <v>20608</v>
      </c>
      <c r="Z224" s="62">
        <v>17408</v>
      </c>
      <c r="AA224" s="62">
        <v>11761</v>
      </c>
      <c r="AB224" s="62">
        <v>10106</v>
      </c>
      <c r="AC224" s="62">
        <v>8744</v>
      </c>
      <c r="AD224" s="62">
        <v>7326</v>
      </c>
      <c r="AE224" s="62">
        <v>6042</v>
      </c>
      <c r="AF224" s="62">
        <v>4462</v>
      </c>
      <c r="AG224" s="62">
        <v>3671</v>
      </c>
      <c r="AH224" s="62">
        <v>2633</v>
      </c>
      <c r="AI224" s="62">
        <v>2178</v>
      </c>
      <c r="AJ224" s="62">
        <v>1251</v>
      </c>
      <c r="AK224" s="62">
        <v>1031</v>
      </c>
      <c r="AL224" s="62">
        <v>666</v>
      </c>
      <c r="AM224" s="62">
        <v>511</v>
      </c>
      <c r="AN224" s="61">
        <f t="shared" si="4"/>
        <v>288740</v>
      </c>
    </row>
    <row r="225" spans="1:40" hidden="1" x14ac:dyDescent="0.25">
      <c r="A225" s="61" t="s">
        <v>713</v>
      </c>
      <c r="B225" s="61" t="s">
        <v>718</v>
      </c>
      <c r="C225" s="61" t="s">
        <v>1219</v>
      </c>
      <c r="D225" s="62">
        <v>144347</v>
      </c>
      <c r="E225" s="62">
        <v>144148</v>
      </c>
      <c r="F225" s="62">
        <v>28484</v>
      </c>
      <c r="G225" s="62">
        <v>23661</v>
      </c>
      <c r="H225" s="62">
        <v>14883</v>
      </c>
      <c r="I225" s="62">
        <v>15905</v>
      </c>
      <c r="J225" s="62">
        <v>14143</v>
      </c>
      <c r="K225" s="62">
        <v>11024</v>
      </c>
      <c r="L225" s="62">
        <v>8991</v>
      </c>
      <c r="M225" s="62">
        <v>5754</v>
      </c>
      <c r="N225" s="62">
        <v>6202</v>
      </c>
      <c r="O225" s="62">
        <v>2901</v>
      </c>
      <c r="P225" s="62">
        <v>4193</v>
      </c>
      <c r="Q225" s="62">
        <v>1874</v>
      </c>
      <c r="R225" s="62">
        <v>2612</v>
      </c>
      <c r="S225" s="62">
        <v>1209</v>
      </c>
      <c r="T225" s="62">
        <v>1499</v>
      </c>
      <c r="U225" s="62">
        <v>574</v>
      </c>
      <c r="V225" s="62">
        <v>438</v>
      </c>
      <c r="W225" s="62">
        <v>29627</v>
      </c>
      <c r="X225" s="62">
        <v>23665</v>
      </c>
      <c r="Y225" s="62">
        <v>15890</v>
      </c>
      <c r="Z225" s="62">
        <v>12630</v>
      </c>
      <c r="AA225" s="62">
        <v>9520</v>
      </c>
      <c r="AB225" s="62">
        <v>10438</v>
      </c>
      <c r="AC225" s="62">
        <v>10480</v>
      </c>
      <c r="AD225" s="62">
        <v>7667</v>
      </c>
      <c r="AE225" s="62">
        <v>6677</v>
      </c>
      <c r="AF225" s="62">
        <v>3643</v>
      </c>
      <c r="AG225" s="62">
        <v>4363</v>
      </c>
      <c r="AH225" s="62">
        <v>2717</v>
      </c>
      <c r="AI225" s="62">
        <v>2905</v>
      </c>
      <c r="AJ225" s="62">
        <v>1455</v>
      </c>
      <c r="AK225" s="62">
        <v>1453</v>
      </c>
      <c r="AL225" s="62">
        <v>592</v>
      </c>
      <c r="AM225" s="62">
        <v>426</v>
      </c>
      <c r="AN225" s="61">
        <f t="shared" si="4"/>
        <v>288495</v>
      </c>
    </row>
    <row r="226" spans="1:40" hidden="1" x14ac:dyDescent="0.25">
      <c r="A226" s="61" t="s">
        <v>622</v>
      </c>
      <c r="B226" s="61" t="s">
        <v>633</v>
      </c>
      <c r="C226" s="61" t="s">
        <v>1404</v>
      </c>
      <c r="D226" s="62">
        <v>143691</v>
      </c>
      <c r="E226" s="62">
        <v>144650</v>
      </c>
      <c r="F226" s="62">
        <v>23312</v>
      </c>
      <c r="G226" s="62">
        <v>20245</v>
      </c>
      <c r="H226" s="62">
        <v>18047</v>
      </c>
      <c r="I226" s="62">
        <v>15848</v>
      </c>
      <c r="J226" s="62">
        <v>12839</v>
      </c>
      <c r="K226" s="62">
        <v>10656</v>
      </c>
      <c r="L226" s="62">
        <v>8559</v>
      </c>
      <c r="M226" s="62">
        <v>7124</v>
      </c>
      <c r="N226" s="62">
        <v>6002</v>
      </c>
      <c r="O226" s="62">
        <v>5069</v>
      </c>
      <c r="P226" s="62">
        <v>3904</v>
      </c>
      <c r="Q226" s="62">
        <v>3537</v>
      </c>
      <c r="R226" s="62">
        <v>2644</v>
      </c>
      <c r="S226" s="62">
        <v>2448</v>
      </c>
      <c r="T226" s="62">
        <v>1642</v>
      </c>
      <c r="U226" s="62">
        <v>1213</v>
      </c>
      <c r="V226" s="62">
        <v>602</v>
      </c>
      <c r="W226" s="62">
        <v>23745</v>
      </c>
      <c r="X226" s="62">
        <v>20462</v>
      </c>
      <c r="Y226" s="62">
        <v>18533</v>
      </c>
      <c r="Z226" s="62">
        <v>17033</v>
      </c>
      <c r="AA226" s="62">
        <v>12459</v>
      </c>
      <c r="AB226" s="62">
        <v>10696</v>
      </c>
      <c r="AC226" s="62">
        <v>8864</v>
      </c>
      <c r="AD226" s="62">
        <v>7858</v>
      </c>
      <c r="AE226" s="62">
        <v>6133</v>
      </c>
      <c r="AF226" s="62">
        <v>5066</v>
      </c>
      <c r="AG226" s="62">
        <v>3638</v>
      </c>
      <c r="AH226" s="62">
        <v>3193</v>
      </c>
      <c r="AI226" s="62">
        <v>2050</v>
      </c>
      <c r="AJ226" s="62">
        <v>2069</v>
      </c>
      <c r="AK226" s="62">
        <v>1245</v>
      </c>
      <c r="AL226" s="62">
        <v>1032</v>
      </c>
      <c r="AM226" s="62">
        <v>574</v>
      </c>
      <c r="AN226" s="61">
        <f t="shared" si="4"/>
        <v>288341</v>
      </c>
    </row>
    <row r="227" spans="1:40" hidden="1" x14ac:dyDescent="0.25">
      <c r="A227" s="61" t="s">
        <v>221</v>
      </c>
      <c r="B227" s="61" t="s">
        <v>226</v>
      </c>
      <c r="C227" s="61" t="s">
        <v>1603</v>
      </c>
      <c r="D227" s="62">
        <v>142200</v>
      </c>
      <c r="E227" s="62">
        <v>145746</v>
      </c>
      <c r="F227" s="62">
        <v>17011</v>
      </c>
      <c r="G227" s="62">
        <v>17787</v>
      </c>
      <c r="H227" s="62">
        <v>17955</v>
      </c>
      <c r="I227" s="62">
        <v>16062</v>
      </c>
      <c r="J227" s="62">
        <v>12030</v>
      </c>
      <c r="K227" s="62">
        <v>10042</v>
      </c>
      <c r="L227" s="62">
        <v>9064</v>
      </c>
      <c r="M227" s="62">
        <v>8912</v>
      </c>
      <c r="N227" s="62">
        <v>7310</v>
      </c>
      <c r="O227" s="62">
        <v>6787</v>
      </c>
      <c r="P227" s="62">
        <v>4876</v>
      </c>
      <c r="Q227" s="62">
        <v>4599</v>
      </c>
      <c r="R227" s="62">
        <v>2994</v>
      </c>
      <c r="S227" s="62">
        <v>2954</v>
      </c>
      <c r="T227" s="62">
        <v>1847</v>
      </c>
      <c r="U227" s="62">
        <v>1254</v>
      </c>
      <c r="V227" s="62">
        <v>716</v>
      </c>
      <c r="W227" s="62">
        <v>18158</v>
      </c>
      <c r="X227" s="62">
        <v>19171</v>
      </c>
      <c r="Y227" s="62">
        <v>19129</v>
      </c>
      <c r="Z227" s="62">
        <v>17963</v>
      </c>
      <c r="AA227" s="62">
        <v>14350</v>
      </c>
      <c r="AB227" s="62">
        <v>10494</v>
      </c>
      <c r="AC227" s="62">
        <v>8456</v>
      </c>
      <c r="AD227" s="62">
        <v>7425</v>
      </c>
      <c r="AE227" s="62">
        <v>7031</v>
      </c>
      <c r="AF227" s="62">
        <v>6240</v>
      </c>
      <c r="AG227" s="62">
        <v>4866</v>
      </c>
      <c r="AH227" s="62">
        <v>4076</v>
      </c>
      <c r="AI227" s="62">
        <v>2748</v>
      </c>
      <c r="AJ227" s="62">
        <v>2404</v>
      </c>
      <c r="AK227" s="62">
        <v>1620</v>
      </c>
      <c r="AL227" s="62">
        <v>1019</v>
      </c>
      <c r="AM227" s="62">
        <v>596</v>
      </c>
      <c r="AN227" s="61">
        <f t="shared" si="4"/>
        <v>287946</v>
      </c>
    </row>
    <row r="228" spans="1:40" hidden="1" x14ac:dyDescent="0.25">
      <c r="A228" s="61" t="s">
        <v>512</v>
      </c>
      <c r="B228" s="61" t="s">
        <v>528</v>
      </c>
      <c r="C228" s="61" t="s">
        <v>1105</v>
      </c>
      <c r="D228" s="62">
        <v>142249</v>
      </c>
      <c r="E228" s="62">
        <v>144940</v>
      </c>
      <c r="F228" s="62">
        <v>29942</v>
      </c>
      <c r="G228" s="62">
        <v>23237</v>
      </c>
      <c r="H228" s="62">
        <v>15615</v>
      </c>
      <c r="I228" s="62">
        <v>16066</v>
      </c>
      <c r="J228" s="62">
        <v>13476</v>
      </c>
      <c r="K228" s="62">
        <v>10930</v>
      </c>
      <c r="L228" s="62">
        <v>8284</v>
      </c>
      <c r="M228" s="62">
        <v>6111</v>
      </c>
      <c r="N228" s="62">
        <v>5434</v>
      </c>
      <c r="O228" s="62">
        <v>3105</v>
      </c>
      <c r="P228" s="62">
        <v>3396</v>
      </c>
      <c r="Q228" s="62">
        <v>1788</v>
      </c>
      <c r="R228" s="62">
        <v>1891</v>
      </c>
      <c r="S228" s="62">
        <v>975</v>
      </c>
      <c r="T228" s="62">
        <v>1074</v>
      </c>
      <c r="U228" s="62">
        <v>494</v>
      </c>
      <c r="V228" s="62">
        <v>431</v>
      </c>
      <c r="W228" s="62">
        <v>30249</v>
      </c>
      <c r="X228" s="62">
        <v>23297</v>
      </c>
      <c r="Y228" s="62">
        <v>16201</v>
      </c>
      <c r="Z228" s="62">
        <v>12508</v>
      </c>
      <c r="AA228" s="62">
        <v>10126</v>
      </c>
      <c r="AB228" s="62">
        <v>10560</v>
      </c>
      <c r="AC228" s="62">
        <v>10343</v>
      </c>
      <c r="AD228" s="62">
        <v>7841</v>
      </c>
      <c r="AE228" s="62">
        <v>6691</v>
      </c>
      <c r="AF228" s="62">
        <v>4198</v>
      </c>
      <c r="AG228" s="62">
        <v>4071</v>
      </c>
      <c r="AH228" s="62">
        <v>2656</v>
      </c>
      <c r="AI228" s="62">
        <v>2382</v>
      </c>
      <c r="AJ228" s="62">
        <v>1328</v>
      </c>
      <c r="AK228" s="62">
        <v>1302</v>
      </c>
      <c r="AL228" s="62">
        <v>697</v>
      </c>
      <c r="AM228" s="62">
        <v>490</v>
      </c>
      <c r="AN228" s="61">
        <f t="shared" si="4"/>
        <v>287189</v>
      </c>
    </row>
    <row r="229" spans="1:40" hidden="1" x14ac:dyDescent="0.25">
      <c r="A229" s="61" t="s">
        <v>282</v>
      </c>
      <c r="B229" s="61" t="s">
        <v>1044</v>
      </c>
      <c r="C229" s="61" t="s">
        <v>1046</v>
      </c>
      <c r="D229" s="62">
        <v>142425</v>
      </c>
      <c r="E229" s="62">
        <v>144108</v>
      </c>
      <c r="F229" s="62">
        <v>15748</v>
      </c>
      <c r="G229" s="62">
        <v>16330</v>
      </c>
      <c r="H229" s="62">
        <v>17708</v>
      </c>
      <c r="I229" s="62">
        <v>16377</v>
      </c>
      <c r="J229" s="62">
        <v>12432</v>
      </c>
      <c r="K229" s="62">
        <v>10414</v>
      </c>
      <c r="L229" s="62">
        <v>9477</v>
      </c>
      <c r="M229" s="62">
        <v>9202</v>
      </c>
      <c r="N229" s="62">
        <v>7472</v>
      </c>
      <c r="O229" s="62">
        <v>6909</v>
      </c>
      <c r="P229" s="62">
        <v>5031</v>
      </c>
      <c r="Q229" s="62">
        <v>5060</v>
      </c>
      <c r="R229" s="62">
        <v>3309</v>
      </c>
      <c r="S229" s="62">
        <v>3053</v>
      </c>
      <c r="T229" s="62">
        <v>1925</v>
      </c>
      <c r="U229" s="62">
        <v>1280</v>
      </c>
      <c r="V229" s="62">
        <v>698</v>
      </c>
      <c r="W229" s="62">
        <v>16731</v>
      </c>
      <c r="X229" s="62">
        <v>17439</v>
      </c>
      <c r="Y229" s="62">
        <v>18540</v>
      </c>
      <c r="Z229" s="62">
        <v>17709</v>
      </c>
      <c r="AA229" s="62">
        <v>14319</v>
      </c>
      <c r="AB229" s="62">
        <v>10548</v>
      </c>
      <c r="AC229" s="62">
        <v>8578</v>
      </c>
      <c r="AD229" s="62">
        <v>7619</v>
      </c>
      <c r="AE229" s="62">
        <v>7228</v>
      </c>
      <c r="AF229" s="62">
        <v>6576</v>
      </c>
      <c r="AG229" s="62">
        <v>5256</v>
      </c>
      <c r="AH229" s="62">
        <v>4275</v>
      </c>
      <c r="AI229" s="62">
        <v>3024</v>
      </c>
      <c r="AJ229" s="62">
        <v>2602</v>
      </c>
      <c r="AK229" s="62">
        <v>1739</v>
      </c>
      <c r="AL229" s="62">
        <v>1320</v>
      </c>
      <c r="AM229" s="62">
        <v>605</v>
      </c>
      <c r="AN229" s="61">
        <f t="shared" si="4"/>
        <v>286533</v>
      </c>
    </row>
    <row r="230" spans="1:40" hidden="1" x14ac:dyDescent="0.25">
      <c r="A230" s="61" t="s">
        <v>512</v>
      </c>
      <c r="B230" s="61" t="s">
        <v>515</v>
      </c>
      <c r="C230" s="61" t="s">
        <v>1088</v>
      </c>
      <c r="D230" s="62">
        <v>140672</v>
      </c>
      <c r="E230" s="62">
        <v>145818</v>
      </c>
      <c r="F230" s="62">
        <v>26164</v>
      </c>
      <c r="G230" s="62">
        <v>20590</v>
      </c>
      <c r="H230" s="62">
        <v>17595</v>
      </c>
      <c r="I230" s="62">
        <v>16182</v>
      </c>
      <c r="J230" s="62">
        <v>13664</v>
      </c>
      <c r="K230" s="62">
        <v>11427</v>
      </c>
      <c r="L230" s="62">
        <v>8556</v>
      </c>
      <c r="M230" s="62">
        <v>7029</v>
      </c>
      <c r="N230" s="62">
        <v>5349</v>
      </c>
      <c r="O230" s="62">
        <v>3985</v>
      </c>
      <c r="P230" s="62">
        <v>3005</v>
      </c>
      <c r="Q230" s="62">
        <v>2398</v>
      </c>
      <c r="R230" s="62">
        <v>1708</v>
      </c>
      <c r="S230" s="62">
        <v>1335</v>
      </c>
      <c r="T230" s="62">
        <v>794</v>
      </c>
      <c r="U230" s="62">
        <v>518</v>
      </c>
      <c r="V230" s="62">
        <v>373</v>
      </c>
      <c r="W230" s="62">
        <v>28434</v>
      </c>
      <c r="X230" s="62">
        <v>22332</v>
      </c>
      <c r="Y230" s="62">
        <v>17856</v>
      </c>
      <c r="Z230" s="62">
        <v>15479</v>
      </c>
      <c r="AA230" s="62">
        <v>12295</v>
      </c>
      <c r="AB230" s="62">
        <v>10694</v>
      </c>
      <c r="AC230" s="62">
        <v>9051</v>
      </c>
      <c r="AD230" s="62">
        <v>7729</v>
      </c>
      <c r="AE230" s="62">
        <v>6268</v>
      </c>
      <c r="AF230" s="62">
        <v>4749</v>
      </c>
      <c r="AG230" s="62">
        <v>3326</v>
      </c>
      <c r="AH230" s="62">
        <v>2529</v>
      </c>
      <c r="AI230" s="62">
        <v>1883</v>
      </c>
      <c r="AJ230" s="62">
        <v>1419</v>
      </c>
      <c r="AK230" s="62">
        <v>902</v>
      </c>
      <c r="AL230" s="62">
        <v>568</v>
      </c>
      <c r="AM230" s="62">
        <v>304</v>
      </c>
      <c r="AN230" s="61">
        <f t="shared" si="4"/>
        <v>286490</v>
      </c>
    </row>
    <row r="231" spans="1:40" hidden="1" x14ac:dyDescent="0.25">
      <c r="A231" s="61" t="s">
        <v>350</v>
      </c>
      <c r="B231" s="61" t="s">
        <v>365</v>
      </c>
      <c r="C231" s="61" t="s">
        <v>1130</v>
      </c>
      <c r="D231" s="62">
        <v>140749</v>
      </c>
      <c r="E231" s="62">
        <v>145577</v>
      </c>
      <c r="F231" s="62">
        <v>27039</v>
      </c>
      <c r="G231" s="62">
        <v>23012</v>
      </c>
      <c r="H231" s="62">
        <v>16482</v>
      </c>
      <c r="I231" s="62">
        <v>13355</v>
      </c>
      <c r="J231" s="62">
        <v>12014</v>
      </c>
      <c r="K231" s="62">
        <v>10228</v>
      </c>
      <c r="L231" s="62">
        <v>9338</v>
      </c>
      <c r="M231" s="62">
        <v>6526</v>
      </c>
      <c r="N231" s="62">
        <v>6556</v>
      </c>
      <c r="O231" s="62">
        <v>3522</v>
      </c>
      <c r="P231" s="62">
        <v>4119</v>
      </c>
      <c r="Q231" s="62">
        <v>1944</v>
      </c>
      <c r="R231" s="62">
        <v>2587</v>
      </c>
      <c r="S231" s="62">
        <v>1169</v>
      </c>
      <c r="T231" s="62">
        <v>1642</v>
      </c>
      <c r="U231" s="62">
        <v>577</v>
      </c>
      <c r="V231" s="62">
        <v>639</v>
      </c>
      <c r="W231" s="62">
        <v>29023</v>
      </c>
      <c r="X231" s="62">
        <v>24241</v>
      </c>
      <c r="Y231" s="62">
        <v>18644</v>
      </c>
      <c r="Z231" s="62">
        <v>15150</v>
      </c>
      <c r="AA231" s="62">
        <v>9679</v>
      </c>
      <c r="AB231" s="62">
        <v>8612</v>
      </c>
      <c r="AC231" s="62">
        <v>8738</v>
      </c>
      <c r="AD231" s="62">
        <v>7057</v>
      </c>
      <c r="AE231" s="62">
        <v>6775</v>
      </c>
      <c r="AF231" s="62">
        <v>4032</v>
      </c>
      <c r="AG231" s="62">
        <v>4521</v>
      </c>
      <c r="AH231" s="62">
        <v>2303</v>
      </c>
      <c r="AI231" s="62">
        <v>2741</v>
      </c>
      <c r="AJ231" s="62">
        <v>1222</v>
      </c>
      <c r="AK231" s="62">
        <v>1653</v>
      </c>
      <c r="AL231" s="62">
        <v>598</v>
      </c>
      <c r="AM231" s="62">
        <v>588</v>
      </c>
      <c r="AN231" s="61">
        <f t="shared" si="4"/>
        <v>286326</v>
      </c>
    </row>
    <row r="232" spans="1:40" hidden="1" x14ac:dyDescent="0.25">
      <c r="A232" s="61" t="s">
        <v>638</v>
      </c>
      <c r="B232" s="61" t="s">
        <v>653</v>
      </c>
      <c r="C232" s="61" t="s">
        <v>1586</v>
      </c>
      <c r="D232" s="62">
        <v>139722</v>
      </c>
      <c r="E232" s="62">
        <v>146599</v>
      </c>
      <c r="F232" s="62">
        <v>15545</v>
      </c>
      <c r="G232" s="62">
        <v>17108</v>
      </c>
      <c r="H232" s="62">
        <v>18007</v>
      </c>
      <c r="I232" s="62">
        <v>16457</v>
      </c>
      <c r="J232" s="62">
        <v>12086</v>
      </c>
      <c r="K232" s="62">
        <v>10336</v>
      </c>
      <c r="L232" s="62">
        <v>9267</v>
      </c>
      <c r="M232" s="62">
        <v>9323</v>
      </c>
      <c r="N232" s="62">
        <v>7377</v>
      </c>
      <c r="O232" s="62">
        <v>6672</v>
      </c>
      <c r="P232" s="62">
        <v>4505</v>
      </c>
      <c r="Q232" s="62">
        <v>4557</v>
      </c>
      <c r="R232" s="62">
        <v>3212</v>
      </c>
      <c r="S232" s="62">
        <v>2765</v>
      </c>
      <c r="T232" s="62">
        <v>1117</v>
      </c>
      <c r="U232" s="62">
        <v>787</v>
      </c>
      <c r="V232" s="62">
        <v>601</v>
      </c>
      <c r="W232" s="62">
        <v>16486</v>
      </c>
      <c r="X232" s="62">
        <v>18452</v>
      </c>
      <c r="Y232" s="62">
        <v>19216</v>
      </c>
      <c r="Z232" s="62">
        <v>18711</v>
      </c>
      <c r="AA232" s="62">
        <v>15023</v>
      </c>
      <c r="AB232" s="62">
        <v>10870</v>
      </c>
      <c r="AC232" s="62">
        <v>8802</v>
      </c>
      <c r="AD232" s="62">
        <v>7944</v>
      </c>
      <c r="AE232" s="62">
        <v>7411</v>
      </c>
      <c r="AF232" s="62">
        <v>6282</v>
      </c>
      <c r="AG232" s="62">
        <v>4736</v>
      </c>
      <c r="AH232" s="62">
        <v>4288</v>
      </c>
      <c r="AI232" s="62">
        <v>2895</v>
      </c>
      <c r="AJ232" s="62">
        <v>2592</v>
      </c>
      <c r="AK232" s="62">
        <v>1512</v>
      </c>
      <c r="AL232" s="62">
        <v>949</v>
      </c>
      <c r="AM232" s="62">
        <v>430</v>
      </c>
      <c r="AN232" s="61">
        <f t="shared" si="4"/>
        <v>286321</v>
      </c>
    </row>
    <row r="233" spans="1:40" hidden="1" x14ac:dyDescent="0.25">
      <c r="A233" s="61" t="s">
        <v>713</v>
      </c>
      <c r="B233" s="61" t="s">
        <v>720</v>
      </c>
      <c r="C233" s="61" t="s">
        <v>1219</v>
      </c>
      <c r="D233" s="62">
        <v>138784</v>
      </c>
      <c r="E233" s="62">
        <v>146882</v>
      </c>
      <c r="F233" s="62">
        <v>27795</v>
      </c>
      <c r="G233" s="62">
        <v>21623</v>
      </c>
      <c r="H233" s="62">
        <v>16258</v>
      </c>
      <c r="I233" s="62">
        <v>14335</v>
      </c>
      <c r="J233" s="62">
        <v>12133</v>
      </c>
      <c r="K233" s="62">
        <v>10431</v>
      </c>
      <c r="L233" s="62">
        <v>8786</v>
      </c>
      <c r="M233" s="62">
        <v>6410</v>
      </c>
      <c r="N233" s="62">
        <v>5667</v>
      </c>
      <c r="O233" s="62">
        <v>3597</v>
      </c>
      <c r="P233" s="62">
        <v>3772</v>
      </c>
      <c r="Q233" s="62">
        <v>1983</v>
      </c>
      <c r="R233" s="62">
        <v>2425</v>
      </c>
      <c r="S233" s="62">
        <v>1080</v>
      </c>
      <c r="T233" s="62">
        <v>1410</v>
      </c>
      <c r="U233" s="62">
        <v>595</v>
      </c>
      <c r="V233" s="62">
        <v>484</v>
      </c>
      <c r="W233" s="62">
        <v>30065</v>
      </c>
      <c r="X233" s="62">
        <v>24774</v>
      </c>
      <c r="Y233" s="62">
        <v>19082</v>
      </c>
      <c r="Z233" s="62">
        <v>15017</v>
      </c>
      <c r="AA233" s="62">
        <v>10526</v>
      </c>
      <c r="AB233" s="62">
        <v>9188</v>
      </c>
      <c r="AC233" s="62">
        <v>8768</v>
      </c>
      <c r="AD233" s="62">
        <v>7134</v>
      </c>
      <c r="AE233" s="62">
        <v>6183</v>
      </c>
      <c r="AF233" s="62">
        <v>4213</v>
      </c>
      <c r="AG233" s="62">
        <v>4040</v>
      </c>
      <c r="AH233" s="62">
        <v>2131</v>
      </c>
      <c r="AI233" s="62">
        <v>2491</v>
      </c>
      <c r="AJ233" s="62">
        <v>917</v>
      </c>
      <c r="AK233" s="62">
        <v>1326</v>
      </c>
      <c r="AL233" s="62">
        <v>507</v>
      </c>
      <c r="AM233" s="62">
        <v>520</v>
      </c>
      <c r="AN233" s="61">
        <f t="shared" si="4"/>
        <v>285666</v>
      </c>
    </row>
    <row r="234" spans="1:40" hidden="1" x14ac:dyDescent="0.25">
      <c r="A234" s="61" t="s">
        <v>395</v>
      </c>
      <c r="B234" s="61" t="s">
        <v>413</v>
      </c>
      <c r="C234" s="61" t="s">
        <v>1341</v>
      </c>
      <c r="D234" s="62">
        <v>138749</v>
      </c>
      <c r="E234" s="62">
        <v>145733</v>
      </c>
      <c r="F234" s="62">
        <v>26686</v>
      </c>
      <c r="G234" s="62">
        <v>21831</v>
      </c>
      <c r="H234" s="62">
        <v>16056</v>
      </c>
      <c r="I234" s="62">
        <v>14518</v>
      </c>
      <c r="J234" s="62">
        <v>12519</v>
      </c>
      <c r="K234" s="62">
        <v>10321</v>
      </c>
      <c r="L234" s="62">
        <v>9334</v>
      </c>
      <c r="M234" s="62">
        <v>6684</v>
      </c>
      <c r="N234" s="62">
        <v>6056</v>
      </c>
      <c r="O234" s="62">
        <v>3518</v>
      </c>
      <c r="P234" s="62">
        <v>3439</v>
      </c>
      <c r="Q234" s="62">
        <v>1982</v>
      </c>
      <c r="R234" s="62">
        <v>2282</v>
      </c>
      <c r="S234" s="62">
        <v>1249</v>
      </c>
      <c r="T234" s="62">
        <v>1270</v>
      </c>
      <c r="U234" s="62">
        <v>516</v>
      </c>
      <c r="V234" s="62">
        <v>488</v>
      </c>
      <c r="W234" s="62">
        <v>32180</v>
      </c>
      <c r="X234" s="62">
        <v>23974</v>
      </c>
      <c r="Y234" s="62">
        <v>16639</v>
      </c>
      <c r="Z234" s="62">
        <v>12917</v>
      </c>
      <c r="AA234" s="62">
        <v>9084</v>
      </c>
      <c r="AB234" s="62">
        <v>8881</v>
      </c>
      <c r="AC234" s="62">
        <v>9479</v>
      </c>
      <c r="AD234" s="62">
        <v>7543</v>
      </c>
      <c r="AE234" s="62">
        <v>7344</v>
      </c>
      <c r="AF234" s="62">
        <v>4432</v>
      </c>
      <c r="AG234" s="62">
        <v>4511</v>
      </c>
      <c r="AH234" s="62">
        <v>2324</v>
      </c>
      <c r="AI234" s="62">
        <v>2594</v>
      </c>
      <c r="AJ234" s="62">
        <v>1174</v>
      </c>
      <c r="AK234" s="62">
        <v>1534</v>
      </c>
      <c r="AL234" s="62">
        <v>607</v>
      </c>
      <c r="AM234" s="62">
        <v>516</v>
      </c>
      <c r="AN234" s="61">
        <f t="shared" si="4"/>
        <v>284482</v>
      </c>
    </row>
    <row r="235" spans="1:40" hidden="1" x14ac:dyDescent="0.25">
      <c r="A235" s="61" t="s">
        <v>115</v>
      </c>
      <c r="B235" s="61" t="s">
        <v>116</v>
      </c>
      <c r="C235" s="61" t="s">
        <v>1063</v>
      </c>
      <c r="D235" s="62">
        <v>141688</v>
      </c>
      <c r="E235" s="62">
        <v>142723</v>
      </c>
      <c r="F235" s="62">
        <v>27255</v>
      </c>
      <c r="G235" s="62">
        <v>21023</v>
      </c>
      <c r="H235" s="62">
        <v>17360</v>
      </c>
      <c r="I235" s="62">
        <v>14935</v>
      </c>
      <c r="J235" s="62">
        <v>11616</v>
      </c>
      <c r="K235" s="62">
        <v>10169</v>
      </c>
      <c r="L235" s="62">
        <v>8729</v>
      </c>
      <c r="M235" s="62">
        <v>7108</v>
      </c>
      <c r="N235" s="62">
        <v>6155</v>
      </c>
      <c r="O235" s="62">
        <v>4484</v>
      </c>
      <c r="P235" s="62">
        <v>3736</v>
      </c>
      <c r="Q235" s="62">
        <v>2535</v>
      </c>
      <c r="R235" s="62">
        <v>2862</v>
      </c>
      <c r="S235" s="62">
        <v>1755</v>
      </c>
      <c r="T235" s="62">
        <v>1046</v>
      </c>
      <c r="U235" s="62">
        <v>589</v>
      </c>
      <c r="V235" s="62">
        <v>331</v>
      </c>
      <c r="W235" s="62">
        <v>28117</v>
      </c>
      <c r="X235" s="62">
        <v>22276</v>
      </c>
      <c r="Y235" s="62">
        <v>18347</v>
      </c>
      <c r="Z235" s="62">
        <v>15162</v>
      </c>
      <c r="AA235" s="62">
        <v>11113</v>
      </c>
      <c r="AB235" s="62">
        <v>9197</v>
      </c>
      <c r="AC235" s="62">
        <v>8297</v>
      </c>
      <c r="AD235" s="62">
        <v>6968</v>
      </c>
      <c r="AE235" s="62">
        <v>6042</v>
      </c>
      <c r="AF235" s="62">
        <v>4710</v>
      </c>
      <c r="AG235" s="62">
        <v>3904</v>
      </c>
      <c r="AH235" s="62">
        <v>2428</v>
      </c>
      <c r="AI235" s="62">
        <v>2508</v>
      </c>
      <c r="AJ235" s="62">
        <v>1640</v>
      </c>
      <c r="AK235" s="62">
        <v>1094</v>
      </c>
      <c r="AL235" s="62">
        <v>574</v>
      </c>
      <c r="AM235" s="62">
        <v>346</v>
      </c>
      <c r="AN235" s="61">
        <f t="shared" si="4"/>
        <v>284411</v>
      </c>
    </row>
    <row r="236" spans="1:40" hidden="1" x14ac:dyDescent="0.25">
      <c r="A236" s="61" t="s">
        <v>115</v>
      </c>
      <c r="B236" s="61" t="s">
        <v>119</v>
      </c>
      <c r="C236" s="61" t="s">
        <v>1447</v>
      </c>
      <c r="D236" s="62">
        <v>141213</v>
      </c>
      <c r="E236" s="62">
        <v>142862</v>
      </c>
      <c r="F236" s="62">
        <v>26202</v>
      </c>
      <c r="G236" s="62">
        <v>21763</v>
      </c>
      <c r="H236" s="62">
        <v>18136</v>
      </c>
      <c r="I236" s="62">
        <v>15009</v>
      </c>
      <c r="J236" s="62">
        <v>11888</v>
      </c>
      <c r="K236" s="62">
        <v>9758</v>
      </c>
      <c r="L236" s="62">
        <v>8146</v>
      </c>
      <c r="M236" s="62">
        <v>6531</v>
      </c>
      <c r="N236" s="62">
        <v>5668</v>
      </c>
      <c r="O236" s="62">
        <v>4120</v>
      </c>
      <c r="P236" s="62">
        <v>3718</v>
      </c>
      <c r="Q236" s="62">
        <v>2581</v>
      </c>
      <c r="R236" s="62">
        <v>2657</v>
      </c>
      <c r="S236" s="62">
        <v>1786</v>
      </c>
      <c r="T236" s="62">
        <v>1622</v>
      </c>
      <c r="U236" s="62">
        <v>871</v>
      </c>
      <c r="V236" s="62">
        <v>757</v>
      </c>
      <c r="W236" s="62">
        <v>27533</v>
      </c>
      <c r="X236" s="62">
        <v>22517</v>
      </c>
      <c r="Y236" s="62">
        <v>18823</v>
      </c>
      <c r="Z236" s="62">
        <v>15505</v>
      </c>
      <c r="AA236" s="62">
        <v>11439</v>
      </c>
      <c r="AB236" s="62">
        <v>9487</v>
      </c>
      <c r="AC236" s="62">
        <v>8328</v>
      </c>
      <c r="AD236" s="62">
        <v>7024</v>
      </c>
      <c r="AE236" s="62">
        <v>5541</v>
      </c>
      <c r="AF236" s="62">
        <v>4471</v>
      </c>
      <c r="AG236" s="62">
        <v>3400</v>
      </c>
      <c r="AH236" s="62">
        <v>2739</v>
      </c>
      <c r="AI236" s="62">
        <v>1834</v>
      </c>
      <c r="AJ236" s="62">
        <v>1431</v>
      </c>
      <c r="AK236" s="62">
        <v>1220</v>
      </c>
      <c r="AL236" s="62">
        <v>904</v>
      </c>
      <c r="AM236" s="62">
        <v>666</v>
      </c>
      <c r="AN236" s="61">
        <f t="shared" si="4"/>
        <v>284075</v>
      </c>
    </row>
    <row r="237" spans="1:40" hidden="1" x14ac:dyDescent="0.25">
      <c r="A237" s="61" t="s">
        <v>483</v>
      </c>
      <c r="B237" s="61" t="s">
        <v>490</v>
      </c>
      <c r="C237" s="61" t="s">
        <v>1599</v>
      </c>
      <c r="D237" s="62">
        <v>140121</v>
      </c>
      <c r="E237" s="62">
        <v>143428</v>
      </c>
      <c r="F237" s="62">
        <v>17272</v>
      </c>
      <c r="G237" s="62">
        <v>16225</v>
      </c>
      <c r="H237" s="62">
        <v>17788</v>
      </c>
      <c r="I237" s="62">
        <v>15741</v>
      </c>
      <c r="J237" s="62">
        <v>12793</v>
      </c>
      <c r="K237" s="62">
        <v>10713</v>
      </c>
      <c r="L237" s="62">
        <v>9014</v>
      </c>
      <c r="M237" s="62">
        <v>8477</v>
      </c>
      <c r="N237" s="62">
        <v>7037</v>
      </c>
      <c r="O237" s="62">
        <v>6358</v>
      </c>
      <c r="P237" s="62">
        <v>4724</v>
      </c>
      <c r="Q237" s="62">
        <v>4340</v>
      </c>
      <c r="R237" s="62">
        <v>3005</v>
      </c>
      <c r="S237" s="62">
        <v>2687</v>
      </c>
      <c r="T237" s="62">
        <v>1811</v>
      </c>
      <c r="U237" s="62">
        <v>1305</v>
      </c>
      <c r="V237" s="62">
        <v>831</v>
      </c>
      <c r="W237" s="62">
        <v>17637</v>
      </c>
      <c r="X237" s="62">
        <v>16704</v>
      </c>
      <c r="Y237" s="62">
        <v>18367</v>
      </c>
      <c r="Z237" s="62">
        <v>17234</v>
      </c>
      <c r="AA237" s="62">
        <v>14662</v>
      </c>
      <c r="AB237" s="62">
        <v>11582</v>
      </c>
      <c r="AC237" s="62">
        <v>9205</v>
      </c>
      <c r="AD237" s="62">
        <v>8359</v>
      </c>
      <c r="AE237" s="62">
        <v>7389</v>
      </c>
      <c r="AF237" s="62">
        <v>6109</v>
      </c>
      <c r="AG237" s="62">
        <v>4546</v>
      </c>
      <c r="AH237" s="62">
        <v>3840</v>
      </c>
      <c r="AI237" s="62">
        <v>2773</v>
      </c>
      <c r="AJ237" s="62">
        <v>2369</v>
      </c>
      <c r="AK237" s="62">
        <v>1367</v>
      </c>
      <c r="AL237" s="62">
        <v>875</v>
      </c>
      <c r="AM237" s="62">
        <v>410</v>
      </c>
      <c r="AN237" s="61">
        <f t="shared" si="4"/>
        <v>283549</v>
      </c>
    </row>
    <row r="238" spans="1:40" hidden="1" x14ac:dyDescent="0.25">
      <c r="A238" s="61" t="s">
        <v>429</v>
      </c>
      <c r="B238" s="61" t="s">
        <v>439</v>
      </c>
      <c r="C238" s="61" t="s">
        <v>1239</v>
      </c>
      <c r="D238" s="62">
        <v>140688</v>
      </c>
      <c r="E238" s="62">
        <v>142586</v>
      </c>
      <c r="F238" s="62">
        <v>26286</v>
      </c>
      <c r="G238" s="62">
        <v>24262</v>
      </c>
      <c r="H238" s="62">
        <v>17360</v>
      </c>
      <c r="I238" s="62">
        <v>14030</v>
      </c>
      <c r="J238" s="62">
        <v>12273</v>
      </c>
      <c r="K238" s="62">
        <v>10779</v>
      </c>
      <c r="L238" s="62">
        <v>8910</v>
      </c>
      <c r="M238" s="62">
        <v>6587</v>
      </c>
      <c r="N238" s="62">
        <v>5913</v>
      </c>
      <c r="O238" s="62">
        <v>3181</v>
      </c>
      <c r="P238" s="62">
        <v>3587</v>
      </c>
      <c r="Q238" s="62">
        <v>1911</v>
      </c>
      <c r="R238" s="62">
        <v>2333</v>
      </c>
      <c r="S238" s="62">
        <v>1157</v>
      </c>
      <c r="T238" s="62">
        <v>1289</v>
      </c>
      <c r="U238" s="62">
        <v>436</v>
      </c>
      <c r="V238" s="62">
        <v>394</v>
      </c>
      <c r="W238" s="62">
        <v>27974</v>
      </c>
      <c r="X238" s="62">
        <v>24700</v>
      </c>
      <c r="Y238" s="62">
        <v>18482</v>
      </c>
      <c r="Z238" s="62">
        <v>14483</v>
      </c>
      <c r="AA238" s="62">
        <v>10188</v>
      </c>
      <c r="AB238" s="62">
        <v>9222</v>
      </c>
      <c r="AC238" s="62">
        <v>8372</v>
      </c>
      <c r="AD238" s="62">
        <v>6973</v>
      </c>
      <c r="AE238" s="62">
        <v>6077</v>
      </c>
      <c r="AF238" s="62">
        <v>4176</v>
      </c>
      <c r="AG238" s="62">
        <v>3792</v>
      </c>
      <c r="AH238" s="62">
        <v>2690</v>
      </c>
      <c r="AI238" s="62">
        <v>2326</v>
      </c>
      <c r="AJ238" s="62">
        <v>1293</v>
      </c>
      <c r="AK238" s="62">
        <v>1051</v>
      </c>
      <c r="AL238" s="62">
        <v>462</v>
      </c>
      <c r="AM238" s="62">
        <v>325</v>
      </c>
      <c r="AN238" s="61">
        <f t="shared" si="4"/>
        <v>283274</v>
      </c>
    </row>
    <row r="239" spans="1:40" hidden="1" x14ac:dyDescent="0.25">
      <c r="A239" s="61" t="s">
        <v>115</v>
      </c>
      <c r="B239" s="61" t="s">
        <v>121</v>
      </c>
      <c r="C239" s="61" t="s">
        <v>1447</v>
      </c>
      <c r="D239" s="62">
        <v>140645</v>
      </c>
      <c r="E239" s="62">
        <v>141705</v>
      </c>
      <c r="F239" s="62">
        <v>27701</v>
      </c>
      <c r="G239" s="62">
        <v>21387</v>
      </c>
      <c r="H239" s="62">
        <v>17069</v>
      </c>
      <c r="I239" s="62">
        <v>14734</v>
      </c>
      <c r="J239" s="62">
        <v>11835</v>
      </c>
      <c r="K239" s="62">
        <v>10215</v>
      </c>
      <c r="L239" s="62">
        <v>8324</v>
      </c>
      <c r="M239" s="62">
        <v>6655</v>
      </c>
      <c r="N239" s="62">
        <v>5734</v>
      </c>
      <c r="O239" s="62">
        <v>4148</v>
      </c>
      <c r="P239" s="62">
        <v>3365</v>
      </c>
      <c r="Q239" s="62">
        <v>2964</v>
      </c>
      <c r="R239" s="62">
        <v>2518</v>
      </c>
      <c r="S239" s="62">
        <v>1575</v>
      </c>
      <c r="T239" s="62">
        <v>1074</v>
      </c>
      <c r="U239" s="62">
        <v>735</v>
      </c>
      <c r="V239" s="62">
        <v>612</v>
      </c>
      <c r="W239" s="62">
        <v>28807</v>
      </c>
      <c r="X239" s="62">
        <v>22355</v>
      </c>
      <c r="Y239" s="62">
        <v>17806</v>
      </c>
      <c r="Z239" s="62">
        <v>15004</v>
      </c>
      <c r="AA239" s="62">
        <v>11142</v>
      </c>
      <c r="AB239" s="62">
        <v>9514</v>
      </c>
      <c r="AC239" s="62">
        <v>8322</v>
      </c>
      <c r="AD239" s="62">
        <v>7048</v>
      </c>
      <c r="AE239" s="62">
        <v>5704</v>
      </c>
      <c r="AF239" s="62">
        <v>4412</v>
      </c>
      <c r="AG239" s="62">
        <v>3595</v>
      </c>
      <c r="AH239" s="62">
        <v>2380</v>
      </c>
      <c r="AI239" s="62">
        <v>2035</v>
      </c>
      <c r="AJ239" s="62">
        <v>1306</v>
      </c>
      <c r="AK239" s="62">
        <v>1082</v>
      </c>
      <c r="AL239" s="62">
        <v>650</v>
      </c>
      <c r="AM239" s="62">
        <v>543</v>
      </c>
      <c r="AN239" s="61">
        <f t="shared" si="4"/>
        <v>282350</v>
      </c>
    </row>
    <row r="240" spans="1:40" x14ac:dyDescent="0.25">
      <c r="A240" s="61" t="s">
        <v>182</v>
      </c>
      <c r="B240" s="61" t="s">
        <v>202</v>
      </c>
      <c r="C240" s="61" t="s">
        <v>1623</v>
      </c>
      <c r="D240" s="62">
        <v>139588</v>
      </c>
      <c r="E240" s="62">
        <v>142394</v>
      </c>
      <c r="F240" s="62">
        <v>17418</v>
      </c>
      <c r="G240" s="62">
        <v>18187</v>
      </c>
      <c r="H240" s="62">
        <v>17780</v>
      </c>
      <c r="I240" s="62">
        <v>15619</v>
      </c>
      <c r="J240" s="62">
        <v>11534</v>
      </c>
      <c r="K240" s="62">
        <v>9857</v>
      </c>
      <c r="L240" s="62">
        <v>9070</v>
      </c>
      <c r="M240" s="62">
        <v>8730</v>
      </c>
      <c r="N240" s="62">
        <v>7089</v>
      </c>
      <c r="O240" s="62">
        <v>6336</v>
      </c>
      <c r="P240" s="62">
        <v>4444</v>
      </c>
      <c r="Q240" s="62">
        <v>4445</v>
      </c>
      <c r="R240" s="62">
        <v>2799</v>
      </c>
      <c r="S240" s="62">
        <v>2773</v>
      </c>
      <c r="T240" s="62">
        <v>1554</v>
      </c>
      <c r="U240" s="62">
        <v>1212</v>
      </c>
      <c r="V240" s="62">
        <v>741</v>
      </c>
      <c r="W240" s="62">
        <v>18543</v>
      </c>
      <c r="X240" s="62">
        <v>19760</v>
      </c>
      <c r="Y240" s="62">
        <v>18714</v>
      </c>
      <c r="Z240" s="62">
        <v>17402</v>
      </c>
      <c r="AA240" s="62">
        <v>13243</v>
      </c>
      <c r="AB240" s="62">
        <v>9809</v>
      </c>
      <c r="AC240" s="62">
        <v>8136</v>
      </c>
      <c r="AD240" s="62">
        <v>7470</v>
      </c>
      <c r="AE240" s="62">
        <v>6808</v>
      </c>
      <c r="AF240" s="62">
        <v>5958</v>
      </c>
      <c r="AG240" s="62">
        <v>4581</v>
      </c>
      <c r="AH240" s="62">
        <v>3710</v>
      </c>
      <c r="AI240" s="62">
        <v>2639</v>
      </c>
      <c r="AJ240" s="62">
        <v>2538</v>
      </c>
      <c r="AK240" s="62">
        <v>1374</v>
      </c>
      <c r="AL240" s="62">
        <v>1186</v>
      </c>
      <c r="AM240" s="62">
        <v>523</v>
      </c>
      <c r="AN240" s="61">
        <f t="shared" si="4"/>
        <v>281982</v>
      </c>
    </row>
    <row r="241" spans="1:40" hidden="1" x14ac:dyDescent="0.25">
      <c r="A241" s="61" t="s">
        <v>305</v>
      </c>
      <c r="B241" s="61" t="s">
        <v>307</v>
      </c>
      <c r="C241" s="61" t="s">
        <v>1291</v>
      </c>
      <c r="D241" s="62">
        <v>141035</v>
      </c>
      <c r="E241" s="62">
        <v>140911</v>
      </c>
      <c r="F241" s="62">
        <v>26912</v>
      </c>
      <c r="G241" s="62">
        <v>21988</v>
      </c>
      <c r="H241" s="62">
        <v>16455</v>
      </c>
      <c r="I241" s="62">
        <v>14374</v>
      </c>
      <c r="J241" s="62">
        <v>12336</v>
      </c>
      <c r="K241" s="62">
        <v>10170</v>
      </c>
      <c r="L241" s="62">
        <v>9204</v>
      </c>
      <c r="M241" s="62">
        <v>6632</v>
      </c>
      <c r="N241" s="62">
        <v>6486</v>
      </c>
      <c r="O241" s="62">
        <v>3872</v>
      </c>
      <c r="P241" s="62">
        <v>4253</v>
      </c>
      <c r="Q241" s="62">
        <v>2023</v>
      </c>
      <c r="R241" s="62">
        <v>2568</v>
      </c>
      <c r="S241" s="62">
        <v>1095</v>
      </c>
      <c r="T241" s="62">
        <v>1548</v>
      </c>
      <c r="U241" s="62">
        <v>488</v>
      </c>
      <c r="V241" s="62">
        <v>631</v>
      </c>
      <c r="W241" s="62">
        <v>28763</v>
      </c>
      <c r="X241" s="62">
        <v>22972</v>
      </c>
      <c r="Y241" s="62">
        <v>16842</v>
      </c>
      <c r="Z241" s="62">
        <v>13799</v>
      </c>
      <c r="AA241" s="62">
        <v>9746</v>
      </c>
      <c r="AB241" s="62">
        <v>8726</v>
      </c>
      <c r="AC241" s="62">
        <v>8975</v>
      </c>
      <c r="AD241" s="62">
        <v>6911</v>
      </c>
      <c r="AE241" s="62">
        <v>6781</v>
      </c>
      <c r="AF241" s="62">
        <v>4183</v>
      </c>
      <c r="AG241" s="62">
        <v>4494</v>
      </c>
      <c r="AH241" s="62">
        <v>1903</v>
      </c>
      <c r="AI241" s="62">
        <v>2728</v>
      </c>
      <c r="AJ241" s="62">
        <v>1117</v>
      </c>
      <c r="AK241" s="62">
        <v>1762</v>
      </c>
      <c r="AL241" s="62">
        <v>528</v>
      </c>
      <c r="AM241" s="62">
        <v>681</v>
      </c>
      <c r="AN241" s="61">
        <f t="shared" si="4"/>
        <v>281946</v>
      </c>
    </row>
    <row r="242" spans="1:40" x14ac:dyDescent="0.25">
      <c r="A242" s="61" t="s">
        <v>182</v>
      </c>
      <c r="B242" s="61" t="s">
        <v>204</v>
      </c>
      <c r="C242" s="61" t="s">
        <v>1623</v>
      </c>
      <c r="D242" s="62">
        <v>140111</v>
      </c>
      <c r="E242" s="62">
        <v>141356</v>
      </c>
      <c r="F242" s="62">
        <v>18536</v>
      </c>
      <c r="G242" s="62">
        <v>16331</v>
      </c>
      <c r="H242" s="62">
        <v>16641</v>
      </c>
      <c r="I242" s="62">
        <v>14766</v>
      </c>
      <c r="J242" s="62">
        <v>14436</v>
      </c>
      <c r="K242" s="62">
        <v>12461</v>
      </c>
      <c r="L242" s="62">
        <v>10307</v>
      </c>
      <c r="M242" s="62">
        <v>9147</v>
      </c>
      <c r="N242" s="62">
        <v>6715</v>
      </c>
      <c r="O242" s="62">
        <v>6142</v>
      </c>
      <c r="P242" s="62">
        <v>3949</v>
      </c>
      <c r="Q242" s="62">
        <v>4028</v>
      </c>
      <c r="R242" s="62">
        <v>1964</v>
      </c>
      <c r="S242" s="62">
        <v>1919</v>
      </c>
      <c r="T242" s="62">
        <v>1189</v>
      </c>
      <c r="U242" s="62">
        <v>1025</v>
      </c>
      <c r="V242" s="62">
        <v>555</v>
      </c>
      <c r="W242" s="62">
        <v>19018</v>
      </c>
      <c r="X242" s="62">
        <v>16174</v>
      </c>
      <c r="Y242" s="62">
        <v>15750</v>
      </c>
      <c r="Z242" s="62">
        <v>14574</v>
      </c>
      <c r="AA242" s="62">
        <v>14680</v>
      </c>
      <c r="AB242" s="62">
        <v>13362</v>
      </c>
      <c r="AC242" s="62">
        <v>11144</v>
      </c>
      <c r="AD242" s="62">
        <v>9578</v>
      </c>
      <c r="AE242" s="62">
        <v>7132</v>
      </c>
      <c r="AF242" s="62">
        <v>6300</v>
      </c>
      <c r="AG242" s="62">
        <v>3951</v>
      </c>
      <c r="AH242" s="62">
        <v>4292</v>
      </c>
      <c r="AI242" s="62">
        <v>2013</v>
      </c>
      <c r="AJ242" s="62">
        <v>1895</v>
      </c>
      <c r="AK242" s="62">
        <v>683</v>
      </c>
      <c r="AL242" s="62">
        <v>579</v>
      </c>
      <c r="AM242" s="62">
        <v>231</v>
      </c>
      <c r="AN242" s="61">
        <f t="shared" si="4"/>
        <v>281467</v>
      </c>
    </row>
    <row r="243" spans="1:40" hidden="1" x14ac:dyDescent="0.25">
      <c r="A243" s="61" t="s">
        <v>282</v>
      </c>
      <c r="B243" s="61" t="s">
        <v>285</v>
      </c>
      <c r="C243" s="61" t="s">
        <v>1810</v>
      </c>
      <c r="D243" s="62">
        <v>138727</v>
      </c>
      <c r="E243" s="62">
        <v>141384</v>
      </c>
      <c r="F243" s="62">
        <v>16740</v>
      </c>
      <c r="G243" s="62">
        <v>17044</v>
      </c>
      <c r="H243" s="62">
        <v>17379</v>
      </c>
      <c r="I243" s="62">
        <v>15248</v>
      </c>
      <c r="J243" s="62">
        <v>11565</v>
      </c>
      <c r="K243" s="62">
        <v>9950</v>
      </c>
      <c r="L243" s="62">
        <v>8802</v>
      </c>
      <c r="M243" s="62">
        <v>8867</v>
      </c>
      <c r="N243" s="62">
        <v>7230</v>
      </c>
      <c r="O243" s="62">
        <v>6650</v>
      </c>
      <c r="P243" s="62">
        <v>4820</v>
      </c>
      <c r="Q243" s="62">
        <v>4420</v>
      </c>
      <c r="R243" s="62">
        <v>3679</v>
      </c>
      <c r="S243" s="62">
        <v>3633</v>
      </c>
      <c r="T243" s="62">
        <v>1411</v>
      </c>
      <c r="U243" s="62">
        <v>916</v>
      </c>
      <c r="V243" s="62">
        <v>373</v>
      </c>
      <c r="W243" s="62">
        <v>17627</v>
      </c>
      <c r="X243" s="62">
        <v>18386</v>
      </c>
      <c r="Y243" s="62">
        <v>18946</v>
      </c>
      <c r="Z243" s="62">
        <v>17418</v>
      </c>
      <c r="AA243" s="62">
        <v>13338</v>
      </c>
      <c r="AB243" s="62">
        <v>10015</v>
      </c>
      <c r="AC243" s="62">
        <v>8066</v>
      </c>
      <c r="AD243" s="62">
        <v>7488</v>
      </c>
      <c r="AE243" s="62">
        <v>6922</v>
      </c>
      <c r="AF243" s="62">
        <v>6091</v>
      </c>
      <c r="AG243" s="62">
        <v>4929</v>
      </c>
      <c r="AH243" s="62">
        <v>3624</v>
      </c>
      <c r="AI243" s="62">
        <v>3298</v>
      </c>
      <c r="AJ243" s="62">
        <v>2378</v>
      </c>
      <c r="AK243" s="62">
        <v>1482</v>
      </c>
      <c r="AL243" s="62">
        <v>913</v>
      </c>
      <c r="AM243" s="62">
        <v>463</v>
      </c>
      <c r="AN243" s="61">
        <f t="shared" si="4"/>
        <v>280111</v>
      </c>
    </row>
    <row r="244" spans="1:40" hidden="1" x14ac:dyDescent="0.25">
      <c r="A244" s="61" t="s">
        <v>681</v>
      </c>
      <c r="B244" s="61" t="s">
        <v>690</v>
      </c>
      <c r="C244" s="61" t="s">
        <v>1321</v>
      </c>
      <c r="D244" s="62">
        <v>139904</v>
      </c>
      <c r="E244" s="62">
        <v>140109</v>
      </c>
      <c r="F244" s="62">
        <v>25779</v>
      </c>
      <c r="G244" s="62">
        <v>21333</v>
      </c>
      <c r="H244" s="62">
        <v>17547</v>
      </c>
      <c r="I244" s="62">
        <v>14643</v>
      </c>
      <c r="J244" s="62">
        <v>11917</v>
      </c>
      <c r="K244" s="62">
        <v>10115</v>
      </c>
      <c r="L244" s="62">
        <v>8245</v>
      </c>
      <c r="M244" s="62">
        <v>6874</v>
      </c>
      <c r="N244" s="62">
        <v>5856</v>
      </c>
      <c r="O244" s="62">
        <v>4337</v>
      </c>
      <c r="P244" s="62">
        <v>3518</v>
      </c>
      <c r="Q244" s="62">
        <v>2782</v>
      </c>
      <c r="R244" s="62">
        <v>2204</v>
      </c>
      <c r="S244" s="62">
        <v>1647</v>
      </c>
      <c r="T244" s="62">
        <v>1440</v>
      </c>
      <c r="U244" s="62">
        <v>978</v>
      </c>
      <c r="V244" s="62">
        <v>689</v>
      </c>
      <c r="W244" s="62">
        <v>26340</v>
      </c>
      <c r="X244" s="62">
        <v>21657</v>
      </c>
      <c r="Y244" s="62">
        <v>17766</v>
      </c>
      <c r="Z244" s="62">
        <v>14413</v>
      </c>
      <c r="AA244" s="62">
        <v>10985</v>
      </c>
      <c r="AB244" s="62">
        <v>9862</v>
      </c>
      <c r="AC244" s="62">
        <v>8520</v>
      </c>
      <c r="AD244" s="62">
        <v>7783</v>
      </c>
      <c r="AE244" s="62">
        <v>5755</v>
      </c>
      <c r="AF244" s="62">
        <v>4646</v>
      </c>
      <c r="AG244" s="62">
        <v>3216</v>
      </c>
      <c r="AH244" s="62">
        <v>2915</v>
      </c>
      <c r="AI244" s="62">
        <v>1939</v>
      </c>
      <c r="AJ244" s="62">
        <v>1599</v>
      </c>
      <c r="AK244" s="62">
        <v>1220</v>
      </c>
      <c r="AL244" s="62">
        <v>897</v>
      </c>
      <c r="AM244" s="62">
        <v>596</v>
      </c>
      <c r="AN244" s="61">
        <f t="shared" si="4"/>
        <v>280013</v>
      </c>
    </row>
    <row r="245" spans="1:40" hidden="1" x14ac:dyDescent="0.25">
      <c r="A245" s="61" t="s">
        <v>305</v>
      </c>
      <c r="B245" s="61" t="s">
        <v>320</v>
      </c>
      <c r="C245" s="61" t="s">
        <v>1291</v>
      </c>
      <c r="D245" s="62">
        <v>136204</v>
      </c>
      <c r="E245" s="62">
        <v>143737</v>
      </c>
      <c r="F245" s="62">
        <v>26694</v>
      </c>
      <c r="G245" s="62">
        <v>20324</v>
      </c>
      <c r="H245" s="62">
        <v>16617</v>
      </c>
      <c r="I245" s="62">
        <v>15285</v>
      </c>
      <c r="J245" s="62">
        <v>11881</v>
      </c>
      <c r="K245" s="62">
        <v>9843</v>
      </c>
      <c r="L245" s="62">
        <v>8180</v>
      </c>
      <c r="M245" s="62">
        <v>6453</v>
      </c>
      <c r="N245" s="62">
        <v>5625</v>
      </c>
      <c r="O245" s="62">
        <v>3935</v>
      </c>
      <c r="P245" s="62">
        <v>3744</v>
      </c>
      <c r="Q245" s="62">
        <v>1913</v>
      </c>
      <c r="R245" s="62">
        <v>2163</v>
      </c>
      <c r="S245" s="62">
        <v>1147</v>
      </c>
      <c r="T245" s="62">
        <v>1330</v>
      </c>
      <c r="U245" s="62">
        <v>511</v>
      </c>
      <c r="V245" s="62">
        <v>559</v>
      </c>
      <c r="W245" s="62">
        <v>28600</v>
      </c>
      <c r="X245" s="62">
        <v>22686</v>
      </c>
      <c r="Y245" s="62">
        <v>18069</v>
      </c>
      <c r="Z245" s="62">
        <v>15100</v>
      </c>
      <c r="AA245" s="62">
        <v>11371</v>
      </c>
      <c r="AB245" s="62">
        <v>9701</v>
      </c>
      <c r="AC245" s="62">
        <v>8588</v>
      </c>
      <c r="AD245" s="62">
        <v>7301</v>
      </c>
      <c r="AE245" s="62">
        <v>6251</v>
      </c>
      <c r="AF245" s="62">
        <v>4484</v>
      </c>
      <c r="AG245" s="62">
        <v>4011</v>
      </c>
      <c r="AH245" s="62">
        <v>2132</v>
      </c>
      <c r="AI245" s="62">
        <v>2128</v>
      </c>
      <c r="AJ245" s="62">
        <v>970</v>
      </c>
      <c r="AK245" s="62">
        <v>1286</v>
      </c>
      <c r="AL245" s="62">
        <v>531</v>
      </c>
      <c r="AM245" s="62">
        <v>528</v>
      </c>
      <c r="AN245" s="61">
        <f t="shared" si="4"/>
        <v>279941</v>
      </c>
    </row>
    <row r="246" spans="1:40" hidden="1" x14ac:dyDescent="0.25">
      <c r="A246" s="61" t="s">
        <v>38</v>
      </c>
      <c r="B246" s="61" t="s">
        <v>47</v>
      </c>
      <c r="C246" s="61" t="s">
        <v>1633</v>
      </c>
      <c r="D246" s="62">
        <v>137589</v>
      </c>
      <c r="E246" s="62">
        <v>141849</v>
      </c>
      <c r="F246" s="62">
        <v>16477</v>
      </c>
      <c r="G246" s="62">
        <v>17145</v>
      </c>
      <c r="H246" s="62">
        <v>17377</v>
      </c>
      <c r="I246" s="62">
        <v>15706</v>
      </c>
      <c r="J246" s="62">
        <v>11184</v>
      </c>
      <c r="K246" s="62">
        <v>9625</v>
      </c>
      <c r="L246" s="62">
        <v>9074</v>
      </c>
      <c r="M246" s="62">
        <v>8971</v>
      </c>
      <c r="N246" s="62">
        <v>7345</v>
      </c>
      <c r="O246" s="62">
        <v>6703</v>
      </c>
      <c r="P246" s="62">
        <v>5304</v>
      </c>
      <c r="Q246" s="62">
        <v>3543</v>
      </c>
      <c r="R246" s="62">
        <v>3018</v>
      </c>
      <c r="S246" s="62">
        <v>3222</v>
      </c>
      <c r="T246" s="62">
        <v>1588</v>
      </c>
      <c r="U246" s="62">
        <v>866</v>
      </c>
      <c r="V246" s="62">
        <v>441</v>
      </c>
      <c r="W246" s="62">
        <v>17487</v>
      </c>
      <c r="X246" s="62">
        <v>18527</v>
      </c>
      <c r="Y246" s="62">
        <v>18618</v>
      </c>
      <c r="Z246" s="62">
        <v>17570</v>
      </c>
      <c r="AA246" s="62">
        <v>13615</v>
      </c>
      <c r="AB246" s="62">
        <v>10283</v>
      </c>
      <c r="AC246" s="62">
        <v>8225</v>
      </c>
      <c r="AD246" s="62">
        <v>7680</v>
      </c>
      <c r="AE246" s="62">
        <v>7036</v>
      </c>
      <c r="AF246" s="62">
        <v>6262</v>
      </c>
      <c r="AG246" s="62">
        <v>4628</v>
      </c>
      <c r="AH246" s="62">
        <v>3518</v>
      </c>
      <c r="AI246" s="62">
        <v>3299</v>
      </c>
      <c r="AJ246" s="62">
        <v>2316</v>
      </c>
      <c r="AK246" s="62">
        <v>1166</v>
      </c>
      <c r="AL246" s="62">
        <v>1195</v>
      </c>
      <c r="AM246" s="62">
        <v>424</v>
      </c>
      <c r="AN246" s="61">
        <f t="shared" si="4"/>
        <v>279438</v>
      </c>
    </row>
    <row r="247" spans="1:40" hidden="1" x14ac:dyDescent="0.25">
      <c r="A247" s="61" t="s">
        <v>395</v>
      </c>
      <c r="B247" s="61" t="s">
        <v>412</v>
      </c>
      <c r="C247" s="61" t="s">
        <v>1310</v>
      </c>
      <c r="D247" s="62">
        <v>139307</v>
      </c>
      <c r="E247" s="62">
        <v>139905</v>
      </c>
      <c r="F247" s="62">
        <v>28477</v>
      </c>
      <c r="G247" s="62">
        <v>22433</v>
      </c>
      <c r="H247" s="62">
        <v>16490</v>
      </c>
      <c r="I247" s="62">
        <v>13994</v>
      </c>
      <c r="J247" s="62">
        <v>11881</v>
      </c>
      <c r="K247" s="62">
        <v>10129</v>
      </c>
      <c r="L247" s="62">
        <v>8539</v>
      </c>
      <c r="M247" s="62">
        <v>6489</v>
      </c>
      <c r="N247" s="62">
        <v>5792</v>
      </c>
      <c r="O247" s="62">
        <v>3779</v>
      </c>
      <c r="P247" s="62">
        <v>3364</v>
      </c>
      <c r="Q247" s="62">
        <v>2152</v>
      </c>
      <c r="R247" s="62">
        <v>2339</v>
      </c>
      <c r="S247" s="62">
        <v>1121</v>
      </c>
      <c r="T247" s="62">
        <v>1228</v>
      </c>
      <c r="U247" s="62">
        <v>516</v>
      </c>
      <c r="V247" s="62">
        <v>584</v>
      </c>
      <c r="W247" s="62">
        <v>30360</v>
      </c>
      <c r="X247" s="62">
        <v>23339</v>
      </c>
      <c r="Y247" s="62">
        <v>17565</v>
      </c>
      <c r="Z247" s="62">
        <v>13995</v>
      </c>
      <c r="AA247" s="62">
        <v>9894</v>
      </c>
      <c r="AB247" s="62">
        <v>8701</v>
      </c>
      <c r="AC247" s="62">
        <v>8119</v>
      </c>
      <c r="AD247" s="62">
        <v>6684</v>
      </c>
      <c r="AE247" s="62">
        <v>5741</v>
      </c>
      <c r="AF247" s="62">
        <v>4170</v>
      </c>
      <c r="AG247" s="62">
        <v>3751</v>
      </c>
      <c r="AH247" s="62">
        <v>2144</v>
      </c>
      <c r="AI247" s="62">
        <v>2074</v>
      </c>
      <c r="AJ247" s="62">
        <v>1111</v>
      </c>
      <c r="AK247" s="62">
        <v>1168</v>
      </c>
      <c r="AL247" s="62">
        <v>528</v>
      </c>
      <c r="AM247" s="62">
        <v>561</v>
      </c>
      <c r="AN247" s="61">
        <f t="shared" si="4"/>
        <v>279212</v>
      </c>
    </row>
    <row r="248" spans="1:40" hidden="1" x14ac:dyDescent="0.25">
      <c r="A248" s="61" t="s">
        <v>595</v>
      </c>
      <c r="B248" s="61" t="s">
        <v>597</v>
      </c>
      <c r="C248" s="61" t="s">
        <v>1077</v>
      </c>
      <c r="D248" s="62">
        <v>140687</v>
      </c>
      <c r="E248" s="62">
        <v>138371</v>
      </c>
      <c r="F248" s="62">
        <v>18205</v>
      </c>
      <c r="G248" s="62">
        <v>17392</v>
      </c>
      <c r="H248" s="62">
        <v>16927</v>
      </c>
      <c r="I248" s="62">
        <v>13528</v>
      </c>
      <c r="J248" s="62">
        <v>11081</v>
      </c>
      <c r="K248" s="62">
        <v>10357</v>
      </c>
      <c r="L248" s="62">
        <v>9355</v>
      </c>
      <c r="M248" s="62">
        <v>8248</v>
      </c>
      <c r="N248" s="62">
        <v>7253</v>
      </c>
      <c r="O248" s="62">
        <v>5992</v>
      </c>
      <c r="P248" s="62">
        <v>5190</v>
      </c>
      <c r="Q248" s="62">
        <v>5189</v>
      </c>
      <c r="R248" s="62">
        <v>4026</v>
      </c>
      <c r="S248" s="62">
        <v>3445</v>
      </c>
      <c r="T248" s="62">
        <v>2222</v>
      </c>
      <c r="U248" s="62">
        <v>1388</v>
      </c>
      <c r="V248" s="62">
        <v>889</v>
      </c>
      <c r="W248" s="62">
        <v>18635</v>
      </c>
      <c r="X248" s="62">
        <v>17192</v>
      </c>
      <c r="Y248" s="62">
        <v>16770</v>
      </c>
      <c r="Z248" s="62">
        <v>14249</v>
      </c>
      <c r="AA248" s="62">
        <v>12171</v>
      </c>
      <c r="AB248" s="62">
        <v>10716</v>
      </c>
      <c r="AC248" s="62">
        <v>9609</v>
      </c>
      <c r="AD248" s="62">
        <v>8625</v>
      </c>
      <c r="AE248" s="62">
        <v>7065</v>
      </c>
      <c r="AF248" s="62">
        <v>6186</v>
      </c>
      <c r="AG248" s="62">
        <v>4446</v>
      </c>
      <c r="AH248" s="62">
        <v>4211</v>
      </c>
      <c r="AI248" s="62">
        <v>2921</v>
      </c>
      <c r="AJ248" s="62">
        <v>2659</v>
      </c>
      <c r="AK248" s="62">
        <v>1415</v>
      </c>
      <c r="AL248" s="62">
        <v>945</v>
      </c>
      <c r="AM248" s="62">
        <v>556</v>
      </c>
      <c r="AN248" s="61">
        <f t="shared" si="4"/>
        <v>279058</v>
      </c>
    </row>
    <row r="249" spans="1:40" hidden="1" x14ac:dyDescent="0.25">
      <c r="A249" s="61" t="s">
        <v>16</v>
      </c>
      <c r="B249" s="61" t="s">
        <v>34</v>
      </c>
      <c r="C249" s="61" t="s">
        <v>1667</v>
      </c>
      <c r="D249" s="62">
        <v>139452</v>
      </c>
      <c r="E249" s="62">
        <v>139085</v>
      </c>
      <c r="F249" s="62">
        <v>24258</v>
      </c>
      <c r="G249" s="62">
        <v>21359</v>
      </c>
      <c r="H249" s="62">
        <v>17140</v>
      </c>
      <c r="I249" s="62">
        <v>15765</v>
      </c>
      <c r="J249" s="62">
        <v>12636</v>
      </c>
      <c r="K249" s="62">
        <v>9914</v>
      </c>
      <c r="L249" s="62">
        <v>8685</v>
      </c>
      <c r="M249" s="62">
        <v>6608</v>
      </c>
      <c r="N249" s="62">
        <v>5727</v>
      </c>
      <c r="O249" s="62">
        <v>3928</v>
      </c>
      <c r="P249" s="62">
        <v>3534</v>
      </c>
      <c r="Q249" s="62">
        <v>2638</v>
      </c>
      <c r="R249" s="62">
        <v>2263</v>
      </c>
      <c r="S249" s="62">
        <v>1867</v>
      </c>
      <c r="T249" s="62">
        <v>1611</v>
      </c>
      <c r="U249" s="62">
        <v>889</v>
      </c>
      <c r="V249" s="62">
        <v>630</v>
      </c>
      <c r="W249" s="62">
        <v>25489</v>
      </c>
      <c r="X249" s="62">
        <v>21614</v>
      </c>
      <c r="Y249" s="62">
        <v>17457</v>
      </c>
      <c r="Z249" s="62">
        <v>14487</v>
      </c>
      <c r="AA249" s="62">
        <v>10841</v>
      </c>
      <c r="AB249" s="62">
        <v>9654</v>
      </c>
      <c r="AC249" s="62">
        <v>8616</v>
      </c>
      <c r="AD249" s="62">
        <v>7360</v>
      </c>
      <c r="AE249" s="62">
        <v>6333</v>
      </c>
      <c r="AF249" s="62">
        <v>4551</v>
      </c>
      <c r="AG249" s="62">
        <v>3495</v>
      </c>
      <c r="AH249" s="62">
        <v>2769</v>
      </c>
      <c r="AI249" s="62">
        <v>2135</v>
      </c>
      <c r="AJ249" s="62">
        <v>1708</v>
      </c>
      <c r="AK249" s="62">
        <v>1235</v>
      </c>
      <c r="AL249" s="62">
        <v>844</v>
      </c>
      <c r="AM249" s="62">
        <v>497</v>
      </c>
      <c r="AN249" s="61">
        <f t="shared" si="4"/>
        <v>278537</v>
      </c>
    </row>
    <row r="250" spans="1:40" x14ac:dyDescent="0.25">
      <c r="A250" s="61" t="s">
        <v>182</v>
      </c>
      <c r="B250" s="61" t="s">
        <v>197</v>
      </c>
      <c r="C250" s="61" t="s">
        <v>1212</v>
      </c>
      <c r="D250" s="62">
        <v>135909</v>
      </c>
      <c r="E250" s="62">
        <v>142408</v>
      </c>
      <c r="F250" s="62">
        <v>17367</v>
      </c>
      <c r="G250" s="62">
        <v>14827</v>
      </c>
      <c r="H250" s="62">
        <v>16532</v>
      </c>
      <c r="I250" s="62">
        <v>15035</v>
      </c>
      <c r="J250" s="62">
        <v>15145</v>
      </c>
      <c r="K250" s="62">
        <v>12918</v>
      </c>
      <c r="L250" s="62">
        <v>9889</v>
      </c>
      <c r="M250" s="62">
        <v>8503</v>
      </c>
      <c r="N250" s="62">
        <v>6008</v>
      </c>
      <c r="O250" s="62">
        <v>5452</v>
      </c>
      <c r="P250" s="62">
        <v>3910</v>
      </c>
      <c r="Q250" s="62">
        <v>3496</v>
      </c>
      <c r="R250" s="62">
        <v>2039</v>
      </c>
      <c r="S250" s="62">
        <v>2154</v>
      </c>
      <c r="T250" s="62">
        <v>1090</v>
      </c>
      <c r="U250" s="62">
        <v>1052</v>
      </c>
      <c r="V250" s="62">
        <v>492</v>
      </c>
      <c r="W250" s="62">
        <v>18041</v>
      </c>
      <c r="X250" s="62">
        <v>14982</v>
      </c>
      <c r="Y250" s="62">
        <v>15515</v>
      </c>
      <c r="Z250" s="62">
        <v>14343</v>
      </c>
      <c r="AA250" s="62">
        <v>15655</v>
      </c>
      <c r="AB250" s="62">
        <v>13996</v>
      </c>
      <c r="AC250" s="62">
        <v>11657</v>
      </c>
      <c r="AD250" s="62">
        <v>9918</v>
      </c>
      <c r="AE250" s="62">
        <v>7444</v>
      </c>
      <c r="AF250" s="62">
        <v>6342</v>
      </c>
      <c r="AG250" s="62">
        <v>4195</v>
      </c>
      <c r="AH250" s="62">
        <v>4068</v>
      </c>
      <c r="AI250" s="62">
        <v>2188</v>
      </c>
      <c r="AJ250" s="62">
        <v>2024</v>
      </c>
      <c r="AK250" s="62">
        <v>962</v>
      </c>
      <c r="AL250" s="62">
        <v>789</v>
      </c>
      <c r="AM250" s="62">
        <v>289</v>
      </c>
      <c r="AN250" s="61">
        <f t="shared" si="4"/>
        <v>278317</v>
      </c>
    </row>
    <row r="251" spans="1:40" hidden="1" x14ac:dyDescent="0.25">
      <c r="A251" s="61" t="s">
        <v>240</v>
      </c>
      <c r="B251" s="61" t="s">
        <v>1120</v>
      </c>
      <c r="C251" s="61" t="s">
        <v>1122</v>
      </c>
      <c r="D251" s="62">
        <v>137062</v>
      </c>
      <c r="E251" s="62">
        <v>140677</v>
      </c>
      <c r="F251" s="62">
        <v>16159</v>
      </c>
      <c r="G251" s="62">
        <v>18028</v>
      </c>
      <c r="H251" s="62">
        <v>18319</v>
      </c>
      <c r="I251" s="62">
        <v>15985</v>
      </c>
      <c r="J251" s="62">
        <v>11165</v>
      </c>
      <c r="K251" s="62">
        <v>10117</v>
      </c>
      <c r="L251" s="62">
        <v>8831</v>
      </c>
      <c r="M251" s="62">
        <v>8343</v>
      </c>
      <c r="N251" s="62">
        <v>6372</v>
      </c>
      <c r="O251" s="62">
        <v>5912</v>
      </c>
      <c r="P251" s="62">
        <v>4604</v>
      </c>
      <c r="Q251" s="62">
        <v>5254</v>
      </c>
      <c r="R251" s="62">
        <v>3138</v>
      </c>
      <c r="S251" s="62">
        <v>1769</v>
      </c>
      <c r="T251" s="62">
        <v>1082</v>
      </c>
      <c r="U251" s="62">
        <v>1525</v>
      </c>
      <c r="V251" s="62">
        <v>459</v>
      </c>
      <c r="W251" s="62">
        <v>17082</v>
      </c>
      <c r="X251" s="62">
        <v>18742</v>
      </c>
      <c r="Y251" s="62">
        <v>20009</v>
      </c>
      <c r="Z251" s="62">
        <v>17559</v>
      </c>
      <c r="AA251" s="62">
        <v>12824</v>
      </c>
      <c r="AB251" s="62">
        <v>8952</v>
      </c>
      <c r="AC251" s="62">
        <v>8691</v>
      </c>
      <c r="AD251" s="62">
        <v>6904</v>
      </c>
      <c r="AE251" s="62">
        <v>7102</v>
      </c>
      <c r="AF251" s="62">
        <v>6129</v>
      </c>
      <c r="AG251" s="62">
        <v>5062</v>
      </c>
      <c r="AH251" s="62">
        <v>2988</v>
      </c>
      <c r="AI251" s="62">
        <v>2808</v>
      </c>
      <c r="AJ251" s="62">
        <v>2710</v>
      </c>
      <c r="AK251" s="62">
        <v>2005</v>
      </c>
      <c r="AL251" s="62">
        <v>661</v>
      </c>
      <c r="AM251" s="62">
        <v>449</v>
      </c>
      <c r="AN251" s="61">
        <f t="shared" si="4"/>
        <v>277739</v>
      </c>
    </row>
    <row r="252" spans="1:40" hidden="1" x14ac:dyDescent="0.25">
      <c r="A252" s="61" t="s">
        <v>713</v>
      </c>
      <c r="B252" s="61" t="s">
        <v>1388</v>
      </c>
      <c r="C252" s="61" t="s">
        <v>1390</v>
      </c>
      <c r="D252" s="62">
        <v>139976</v>
      </c>
      <c r="E252" s="62">
        <v>137699</v>
      </c>
      <c r="F252" s="62">
        <v>26750</v>
      </c>
      <c r="G252" s="62">
        <v>23441</v>
      </c>
      <c r="H252" s="62">
        <v>15347</v>
      </c>
      <c r="I252" s="62">
        <v>13996</v>
      </c>
      <c r="J252" s="62">
        <v>12812</v>
      </c>
      <c r="K252" s="62">
        <v>10979</v>
      </c>
      <c r="L252" s="62">
        <v>9535</v>
      </c>
      <c r="M252" s="62">
        <v>6184</v>
      </c>
      <c r="N252" s="62">
        <v>6208</v>
      </c>
      <c r="O252" s="62">
        <v>2946</v>
      </c>
      <c r="P252" s="62">
        <v>3809</v>
      </c>
      <c r="Q252" s="62">
        <v>1864</v>
      </c>
      <c r="R252" s="62">
        <v>2409</v>
      </c>
      <c r="S252" s="62">
        <v>1104</v>
      </c>
      <c r="T252" s="62">
        <v>1447</v>
      </c>
      <c r="U252" s="62">
        <v>557</v>
      </c>
      <c r="V252" s="62">
        <v>588</v>
      </c>
      <c r="W252" s="62">
        <v>28405</v>
      </c>
      <c r="X252" s="62">
        <v>24090</v>
      </c>
      <c r="Y252" s="62">
        <v>15964</v>
      </c>
      <c r="Z252" s="62">
        <v>13121</v>
      </c>
      <c r="AA252" s="62">
        <v>8525</v>
      </c>
      <c r="AB252" s="62">
        <v>8254</v>
      </c>
      <c r="AC252" s="62">
        <v>8825</v>
      </c>
      <c r="AD252" s="62">
        <v>7069</v>
      </c>
      <c r="AE252" s="62">
        <v>6343</v>
      </c>
      <c r="AF252" s="62">
        <v>3773</v>
      </c>
      <c r="AG252" s="62">
        <v>4175</v>
      </c>
      <c r="AH252" s="62">
        <v>2566</v>
      </c>
      <c r="AI252" s="62">
        <v>2655</v>
      </c>
      <c r="AJ252" s="62">
        <v>1322</v>
      </c>
      <c r="AK252" s="62">
        <v>1444</v>
      </c>
      <c r="AL252" s="62">
        <v>624</v>
      </c>
      <c r="AM252" s="62">
        <v>544</v>
      </c>
      <c r="AN252" s="61">
        <f t="shared" si="4"/>
        <v>277675</v>
      </c>
    </row>
    <row r="253" spans="1:40" hidden="1" x14ac:dyDescent="0.25">
      <c r="A253" s="61" t="s">
        <v>38</v>
      </c>
      <c r="B253" s="61" t="s">
        <v>50</v>
      </c>
      <c r="C253" s="61" t="s">
        <v>1534</v>
      </c>
      <c r="D253" s="62">
        <v>135778</v>
      </c>
      <c r="E253" s="62">
        <v>141765</v>
      </c>
      <c r="F253" s="62">
        <v>15420</v>
      </c>
      <c r="G253" s="62">
        <v>17082</v>
      </c>
      <c r="H253" s="62">
        <v>17182</v>
      </c>
      <c r="I253" s="62">
        <v>15911</v>
      </c>
      <c r="J253" s="62">
        <v>11541</v>
      </c>
      <c r="K253" s="62">
        <v>10403</v>
      </c>
      <c r="L253" s="62">
        <v>9197</v>
      </c>
      <c r="M253" s="62">
        <v>9052</v>
      </c>
      <c r="N253" s="62">
        <v>7105</v>
      </c>
      <c r="O253" s="62">
        <v>6359</v>
      </c>
      <c r="P253" s="62">
        <v>4560</v>
      </c>
      <c r="Q253" s="62">
        <v>4222</v>
      </c>
      <c r="R253" s="62">
        <v>2973</v>
      </c>
      <c r="S253" s="62">
        <v>2512</v>
      </c>
      <c r="T253" s="62">
        <v>1179</v>
      </c>
      <c r="U253" s="62">
        <v>800</v>
      </c>
      <c r="V253" s="62">
        <v>280</v>
      </c>
      <c r="W253" s="62">
        <v>16742</v>
      </c>
      <c r="X253" s="62">
        <v>18067</v>
      </c>
      <c r="Y253" s="62">
        <v>18314</v>
      </c>
      <c r="Z253" s="62">
        <v>17534</v>
      </c>
      <c r="AA253" s="62">
        <v>13518</v>
      </c>
      <c r="AB253" s="62">
        <v>10425</v>
      </c>
      <c r="AC253" s="62">
        <v>8789</v>
      </c>
      <c r="AD253" s="62">
        <v>8127</v>
      </c>
      <c r="AE253" s="62">
        <v>7169</v>
      </c>
      <c r="AF253" s="62">
        <v>6214</v>
      </c>
      <c r="AG253" s="62">
        <v>4429</v>
      </c>
      <c r="AH253" s="62">
        <v>4233</v>
      </c>
      <c r="AI253" s="62">
        <v>3207</v>
      </c>
      <c r="AJ253" s="62">
        <v>2382</v>
      </c>
      <c r="AK253" s="62">
        <v>1430</v>
      </c>
      <c r="AL253" s="62">
        <v>869</v>
      </c>
      <c r="AM253" s="62">
        <v>316</v>
      </c>
      <c r="AN253" s="61">
        <f t="shared" si="4"/>
        <v>277543</v>
      </c>
    </row>
    <row r="254" spans="1:40" hidden="1" x14ac:dyDescent="0.25">
      <c r="A254" s="61" t="s">
        <v>574</v>
      </c>
      <c r="B254" s="61" t="s">
        <v>581</v>
      </c>
      <c r="C254" s="61" t="s">
        <v>1260</v>
      </c>
      <c r="D254" s="62">
        <v>129535</v>
      </c>
      <c r="E254" s="62">
        <v>147763</v>
      </c>
      <c r="F254" s="62">
        <v>11015</v>
      </c>
      <c r="G254" s="62">
        <v>11680</v>
      </c>
      <c r="H254" s="62">
        <v>13909</v>
      </c>
      <c r="I254" s="62">
        <v>15880</v>
      </c>
      <c r="J254" s="62">
        <v>18773</v>
      </c>
      <c r="K254" s="62">
        <v>12734</v>
      </c>
      <c r="L254" s="62">
        <v>7946</v>
      </c>
      <c r="M254" s="62">
        <v>7186</v>
      </c>
      <c r="N254" s="62">
        <v>6331</v>
      </c>
      <c r="O254" s="62">
        <v>5947</v>
      </c>
      <c r="P254" s="62">
        <v>4796</v>
      </c>
      <c r="Q254" s="62">
        <v>4741</v>
      </c>
      <c r="R254" s="62">
        <v>2876</v>
      </c>
      <c r="S254" s="62">
        <v>2452</v>
      </c>
      <c r="T254" s="62">
        <v>1512</v>
      </c>
      <c r="U254" s="62">
        <v>1082</v>
      </c>
      <c r="V254" s="62">
        <v>675</v>
      </c>
      <c r="W254" s="62">
        <v>11417</v>
      </c>
      <c r="X254" s="62">
        <v>12410</v>
      </c>
      <c r="Y254" s="62">
        <v>13713</v>
      </c>
      <c r="Z254" s="62">
        <v>18930</v>
      </c>
      <c r="AA254" s="62">
        <v>29346</v>
      </c>
      <c r="AB254" s="62">
        <v>18174</v>
      </c>
      <c r="AC254" s="62">
        <v>10027</v>
      </c>
      <c r="AD254" s="62">
        <v>7159</v>
      </c>
      <c r="AE254" s="62">
        <v>6335</v>
      </c>
      <c r="AF254" s="62">
        <v>5474</v>
      </c>
      <c r="AG254" s="62">
        <v>4231</v>
      </c>
      <c r="AH254" s="62">
        <v>3843</v>
      </c>
      <c r="AI254" s="62">
        <v>2594</v>
      </c>
      <c r="AJ254" s="62">
        <v>1969</v>
      </c>
      <c r="AK254" s="62">
        <v>1116</v>
      </c>
      <c r="AL254" s="62">
        <v>699</v>
      </c>
      <c r="AM254" s="62">
        <v>326</v>
      </c>
      <c r="AN254" s="61">
        <f t="shared" si="4"/>
        <v>277298</v>
      </c>
    </row>
    <row r="255" spans="1:40" hidden="1" x14ac:dyDescent="0.25">
      <c r="A255" s="61" t="s">
        <v>595</v>
      </c>
      <c r="B255" s="61" t="s">
        <v>614</v>
      </c>
      <c r="C255" s="61" t="s">
        <v>1077</v>
      </c>
      <c r="D255" s="62">
        <v>139219</v>
      </c>
      <c r="E255" s="62">
        <v>138034</v>
      </c>
      <c r="F255" s="62">
        <v>15680</v>
      </c>
      <c r="G255" s="62">
        <v>15937</v>
      </c>
      <c r="H255" s="62">
        <v>17791</v>
      </c>
      <c r="I255" s="62">
        <v>14780</v>
      </c>
      <c r="J255" s="62">
        <v>11220</v>
      </c>
      <c r="K255" s="62">
        <v>10108</v>
      </c>
      <c r="L255" s="62">
        <v>9133</v>
      </c>
      <c r="M255" s="62">
        <v>8997</v>
      </c>
      <c r="N255" s="62">
        <v>7210</v>
      </c>
      <c r="O255" s="62">
        <v>6890</v>
      </c>
      <c r="P255" s="62">
        <v>5280</v>
      </c>
      <c r="Q255" s="62">
        <v>5252</v>
      </c>
      <c r="R255" s="62">
        <v>3544</v>
      </c>
      <c r="S255" s="62">
        <v>3364</v>
      </c>
      <c r="T255" s="62">
        <v>1929</v>
      </c>
      <c r="U255" s="62">
        <v>1316</v>
      </c>
      <c r="V255" s="62">
        <v>788</v>
      </c>
      <c r="W255" s="62">
        <v>16810</v>
      </c>
      <c r="X255" s="62">
        <v>16344</v>
      </c>
      <c r="Y255" s="62">
        <v>18175</v>
      </c>
      <c r="Z255" s="62">
        <v>16005</v>
      </c>
      <c r="AA255" s="62">
        <v>12703</v>
      </c>
      <c r="AB255" s="62">
        <v>10489</v>
      </c>
      <c r="AC255" s="62">
        <v>8716</v>
      </c>
      <c r="AD255" s="62">
        <v>8175</v>
      </c>
      <c r="AE255" s="62">
        <v>7108</v>
      </c>
      <c r="AF255" s="62">
        <v>6075</v>
      </c>
      <c r="AG255" s="62">
        <v>4575</v>
      </c>
      <c r="AH255" s="62">
        <v>4293</v>
      </c>
      <c r="AI255" s="62">
        <v>3009</v>
      </c>
      <c r="AJ255" s="62">
        <v>2531</v>
      </c>
      <c r="AK255" s="62">
        <v>1575</v>
      </c>
      <c r="AL255" s="62">
        <v>927</v>
      </c>
      <c r="AM255" s="62">
        <v>524</v>
      </c>
      <c r="AN255" s="61">
        <f t="shared" si="4"/>
        <v>277253</v>
      </c>
    </row>
    <row r="256" spans="1:40" hidden="1" x14ac:dyDescent="0.25">
      <c r="A256" s="61" t="s">
        <v>450</v>
      </c>
      <c r="B256" s="61" t="s">
        <v>466</v>
      </c>
      <c r="C256" s="61" t="s">
        <v>1874</v>
      </c>
      <c r="D256" s="62">
        <v>137035</v>
      </c>
      <c r="E256" s="62">
        <v>140064</v>
      </c>
      <c r="F256" s="62">
        <v>23550</v>
      </c>
      <c r="G256" s="62">
        <v>18810</v>
      </c>
      <c r="H256" s="62">
        <v>17359</v>
      </c>
      <c r="I256" s="62">
        <v>15118</v>
      </c>
      <c r="J256" s="62">
        <v>11699</v>
      </c>
      <c r="K256" s="62">
        <v>9899</v>
      </c>
      <c r="L256" s="62">
        <v>8061</v>
      </c>
      <c r="M256" s="62">
        <v>7221</v>
      </c>
      <c r="N256" s="62">
        <v>6248</v>
      </c>
      <c r="O256" s="62">
        <v>5032</v>
      </c>
      <c r="P256" s="62">
        <v>3489</v>
      </c>
      <c r="Q256" s="62">
        <v>3767</v>
      </c>
      <c r="R256" s="62">
        <v>2044</v>
      </c>
      <c r="S256" s="62">
        <v>2472</v>
      </c>
      <c r="T256" s="62">
        <v>1077</v>
      </c>
      <c r="U256" s="62">
        <v>641</v>
      </c>
      <c r="V256" s="62">
        <v>548</v>
      </c>
      <c r="W256" s="62">
        <v>24719</v>
      </c>
      <c r="X256" s="62">
        <v>19857</v>
      </c>
      <c r="Y256" s="62">
        <v>17683</v>
      </c>
      <c r="Z256" s="62">
        <v>15615</v>
      </c>
      <c r="AA256" s="62">
        <v>11857</v>
      </c>
      <c r="AB256" s="62">
        <v>9616</v>
      </c>
      <c r="AC256" s="62">
        <v>8451</v>
      </c>
      <c r="AD256" s="62">
        <v>7244</v>
      </c>
      <c r="AE256" s="62">
        <v>6149</v>
      </c>
      <c r="AF256" s="62">
        <v>5230</v>
      </c>
      <c r="AG256" s="62">
        <v>4048</v>
      </c>
      <c r="AH256" s="62">
        <v>3032</v>
      </c>
      <c r="AI256" s="62">
        <v>2623</v>
      </c>
      <c r="AJ256" s="62">
        <v>1917</v>
      </c>
      <c r="AK256" s="62">
        <v>1046</v>
      </c>
      <c r="AL256" s="62">
        <v>616</v>
      </c>
      <c r="AM256" s="62">
        <v>361</v>
      </c>
      <c r="AN256" s="61">
        <f t="shared" si="4"/>
        <v>277099</v>
      </c>
    </row>
    <row r="257" spans="1:40" hidden="1" x14ac:dyDescent="0.25">
      <c r="A257" s="61" t="s">
        <v>138</v>
      </c>
      <c r="B257" s="61" t="s">
        <v>164</v>
      </c>
      <c r="C257" s="61" t="s">
        <v>1015</v>
      </c>
      <c r="D257" s="62">
        <v>133967</v>
      </c>
      <c r="E257" s="62">
        <v>142525</v>
      </c>
      <c r="F257" s="62">
        <v>26406</v>
      </c>
      <c r="G257" s="62">
        <v>20535</v>
      </c>
      <c r="H257" s="62">
        <v>16039</v>
      </c>
      <c r="I257" s="62">
        <v>13781</v>
      </c>
      <c r="J257" s="62">
        <v>11616</v>
      </c>
      <c r="K257" s="62">
        <v>9916</v>
      </c>
      <c r="L257" s="62">
        <v>8374</v>
      </c>
      <c r="M257" s="62">
        <v>6504</v>
      </c>
      <c r="N257" s="62">
        <v>5612</v>
      </c>
      <c r="O257" s="62">
        <v>4064</v>
      </c>
      <c r="P257" s="62">
        <v>3830</v>
      </c>
      <c r="Q257" s="62">
        <v>1746</v>
      </c>
      <c r="R257" s="62">
        <v>2230</v>
      </c>
      <c r="S257" s="62">
        <v>838</v>
      </c>
      <c r="T257" s="62">
        <v>1220</v>
      </c>
      <c r="U257" s="62">
        <v>749</v>
      </c>
      <c r="V257" s="62">
        <v>507</v>
      </c>
      <c r="W257" s="62">
        <v>28484</v>
      </c>
      <c r="X257" s="62">
        <v>22555</v>
      </c>
      <c r="Y257" s="62">
        <v>18413</v>
      </c>
      <c r="Z257" s="62">
        <v>15020</v>
      </c>
      <c r="AA257" s="62">
        <v>11040</v>
      </c>
      <c r="AB257" s="62">
        <v>9012</v>
      </c>
      <c r="AC257" s="62">
        <v>8343</v>
      </c>
      <c r="AD257" s="62">
        <v>7169</v>
      </c>
      <c r="AE257" s="62">
        <v>6104</v>
      </c>
      <c r="AF257" s="62">
        <v>4560</v>
      </c>
      <c r="AG257" s="62">
        <v>4072</v>
      </c>
      <c r="AH257" s="62">
        <v>1831</v>
      </c>
      <c r="AI257" s="62">
        <v>2643</v>
      </c>
      <c r="AJ257" s="62">
        <v>1339</v>
      </c>
      <c r="AK257" s="62">
        <v>1192</v>
      </c>
      <c r="AL257" s="62">
        <v>410</v>
      </c>
      <c r="AM257" s="62">
        <v>338</v>
      </c>
      <c r="AN257" s="61">
        <f t="shared" si="4"/>
        <v>276492</v>
      </c>
    </row>
    <row r="258" spans="1:40" hidden="1" x14ac:dyDescent="0.25">
      <c r="A258" s="61" t="s">
        <v>38</v>
      </c>
      <c r="B258" s="61" t="s">
        <v>44</v>
      </c>
      <c r="C258" s="61" t="s">
        <v>1633</v>
      </c>
      <c r="D258" s="62">
        <v>136426</v>
      </c>
      <c r="E258" s="62">
        <v>139459</v>
      </c>
      <c r="F258" s="62">
        <v>15793</v>
      </c>
      <c r="G258" s="62">
        <v>16782</v>
      </c>
      <c r="H258" s="62">
        <v>16895</v>
      </c>
      <c r="I258" s="62">
        <v>15457</v>
      </c>
      <c r="J258" s="62">
        <v>11638</v>
      </c>
      <c r="K258" s="62">
        <v>9819</v>
      </c>
      <c r="L258" s="62">
        <v>8912</v>
      </c>
      <c r="M258" s="62">
        <v>8879</v>
      </c>
      <c r="N258" s="62">
        <v>7081</v>
      </c>
      <c r="O258" s="62">
        <v>6777</v>
      </c>
      <c r="P258" s="62">
        <v>4729</v>
      </c>
      <c r="Q258" s="62">
        <v>4563</v>
      </c>
      <c r="R258" s="62">
        <v>3430</v>
      </c>
      <c r="S258" s="62">
        <v>3285</v>
      </c>
      <c r="T258" s="62">
        <v>1464</v>
      </c>
      <c r="U258" s="62">
        <v>617</v>
      </c>
      <c r="V258" s="62">
        <v>305</v>
      </c>
      <c r="W258" s="62">
        <v>16693</v>
      </c>
      <c r="X258" s="62">
        <v>17991</v>
      </c>
      <c r="Y258" s="62">
        <v>18034</v>
      </c>
      <c r="Z258" s="62">
        <v>17200</v>
      </c>
      <c r="AA258" s="62">
        <v>13476</v>
      </c>
      <c r="AB258" s="62">
        <v>10102</v>
      </c>
      <c r="AC258" s="62">
        <v>8123</v>
      </c>
      <c r="AD258" s="62">
        <v>7485</v>
      </c>
      <c r="AE258" s="62">
        <v>6811</v>
      </c>
      <c r="AF258" s="62">
        <v>6160</v>
      </c>
      <c r="AG258" s="62">
        <v>4660</v>
      </c>
      <c r="AH258" s="62">
        <v>4109</v>
      </c>
      <c r="AI258" s="62">
        <v>3468</v>
      </c>
      <c r="AJ258" s="62">
        <v>2524</v>
      </c>
      <c r="AK258" s="62">
        <v>1596</v>
      </c>
      <c r="AL258" s="62">
        <v>726</v>
      </c>
      <c r="AM258" s="62">
        <v>301</v>
      </c>
      <c r="AN258" s="61">
        <f t="shared" ref="AN258:AN321" si="5">SUM(F258:AM258)</f>
        <v>275885</v>
      </c>
    </row>
    <row r="259" spans="1:40" hidden="1" x14ac:dyDescent="0.25">
      <c r="A259" s="61" t="s">
        <v>350</v>
      </c>
      <c r="B259" s="61" t="s">
        <v>387</v>
      </c>
      <c r="C259" s="61" t="s">
        <v>1130</v>
      </c>
      <c r="D259" s="62">
        <v>138689</v>
      </c>
      <c r="E259" s="62">
        <v>136560</v>
      </c>
      <c r="F259" s="62">
        <v>25481</v>
      </c>
      <c r="G259" s="62">
        <v>22371</v>
      </c>
      <c r="H259" s="62">
        <v>15638</v>
      </c>
      <c r="I259" s="62">
        <v>13814</v>
      </c>
      <c r="J259" s="62">
        <v>12949</v>
      </c>
      <c r="K259" s="62">
        <v>10510</v>
      </c>
      <c r="L259" s="62">
        <v>9535</v>
      </c>
      <c r="M259" s="62">
        <v>6160</v>
      </c>
      <c r="N259" s="62">
        <v>6437</v>
      </c>
      <c r="O259" s="62">
        <v>3450</v>
      </c>
      <c r="P259" s="62">
        <v>3909</v>
      </c>
      <c r="Q259" s="62">
        <v>1944</v>
      </c>
      <c r="R259" s="62">
        <v>2420</v>
      </c>
      <c r="S259" s="62">
        <v>1128</v>
      </c>
      <c r="T259" s="62">
        <v>1564</v>
      </c>
      <c r="U259" s="62">
        <v>614</v>
      </c>
      <c r="V259" s="62">
        <v>765</v>
      </c>
      <c r="W259" s="62">
        <v>27025</v>
      </c>
      <c r="X259" s="62">
        <v>22408</v>
      </c>
      <c r="Y259" s="62">
        <v>16075</v>
      </c>
      <c r="Z259" s="62">
        <v>13293</v>
      </c>
      <c r="AA259" s="62">
        <v>9122</v>
      </c>
      <c r="AB259" s="62">
        <v>8601</v>
      </c>
      <c r="AC259" s="62">
        <v>9075</v>
      </c>
      <c r="AD259" s="62">
        <v>6772</v>
      </c>
      <c r="AE259" s="62">
        <v>6879</v>
      </c>
      <c r="AF259" s="62">
        <v>3787</v>
      </c>
      <c r="AG259" s="62">
        <v>4454</v>
      </c>
      <c r="AH259" s="62">
        <v>2189</v>
      </c>
      <c r="AI259" s="62">
        <v>2730</v>
      </c>
      <c r="AJ259" s="62">
        <v>1186</v>
      </c>
      <c r="AK259" s="62">
        <v>1730</v>
      </c>
      <c r="AL259" s="62">
        <v>537</v>
      </c>
      <c r="AM259" s="62">
        <v>697</v>
      </c>
      <c r="AN259" s="61">
        <f t="shared" si="5"/>
        <v>275249</v>
      </c>
    </row>
    <row r="260" spans="1:40" hidden="1" x14ac:dyDescent="0.25">
      <c r="A260" s="61" t="s">
        <v>395</v>
      </c>
      <c r="B260" s="61" t="s">
        <v>427</v>
      </c>
      <c r="C260" s="61" t="s">
        <v>1348</v>
      </c>
      <c r="D260" s="62">
        <v>137425</v>
      </c>
      <c r="E260" s="62">
        <v>137479</v>
      </c>
      <c r="F260" s="62">
        <v>26910</v>
      </c>
      <c r="G260" s="62">
        <v>19961</v>
      </c>
      <c r="H260" s="62">
        <v>17099</v>
      </c>
      <c r="I260" s="62">
        <v>15363</v>
      </c>
      <c r="J260" s="62">
        <v>10902</v>
      </c>
      <c r="K260" s="62">
        <v>9794</v>
      </c>
      <c r="L260" s="62">
        <v>8435</v>
      </c>
      <c r="M260" s="62">
        <v>6739</v>
      </c>
      <c r="N260" s="62">
        <v>5481</v>
      </c>
      <c r="O260" s="62">
        <v>3999</v>
      </c>
      <c r="P260" s="62">
        <v>3197</v>
      </c>
      <c r="Q260" s="62">
        <v>3050</v>
      </c>
      <c r="R260" s="62">
        <v>2641</v>
      </c>
      <c r="S260" s="62">
        <v>1546</v>
      </c>
      <c r="T260" s="62">
        <v>859</v>
      </c>
      <c r="U260" s="62">
        <v>998</v>
      </c>
      <c r="V260" s="62">
        <v>451</v>
      </c>
      <c r="W260" s="62">
        <v>28395</v>
      </c>
      <c r="X260" s="62">
        <v>21390</v>
      </c>
      <c r="Y260" s="62">
        <v>17300</v>
      </c>
      <c r="Z260" s="62">
        <v>14093</v>
      </c>
      <c r="AA260" s="62">
        <v>10758</v>
      </c>
      <c r="AB260" s="62">
        <v>9163</v>
      </c>
      <c r="AC260" s="62">
        <v>8152</v>
      </c>
      <c r="AD260" s="62">
        <v>6438</v>
      </c>
      <c r="AE260" s="62">
        <v>5810</v>
      </c>
      <c r="AF260" s="62">
        <v>4474</v>
      </c>
      <c r="AG260" s="62">
        <v>3226</v>
      </c>
      <c r="AH260" s="62">
        <v>2679</v>
      </c>
      <c r="AI260" s="62">
        <v>2169</v>
      </c>
      <c r="AJ260" s="62">
        <v>1121</v>
      </c>
      <c r="AK260" s="62">
        <v>977</v>
      </c>
      <c r="AL260" s="62">
        <v>821</v>
      </c>
      <c r="AM260" s="62">
        <v>513</v>
      </c>
      <c r="AN260" s="61">
        <f t="shared" si="5"/>
        <v>274904</v>
      </c>
    </row>
    <row r="261" spans="1:40" hidden="1" x14ac:dyDescent="0.25">
      <c r="A261" s="61" t="s">
        <v>595</v>
      </c>
      <c r="B261" s="61" t="s">
        <v>603</v>
      </c>
      <c r="C261" s="61" t="s">
        <v>1776</v>
      </c>
      <c r="D261" s="62">
        <v>140087</v>
      </c>
      <c r="E261" s="62">
        <v>134108</v>
      </c>
      <c r="F261" s="62">
        <v>19495</v>
      </c>
      <c r="G261" s="62">
        <v>16991</v>
      </c>
      <c r="H261" s="62">
        <v>16474</v>
      </c>
      <c r="I261" s="62">
        <v>12746</v>
      </c>
      <c r="J261" s="62">
        <v>11379</v>
      </c>
      <c r="K261" s="62">
        <v>11442</v>
      </c>
      <c r="L261" s="62">
        <v>10245</v>
      </c>
      <c r="M261" s="62">
        <v>8680</v>
      </c>
      <c r="N261" s="62">
        <v>6707</v>
      </c>
      <c r="O261" s="62">
        <v>5612</v>
      </c>
      <c r="P261" s="62">
        <v>4756</v>
      </c>
      <c r="Q261" s="62">
        <v>4414</v>
      </c>
      <c r="R261" s="62">
        <v>3966</v>
      </c>
      <c r="S261" s="62">
        <v>3119</v>
      </c>
      <c r="T261" s="62">
        <v>1919</v>
      </c>
      <c r="U261" s="62">
        <v>1313</v>
      </c>
      <c r="V261" s="62">
        <v>829</v>
      </c>
      <c r="W261" s="62">
        <v>19802</v>
      </c>
      <c r="X261" s="62">
        <v>17093</v>
      </c>
      <c r="Y261" s="62">
        <v>15719</v>
      </c>
      <c r="Z261" s="62">
        <v>13206</v>
      </c>
      <c r="AA261" s="62">
        <v>11753</v>
      </c>
      <c r="AB261" s="62">
        <v>11110</v>
      </c>
      <c r="AC261" s="62">
        <v>10424</v>
      </c>
      <c r="AD261" s="62">
        <v>8811</v>
      </c>
      <c r="AE261" s="62">
        <v>6535</v>
      </c>
      <c r="AF261" s="62">
        <v>5305</v>
      </c>
      <c r="AG261" s="62">
        <v>3570</v>
      </c>
      <c r="AH261" s="62">
        <v>3558</v>
      </c>
      <c r="AI261" s="62">
        <v>2438</v>
      </c>
      <c r="AJ261" s="62">
        <v>2384</v>
      </c>
      <c r="AK261" s="62">
        <v>1211</v>
      </c>
      <c r="AL261" s="62">
        <v>805</v>
      </c>
      <c r="AM261" s="62">
        <v>384</v>
      </c>
      <c r="AN261" s="61">
        <f t="shared" si="5"/>
        <v>274195</v>
      </c>
    </row>
    <row r="262" spans="1:40" hidden="1" x14ac:dyDescent="0.25">
      <c r="A262" s="61" t="s">
        <v>556</v>
      </c>
      <c r="B262" s="61" t="s">
        <v>573</v>
      </c>
      <c r="C262" s="61" t="s">
        <v>1151</v>
      </c>
      <c r="D262" s="62">
        <v>136124</v>
      </c>
      <c r="E262" s="62">
        <v>137825</v>
      </c>
      <c r="F262" s="62">
        <v>16875</v>
      </c>
      <c r="G262" s="62">
        <v>16692</v>
      </c>
      <c r="H262" s="62">
        <v>16704</v>
      </c>
      <c r="I262" s="62">
        <v>14536</v>
      </c>
      <c r="J262" s="62">
        <v>11991</v>
      </c>
      <c r="K262" s="62">
        <v>9927</v>
      </c>
      <c r="L262" s="62">
        <v>8825</v>
      </c>
      <c r="M262" s="62">
        <v>8211</v>
      </c>
      <c r="N262" s="62">
        <v>6789</v>
      </c>
      <c r="O262" s="62">
        <v>6016</v>
      </c>
      <c r="P262" s="62">
        <v>4928</v>
      </c>
      <c r="Q262" s="62">
        <v>4137</v>
      </c>
      <c r="R262" s="62">
        <v>3289</v>
      </c>
      <c r="S262" s="62">
        <v>2802</v>
      </c>
      <c r="T262" s="62">
        <v>2023</v>
      </c>
      <c r="U262" s="62">
        <v>1358</v>
      </c>
      <c r="V262" s="62">
        <v>1021</v>
      </c>
      <c r="W262" s="62">
        <v>17254</v>
      </c>
      <c r="X262" s="62">
        <v>17604</v>
      </c>
      <c r="Y262" s="62">
        <v>18000</v>
      </c>
      <c r="Z262" s="62">
        <v>16699</v>
      </c>
      <c r="AA262" s="62">
        <v>14275</v>
      </c>
      <c r="AB262" s="62">
        <v>10629</v>
      </c>
      <c r="AC262" s="62">
        <v>8676</v>
      </c>
      <c r="AD262" s="62">
        <v>7475</v>
      </c>
      <c r="AE262" s="62">
        <v>6463</v>
      </c>
      <c r="AF262" s="62">
        <v>5307</v>
      </c>
      <c r="AG262" s="62">
        <v>4250</v>
      </c>
      <c r="AH262" s="62">
        <v>3298</v>
      </c>
      <c r="AI262" s="62">
        <v>2560</v>
      </c>
      <c r="AJ262" s="62">
        <v>2360</v>
      </c>
      <c r="AK262" s="62">
        <v>1455</v>
      </c>
      <c r="AL262" s="62">
        <v>965</v>
      </c>
      <c r="AM262" s="62">
        <v>555</v>
      </c>
      <c r="AN262" s="61">
        <f t="shared" si="5"/>
        <v>273949</v>
      </c>
    </row>
    <row r="263" spans="1:40" hidden="1" x14ac:dyDescent="0.25">
      <c r="A263" s="61" t="s">
        <v>595</v>
      </c>
      <c r="B263" s="61" t="s">
        <v>600</v>
      </c>
      <c r="C263" s="61" t="s">
        <v>1776</v>
      </c>
      <c r="D263" s="62">
        <v>138007</v>
      </c>
      <c r="E263" s="62">
        <v>135924</v>
      </c>
      <c r="F263" s="62">
        <v>16455</v>
      </c>
      <c r="G263" s="62">
        <v>15245</v>
      </c>
      <c r="H263" s="62">
        <v>15701</v>
      </c>
      <c r="I263" s="62">
        <v>13619</v>
      </c>
      <c r="J263" s="62">
        <v>13553</v>
      </c>
      <c r="K263" s="62">
        <v>12076</v>
      </c>
      <c r="L263" s="62">
        <v>9518</v>
      </c>
      <c r="M263" s="62">
        <v>8339</v>
      </c>
      <c r="N263" s="62">
        <v>6839</v>
      </c>
      <c r="O263" s="62">
        <v>6050</v>
      </c>
      <c r="P263" s="62">
        <v>5171</v>
      </c>
      <c r="Q263" s="62">
        <v>5089</v>
      </c>
      <c r="R263" s="62">
        <v>3498</v>
      </c>
      <c r="S263" s="62">
        <v>3024</v>
      </c>
      <c r="T263" s="62">
        <v>1826</v>
      </c>
      <c r="U263" s="62">
        <v>1250</v>
      </c>
      <c r="V263" s="62">
        <v>754</v>
      </c>
      <c r="W263" s="62">
        <v>16908</v>
      </c>
      <c r="X263" s="62">
        <v>14838</v>
      </c>
      <c r="Y263" s="62">
        <v>14198</v>
      </c>
      <c r="Z263" s="62">
        <v>12924</v>
      </c>
      <c r="AA263" s="62">
        <v>15045</v>
      </c>
      <c r="AB263" s="62">
        <v>14193</v>
      </c>
      <c r="AC263" s="62">
        <v>10899</v>
      </c>
      <c r="AD263" s="62">
        <v>8826</v>
      </c>
      <c r="AE263" s="62">
        <v>6560</v>
      </c>
      <c r="AF263" s="62">
        <v>5742</v>
      </c>
      <c r="AG263" s="62">
        <v>4132</v>
      </c>
      <c r="AH263" s="62">
        <v>4379</v>
      </c>
      <c r="AI263" s="62">
        <v>2473</v>
      </c>
      <c r="AJ263" s="62">
        <v>2515</v>
      </c>
      <c r="AK263" s="62">
        <v>1154</v>
      </c>
      <c r="AL263" s="62">
        <v>803</v>
      </c>
      <c r="AM263" s="62">
        <v>335</v>
      </c>
      <c r="AN263" s="61">
        <f t="shared" si="5"/>
        <v>273931</v>
      </c>
    </row>
    <row r="264" spans="1:40" hidden="1" x14ac:dyDescent="0.25">
      <c r="A264" s="61" t="s">
        <v>305</v>
      </c>
      <c r="B264" s="61" t="s">
        <v>317</v>
      </c>
      <c r="C264" s="61" t="s">
        <v>1379</v>
      </c>
      <c r="D264" s="62">
        <v>137998</v>
      </c>
      <c r="E264" s="62">
        <v>135360</v>
      </c>
      <c r="F264" s="62">
        <v>26393</v>
      </c>
      <c r="G264" s="62">
        <v>21828</v>
      </c>
      <c r="H264" s="62">
        <v>14840</v>
      </c>
      <c r="I264" s="62">
        <v>14615</v>
      </c>
      <c r="J264" s="62">
        <v>12776</v>
      </c>
      <c r="K264" s="62">
        <v>10310</v>
      </c>
      <c r="L264" s="62">
        <v>9768</v>
      </c>
      <c r="M264" s="62">
        <v>6134</v>
      </c>
      <c r="N264" s="62">
        <v>6436</v>
      </c>
      <c r="O264" s="62">
        <v>3039</v>
      </c>
      <c r="P264" s="62">
        <v>3894</v>
      </c>
      <c r="Q264" s="62">
        <v>1787</v>
      </c>
      <c r="R264" s="62">
        <v>2574</v>
      </c>
      <c r="S264" s="62">
        <v>1017</v>
      </c>
      <c r="T264" s="62">
        <v>1500</v>
      </c>
      <c r="U264" s="62">
        <v>455</v>
      </c>
      <c r="V264" s="62">
        <v>632</v>
      </c>
      <c r="W264" s="62">
        <v>29276</v>
      </c>
      <c r="X264" s="62">
        <v>22568</v>
      </c>
      <c r="Y264" s="62">
        <v>14526</v>
      </c>
      <c r="Z264" s="62">
        <v>11509</v>
      </c>
      <c r="AA264" s="62">
        <v>8004</v>
      </c>
      <c r="AB264" s="62">
        <v>7821</v>
      </c>
      <c r="AC264" s="62">
        <v>9519</v>
      </c>
      <c r="AD264" s="62">
        <v>7099</v>
      </c>
      <c r="AE264" s="62">
        <v>7403</v>
      </c>
      <c r="AF264" s="62">
        <v>3786</v>
      </c>
      <c r="AG264" s="62">
        <v>4696</v>
      </c>
      <c r="AH264" s="62">
        <v>1980</v>
      </c>
      <c r="AI264" s="62">
        <v>3060</v>
      </c>
      <c r="AJ264" s="62">
        <v>974</v>
      </c>
      <c r="AK264" s="62">
        <v>1895</v>
      </c>
      <c r="AL264" s="62">
        <v>525</v>
      </c>
      <c r="AM264" s="62">
        <v>719</v>
      </c>
      <c r="AN264" s="61">
        <f t="shared" si="5"/>
        <v>273358</v>
      </c>
    </row>
    <row r="265" spans="1:40" hidden="1" x14ac:dyDescent="0.25">
      <c r="A265" s="61" t="s">
        <v>254</v>
      </c>
      <c r="B265" s="61" t="s">
        <v>1847</v>
      </c>
      <c r="C265" s="61" t="s">
        <v>1593</v>
      </c>
      <c r="D265" s="62">
        <v>135759</v>
      </c>
      <c r="E265" s="62">
        <v>137557</v>
      </c>
      <c r="F265" s="62">
        <v>15669</v>
      </c>
      <c r="G265" s="62">
        <v>16548</v>
      </c>
      <c r="H265" s="62">
        <v>17463</v>
      </c>
      <c r="I265" s="62">
        <v>15784</v>
      </c>
      <c r="J265" s="62">
        <v>11571</v>
      </c>
      <c r="K265" s="62">
        <v>9706</v>
      </c>
      <c r="L265" s="62">
        <v>8854</v>
      </c>
      <c r="M265" s="62">
        <v>8772</v>
      </c>
      <c r="N265" s="62">
        <v>7096</v>
      </c>
      <c r="O265" s="62">
        <v>6445</v>
      </c>
      <c r="P265" s="62">
        <v>4808</v>
      </c>
      <c r="Q265" s="62">
        <v>4066</v>
      </c>
      <c r="R265" s="62">
        <v>3332</v>
      </c>
      <c r="S265" s="62">
        <v>2618</v>
      </c>
      <c r="T265" s="62">
        <v>1499</v>
      </c>
      <c r="U265" s="62">
        <v>1031</v>
      </c>
      <c r="V265" s="62">
        <v>497</v>
      </c>
      <c r="W265" s="62">
        <v>16508</v>
      </c>
      <c r="X265" s="62">
        <v>17632</v>
      </c>
      <c r="Y265" s="62">
        <v>18376</v>
      </c>
      <c r="Z265" s="62">
        <v>17500</v>
      </c>
      <c r="AA265" s="62">
        <v>13241</v>
      </c>
      <c r="AB265" s="62">
        <v>9637</v>
      </c>
      <c r="AC265" s="62">
        <v>7739</v>
      </c>
      <c r="AD265" s="62">
        <v>7123</v>
      </c>
      <c r="AE265" s="62">
        <v>6708</v>
      </c>
      <c r="AF265" s="62">
        <v>6035</v>
      </c>
      <c r="AG265" s="62">
        <v>4935</v>
      </c>
      <c r="AH265" s="62">
        <v>3657</v>
      </c>
      <c r="AI265" s="62">
        <v>3082</v>
      </c>
      <c r="AJ265" s="62">
        <v>2529</v>
      </c>
      <c r="AK265" s="62">
        <v>1570</v>
      </c>
      <c r="AL265" s="62">
        <v>828</v>
      </c>
      <c r="AM265" s="62">
        <v>457</v>
      </c>
      <c r="AN265" s="61">
        <f t="shared" si="5"/>
        <v>273316</v>
      </c>
    </row>
    <row r="266" spans="1:40" hidden="1" x14ac:dyDescent="0.25">
      <c r="A266" s="61" t="s">
        <v>68</v>
      </c>
      <c r="B266" s="61" t="s">
        <v>79</v>
      </c>
      <c r="C266" s="61" t="s">
        <v>1199</v>
      </c>
      <c r="D266" s="62">
        <v>133377</v>
      </c>
      <c r="E266" s="62">
        <v>138622</v>
      </c>
      <c r="F266" s="62">
        <v>14140</v>
      </c>
      <c r="G266" s="62">
        <v>15023</v>
      </c>
      <c r="H266" s="62">
        <v>16773</v>
      </c>
      <c r="I266" s="62">
        <v>15733</v>
      </c>
      <c r="J266" s="62">
        <v>11793</v>
      </c>
      <c r="K266" s="62">
        <v>10262</v>
      </c>
      <c r="L266" s="62">
        <v>8826</v>
      </c>
      <c r="M266" s="62">
        <v>8654</v>
      </c>
      <c r="N266" s="62">
        <v>6781</v>
      </c>
      <c r="O266" s="62">
        <v>6529</v>
      </c>
      <c r="P266" s="62">
        <v>4544</v>
      </c>
      <c r="Q266" s="62">
        <v>4935</v>
      </c>
      <c r="R266" s="62">
        <v>2808</v>
      </c>
      <c r="S266" s="62">
        <v>3049</v>
      </c>
      <c r="T266" s="62">
        <v>1464</v>
      </c>
      <c r="U266" s="62">
        <v>1428</v>
      </c>
      <c r="V266" s="62">
        <v>635</v>
      </c>
      <c r="W266" s="62">
        <v>14910</v>
      </c>
      <c r="X266" s="62">
        <v>16214</v>
      </c>
      <c r="Y266" s="62">
        <v>18067</v>
      </c>
      <c r="Z266" s="62">
        <v>17599</v>
      </c>
      <c r="AA266" s="62">
        <v>13787</v>
      </c>
      <c r="AB266" s="62">
        <v>10436</v>
      </c>
      <c r="AC266" s="62">
        <v>8574</v>
      </c>
      <c r="AD266" s="62">
        <v>7612</v>
      </c>
      <c r="AE266" s="62">
        <v>6871</v>
      </c>
      <c r="AF266" s="62">
        <v>6117</v>
      </c>
      <c r="AG266" s="62">
        <v>4801</v>
      </c>
      <c r="AH266" s="62">
        <v>4524</v>
      </c>
      <c r="AI266" s="62">
        <v>2879</v>
      </c>
      <c r="AJ266" s="62">
        <v>2736</v>
      </c>
      <c r="AK266" s="62">
        <v>1603</v>
      </c>
      <c r="AL266" s="62">
        <v>1329</v>
      </c>
      <c r="AM266" s="62">
        <v>563</v>
      </c>
      <c r="AN266" s="61">
        <f t="shared" si="5"/>
        <v>271999</v>
      </c>
    </row>
    <row r="267" spans="1:40" hidden="1" x14ac:dyDescent="0.25">
      <c r="A267" s="61" t="s">
        <v>657</v>
      </c>
      <c r="B267" s="61" t="s">
        <v>662</v>
      </c>
      <c r="C267" s="61" t="s">
        <v>1679</v>
      </c>
      <c r="D267" s="62">
        <v>135556</v>
      </c>
      <c r="E267" s="62">
        <v>135343</v>
      </c>
      <c r="F267" s="62">
        <v>27066</v>
      </c>
      <c r="G267" s="62">
        <v>21752</v>
      </c>
      <c r="H267" s="62">
        <v>14404</v>
      </c>
      <c r="I267" s="62">
        <v>13352</v>
      </c>
      <c r="J267" s="62">
        <v>11675</v>
      </c>
      <c r="K267" s="62">
        <v>10231</v>
      </c>
      <c r="L267" s="62">
        <v>9013</v>
      </c>
      <c r="M267" s="62">
        <v>6183</v>
      </c>
      <c r="N267" s="62">
        <v>6155</v>
      </c>
      <c r="O267" s="62">
        <v>3222</v>
      </c>
      <c r="P267" s="62">
        <v>4126</v>
      </c>
      <c r="Q267" s="62">
        <v>1945</v>
      </c>
      <c r="R267" s="62">
        <v>2662</v>
      </c>
      <c r="S267" s="62">
        <v>1067</v>
      </c>
      <c r="T267" s="62">
        <v>1498</v>
      </c>
      <c r="U267" s="62">
        <v>571</v>
      </c>
      <c r="V267" s="62">
        <v>634</v>
      </c>
      <c r="W267" s="62">
        <v>28389</v>
      </c>
      <c r="X267" s="62">
        <v>23024</v>
      </c>
      <c r="Y267" s="62">
        <v>16143</v>
      </c>
      <c r="Z267" s="62">
        <v>13040</v>
      </c>
      <c r="AA267" s="62">
        <v>9164</v>
      </c>
      <c r="AB267" s="62">
        <v>8249</v>
      </c>
      <c r="AC267" s="62">
        <v>8157</v>
      </c>
      <c r="AD267" s="62">
        <v>6629</v>
      </c>
      <c r="AE267" s="62">
        <v>6065</v>
      </c>
      <c r="AF267" s="62">
        <v>3640</v>
      </c>
      <c r="AG267" s="62">
        <v>3995</v>
      </c>
      <c r="AH267" s="62">
        <v>2545</v>
      </c>
      <c r="AI267" s="62">
        <v>2569</v>
      </c>
      <c r="AJ267" s="62">
        <v>1218</v>
      </c>
      <c r="AK267" s="62">
        <v>1398</v>
      </c>
      <c r="AL267" s="62">
        <v>580</v>
      </c>
      <c r="AM267" s="62">
        <v>538</v>
      </c>
      <c r="AN267" s="61">
        <f t="shared" si="5"/>
        <v>270899</v>
      </c>
    </row>
    <row r="268" spans="1:40" hidden="1" x14ac:dyDescent="0.25">
      <c r="A268" s="61" t="s">
        <v>350</v>
      </c>
      <c r="B268" s="61" t="s">
        <v>359</v>
      </c>
      <c r="C268" s="61" t="s">
        <v>1467</v>
      </c>
      <c r="D268" s="62">
        <v>130775</v>
      </c>
      <c r="E268" s="62">
        <v>140067</v>
      </c>
      <c r="F268" s="62">
        <v>25262</v>
      </c>
      <c r="G268" s="62">
        <v>20784</v>
      </c>
      <c r="H268" s="62">
        <v>14325</v>
      </c>
      <c r="I268" s="62">
        <v>13517</v>
      </c>
      <c r="J268" s="62">
        <v>12124</v>
      </c>
      <c r="K268" s="62">
        <v>9537</v>
      </c>
      <c r="L268" s="62">
        <v>8572</v>
      </c>
      <c r="M268" s="62">
        <v>5794</v>
      </c>
      <c r="N268" s="62">
        <v>6155</v>
      </c>
      <c r="O268" s="62">
        <v>3065</v>
      </c>
      <c r="P268" s="62">
        <v>3850</v>
      </c>
      <c r="Q268" s="62">
        <v>1859</v>
      </c>
      <c r="R268" s="62">
        <v>2393</v>
      </c>
      <c r="S268" s="62">
        <v>990</v>
      </c>
      <c r="T268" s="62">
        <v>1497</v>
      </c>
      <c r="U268" s="62">
        <v>422</v>
      </c>
      <c r="V268" s="62">
        <v>629</v>
      </c>
      <c r="W268" s="62">
        <v>26669</v>
      </c>
      <c r="X268" s="62">
        <v>21663</v>
      </c>
      <c r="Y268" s="62">
        <v>17268</v>
      </c>
      <c r="Z268" s="62">
        <v>14994</v>
      </c>
      <c r="AA268" s="62">
        <v>10140</v>
      </c>
      <c r="AB268" s="62">
        <v>9160</v>
      </c>
      <c r="AC268" s="62">
        <v>9274</v>
      </c>
      <c r="AD268" s="62">
        <v>7136</v>
      </c>
      <c r="AE268" s="62">
        <v>6711</v>
      </c>
      <c r="AF268" s="62">
        <v>3902</v>
      </c>
      <c r="AG268" s="62">
        <v>4383</v>
      </c>
      <c r="AH268" s="62">
        <v>2262</v>
      </c>
      <c r="AI268" s="62">
        <v>2662</v>
      </c>
      <c r="AJ268" s="62">
        <v>1162</v>
      </c>
      <c r="AK268" s="62">
        <v>1587</v>
      </c>
      <c r="AL268" s="62">
        <v>530</v>
      </c>
      <c r="AM268" s="62">
        <v>564</v>
      </c>
      <c r="AN268" s="61">
        <f t="shared" si="5"/>
        <v>270842</v>
      </c>
    </row>
    <row r="269" spans="1:40" hidden="1" x14ac:dyDescent="0.25">
      <c r="A269" s="61" t="s">
        <v>556</v>
      </c>
      <c r="B269" s="61" t="s">
        <v>569</v>
      </c>
      <c r="C269" s="61" t="s">
        <v>1613</v>
      </c>
      <c r="D269" s="62">
        <v>135022</v>
      </c>
      <c r="E269" s="62">
        <v>135591</v>
      </c>
      <c r="F269" s="62">
        <v>16289</v>
      </c>
      <c r="G269" s="62">
        <v>16830</v>
      </c>
      <c r="H269" s="62">
        <v>17693</v>
      </c>
      <c r="I269" s="62">
        <v>15620</v>
      </c>
      <c r="J269" s="62">
        <v>11449</v>
      </c>
      <c r="K269" s="62">
        <v>9703</v>
      </c>
      <c r="L269" s="62">
        <v>8675</v>
      </c>
      <c r="M269" s="62">
        <v>8519</v>
      </c>
      <c r="N269" s="62">
        <v>6791</v>
      </c>
      <c r="O269" s="62">
        <v>6191</v>
      </c>
      <c r="P269" s="62">
        <v>4450</v>
      </c>
      <c r="Q269" s="62">
        <v>4141</v>
      </c>
      <c r="R269" s="62">
        <v>2846</v>
      </c>
      <c r="S269" s="62">
        <v>2540</v>
      </c>
      <c r="T269" s="62">
        <v>1584</v>
      </c>
      <c r="U269" s="62">
        <v>1057</v>
      </c>
      <c r="V269" s="62">
        <v>644</v>
      </c>
      <c r="W269" s="62">
        <v>17018</v>
      </c>
      <c r="X269" s="62">
        <v>17686</v>
      </c>
      <c r="Y269" s="62">
        <v>18474</v>
      </c>
      <c r="Z269" s="62">
        <v>17001</v>
      </c>
      <c r="AA269" s="62">
        <v>13364</v>
      </c>
      <c r="AB269" s="62">
        <v>9791</v>
      </c>
      <c r="AC269" s="62">
        <v>7960</v>
      </c>
      <c r="AD269" s="62">
        <v>7223</v>
      </c>
      <c r="AE269" s="62">
        <v>6474</v>
      </c>
      <c r="AF269" s="62">
        <v>5651</v>
      </c>
      <c r="AG269" s="62">
        <v>4297</v>
      </c>
      <c r="AH269" s="62">
        <v>3476</v>
      </c>
      <c r="AI269" s="62">
        <v>2567</v>
      </c>
      <c r="AJ269" s="62">
        <v>2317</v>
      </c>
      <c r="AK269" s="62">
        <v>1058</v>
      </c>
      <c r="AL269" s="62">
        <v>776</v>
      </c>
      <c r="AM269" s="62">
        <v>458</v>
      </c>
      <c r="AN269" s="61">
        <f t="shared" si="5"/>
        <v>270613</v>
      </c>
    </row>
    <row r="270" spans="1:40" hidden="1" x14ac:dyDescent="0.25">
      <c r="A270" s="61" t="s">
        <v>305</v>
      </c>
      <c r="B270" s="61" t="s">
        <v>321</v>
      </c>
      <c r="C270" s="61" t="s">
        <v>1274</v>
      </c>
      <c r="D270" s="62">
        <v>131963</v>
      </c>
      <c r="E270" s="62">
        <v>138570</v>
      </c>
      <c r="F270" s="62">
        <v>25011</v>
      </c>
      <c r="G270" s="62">
        <v>20299</v>
      </c>
      <c r="H270" s="62">
        <v>15468</v>
      </c>
      <c r="I270" s="62">
        <v>14368</v>
      </c>
      <c r="J270" s="62">
        <v>12188</v>
      </c>
      <c r="K270" s="62">
        <v>9708</v>
      </c>
      <c r="L270" s="62">
        <v>8607</v>
      </c>
      <c r="M270" s="62">
        <v>6250</v>
      </c>
      <c r="N270" s="62">
        <v>5540</v>
      </c>
      <c r="O270" s="62">
        <v>3525</v>
      </c>
      <c r="P270" s="62">
        <v>3487</v>
      </c>
      <c r="Q270" s="62">
        <v>2110</v>
      </c>
      <c r="R270" s="62">
        <v>2246</v>
      </c>
      <c r="S270" s="62">
        <v>991</v>
      </c>
      <c r="T270" s="62">
        <v>1205</v>
      </c>
      <c r="U270" s="62">
        <v>446</v>
      </c>
      <c r="V270" s="62">
        <v>514</v>
      </c>
      <c r="W270" s="62">
        <v>27861</v>
      </c>
      <c r="X270" s="62">
        <v>22456</v>
      </c>
      <c r="Y270" s="62">
        <v>16844</v>
      </c>
      <c r="Z270" s="62">
        <v>13983</v>
      </c>
      <c r="AA270" s="62">
        <v>9997</v>
      </c>
      <c r="AB270" s="62">
        <v>8719</v>
      </c>
      <c r="AC270" s="62">
        <v>9002</v>
      </c>
      <c r="AD270" s="62">
        <v>7008</v>
      </c>
      <c r="AE270" s="62">
        <v>6531</v>
      </c>
      <c r="AF270" s="62">
        <v>4308</v>
      </c>
      <c r="AG270" s="62">
        <v>4194</v>
      </c>
      <c r="AH270" s="62">
        <v>1883</v>
      </c>
      <c r="AI270" s="62">
        <v>2417</v>
      </c>
      <c r="AJ270" s="62">
        <v>919</v>
      </c>
      <c r="AK270" s="62">
        <v>1404</v>
      </c>
      <c r="AL270" s="62">
        <v>460</v>
      </c>
      <c r="AM270" s="62">
        <v>584</v>
      </c>
      <c r="AN270" s="61">
        <f t="shared" si="5"/>
        <v>270533</v>
      </c>
    </row>
    <row r="271" spans="1:40" hidden="1" x14ac:dyDescent="0.25">
      <c r="A271" s="61" t="s">
        <v>429</v>
      </c>
      <c r="B271" s="61" t="s">
        <v>431</v>
      </c>
      <c r="C271" s="61" t="s">
        <v>1239</v>
      </c>
      <c r="D271" s="62">
        <v>135090</v>
      </c>
      <c r="E271" s="62">
        <v>135381</v>
      </c>
      <c r="F271" s="62">
        <v>25984</v>
      </c>
      <c r="G271" s="62">
        <v>22137</v>
      </c>
      <c r="H271" s="62">
        <v>15971</v>
      </c>
      <c r="I271" s="62">
        <v>13484</v>
      </c>
      <c r="J271" s="62">
        <v>11685</v>
      </c>
      <c r="K271" s="62">
        <v>10480</v>
      </c>
      <c r="L271" s="62">
        <v>8367</v>
      </c>
      <c r="M271" s="62">
        <v>6291</v>
      </c>
      <c r="N271" s="62">
        <v>5773</v>
      </c>
      <c r="O271" s="62">
        <v>3385</v>
      </c>
      <c r="P271" s="62">
        <v>3455</v>
      </c>
      <c r="Q271" s="62">
        <v>2106</v>
      </c>
      <c r="R271" s="62">
        <v>2359</v>
      </c>
      <c r="S271" s="62">
        <v>1244</v>
      </c>
      <c r="T271" s="62">
        <v>1322</v>
      </c>
      <c r="U271" s="62">
        <v>544</v>
      </c>
      <c r="V271" s="62">
        <v>503</v>
      </c>
      <c r="W271" s="62">
        <v>26914</v>
      </c>
      <c r="X271" s="62">
        <v>22311</v>
      </c>
      <c r="Y271" s="62">
        <v>17611</v>
      </c>
      <c r="Z271" s="62">
        <v>14062</v>
      </c>
      <c r="AA271" s="62">
        <v>10035</v>
      </c>
      <c r="AB271" s="62">
        <v>9040</v>
      </c>
      <c r="AC271" s="62">
        <v>7795</v>
      </c>
      <c r="AD271" s="62">
        <v>6753</v>
      </c>
      <c r="AE271" s="62">
        <v>5534</v>
      </c>
      <c r="AF271" s="62">
        <v>3877</v>
      </c>
      <c r="AG271" s="62">
        <v>3614</v>
      </c>
      <c r="AH271" s="62">
        <v>2629</v>
      </c>
      <c r="AI271" s="62">
        <v>2173</v>
      </c>
      <c r="AJ271" s="62">
        <v>1153</v>
      </c>
      <c r="AK271" s="62">
        <v>989</v>
      </c>
      <c r="AL271" s="62">
        <v>550</v>
      </c>
      <c r="AM271" s="62">
        <v>341</v>
      </c>
      <c r="AN271" s="61">
        <f t="shared" si="5"/>
        <v>270471</v>
      </c>
    </row>
    <row r="272" spans="1:40" hidden="1" x14ac:dyDescent="0.25">
      <c r="A272" s="61" t="s">
        <v>350</v>
      </c>
      <c r="B272" s="61" t="s">
        <v>354</v>
      </c>
      <c r="C272" s="61" t="s">
        <v>1130</v>
      </c>
      <c r="D272" s="62">
        <v>132556</v>
      </c>
      <c r="E272" s="62">
        <v>137522</v>
      </c>
      <c r="F272" s="62">
        <v>26048</v>
      </c>
      <c r="G272" s="62">
        <v>21678</v>
      </c>
      <c r="H272" s="62">
        <v>15103</v>
      </c>
      <c r="I272" s="62">
        <v>13410</v>
      </c>
      <c r="J272" s="62">
        <v>11842</v>
      </c>
      <c r="K272" s="62">
        <v>9685</v>
      </c>
      <c r="L272" s="62">
        <v>8632</v>
      </c>
      <c r="M272" s="62">
        <v>6001</v>
      </c>
      <c r="N272" s="62">
        <v>5747</v>
      </c>
      <c r="O272" s="62">
        <v>3240</v>
      </c>
      <c r="P272" s="62">
        <v>3620</v>
      </c>
      <c r="Q272" s="62">
        <v>1650</v>
      </c>
      <c r="R272" s="62">
        <v>2203</v>
      </c>
      <c r="S272" s="62">
        <v>1014</v>
      </c>
      <c r="T272" s="62">
        <v>1425</v>
      </c>
      <c r="U272" s="62">
        <v>560</v>
      </c>
      <c r="V272" s="62">
        <v>698</v>
      </c>
      <c r="W272" s="62">
        <v>27379</v>
      </c>
      <c r="X272" s="62">
        <v>22441</v>
      </c>
      <c r="Y272" s="62">
        <v>17330</v>
      </c>
      <c r="Z272" s="62">
        <v>14087</v>
      </c>
      <c r="AA272" s="62">
        <v>9570</v>
      </c>
      <c r="AB272" s="62">
        <v>8707</v>
      </c>
      <c r="AC272" s="62">
        <v>8473</v>
      </c>
      <c r="AD272" s="62">
        <v>6808</v>
      </c>
      <c r="AE272" s="62">
        <v>6224</v>
      </c>
      <c r="AF272" s="62">
        <v>3874</v>
      </c>
      <c r="AG272" s="62">
        <v>4153</v>
      </c>
      <c r="AH272" s="62">
        <v>2193</v>
      </c>
      <c r="AI272" s="62">
        <v>2466</v>
      </c>
      <c r="AJ272" s="62">
        <v>1144</v>
      </c>
      <c r="AK272" s="62">
        <v>1474</v>
      </c>
      <c r="AL272" s="62">
        <v>569</v>
      </c>
      <c r="AM272" s="62">
        <v>630</v>
      </c>
      <c r="AN272" s="61">
        <f t="shared" si="5"/>
        <v>270078</v>
      </c>
    </row>
    <row r="273" spans="1:40" hidden="1" x14ac:dyDescent="0.25">
      <c r="A273" s="61" t="s">
        <v>272</v>
      </c>
      <c r="B273" s="61" t="s">
        <v>279</v>
      </c>
      <c r="C273" s="61" t="s">
        <v>1522</v>
      </c>
      <c r="D273" s="62">
        <v>130631</v>
      </c>
      <c r="E273" s="62">
        <v>139341</v>
      </c>
      <c r="F273" s="62">
        <v>25724</v>
      </c>
      <c r="G273" s="62">
        <v>20057</v>
      </c>
      <c r="H273" s="62">
        <v>16039</v>
      </c>
      <c r="I273" s="62">
        <v>13865</v>
      </c>
      <c r="J273" s="62">
        <v>11255</v>
      </c>
      <c r="K273" s="62">
        <v>9427</v>
      </c>
      <c r="L273" s="62">
        <v>7842</v>
      </c>
      <c r="M273" s="62">
        <v>6204</v>
      </c>
      <c r="N273" s="62">
        <v>5312</v>
      </c>
      <c r="O273" s="62">
        <v>3628</v>
      </c>
      <c r="P273" s="62">
        <v>3360</v>
      </c>
      <c r="Q273" s="62">
        <v>2236</v>
      </c>
      <c r="R273" s="62">
        <v>2082</v>
      </c>
      <c r="S273" s="62">
        <v>1269</v>
      </c>
      <c r="T273" s="62">
        <v>1200</v>
      </c>
      <c r="U273" s="62">
        <v>663</v>
      </c>
      <c r="V273" s="62">
        <v>468</v>
      </c>
      <c r="W273" s="62">
        <v>27809</v>
      </c>
      <c r="X273" s="62">
        <v>22271</v>
      </c>
      <c r="Y273" s="62">
        <v>18816</v>
      </c>
      <c r="Z273" s="62">
        <v>14955</v>
      </c>
      <c r="AA273" s="62">
        <v>10675</v>
      </c>
      <c r="AB273" s="62">
        <v>9021</v>
      </c>
      <c r="AC273" s="62">
        <v>8052</v>
      </c>
      <c r="AD273" s="62">
        <v>6803</v>
      </c>
      <c r="AE273" s="62">
        <v>5584</v>
      </c>
      <c r="AF273" s="62">
        <v>4131</v>
      </c>
      <c r="AG273" s="62">
        <v>3425</v>
      </c>
      <c r="AH273" s="62">
        <v>2265</v>
      </c>
      <c r="AI273" s="62">
        <v>2044</v>
      </c>
      <c r="AJ273" s="62">
        <v>1278</v>
      </c>
      <c r="AK273" s="62">
        <v>1160</v>
      </c>
      <c r="AL273" s="62">
        <v>666</v>
      </c>
      <c r="AM273" s="62">
        <v>386</v>
      </c>
      <c r="AN273" s="61">
        <f t="shared" si="5"/>
        <v>269972</v>
      </c>
    </row>
    <row r="274" spans="1:40" hidden="1" x14ac:dyDescent="0.25">
      <c r="A274" s="61" t="s">
        <v>556</v>
      </c>
      <c r="B274" s="61" t="s">
        <v>557</v>
      </c>
      <c r="C274" s="61" t="s">
        <v>1151</v>
      </c>
      <c r="D274" s="62">
        <v>130182</v>
      </c>
      <c r="E274" s="62">
        <v>138903</v>
      </c>
      <c r="F274" s="62">
        <v>14939</v>
      </c>
      <c r="G274" s="62">
        <v>16025</v>
      </c>
      <c r="H274" s="62">
        <v>17706</v>
      </c>
      <c r="I274" s="62">
        <v>15865</v>
      </c>
      <c r="J274" s="62">
        <v>11480</v>
      </c>
      <c r="K274" s="62">
        <v>9488</v>
      </c>
      <c r="L274" s="62">
        <v>8275</v>
      </c>
      <c r="M274" s="62">
        <v>8149</v>
      </c>
      <c r="N274" s="62">
        <v>6501</v>
      </c>
      <c r="O274" s="62">
        <v>6031</v>
      </c>
      <c r="P274" s="62">
        <v>4331</v>
      </c>
      <c r="Q274" s="62">
        <v>3854</v>
      </c>
      <c r="R274" s="62">
        <v>2997</v>
      </c>
      <c r="S274" s="62">
        <v>1768</v>
      </c>
      <c r="T274" s="62">
        <v>1331</v>
      </c>
      <c r="U274" s="62">
        <v>790</v>
      </c>
      <c r="V274" s="62">
        <v>652</v>
      </c>
      <c r="W274" s="62">
        <v>15480</v>
      </c>
      <c r="X274" s="62">
        <v>16843</v>
      </c>
      <c r="Y274" s="62">
        <v>18980</v>
      </c>
      <c r="Z274" s="62">
        <v>18367</v>
      </c>
      <c r="AA274" s="62">
        <v>16830</v>
      </c>
      <c r="AB274" s="62">
        <v>11128</v>
      </c>
      <c r="AC274" s="62">
        <v>7931</v>
      </c>
      <c r="AD274" s="62">
        <v>6922</v>
      </c>
      <c r="AE274" s="62">
        <v>6371</v>
      </c>
      <c r="AF274" s="62">
        <v>5447</v>
      </c>
      <c r="AG274" s="62">
        <v>4409</v>
      </c>
      <c r="AH274" s="62">
        <v>3205</v>
      </c>
      <c r="AI274" s="62">
        <v>2667</v>
      </c>
      <c r="AJ274" s="62">
        <v>1836</v>
      </c>
      <c r="AK274" s="62">
        <v>1326</v>
      </c>
      <c r="AL274" s="62">
        <v>775</v>
      </c>
      <c r="AM274" s="62">
        <v>386</v>
      </c>
      <c r="AN274" s="61">
        <f t="shared" si="5"/>
        <v>269085</v>
      </c>
    </row>
    <row r="275" spans="1:40" hidden="1" x14ac:dyDescent="0.25">
      <c r="A275" s="61" t="s">
        <v>282</v>
      </c>
      <c r="B275" s="61" t="s">
        <v>283</v>
      </c>
      <c r="C275" s="61" t="s">
        <v>1046</v>
      </c>
      <c r="D275" s="62">
        <v>134278</v>
      </c>
      <c r="E275" s="62">
        <v>134043</v>
      </c>
      <c r="F275" s="62">
        <v>14360</v>
      </c>
      <c r="G275" s="62">
        <v>15046</v>
      </c>
      <c r="H275" s="62">
        <v>16854</v>
      </c>
      <c r="I275" s="62">
        <v>16232</v>
      </c>
      <c r="J275" s="62">
        <v>11775</v>
      </c>
      <c r="K275" s="62">
        <v>9842</v>
      </c>
      <c r="L275" s="62">
        <v>8814</v>
      </c>
      <c r="M275" s="62">
        <v>8607</v>
      </c>
      <c r="N275" s="62">
        <v>6820</v>
      </c>
      <c r="O275" s="62">
        <v>6613</v>
      </c>
      <c r="P275" s="62">
        <v>4666</v>
      </c>
      <c r="Q275" s="62">
        <v>4910</v>
      </c>
      <c r="R275" s="62">
        <v>2988</v>
      </c>
      <c r="S275" s="62">
        <v>2995</v>
      </c>
      <c r="T275" s="62">
        <v>1876</v>
      </c>
      <c r="U275" s="62">
        <v>1212</v>
      </c>
      <c r="V275" s="62">
        <v>668</v>
      </c>
      <c r="W275" s="62">
        <v>15004</v>
      </c>
      <c r="X275" s="62">
        <v>15690</v>
      </c>
      <c r="Y275" s="62">
        <v>17220</v>
      </c>
      <c r="Z275" s="62">
        <v>16834</v>
      </c>
      <c r="AA275" s="62">
        <v>13581</v>
      </c>
      <c r="AB275" s="62">
        <v>9936</v>
      </c>
      <c r="AC275" s="62">
        <v>7958</v>
      </c>
      <c r="AD275" s="62">
        <v>7136</v>
      </c>
      <c r="AE275" s="62">
        <v>6764</v>
      </c>
      <c r="AF275" s="62">
        <v>6079</v>
      </c>
      <c r="AG275" s="62">
        <v>4665</v>
      </c>
      <c r="AH275" s="62">
        <v>4281</v>
      </c>
      <c r="AI275" s="62">
        <v>2520</v>
      </c>
      <c r="AJ275" s="62">
        <v>2843</v>
      </c>
      <c r="AK275" s="62">
        <v>1617</v>
      </c>
      <c r="AL275" s="62">
        <v>1320</v>
      </c>
      <c r="AM275" s="62">
        <v>595</v>
      </c>
      <c r="AN275" s="61">
        <f t="shared" si="5"/>
        <v>268321</v>
      </c>
    </row>
    <row r="276" spans="1:40" hidden="1" x14ac:dyDescent="0.25">
      <c r="A276" s="61" t="s">
        <v>657</v>
      </c>
      <c r="B276" s="61" t="s">
        <v>674</v>
      </c>
      <c r="C276" s="61" t="s">
        <v>1372</v>
      </c>
      <c r="D276" s="62">
        <v>127266</v>
      </c>
      <c r="E276" s="62">
        <v>140640</v>
      </c>
      <c r="F276" s="62">
        <v>22292</v>
      </c>
      <c r="G276" s="62">
        <v>18210</v>
      </c>
      <c r="H276" s="62">
        <v>16959</v>
      </c>
      <c r="I276" s="62">
        <v>13919</v>
      </c>
      <c r="J276" s="62">
        <v>10595</v>
      </c>
      <c r="K276" s="62">
        <v>9026</v>
      </c>
      <c r="L276" s="62">
        <v>7402</v>
      </c>
      <c r="M276" s="62">
        <v>6531</v>
      </c>
      <c r="N276" s="62">
        <v>5857</v>
      </c>
      <c r="O276" s="62">
        <v>3916</v>
      </c>
      <c r="P276" s="62">
        <v>3735</v>
      </c>
      <c r="Q276" s="62">
        <v>2710</v>
      </c>
      <c r="R276" s="62">
        <v>2213</v>
      </c>
      <c r="S276" s="62">
        <v>1280</v>
      </c>
      <c r="T276" s="62">
        <v>1370</v>
      </c>
      <c r="U276" s="62">
        <v>647</v>
      </c>
      <c r="V276" s="62">
        <v>604</v>
      </c>
      <c r="W276" s="62">
        <v>23441</v>
      </c>
      <c r="X276" s="62">
        <v>18801</v>
      </c>
      <c r="Y276" s="62">
        <v>19140</v>
      </c>
      <c r="Z276" s="62">
        <v>16158</v>
      </c>
      <c r="AA276" s="62">
        <v>13444</v>
      </c>
      <c r="AB276" s="62">
        <v>10507</v>
      </c>
      <c r="AC276" s="62">
        <v>8081</v>
      </c>
      <c r="AD276" s="62">
        <v>7483</v>
      </c>
      <c r="AE276" s="62">
        <v>6019</v>
      </c>
      <c r="AF276" s="62">
        <v>4950</v>
      </c>
      <c r="AG276" s="62">
        <v>3502</v>
      </c>
      <c r="AH276" s="62">
        <v>3928</v>
      </c>
      <c r="AI276" s="62">
        <v>1933</v>
      </c>
      <c r="AJ276" s="62">
        <v>1473</v>
      </c>
      <c r="AK276" s="62">
        <v>851</v>
      </c>
      <c r="AL276" s="62">
        <v>644</v>
      </c>
      <c r="AM276" s="62">
        <v>285</v>
      </c>
      <c r="AN276" s="61">
        <f t="shared" si="5"/>
        <v>267906</v>
      </c>
    </row>
    <row r="277" spans="1:40" hidden="1" x14ac:dyDescent="0.25">
      <c r="A277" s="61" t="s">
        <v>166</v>
      </c>
      <c r="B277" s="61" t="s">
        <v>177</v>
      </c>
      <c r="C277" s="61" t="s">
        <v>1356</v>
      </c>
      <c r="D277" s="62">
        <v>132835</v>
      </c>
      <c r="E277" s="62">
        <v>134900</v>
      </c>
      <c r="F277" s="62">
        <v>16400</v>
      </c>
      <c r="G277" s="62">
        <v>16860</v>
      </c>
      <c r="H277" s="62">
        <v>16818</v>
      </c>
      <c r="I277" s="62">
        <v>15356</v>
      </c>
      <c r="J277" s="62">
        <v>11775</v>
      </c>
      <c r="K277" s="62">
        <v>9905</v>
      </c>
      <c r="L277" s="62">
        <v>8450</v>
      </c>
      <c r="M277" s="62">
        <v>8333</v>
      </c>
      <c r="N277" s="62">
        <v>6621</v>
      </c>
      <c r="O277" s="62">
        <v>6013</v>
      </c>
      <c r="P277" s="62">
        <v>4653</v>
      </c>
      <c r="Q277" s="62">
        <v>3402</v>
      </c>
      <c r="R277" s="62">
        <v>2844</v>
      </c>
      <c r="S277" s="62">
        <v>2594</v>
      </c>
      <c r="T277" s="62">
        <v>1392</v>
      </c>
      <c r="U277" s="62">
        <v>932</v>
      </c>
      <c r="V277" s="62">
        <v>487</v>
      </c>
      <c r="W277" s="62">
        <v>17305</v>
      </c>
      <c r="X277" s="62">
        <v>17936</v>
      </c>
      <c r="Y277" s="62">
        <v>18006</v>
      </c>
      <c r="Z277" s="62">
        <v>16841</v>
      </c>
      <c r="AA277" s="62">
        <v>13061</v>
      </c>
      <c r="AB277" s="62">
        <v>10002</v>
      </c>
      <c r="AC277" s="62">
        <v>8064</v>
      </c>
      <c r="AD277" s="62">
        <v>7272</v>
      </c>
      <c r="AE277" s="62">
        <v>6365</v>
      </c>
      <c r="AF277" s="62">
        <v>5526</v>
      </c>
      <c r="AG277" s="62">
        <v>4376</v>
      </c>
      <c r="AH277" s="62">
        <v>3223</v>
      </c>
      <c r="AI277" s="62">
        <v>2495</v>
      </c>
      <c r="AJ277" s="62">
        <v>1917</v>
      </c>
      <c r="AK277" s="62">
        <v>1336</v>
      </c>
      <c r="AL277" s="62">
        <v>690</v>
      </c>
      <c r="AM277" s="62">
        <v>485</v>
      </c>
      <c r="AN277" s="61">
        <f t="shared" si="5"/>
        <v>267735</v>
      </c>
    </row>
    <row r="278" spans="1:40" hidden="1" x14ac:dyDescent="0.25">
      <c r="A278" s="61" t="s">
        <v>282</v>
      </c>
      <c r="B278" s="61" t="s">
        <v>292</v>
      </c>
      <c r="C278" s="61" t="s">
        <v>1810</v>
      </c>
      <c r="D278" s="62">
        <v>133402</v>
      </c>
      <c r="E278" s="62">
        <v>134255</v>
      </c>
      <c r="F278" s="62">
        <v>14727</v>
      </c>
      <c r="G278" s="62">
        <v>15696</v>
      </c>
      <c r="H278" s="62">
        <v>17885</v>
      </c>
      <c r="I278" s="62">
        <v>16576</v>
      </c>
      <c r="J278" s="62">
        <v>11207</v>
      </c>
      <c r="K278" s="62">
        <v>9428</v>
      </c>
      <c r="L278" s="62">
        <v>8568</v>
      </c>
      <c r="M278" s="62">
        <v>8452</v>
      </c>
      <c r="N278" s="62">
        <v>6833</v>
      </c>
      <c r="O278" s="62">
        <v>6271</v>
      </c>
      <c r="P278" s="62">
        <v>4349</v>
      </c>
      <c r="Q278" s="62">
        <v>4465</v>
      </c>
      <c r="R278" s="62">
        <v>2751</v>
      </c>
      <c r="S278" s="62">
        <v>2798</v>
      </c>
      <c r="T278" s="62">
        <v>1565</v>
      </c>
      <c r="U278" s="62">
        <v>1332</v>
      </c>
      <c r="V278" s="62">
        <v>499</v>
      </c>
      <c r="W278" s="62">
        <v>15337</v>
      </c>
      <c r="X278" s="62">
        <v>16802</v>
      </c>
      <c r="Y278" s="62">
        <v>18480</v>
      </c>
      <c r="Z278" s="62">
        <v>17752</v>
      </c>
      <c r="AA278" s="62">
        <v>12939</v>
      </c>
      <c r="AB278" s="62">
        <v>9336</v>
      </c>
      <c r="AC278" s="62">
        <v>7535</v>
      </c>
      <c r="AD278" s="62">
        <v>7009</v>
      </c>
      <c r="AE278" s="62">
        <v>6706</v>
      </c>
      <c r="AF278" s="62">
        <v>5918</v>
      </c>
      <c r="AG278" s="62">
        <v>4633</v>
      </c>
      <c r="AH278" s="62">
        <v>3901</v>
      </c>
      <c r="AI278" s="62">
        <v>2782</v>
      </c>
      <c r="AJ278" s="62">
        <v>2185</v>
      </c>
      <c r="AK278" s="62">
        <v>1428</v>
      </c>
      <c r="AL278" s="62">
        <v>978</v>
      </c>
      <c r="AM278" s="62">
        <v>534</v>
      </c>
      <c r="AN278" s="61">
        <f t="shared" si="5"/>
        <v>267657</v>
      </c>
    </row>
    <row r="279" spans="1:40" hidden="1" x14ac:dyDescent="0.25">
      <c r="A279" s="61" t="s">
        <v>595</v>
      </c>
      <c r="B279" s="61" t="s">
        <v>2630</v>
      </c>
      <c r="C279" s="61" t="s">
        <v>1077</v>
      </c>
      <c r="D279" s="62">
        <v>131847</v>
      </c>
      <c r="E279" s="62">
        <v>135633</v>
      </c>
      <c r="F279" s="62">
        <v>15267</v>
      </c>
      <c r="G279" s="62">
        <v>16982</v>
      </c>
      <c r="H279" s="62">
        <v>17695</v>
      </c>
      <c r="I279" s="62">
        <v>15320</v>
      </c>
      <c r="J279" s="62">
        <v>10527</v>
      </c>
      <c r="K279" s="62">
        <v>9199</v>
      </c>
      <c r="L279" s="62">
        <v>8057</v>
      </c>
      <c r="M279" s="62">
        <v>8050</v>
      </c>
      <c r="N279" s="62">
        <v>6602</v>
      </c>
      <c r="O279" s="62">
        <v>6250</v>
      </c>
      <c r="P279" s="62">
        <v>4576</v>
      </c>
      <c r="Q279" s="62">
        <v>4389</v>
      </c>
      <c r="R279" s="62">
        <v>3151</v>
      </c>
      <c r="S279" s="62">
        <v>2789</v>
      </c>
      <c r="T279" s="62">
        <v>1679</v>
      </c>
      <c r="U279" s="62">
        <v>809</v>
      </c>
      <c r="V279" s="62">
        <v>505</v>
      </c>
      <c r="W279" s="62">
        <v>15638</v>
      </c>
      <c r="X279" s="62">
        <v>17980</v>
      </c>
      <c r="Y279" s="62">
        <v>18765</v>
      </c>
      <c r="Z279" s="62">
        <v>17362</v>
      </c>
      <c r="AA279" s="62">
        <v>12865</v>
      </c>
      <c r="AB279" s="62">
        <v>9971</v>
      </c>
      <c r="AC279" s="62">
        <v>8190</v>
      </c>
      <c r="AD279" s="62">
        <v>6967</v>
      </c>
      <c r="AE279" s="62">
        <v>6652</v>
      </c>
      <c r="AF279" s="62">
        <v>5509</v>
      </c>
      <c r="AG279" s="62">
        <v>4596</v>
      </c>
      <c r="AH279" s="62">
        <v>3318</v>
      </c>
      <c r="AI279" s="62">
        <v>2883</v>
      </c>
      <c r="AJ279" s="62">
        <v>2038</v>
      </c>
      <c r="AK279" s="62">
        <v>1614</v>
      </c>
      <c r="AL279" s="62">
        <v>753</v>
      </c>
      <c r="AM279" s="62">
        <v>532</v>
      </c>
      <c r="AN279" s="61">
        <f t="shared" si="5"/>
        <v>267480</v>
      </c>
    </row>
    <row r="280" spans="1:40" hidden="1" x14ac:dyDescent="0.25">
      <c r="A280" s="61" t="s">
        <v>16</v>
      </c>
      <c r="B280" s="61" t="s">
        <v>36</v>
      </c>
      <c r="C280" s="61" t="s">
        <v>1667</v>
      </c>
      <c r="D280" s="62">
        <v>120794</v>
      </c>
      <c r="E280" s="62">
        <v>146518</v>
      </c>
      <c r="F280" s="62">
        <v>18524</v>
      </c>
      <c r="G280" s="62">
        <v>16044</v>
      </c>
      <c r="H280" s="62">
        <v>16725</v>
      </c>
      <c r="I280" s="62">
        <v>14492</v>
      </c>
      <c r="J280" s="62">
        <v>12722</v>
      </c>
      <c r="K280" s="62">
        <v>9681</v>
      </c>
      <c r="L280" s="62">
        <v>7483</v>
      </c>
      <c r="M280" s="62">
        <v>6858</v>
      </c>
      <c r="N280" s="62">
        <v>5344</v>
      </c>
      <c r="O280" s="62">
        <v>4012</v>
      </c>
      <c r="P280" s="62">
        <v>2477</v>
      </c>
      <c r="Q280" s="62">
        <v>2217</v>
      </c>
      <c r="R280" s="62">
        <v>1240</v>
      </c>
      <c r="S280" s="62">
        <v>1172</v>
      </c>
      <c r="T280" s="62">
        <v>821</v>
      </c>
      <c r="U280" s="62">
        <v>593</v>
      </c>
      <c r="V280" s="62">
        <v>389</v>
      </c>
      <c r="W280" s="62">
        <v>19177</v>
      </c>
      <c r="X280" s="62">
        <v>17340</v>
      </c>
      <c r="Y280" s="62">
        <v>16969</v>
      </c>
      <c r="Z280" s="62">
        <v>16906</v>
      </c>
      <c r="AA280" s="62">
        <v>17736</v>
      </c>
      <c r="AB280" s="62">
        <v>14706</v>
      </c>
      <c r="AC280" s="62">
        <v>10664</v>
      </c>
      <c r="AD280" s="62">
        <v>8991</v>
      </c>
      <c r="AE280" s="62">
        <v>6688</v>
      </c>
      <c r="AF280" s="62">
        <v>6074</v>
      </c>
      <c r="AG280" s="62">
        <v>3610</v>
      </c>
      <c r="AH280" s="62">
        <v>3565</v>
      </c>
      <c r="AI280" s="62">
        <v>1476</v>
      </c>
      <c r="AJ280" s="62">
        <v>1357</v>
      </c>
      <c r="AK280" s="62">
        <v>538</v>
      </c>
      <c r="AL280" s="62">
        <v>503</v>
      </c>
      <c r="AM280" s="62">
        <v>218</v>
      </c>
      <c r="AN280" s="61">
        <f t="shared" si="5"/>
        <v>267312</v>
      </c>
    </row>
    <row r="281" spans="1:40" hidden="1" x14ac:dyDescent="0.25">
      <c r="A281" s="61" t="s">
        <v>166</v>
      </c>
      <c r="B281" s="61" t="s">
        <v>178</v>
      </c>
      <c r="C281" s="61" t="s">
        <v>1135</v>
      </c>
      <c r="D281" s="62">
        <v>126743</v>
      </c>
      <c r="E281" s="62">
        <v>138239</v>
      </c>
      <c r="F281" s="62">
        <v>15760</v>
      </c>
      <c r="G281" s="62">
        <v>16729</v>
      </c>
      <c r="H281" s="62">
        <v>15980</v>
      </c>
      <c r="I281" s="62">
        <v>14481</v>
      </c>
      <c r="J281" s="62">
        <v>10904</v>
      </c>
      <c r="K281" s="62">
        <v>9322</v>
      </c>
      <c r="L281" s="62">
        <v>8656</v>
      </c>
      <c r="M281" s="62">
        <v>8192</v>
      </c>
      <c r="N281" s="62">
        <v>6545</v>
      </c>
      <c r="O281" s="62">
        <v>5637</v>
      </c>
      <c r="P281" s="62">
        <v>4064</v>
      </c>
      <c r="Q281" s="62">
        <v>3336</v>
      </c>
      <c r="R281" s="62">
        <v>2761</v>
      </c>
      <c r="S281" s="62">
        <v>1962</v>
      </c>
      <c r="T281" s="62">
        <v>1151</v>
      </c>
      <c r="U281" s="62">
        <v>825</v>
      </c>
      <c r="V281" s="62">
        <v>438</v>
      </c>
      <c r="W281" s="62">
        <v>17168</v>
      </c>
      <c r="X281" s="62">
        <v>18616</v>
      </c>
      <c r="Y281" s="62">
        <v>17857</v>
      </c>
      <c r="Z281" s="62">
        <v>16311</v>
      </c>
      <c r="AA281" s="62">
        <v>13061</v>
      </c>
      <c r="AB281" s="62">
        <v>10586</v>
      </c>
      <c r="AC281" s="62">
        <v>8876</v>
      </c>
      <c r="AD281" s="62">
        <v>7925</v>
      </c>
      <c r="AE281" s="62">
        <v>7150</v>
      </c>
      <c r="AF281" s="62">
        <v>5770</v>
      </c>
      <c r="AG281" s="62">
        <v>4674</v>
      </c>
      <c r="AH281" s="62">
        <v>3233</v>
      </c>
      <c r="AI281" s="62">
        <v>2721</v>
      </c>
      <c r="AJ281" s="62">
        <v>1848</v>
      </c>
      <c r="AK281" s="62">
        <v>1285</v>
      </c>
      <c r="AL281" s="62">
        <v>768</v>
      </c>
      <c r="AM281" s="62">
        <v>390</v>
      </c>
      <c r="AN281" s="61">
        <f t="shared" si="5"/>
        <v>264982</v>
      </c>
    </row>
    <row r="282" spans="1:40" hidden="1" x14ac:dyDescent="0.25">
      <c r="A282" s="61" t="s">
        <v>282</v>
      </c>
      <c r="B282" s="61" t="s">
        <v>1107</v>
      </c>
      <c r="C282" s="61" t="s">
        <v>1046</v>
      </c>
      <c r="D282" s="62">
        <v>131466</v>
      </c>
      <c r="E282" s="62">
        <v>132855</v>
      </c>
      <c r="F282" s="62">
        <v>14909</v>
      </c>
      <c r="G282" s="62">
        <v>14748</v>
      </c>
      <c r="H282" s="62">
        <v>15868</v>
      </c>
      <c r="I282" s="62">
        <v>15127</v>
      </c>
      <c r="J282" s="62">
        <v>11572</v>
      </c>
      <c r="K282" s="62">
        <v>9826</v>
      </c>
      <c r="L282" s="62">
        <v>8573</v>
      </c>
      <c r="M282" s="62">
        <v>8514</v>
      </c>
      <c r="N282" s="62">
        <v>6817</v>
      </c>
      <c r="O282" s="62">
        <v>6548</v>
      </c>
      <c r="P282" s="62">
        <v>4658</v>
      </c>
      <c r="Q282" s="62">
        <v>4618</v>
      </c>
      <c r="R282" s="62">
        <v>2998</v>
      </c>
      <c r="S282" s="62">
        <v>3286</v>
      </c>
      <c r="T282" s="62">
        <v>1733</v>
      </c>
      <c r="U282" s="62">
        <v>1097</v>
      </c>
      <c r="V282" s="62">
        <v>574</v>
      </c>
      <c r="W282" s="62">
        <v>15774</v>
      </c>
      <c r="X282" s="62">
        <v>15840</v>
      </c>
      <c r="Y282" s="62">
        <v>16953</v>
      </c>
      <c r="Z282" s="62">
        <v>16430</v>
      </c>
      <c r="AA282" s="62">
        <v>12906</v>
      </c>
      <c r="AB282" s="62">
        <v>9636</v>
      </c>
      <c r="AC282" s="62">
        <v>7885</v>
      </c>
      <c r="AD282" s="62">
        <v>7260</v>
      </c>
      <c r="AE282" s="62">
        <v>6797</v>
      </c>
      <c r="AF282" s="62">
        <v>6043</v>
      </c>
      <c r="AG282" s="62">
        <v>4769</v>
      </c>
      <c r="AH282" s="62">
        <v>3913</v>
      </c>
      <c r="AI282" s="62">
        <v>2705</v>
      </c>
      <c r="AJ282" s="62">
        <v>2660</v>
      </c>
      <c r="AK282" s="62">
        <v>1650</v>
      </c>
      <c r="AL282" s="62">
        <v>1099</v>
      </c>
      <c r="AM282" s="62">
        <v>535</v>
      </c>
      <c r="AN282" s="61">
        <f t="shared" si="5"/>
        <v>264321</v>
      </c>
    </row>
    <row r="283" spans="1:40" hidden="1" x14ac:dyDescent="0.25">
      <c r="A283" s="61" t="s">
        <v>556</v>
      </c>
      <c r="B283" s="61" t="s">
        <v>565</v>
      </c>
      <c r="C283" s="61" t="s">
        <v>1166</v>
      </c>
      <c r="D283" s="62">
        <v>130540</v>
      </c>
      <c r="E283" s="62">
        <v>133556</v>
      </c>
      <c r="F283" s="62">
        <v>14249</v>
      </c>
      <c r="G283" s="62">
        <v>16854</v>
      </c>
      <c r="H283" s="62">
        <v>17570</v>
      </c>
      <c r="I283" s="62">
        <v>15313</v>
      </c>
      <c r="J283" s="62">
        <v>10782</v>
      </c>
      <c r="K283" s="62">
        <v>9083</v>
      </c>
      <c r="L283" s="62">
        <v>8073</v>
      </c>
      <c r="M283" s="62">
        <v>8410</v>
      </c>
      <c r="N283" s="62">
        <v>6744</v>
      </c>
      <c r="O283" s="62">
        <v>6445</v>
      </c>
      <c r="P283" s="62">
        <v>4221</v>
      </c>
      <c r="Q283" s="62">
        <v>4867</v>
      </c>
      <c r="R283" s="62">
        <v>2935</v>
      </c>
      <c r="S283" s="62">
        <v>2506</v>
      </c>
      <c r="T283" s="62">
        <v>1230</v>
      </c>
      <c r="U283" s="62">
        <v>634</v>
      </c>
      <c r="V283" s="62">
        <v>624</v>
      </c>
      <c r="W283" s="62">
        <v>14978</v>
      </c>
      <c r="X283" s="62">
        <v>18126</v>
      </c>
      <c r="Y283" s="62">
        <v>18823</v>
      </c>
      <c r="Z283" s="62">
        <v>17100</v>
      </c>
      <c r="AA283" s="62">
        <v>13071</v>
      </c>
      <c r="AB283" s="62">
        <v>9359</v>
      </c>
      <c r="AC283" s="62">
        <v>7356</v>
      </c>
      <c r="AD283" s="62">
        <v>6640</v>
      </c>
      <c r="AE283" s="62">
        <v>6549</v>
      </c>
      <c r="AF283" s="62">
        <v>5752</v>
      </c>
      <c r="AG283" s="62">
        <v>4670</v>
      </c>
      <c r="AH283" s="62">
        <v>3426</v>
      </c>
      <c r="AI283" s="62">
        <v>2876</v>
      </c>
      <c r="AJ283" s="62">
        <v>2358</v>
      </c>
      <c r="AK283" s="62">
        <v>1355</v>
      </c>
      <c r="AL283" s="62">
        <v>753</v>
      </c>
      <c r="AM283" s="62">
        <v>364</v>
      </c>
      <c r="AN283" s="61">
        <f t="shared" si="5"/>
        <v>264096</v>
      </c>
    </row>
    <row r="284" spans="1:40" hidden="1" x14ac:dyDescent="0.25">
      <c r="A284" s="61" t="s">
        <v>350</v>
      </c>
      <c r="B284" s="61" t="s">
        <v>352</v>
      </c>
      <c r="C284" s="61" t="s">
        <v>1130</v>
      </c>
      <c r="D284" s="62">
        <v>129762</v>
      </c>
      <c r="E284" s="62">
        <v>133356</v>
      </c>
      <c r="F284" s="62">
        <v>24575</v>
      </c>
      <c r="G284" s="62">
        <v>20145</v>
      </c>
      <c r="H284" s="62">
        <v>15724</v>
      </c>
      <c r="I284" s="62">
        <v>13663</v>
      </c>
      <c r="J284" s="62">
        <v>11297</v>
      </c>
      <c r="K284" s="62">
        <v>9491</v>
      </c>
      <c r="L284" s="62">
        <v>8338</v>
      </c>
      <c r="M284" s="62">
        <v>6228</v>
      </c>
      <c r="N284" s="62">
        <v>5573</v>
      </c>
      <c r="O284" s="62">
        <v>3545</v>
      </c>
      <c r="P284" s="62">
        <v>3584</v>
      </c>
      <c r="Q284" s="62">
        <v>1826</v>
      </c>
      <c r="R284" s="62">
        <v>2298</v>
      </c>
      <c r="S284" s="62">
        <v>1072</v>
      </c>
      <c r="T284" s="62">
        <v>1304</v>
      </c>
      <c r="U284" s="62">
        <v>490</v>
      </c>
      <c r="V284" s="62">
        <v>609</v>
      </c>
      <c r="W284" s="62">
        <v>26395</v>
      </c>
      <c r="X284" s="62">
        <v>21550</v>
      </c>
      <c r="Y284" s="62">
        <v>17289</v>
      </c>
      <c r="Z284" s="62">
        <v>13851</v>
      </c>
      <c r="AA284" s="62">
        <v>9704</v>
      </c>
      <c r="AB284" s="62">
        <v>8505</v>
      </c>
      <c r="AC284" s="62">
        <v>8008</v>
      </c>
      <c r="AD284" s="62">
        <v>6481</v>
      </c>
      <c r="AE284" s="62">
        <v>5929</v>
      </c>
      <c r="AF284" s="62">
        <v>3981</v>
      </c>
      <c r="AG284" s="62">
        <v>3977</v>
      </c>
      <c r="AH284" s="62">
        <v>2071</v>
      </c>
      <c r="AI284" s="62">
        <v>2189</v>
      </c>
      <c r="AJ284" s="62">
        <v>945</v>
      </c>
      <c r="AK284" s="62">
        <v>1390</v>
      </c>
      <c r="AL284" s="62">
        <v>530</v>
      </c>
      <c r="AM284" s="62">
        <v>561</v>
      </c>
      <c r="AN284" s="61">
        <f t="shared" si="5"/>
        <v>263118</v>
      </c>
    </row>
    <row r="285" spans="1:40" hidden="1" x14ac:dyDescent="0.25">
      <c r="A285" s="61" t="s">
        <v>681</v>
      </c>
      <c r="B285" s="61" t="s">
        <v>682</v>
      </c>
      <c r="C285" s="61" t="s">
        <v>1321</v>
      </c>
      <c r="D285" s="62">
        <v>127712</v>
      </c>
      <c r="E285" s="62">
        <v>135312</v>
      </c>
      <c r="F285" s="62">
        <v>23679</v>
      </c>
      <c r="G285" s="62">
        <v>20097</v>
      </c>
      <c r="H285" s="62">
        <v>15349</v>
      </c>
      <c r="I285" s="62">
        <v>13841</v>
      </c>
      <c r="J285" s="62">
        <v>11397</v>
      </c>
      <c r="K285" s="62">
        <v>9766</v>
      </c>
      <c r="L285" s="62">
        <v>8395</v>
      </c>
      <c r="M285" s="62">
        <v>6388</v>
      </c>
      <c r="N285" s="62">
        <v>5340</v>
      </c>
      <c r="O285" s="62">
        <v>3421</v>
      </c>
      <c r="P285" s="62">
        <v>2936</v>
      </c>
      <c r="Q285" s="62">
        <v>2082</v>
      </c>
      <c r="R285" s="62">
        <v>1909</v>
      </c>
      <c r="S285" s="62">
        <v>1063</v>
      </c>
      <c r="T285" s="62">
        <v>1061</v>
      </c>
      <c r="U285" s="62">
        <v>552</v>
      </c>
      <c r="V285" s="62">
        <v>436</v>
      </c>
      <c r="W285" s="62">
        <v>25455</v>
      </c>
      <c r="X285" s="62">
        <v>21024</v>
      </c>
      <c r="Y285" s="62">
        <v>16224</v>
      </c>
      <c r="Z285" s="62">
        <v>13942</v>
      </c>
      <c r="AA285" s="62">
        <v>10401</v>
      </c>
      <c r="AB285" s="62">
        <v>9009</v>
      </c>
      <c r="AC285" s="62">
        <v>8621</v>
      </c>
      <c r="AD285" s="62">
        <v>7649</v>
      </c>
      <c r="AE285" s="62">
        <v>6355</v>
      </c>
      <c r="AF285" s="62">
        <v>4749</v>
      </c>
      <c r="AG285" s="62">
        <v>3670</v>
      </c>
      <c r="AH285" s="62">
        <v>2589</v>
      </c>
      <c r="AI285" s="62">
        <v>2100</v>
      </c>
      <c r="AJ285" s="62">
        <v>1374</v>
      </c>
      <c r="AK285" s="62">
        <v>1113</v>
      </c>
      <c r="AL285" s="62">
        <v>598</v>
      </c>
      <c r="AM285" s="62">
        <v>439</v>
      </c>
      <c r="AN285" s="61">
        <f t="shared" si="5"/>
        <v>263024</v>
      </c>
    </row>
    <row r="286" spans="1:40" hidden="1" x14ac:dyDescent="0.25">
      <c r="A286" s="61" t="s">
        <v>38</v>
      </c>
      <c r="B286" s="61" t="s">
        <v>55</v>
      </c>
      <c r="C286" s="61" t="s">
        <v>1534</v>
      </c>
      <c r="D286" s="62">
        <v>131049</v>
      </c>
      <c r="E286" s="62">
        <v>131949</v>
      </c>
      <c r="F286" s="62">
        <v>15417</v>
      </c>
      <c r="G286" s="62">
        <v>15870</v>
      </c>
      <c r="H286" s="62">
        <v>16961</v>
      </c>
      <c r="I286" s="62">
        <v>15494</v>
      </c>
      <c r="J286" s="62">
        <v>10811</v>
      </c>
      <c r="K286" s="62">
        <v>9337</v>
      </c>
      <c r="L286" s="62">
        <v>8560</v>
      </c>
      <c r="M286" s="62">
        <v>8588</v>
      </c>
      <c r="N286" s="62">
        <v>6805</v>
      </c>
      <c r="O286" s="62">
        <v>6172</v>
      </c>
      <c r="P286" s="62">
        <v>4694</v>
      </c>
      <c r="Q286" s="62">
        <v>3736</v>
      </c>
      <c r="R286" s="62">
        <v>3376</v>
      </c>
      <c r="S286" s="62">
        <v>2215</v>
      </c>
      <c r="T286" s="62">
        <v>1401</v>
      </c>
      <c r="U286" s="62">
        <v>1187</v>
      </c>
      <c r="V286" s="62">
        <v>425</v>
      </c>
      <c r="W286" s="62">
        <v>16309</v>
      </c>
      <c r="X286" s="62">
        <v>17010</v>
      </c>
      <c r="Y286" s="62">
        <v>17165</v>
      </c>
      <c r="Z286" s="62">
        <v>16080</v>
      </c>
      <c r="AA286" s="62">
        <v>12839</v>
      </c>
      <c r="AB286" s="62">
        <v>9550</v>
      </c>
      <c r="AC286" s="62">
        <v>7702</v>
      </c>
      <c r="AD286" s="62">
        <v>7020</v>
      </c>
      <c r="AE286" s="62">
        <v>6569</v>
      </c>
      <c r="AF286" s="62">
        <v>5808</v>
      </c>
      <c r="AG286" s="62">
        <v>4507</v>
      </c>
      <c r="AH286" s="62">
        <v>3616</v>
      </c>
      <c r="AI286" s="62">
        <v>3032</v>
      </c>
      <c r="AJ286" s="62">
        <v>2004</v>
      </c>
      <c r="AK286" s="62">
        <v>1396</v>
      </c>
      <c r="AL286" s="62">
        <v>953</v>
      </c>
      <c r="AM286" s="62">
        <v>389</v>
      </c>
      <c r="AN286" s="61">
        <f t="shared" si="5"/>
        <v>262998</v>
      </c>
    </row>
    <row r="287" spans="1:40" hidden="1" x14ac:dyDescent="0.25">
      <c r="A287" s="61" t="s">
        <v>16</v>
      </c>
      <c r="B287" s="61" t="s">
        <v>37</v>
      </c>
      <c r="C287" s="61" t="s">
        <v>1667</v>
      </c>
      <c r="D287" s="62">
        <v>128387</v>
      </c>
      <c r="E287" s="62">
        <v>134271</v>
      </c>
      <c r="F287" s="62">
        <v>20804</v>
      </c>
      <c r="G287" s="62">
        <v>18103</v>
      </c>
      <c r="H287" s="62">
        <v>17835</v>
      </c>
      <c r="I287" s="62">
        <v>15728</v>
      </c>
      <c r="J287" s="62">
        <v>11552</v>
      </c>
      <c r="K287" s="62">
        <v>9054</v>
      </c>
      <c r="L287" s="62">
        <v>7637</v>
      </c>
      <c r="M287" s="62">
        <v>6461</v>
      </c>
      <c r="N287" s="62">
        <v>5439</v>
      </c>
      <c r="O287" s="62">
        <v>3962</v>
      </c>
      <c r="P287" s="62">
        <v>3083</v>
      </c>
      <c r="Q287" s="62">
        <v>2528</v>
      </c>
      <c r="R287" s="62">
        <v>1882</v>
      </c>
      <c r="S287" s="62">
        <v>1501</v>
      </c>
      <c r="T287" s="62">
        <v>1381</v>
      </c>
      <c r="U287" s="62">
        <v>830</v>
      </c>
      <c r="V287" s="62">
        <v>607</v>
      </c>
      <c r="W287" s="62">
        <v>22307</v>
      </c>
      <c r="X287" s="62">
        <v>18110</v>
      </c>
      <c r="Y287" s="62">
        <v>16447</v>
      </c>
      <c r="Z287" s="62">
        <v>14462</v>
      </c>
      <c r="AA287" s="62">
        <v>12934</v>
      </c>
      <c r="AB287" s="62">
        <v>10312</v>
      </c>
      <c r="AC287" s="62">
        <v>8268</v>
      </c>
      <c r="AD287" s="62">
        <v>7518</v>
      </c>
      <c r="AE287" s="62">
        <v>6159</v>
      </c>
      <c r="AF287" s="62">
        <v>5286</v>
      </c>
      <c r="AG287" s="62">
        <v>3436</v>
      </c>
      <c r="AH287" s="62">
        <v>3453</v>
      </c>
      <c r="AI287" s="62">
        <v>1914</v>
      </c>
      <c r="AJ287" s="62">
        <v>1662</v>
      </c>
      <c r="AK287" s="62">
        <v>951</v>
      </c>
      <c r="AL287" s="62">
        <v>724</v>
      </c>
      <c r="AM287" s="62">
        <v>328</v>
      </c>
      <c r="AN287" s="61">
        <f t="shared" si="5"/>
        <v>262658</v>
      </c>
    </row>
    <row r="288" spans="1:40" hidden="1" x14ac:dyDescent="0.25">
      <c r="A288" s="61" t="s">
        <v>395</v>
      </c>
      <c r="B288" s="61" t="s">
        <v>398</v>
      </c>
      <c r="C288" s="61" t="s">
        <v>1341</v>
      </c>
      <c r="D288" s="62">
        <v>130332</v>
      </c>
      <c r="E288" s="62">
        <v>131923</v>
      </c>
      <c r="F288" s="62">
        <v>26681</v>
      </c>
      <c r="G288" s="62">
        <v>20596</v>
      </c>
      <c r="H288" s="62">
        <v>15471</v>
      </c>
      <c r="I288" s="62">
        <v>13300</v>
      </c>
      <c r="J288" s="62">
        <v>10961</v>
      </c>
      <c r="K288" s="62">
        <v>9467</v>
      </c>
      <c r="L288" s="62">
        <v>8011</v>
      </c>
      <c r="M288" s="62">
        <v>6079</v>
      </c>
      <c r="N288" s="62">
        <v>5386</v>
      </c>
      <c r="O288" s="62">
        <v>3612</v>
      </c>
      <c r="P288" s="62">
        <v>3390</v>
      </c>
      <c r="Q288" s="62">
        <v>1907</v>
      </c>
      <c r="R288" s="62">
        <v>2050</v>
      </c>
      <c r="S288" s="62">
        <v>999</v>
      </c>
      <c r="T288" s="62">
        <v>1382</v>
      </c>
      <c r="U288" s="62">
        <v>573</v>
      </c>
      <c r="V288" s="62">
        <v>467</v>
      </c>
      <c r="W288" s="62">
        <v>28219</v>
      </c>
      <c r="X288" s="62">
        <v>21876</v>
      </c>
      <c r="Y288" s="62">
        <v>16083</v>
      </c>
      <c r="Z288" s="62">
        <v>12688</v>
      </c>
      <c r="AA288" s="62">
        <v>9283</v>
      </c>
      <c r="AB288" s="62">
        <v>8295</v>
      </c>
      <c r="AC288" s="62">
        <v>7850</v>
      </c>
      <c r="AD288" s="62">
        <v>6674</v>
      </c>
      <c r="AE288" s="62">
        <v>5803</v>
      </c>
      <c r="AF288" s="62">
        <v>3982</v>
      </c>
      <c r="AG288" s="62">
        <v>3671</v>
      </c>
      <c r="AH288" s="62">
        <v>2055</v>
      </c>
      <c r="AI288" s="62">
        <v>2138</v>
      </c>
      <c r="AJ288" s="62">
        <v>1068</v>
      </c>
      <c r="AK288" s="62">
        <v>1214</v>
      </c>
      <c r="AL288" s="62">
        <v>584</v>
      </c>
      <c r="AM288" s="62">
        <v>440</v>
      </c>
      <c r="AN288" s="61">
        <f t="shared" si="5"/>
        <v>262255</v>
      </c>
    </row>
    <row r="289" spans="1:40" hidden="1" x14ac:dyDescent="0.25">
      <c r="A289" s="61" t="s">
        <v>381</v>
      </c>
      <c r="B289" s="61" t="s">
        <v>2288</v>
      </c>
      <c r="C289" s="61" t="s">
        <v>1172</v>
      </c>
      <c r="D289" s="62">
        <v>130214</v>
      </c>
      <c r="E289" s="62">
        <v>132018</v>
      </c>
      <c r="F289" s="62">
        <v>24834</v>
      </c>
      <c r="G289" s="62">
        <v>19194</v>
      </c>
      <c r="H289" s="62">
        <v>15819</v>
      </c>
      <c r="I289" s="62">
        <v>13808</v>
      </c>
      <c r="J289" s="62">
        <v>11369</v>
      </c>
      <c r="K289" s="62">
        <v>9782</v>
      </c>
      <c r="L289" s="62">
        <v>7977</v>
      </c>
      <c r="M289" s="62">
        <v>6337</v>
      </c>
      <c r="N289" s="62">
        <v>5296</v>
      </c>
      <c r="O289" s="62">
        <v>3845</v>
      </c>
      <c r="P289" s="62">
        <v>3236</v>
      </c>
      <c r="Q289" s="62">
        <v>2445</v>
      </c>
      <c r="R289" s="62">
        <v>1872</v>
      </c>
      <c r="S289" s="62">
        <v>1699</v>
      </c>
      <c r="T289" s="62">
        <v>1256</v>
      </c>
      <c r="U289" s="62">
        <v>984</v>
      </c>
      <c r="V289" s="62">
        <v>461</v>
      </c>
      <c r="W289" s="62">
        <v>25354</v>
      </c>
      <c r="X289" s="62">
        <v>19766</v>
      </c>
      <c r="Y289" s="62">
        <v>16537</v>
      </c>
      <c r="Z289" s="62">
        <v>14400</v>
      </c>
      <c r="AA289" s="62">
        <v>10789</v>
      </c>
      <c r="AB289" s="62">
        <v>9335</v>
      </c>
      <c r="AC289" s="62">
        <v>8103</v>
      </c>
      <c r="AD289" s="62">
        <v>7011</v>
      </c>
      <c r="AE289" s="62">
        <v>5547</v>
      </c>
      <c r="AF289" s="62">
        <v>4312</v>
      </c>
      <c r="AG289" s="62">
        <v>3200</v>
      </c>
      <c r="AH289" s="62">
        <v>2494</v>
      </c>
      <c r="AI289" s="62">
        <v>1781</v>
      </c>
      <c r="AJ289" s="62">
        <v>1298</v>
      </c>
      <c r="AK289" s="62">
        <v>991</v>
      </c>
      <c r="AL289" s="62">
        <v>613</v>
      </c>
      <c r="AM289" s="62">
        <v>487</v>
      </c>
      <c r="AN289" s="61">
        <f t="shared" si="5"/>
        <v>262232</v>
      </c>
    </row>
    <row r="290" spans="1:40" hidden="1" x14ac:dyDescent="0.25">
      <c r="A290" s="61" t="s">
        <v>330</v>
      </c>
      <c r="B290" s="61" t="s">
        <v>342</v>
      </c>
      <c r="C290" s="61" t="s">
        <v>1999</v>
      </c>
      <c r="D290" s="62">
        <v>128829</v>
      </c>
      <c r="E290" s="62">
        <v>133029</v>
      </c>
      <c r="F290" s="62">
        <v>24596</v>
      </c>
      <c r="G290" s="62">
        <v>19004</v>
      </c>
      <c r="H290" s="62">
        <v>15609</v>
      </c>
      <c r="I290" s="62">
        <v>13210</v>
      </c>
      <c r="J290" s="62">
        <v>10901</v>
      </c>
      <c r="K290" s="62">
        <v>9509</v>
      </c>
      <c r="L290" s="62">
        <v>7847</v>
      </c>
      <c r="M290" s="62">
        <v>6499</v>
      </c>
      <c r="N290" s="62">
        <v>5318</v>
      </c>
      <c r="O290" s="62">
        <v>4088</v>
      </c>
      <c r="P290" s="62">
        <v>2975</v>
      </c>
      <c r="Q290" s="62">
        <v>3006</v>
      </c>
      <c r="R290" s="62">
        <v>1659</v>
      </c>
      <c r="S290" s="62">
        <v>1867</v>
      </c>
      <c r="T290" s="62">
        <v>1172</v>
      </c>
      <c r="U290" s="62">
        <v>1021</v>
      </c>
      <c r="V290" s="62">
        <v>548</v>
      </c>
      <c r="W290" s="62">
        <v>25573</v>
      </c>
      <c r="X290" s="62">
        <v>19671</v>
      </c>
      <c r="Y290" s="62">
        <v>16732</v>
      </c>
      <c r="Z290" s="62">
        <v>14843</v>
      </c>
      <c r="AA290" s="62">
        <v>10783</v>
      </c>
      <c r="AB290" s="62">
        <v>9296</v>
      </c>
      <c r="AC290" s="62">
        <v>8104</v>
      </c>
      <c r="AD290" s="62">
        <v>6790</v>
      </c>
      <c r="AE290" s="62">
        <v>5620</v>
      </c>
      <c r="AF290" s="62">
        <v>4438</v>
      </c>
      <c r="AG290" s="62">
        <v>3291</v>
      </c>
      <c r="AH290" s="62">
        <v>2548</v>
      </c>
      <c r="AI290" s="62">
        <v>1633</v>
      </c>
      <c r="AJ290" s="62">
        <v>1628</v>
      </c>
      <c r="AK290" s="62">
        <v>850</v>
      </c>
      <c r="AL290" s="62">
        <v>751</v>
      </c>
      <c r="AM290" s="62">
        <v>478</v>
      </c>
      <c r="AN290" s="61">
        <f t="shared" si="5"/>
        <v>261858</v>
      </c>
    </row>
    <row r="291" spans="1:40" hidden="1" x14ac:dyDescent="0.25">
      <c r="A291" s="61" t="s">
        <v>450</v>
      </c>
      <c r="B291" s="61" t="s">
        <v>451</v>
      </c>
      <c r="C291" s="61" t="s">
        <v>1058</v>
      </c>
      <c r="D291" s="62">
        <v>130148</v>
      </c>
      <c r="E291" s="62">
        <v>131693</v>
      </c>
      <c r="F291" s="62">
        <v>24989</v>
      </c>
      <c r="G291" s="62">
        <v>19134</v>
      </c>
      <c r="H291" s="62">
        <v>16038</v>
      </c>
      <c r="I291" s="62">
        <v>13647</v>
      </c>
      <c r="J291" s="62">
        <v>10707</v>
      </c>
      <c r="K291" s="62">
        <v>9549</v>
      </c>
      <c r="L291" s="62">
        <v>8233</v>
      </c>
      <c r="M291" s="62">
        <v>6737</v>
      </c>
      <c r="N291" s="62">
        <v>5452</v>
      </c>
      <c r="O291" s="62">
        <v>4113</v>
      </c>
      <c r="P291" s="62">
        <v>3257</v>
      </c>
      <c r="Q291" s="62">
        <v>2386</v>
      </c>
      <c r="R291" s="62">
        <v>2121</v>
      </c>
      <c r="S291" s="62">
        <v>1895</v>
      </c>
      <c r="T291" s="62">
        <v>874</v>
      </c>
      <c r="U291" s="62">
        <v>613</v>
      </c>
      <c r="V291" s="62">
        <v>403</v>
      </c>
      <c r="W291" s="62">
        <v>25612</v>
      </c>
      <c r="X291" s="62">
        <v>19766</v>
      </c>
      <c r="Y291" s="62">
        <v>16754</v>
      </c>
      <c r="Z291" s="62">
        <v>14323</v>
      </c>
      <c r="AA291" s="62">
        <v>10533</v>
      </c>
      <c r="AB291" s="62">
        <v>8628</v>
      </c>
      <c r="AC291" s="62">
        <v>7783</v>
      </c>
      <c r="AD291" s="62">
        <v>6921</v>
      </c>
      <c r="AE291" s="62">
        <v>5617</v>
      </c>
      <c r="AF291" s="62">
        <v>4562</v>
      </c>
      <c r="AG291" s="62">
        <v>3515</v>
      </c>
      <c r="AH291" s="62">
        <v>2159</v>
      </c>
      <c r="AI291" s="62">
        <v>2061</v>
      </c>
      <c r="AJ291" s="62">
        <v>1605</v>
      </c>
      <c r="AK291" s="62">
        <v>854</v>
      </c>
      <c r="AL291" s="62">
        <v>706</v>
      </c>
      <c r="AM291" s="62">
        <v>294</v>
      </c>
      <c r="AN291" s="61">
        <f t="shared" si="5"/>
        <v>261841</v>
      </c>
    </row>
    <row r="292" spans="1:40" hidden="1" x14ac:dyDescent="0.25">
      <c r="A292" s="61" t="s">
        <v>208</v>
      </c>
      <c r="B292" s="61" t="s">
        <v>214</v>
      </c>
      <c r="C292" s="61" t="s">
        <v>1651</v>
      </c>
      <c r="D292" s="62">
        <v>139973</v>
      </c>
      <c r="E292" s="62">
        <v>120940</v>
      </c>
      <c r="F292" s="62">
        <v>22773</v>
      </c>
      <c r="G292" s="62">
        <v>21235</v>
      </c>
      <c r="H292" s="62">
        <v>17435</v>
      </c>
      <c r="I292" s="62">
        <v>16465</v>
      </c>
      <c r="J292" s="62">
        <v>10689</v>
      </c>
      <c r="K292" s="62">
        <v>9288</v>
      </c>
      <c r="L292" s="62">
        <v>8765</v>
      </c>
      <c r="M292" s="62">
        <v>7485</v>
      </c>
      <c r="N292" s="62">
        <v>7128</v>
      </c>
      <c r="O292" s="62">
        <v>5415</v>
      </c>
      <c r="P292" s="62">
        <v>3867</v>
      </c>
      <c r="Q292" s="62">
        <v>2686</v>
      </c>
      <c r="R292" s="62">
        <v>2766</v>
      </c>
      <c r="S292" s="62">
        <v>1707</v>
      </c>
      <c r="T292" s="62">
        <v>1105</v>
      </c>
      <c r="U292" s="62">
        <v>684</v>
      </c>
      <c r="V292" s="62">
        <v>480</v>
      </c>
      <c r="W292" s="62">
        <v>22326</v>
      </c>
      <c r="X292" s="62">
        <v>20634</v>
      </c>
      <c r="Y292" s="62">
        <v>16623</v>
      </c>
      <c r="Z292" s="62">
        <v>12812</v>
      </c>
      <c r="AA292" s="62">
        <v>8653</v>
      </c>
      <c r="AB292" s="62">
        <v>6800</v>
      </c>
      <c r="AC292" s="62">
        <v>6237</v>
      </c>
      <c r="AD292" s="62">
        <v>5589</v>
      </c>
      <c r="AE292" s="62">
        <v>5363</v>
      </c>
      <c r="AF292" s="62">
        <v>4216</v>
      </c>
      <c r="AG292" s="62">
        <v>3446</v>
      </c>
      <c r="AH292" s="62">
        <v>2280</v>
      </c>
      <c r="AI292" s="62">
        <v>2291</v>
      </c>
      <c r="AJ292" s="62">
        <v>1547</v>
      </c>
      <c r="AK292" s="62">
        <v>1007</v>
      </c>
      <c r="AL292" s="62">
        <v>683</v>
      </c>
      <c r="AM292" s="62">
        <v>433</v>
      </c>
      <c r="AN292" s="61">
        <f t="shared" si="5"/>
        <v>260913</v>
      </c>
    </row>
    <row r="293" spans="1:40" hidden="1" x14ac:dyDescent="0.25">
      <c r="A293" s="61" t="s">
        <v>115</v>
      </c>
      <c r="B293" s="61" t="s">
        <v>136</v>
      </c>
      <c r="C293" s="61" t="s">
        <v>2084</v>
      </c>
      <c r="D293" s="62">
        <v>130407</v>
      </c>
      <c r="E293" s="62">
        <v>130249</v>
      </c>
      <c r="F293" s="62">
        <v>22896</v>
      </c>
      <c r="G293" s="62">
        <v>20239</v>
      </c>
      <c r="H293" s="62">
        <v>17407</v>
      </c>
      <c r="I293" s="62">
        <v>14077</v>
      </c>
      <c r="J293" s="62">
        <v>10991</v>
      </c>
      <c r="K293" s="62">
        <v>8422</v>
      </c>
      <c r="L293" s="62">
        <v>7190</v>
      </c>
      <c r="M293" s="62">
        <v>5551</v>
      </c>
      <c r="N293" s="62">
        <v>5267</v>
      </c>
      <c r="O293" s="62">
        <v>3831</v>
      </c>
      <c r="P293" s="62">
        <v>3572</v>
      </c>
      <c r="Q293" s="62">
        <v>2594</v>
      </c>
      <c r="R293" s="62">
        <v>2905</v>
      </c>
      <c r="S293" s="62">
        <v>1972</v>
      </c>
      <c r="T293" s="62">
        <v>1675</v>
      </c>
      <c r="U293" s="62">
        <v>1012</v>
      </c>
      <c r="V293" s="62">
        <v>806</v>
      </c>
      <c r="W293" s="62">
        <v>24144</v>
      </c>
      <c r="X293" s="62">
        <v>20731</v>
      </c>
      <c r="Y293" s="62">
        <v>17462</v>
      </c>
      <c r="Z293" s="62">
        <v>14715</v>
      </c>
      <c r="AA293" s="62">
        <v>10650</v>
      </c>
      <c r="AB293" s="62">
        <v>8338</v>
      </c>
      <c r="AC293" s="62">
        <v>7444</v>
      </c>
      <c r="AD293" s="62">
        <v>6122</v>
      </c>
      <c r="AE293" s="62">
        <v>5109</v>
      </c>
      <c r="AF293" s="62">
        <v>4008</v>
      </c>
      <c r="AG293" s="62">
        <v>3214</v>
      </c>
      <c r="AH293" s="62">
        <v>2387</v>
      </c>
      <c r="AI293" s="62">
        <v>1939</v>
      </c>
      <c r="AJ293" s="62">
        <v>1406</v>
      </c>
      <c r="AK293" s="62">
        <v>1178</v>
      </c>
      <c r="AL293" s="62">
        <v>827</v>
      </c>
      <c r="AM293" s="62">
        <v>575</v>
      </c>
      <c r="AN293" s="61">
        <f t="shared" si="5"/>
        <v>260656</v>
      </c>
    </row>
    <row r="294" spans="1:40" hidden="1" x14ac:dyDescent="0.25">
      <c r="A294" s="61" t="s">
        <v>483</v>
      </c>
      <c r="B294" s="61" t="s">
        <v>487</v>
      </c>
      <c r="C294" s="61" t="s">
        <v>1095</v>
      </c>
      <c r="D294" s="62">
        <v>121247</v>
      </c>
      <c r="E294" s="62">
        <v>138780</v>
      </c>
      <c r="F294" s="62">
        <v>13446</v>
      </c>
      <c r="G294" s="62">
        <v>11574</v>
      </c>
      <c r="H294" s="62">
        <v>13718</v>
      </c>
      <c r="I294" s="62">
        <v>14016</v>
      </c>
      <c r="J294" s="62">
        <v>14185</v>
      </c>
      <c r="K294" s="62">
        <v>12439</v>
      </c>
      <c r="L294" s="62">
        <v>9312</v>
      </c>
      <c r="M294" s="62">
        <v>7683</v>
      </c>
      <c r="N294" s="62">
        <v>5845</v>
      </c>
      <c r="O294" s="62">
        <v>5501</v>
      </c>
      <c r="P294" s="62">
        <v>3828</v>
      </c>
      <c r="Q294" s="62">
        <v>4277</v>
      </c>
      <c r="R294" s="62">
        <v>2052</v>
      </c>
      <c r="S294" s="62">
        <v>1688</v>
      </c>
      <c r="T294" s="62">
        <v>781</v>
      </c>
      <c r="U294" s="62">
        <v>595</v>
      </c>
      <c r="V294" s="62">
        <v>307</v>
      </c>
      <c r="W294" s="62">
        <v>13446</v>
      </c>
      <c r="X294" s="62">
        <v>11042</v>
      </c>
      <c r="Y294" s="62">
        <v>10987</v>
      </c>
      <c r="Z294" s="62">
        <v>12996</v>
      </c>
      <c r="AA294" s="62">
        <v>18846</v>
      </c>
      <c r="AB294" s="62">
        <v>18946</v>
      </c>
      <c r="AC294" s="62">
        <v>14283</v>
      </c>
      <c r="AD294" s="62">
        <v>11091</v>
      </c>
      <c r="AE294" s="62">
        <v>7545</v>
      </c>
      <c r="AF294" s="62">
        <v>6416</v>
      </c>
      <c r="AG294" s="62">
        <v>3821</v>
      </c>
      <c r="AH294" s="62">
        <v>4237</v>
      </c>
      <c r="AI294" s="62">
        <v>1960</v>
      </c>
      <c r="AJ294" s="62">
        <v>1913</v>
      </c>
      <c r="AK294" s="62">
        <v>676</v>
      </c>
      <c r="AL294" s="62">
        <v>430</v>
      </c>
      <c r="AM294" s="62">
        <v>145</v>
      </c>
      <c r="AN294" s="61">
        <f t="shared" si="5"/>
        <v>260027</v>
      </c>
    </row>
    <row r="295" spans="1:40" hidden="1" x14ac:dyDescent="0.25">
      <c r="A295" s="61" t="s">
        <v>240</v>
      </c>
      <c r="B295" s="61" t="s">
        <v>242</v>
      </c>
      <c r="C295" s="61" t="s">
        <v>1122</v>
      </c>
      <c r="D295" s="62">
        <v>128326</v>
      </c>
      <c r="E295" s="62">
        <v>131292</v>
      </c>
      <c r="F295" s="62">
        <v>14907</v>
      </c>
      <c r="G295" s="62">
        <v>15694</v>
      </c>
      <c r="H295" s="62">
        <v>16498</v>
      </c>
      <c r="I295" s="62">
        <v>14690</v>
      </c>
      <c r="J295" s="62">
        <v>10870</v>
      </c>
      <c r="K295" s="62">
        <v>9249</v>
      </c>
      <c r="L295" s="62">
        <v>8309</v>
      </c>
      <c r="M295" s="62">
        <v>8217</v>
      </c>
      <c r="N295" s="62">
        <v>6705</v>
      </c>
      <c r="O295" s="62">
        <v>6433</v>
      </c>
      <c r="P295" s="62">
        <v>4802</v>
      </c>
      <c r="Q295" s="62">
        <v>3927</v>
      </c>
      <c r="R295" s="62">
        <v>3539</v>
      </c>
      <c r="S295" s="62">
        <v>1571</v>
      </c>
      <c r="T295" s="62">
        <v>1611</v>
      </c>
      <c r="U295" s="62">
        <v>628</v>
      </c>
      <c r="V295" s="62">
        <v>676</v>
      </c>
      <c r="W295" s="62">
        <v>15802</v>
      </c>
      <c r="X295" s="62">
        <v>16607</v>
      </c>
      <c r="Y295" s="62">
        <v>17460</v>
      </c>
      <c r="Z295" s="62">
        <v>16596</v>
      </c>
      <c r="AA295" s="62">
        <v>12630</v>
      </c>
      <c r="AB295" s="62">
        <v>9351</v>
      </c>
      <c r="AC295" s="62">
        <v>7609</v>
      </c>
      <c r="AD295" s="62">
        <v>6967</v>
      </c>
      <c r="AE295" s="62">
        <v>6422</v>
      </c>
      <c r="AF295" s="62">
        <v>5668</v>
      </c>
      <c r="AG295" s="62">
        <v>4332</v>
      </c>
      <c r="AH295" s="62">
        <v>3947</v>
      </c>
      <c r="AI295" s="62">
        <v>2934</v>
      </c>
      <c r="AJ295" s="62">
        <v>2522</v>
      </c>
      <c r="AK295" s="62">
        <v>1386</v>
      </c>
      <c r="AL295" s="62">
        <v>595</v>
      </c>
      <c r="AM295" s="62">
        <v>464</v>
      </c>
      <c r="AN295" s="61">
        <f t="shared" si="5"/>
        <v>259618</v>
      </c>
    </row>
    <row r="296" spans="1:40" hidden="1" x14ac:dyDescent="0.25">
      <c r="A296" s="61" t="s">
        <v>330</v>
      </c>
      <c r="B296" s="61" t="s">
        <v>347</v>
      </c>
      <c r="C296" s="61" t="s">
        <v>1999</v>
      </c>
      <c r="D296" s="62">
        <v>128137</v>
      </c>
      <c r="E296" s="62">
        <v>131028</v>
      </c>
      <c r="F296" s="62">
        <v>23488</v>
      </c>
      <c r="G296" s="62">
        <v>18948</v>
      </c>
      <c r="H296" s="62">
        <v>15706</v>
      </c>
      <c r="I296" s="62">
        <v>13588</v>
      </c>
      <c r="J296" s="62">
        <v>11106</v>
      </c>
      <c r="K296" s="62">
        <v>9530</v>
      </c>
      <c r="L296" s="62">
        <v>7572</v>
      </c>
      <c r="M296" s="62">
        <v>6493</v>
      </c>
      <c r="N296" s="62">
        <v>5137</v>
      </c>
      <c r="O296" s="62">
        <v>3943</v>
      </c>
      <c r="P296" s="62">
        <v>3164</v>
      </c>
      <c r="Q296" s="62">
        <v>2770</v>
      </c>
      <c r="R296" s="62">
        <v>2367</v>
      </c>
      <c r="S296" s="62">
        <v>1593</v>
      </c>
      <c r="T296" s="62">
        <v>1374</v>
      </c>
      <c r="U296" s="62">
        <v>808</v>
      </c>
      <c r="V296" s="62">
        <v>550</v>
      </c>
      <c r="W296" s="62">
        <v>24366</v>
      </c>
      <c r="X296" s="62">
        <v>19415</v>
      </c>
      <c r="Y296" s="62">
        <v>16510</v>
      </c>
      <c r="Z296" s="62">
        <v>14418</v>
      </c>
      <c r="AA296" s="62">
        <v>10987</v>
      </c>
      <c r="AB296" s="62">
        <v>9414</v>
      </c>
      <c r="AC296" s="62">
        <v>8063</v>
      </c>
      <c r="AD296" s="62">
        <v>6943</v>
      </c>
      <c r="AE296" s="62">
        <v>5484</v>
      </c>
      <c r="AF296" s="62">
        <v>4387</v>
      </c>
      <c r="AG296" s="62">
        <v>3062</v>
      </c>
      <c r="AH296" s="62">
        <v>2543</v>
      </c>
      <c r="AI296" s="62">
        <v>1602</v>
      </c>
      <c r="AJ296" s="62">
        <v>1496</v>
      </c>
      <c r="AK296" s="62">
        <v>990</v>
      </c>
      <c r="AL296" s="62">
        <v>773</v>
      </c>
      <c r="AM296" s="62">
        <v>575</v>
      </c>
      <c r="AN296" s="61">
        <f t="shared" si="5"/>
        <v>259165</v>
      </c>
    </row>
    <row r="297" spans="1:40" hidden="1" x14ac:dyDescent="0.25">
      <c r="A297" s="61" t="s">
        <v>622</v>
      </c>
      <c r="B297" s="61" t="s">
        <v>1336</v>
      </c>
      <c r="C297" s="61" t="s">
        <v>1329</v>
      </c>
      <c r="D297" s="62">
        <v>129178</v>
      </c>
      <c r="E297" s="62">
        <v>128976</v>
      </c>
      <c r="F297" s="62">
        <v>22402</v>
      </c>
      <c r="G297" s="62">
        <v>19180</v>
      </c>
      <c r="H297" s="62">
        <v>16264</v>
      </c>
      <c r="I297" s="62">
        <v>14187</v>
      </c>
      <c r="J297" s="62">
        <v>11128</v>
      </c>
      <c r="K297" s="62">
        <v>9171</v>
      </c>
      <c r="L297" s="62">
        <v>7343</v>
      </c>
      <c r="M297" s="62">
        <v>6264</v>
      </c>
      <c r="N297" s="62">
        <v>5123</v>
      </c>
      <c r="O297" s="62">
        <v>4107</v>
      </c>
      <c r="P297" s="62">
        <v>3353</v>
      </c>
      <c r="Q297" s="62">
        <v>2889</v>
      </c>
      <c r="R297" s="62">
        <v>2215</v>
      </c>
      <c r="S297" s="62">
        <v>2069</v>
      </c>
      <c r="T297" s="62">
        <v>1624</v>
      </c>
      <c r="U297" s="62">
        <v>1065</v>
      </c>
      <c r="V297" s="62">
        <v>794</v>
      </c>
      <c r="W297" s="62">
        <v>22618</v>
      </c>
      <c r="X297" s="62">
        <v>18800</v>
      </c>
      <c r="Y297" s="62">
        <v>16093</v>
      </c>
      <c r="Z297" s="62">
        <v>14407</v>
      </c>
      <c r="AA297" s="62">
        <v>10761</v>
      </c>
      <c r="AB297" s="62">
        <v>9627</v>
      </c>
      <c r="AC297" s="62">
        <v>8273</v>
      </c>
      <c r="AD297" s="62">
        <v>7120</v>
      </c>
      <c r="AE297" s="62">
        <v>5300</v>
      </c>
      <c r="AF297" s="62">
        <v>4483</v>
      </c>
      <c r="AG297" s="62">
        <v>2839</v>
      </c>
      <c r="AH297" s="62">
        <v>2836</v>
      </c>
      <c r="AI297" s="62">
        <v>1686</v>
      </c>
      <c r="AJ297" s="62">
        <v>1646</v>
      </c>
      <c r="AK297" s="62">
        <v>1064</v>
      </c>
      <c r="AL297" s="62">
        <v>890</v>
      </c>
      <c r="AM297" s="62">
        <v>533</v>
      </c>
      <c r="AN297" s="61">
        <f t="shared" si="5"/>
        <v>258154</v>
      </c>
    </row>
    <row r="298" spans="1:40" hidden="1" x14ac:dyDescent="0.25">
      <c r="A298" s="61" t="s">
        <v>254</v>
      </c>
      <c r="B298" s="61" t="s">
        <v>263</v>
      </c>
      <c r="C298" s="61" t="s">
        <v>1593</v>
      </c>
      <c r="D298" s="62">
        <v>131233</v>
      </c>
      <c r="E298" s="62">
        <v>126903</v>
      </c>
      <c r="F298" s="62">
        <v>14917</v>
      </c>
      <c r="G298" s="62">
        <v>15224</v>
      </c>
      <c r="H298" s="62">
        <v>16799</v>
      </c>
      <c r="I298" s="62">
        <v>15757</v>
      </c>
      <c r="J298" s="62">
        <v>11528</v>
      </c>
      <c r="K298" s="62">
        <v>9217</v>
      </c>
      <c r="L298" s="62">
        <v>8169</v>
      </c>
      <c r="M298" s="62">
        <v>7818</v>
      </c>
      <c r="N298" s="62">
        <v>6796</v>
      </c>
      <c r="O298" s="62">
        <v>6262</v>
      </c>
      <c r="P298" s="62">
        <v>4741</v>
      </c>
      <c r="Q298" s="62">
        <v>4474</v>
      </c>
      <c r="R298" s="62">
        <v>3279</v>
      </c>
      <c r="S298" s="62">
        <v>2798</v>
      </c>
      <c r="T298" s="62">
        <v>1729</v>
      </c>
      <c r="U298" s="62">
        <v>1179</v>
      </c>
      <c r="V298" s="62">
        <v>546</v>
      </c>
      <c r="W298" s="62">
        <v>15431</v>
      </c>
      <c r="X298" s="62">
        <v>16053</v>
      </c>
      <c r="Y298" s="62">
        <v>16987</v>
      </c>
      <c r="Z298" s="62">
        <v>15918</v>
      </c>
      <c r="AA298" s="62">
        <v>12412</v>
      </c>
      <c r="AB298" s="62">
        <v>8832</v>
      </c>
      <c r="AC298" s="62">
        <v>7164</v>
      </c>
      <c r="AD298" s="62">
        <v>6383</v>
      </c>
      <c r="AE298" s="62">
        <v>6059</v>
      </c>
      <c r="AF298" s="62">
        <v>5458</v>
      </c>
      <c r="AG298" s="62">
        <v>4386</v>
      </c>
      <c r="AH298" s="62">
        <v>3635</v>
      </c>
      <c r="AI298" s="62">
        <v>2898</v>
      </c>
      <c r="AJ298" s="62">
        <v>2296</v>
      </c>
      <c r="AK298" s="62">
        <v>1669</v>
      </c>
      <c r="AL298" s="62">
        <v>868</v>
      </c>
      <c r="AM298" s="62">
        <v>454</v>
      </c>
      <c r="AN298" s="61">
        <f t="shared" si="5"/>
        <v>258136</v>
      </c>
    </row>
    <row r="299" spans="1:40" hidden="1" x14ac:dyDescent="0.25">
      <c r="A299" s="61" t="s">
        <v>512</v>
      </c>
      <c r="B299" s="61" t="s">
        <v>532</v>
      </c>
      <c r="C299" s="61" t="s">
        <v>1422</v>
      </c>
      <c r="D299" s="62">
        <v>126705</v>
      </c>
      <c r="E299" s="62">
        <v>131404</v>
      </c>
      <c r="F299" s="62">
        <v>25701</v>
      </c>
      <c r="G299" s="62">
        <v>19883</v>
      </c>
      <c r="H299" s="62">
        <v>15044</v>
      </c>
      <c r="I299" s="62">
        <v>13171</v>
      </c>
      <c r="J299" s="62">
        <v>11089</v>
      </c>
      <c r="K299" s="62">
        <v>9415</v>
      </c>
      <c r="L299" s="62">
        <v>7687</v>
      </c>
      <c r="M299" s="62">
        <v>5783</v>
      </c>
      <c r="N299" s="62">
        <v>5040</v>
      </c>
      <c r="O299" s="62">
        <v>3357</v>
      </c>
      <c r="P299" s="62">
        <v>3034</v>
      </c>
      <c r="Q299" s="62">
        <v>1932</v>
      </c>
      <c r="R299" s="62">
        <v>1838</v>
      </c>
      <c r="S299" s="62">
        <v>1230</v>
      </c>
      <c r="T299" s="62">
        <v>1191</v>
      </c>
      <c r="U299" s="62">
        <v>682</v>
      </c>
      <c r="V299" s="62">
        <v>628</v>
      </c>
      <c r="W299" s="62">
        <v>26173</v>
      </c>
      <c r="X299" s="62">
        <v>20517</v>
      </c>
      <c r="Y299" s="62">
        <v>16311</v>
      </c>
      <c r="Z299" s="62">
        <v>13832</v>
      </c>
      <c r="AA299" s="62">
        <v>9754</v>
      </c>
      <c r="AB299" s="62">
        <v>8702</v>
      </c>
      <c r="AC299" s="62">
        <v>8362</v>
      </c>
      <c r="AD299" s="62">
        <v>6778</v>
      </c>
      <c r="AE299" s="62">
        <v>5725</v>
      </c>
      <c r="AF299" s="62">
        <v>4158</v>
      </c>
      <c r="AG299" s="62">
        <v>3482</v>
      </c>
      <c r="AH299" s="62">
        <v>2122</v>
      </c>
      <c r="AI299" s="62">
        <v>1841</v>
      </c>
      <c r="AJ299" s="62">
        <v>1173</v>
      </c>
      <c r="AK299" s="62">
        <v>1167</v>
      </c>
      <c r="AL299" s="62">
        <v>743</v>
      </c>
      <c r="AM299" s="62">
        <v>564</v>
      </c>
      <c r="AN299" s="61">
        <f t="shared" si="5"/>
        <v>258109</v>
      </c>
    </row>
    <row r="300" spans="1:40" hidden="1" x14ac:dyDescent="0.25">
      <c r="A300" s="61" t="s">
        <v>208</v>
      </c>
      <c r="B300" s="61" t="s">
        <v>218</v>
      </c>
      <c r="C300" s="61" t="s">
        <v>1082</v>
      </c>
      <c r="D300" s="62">
        <v>127688</v>
      </c>
      <c r="E300" s="62">
        <v>129842</v>
      </c>
      <c r="F300" s="62">
        <v>14914</v>
      </c>
      <c r="G300" s="62">
        <v>15409</v>
      </c>
      <c r="H300" s="62">
        <v>16391</v>
      </c>
      <c r="I300" s="62">
        <v>15049</v>
      </c>
      <c r="J300" s="62">
        <v>10674</v>
      </c>
      <c r="K300" s="62">
        <v>8998</v>
      </c>
      <c r="L300" s="62">
        <v>8205</v>
      </c>
      <c r="M300" s="62">
        <v>8095</v>
      </c>
      <c r="N300" s="62">
        <v>6695</v>
      </c>
      <c r="O300" s="62">
        <v>6184</v>
      </c>
      <c r="P300" s="62">
        <v>4658</v>
      </c>
      <c r="Q300" s="62">
        <v>3659</v>
      </c>
      <c r="R300" s="62">
        <v>3035</v>
      </c>
      <c r="S300" s="62">
        <v>2564</v>
      </c>
      <c r="T300" s="62">
        <v>1446</v>
      </c>
      <c r="U300" s="62">
        <v>1172</v>
      </c>
      <c r="V300" s="62">
        <v>540</v>
      </c>
      <c r="W300" s="62">
        <v>16092</v>
      </c>
      <c r="X300" s="62">
        <v>16567</v>
      </c>
      <c r="Y300" s="62">
        <v>17534</v>
      </c>
      <c r="Z300" s="62">
        <v>16744</v>
      </c>
      <c r="AA300" s="62">
        <v>12387</v>
      </c>
      <c r="AB300" s="62">
        <v>9041</v>
      </c>
      <c r="AC300" s="62">
        <v>7321</v>
      </c>
      <c r="AD300" s="62">
        <v>6614</v>
      </c>
      <c r="AE300" s="62">
        <v>6329</v>
      </c>
      <c r="AF300" s="62">
        <v>5547</v>
      </c>
      <c r="AG300" s="62">
        <v>4366</v>
      </c>
      <c r="AH300" s="62">
        <v>3544</v>
      </c>
      <c r="AI300" s="62">
        <v>2592</v>
      </c>
      <c r="AJ300" s="62">
        <v>2241</v>
      </c>
      <c r="AK300" s="62">
        <v>1532</v>
      </c>
      <c r="AL300" s="62">
        <v>929</v>
      </c>
      <c r="AM300" s="62">
        <v>462</v>
      </c>
      <c r="AN300" s="61">
        <f t="shared" si="5"/>
        <v>257530</v>
      </c>
    </row>
    <row r="301" spans="1:40" hidden="1" x14ac:dyDescent="0.25">
      <c r="A301" s="61" t="s">
        <v>395</v>
      </c>
      <c r="B301" s="61" t="s">
        <v>418</v>
      </c>
      <c r="C301" s="61" t="s">
        <v>1348</v>
      </c>
      <c r="D301" s="62">
        <v>125647</v>
      </c>
      <c r="E301" s="62">
        <v>131610</v>
      </c>
      <c r="F301" s="62">
        <v>25458</v>
      </c>
      <c r="G301" s="62">
        <v>18858</v>
      </c>
      <c r="H301" s="62">
        <v>15269</v>
      </c>
      <c r="I301" s="62">
        <v>12753</v>
      </c>
      <c r="J301" s="62">
        <v>10287</v>
      </c>
      <c r="K301" s="62">
        <v>9020</v>
      </c>
      <c r="L301" s="62">
        <v>7600</v>
      </c>
      <c r="M301" s="62">
        <v>6220</v>
      </c>
      <c r="N301" s="62">
        <v>5231</v>
      </c>
      <c r="O301" s="62">
        <v>3763</v>
      </c>
      <c r="P301" s="62">
        <v>3174</v>
      </c>
      <c r="Q301" s="62">
        <v>2357</v>
      </c>
      <c r="R301" s="62">
        <v>2000</v>
      </c>
      <c r="S301" s="62">
        <v>1371</v>
      </c>
      <c r="T301" s="62">
        <v>1334</v>
      </c>
      <c r="U301" s="62">
        <v>482</v>
      </c>
      <c r="V301" s="62">
        <v>470</v>
      </c>
      <c r="W301" s="62">
        <v>26972</v>
      </c>
      <c r="X301" s="62">
        <v>20612</v>
      </c>
      <c r="Y301" s="62">
        <v>16958</v>
      </c>
      <c r="Z301" s="62">
        <v>14432</v>
      </c>
      <c r="AA301" s="62">
        <v>10505</v>
      </c>
      <c r="AB301" s="62">
        <v>8403</v>
      </c>
      <c r="AC301" s="62">
        <v>7514</v>
      </c>
      <c r="AD301" s="62">
        <v>6443</v>
      </c>
      <c r="AE301" s="62">
        <v>5330</v>
      </c>
      <c r="AF301" s="62">
        <v>4059</v>
      </c>
      <c r="AG301" s="62">
        <v>3355</v>
      </c>
      <c r="AH301" s="62">
        <v>2044</v>
      </c>
      <c r="AI301" s="62">
        <v>2029</v>
      </c>
      <c r="AJ301" s="62">
        <v>920</v>
      </c>
      <c r="AK301" s="62">
        <v>1077</v>
      </c>
      <c r="AL301" s="62">
        <v>497</v>
      </c>
      <c r="AM301" s="62">
        <v>460</v>
      </c>
      <c r="AN301" s="61">
        <f t="shared" si="5"/>
        <v>257257</v>
      </c>
    </row>
    <row r="302" spans="1:40" hidden="1" x14ac:dyDescent="0.25">
      <c r="A302" s="61" t="s">
        <v>272</v>
      </c>
      <c r="B302" s="61" t="s">
        <v>281</v>
      </c>
      <c r="C302" s="61" t="s">
        <v>1141</v>
      </c>
      <c r="D302" s="62">
        <v>122627</v>
      </c>
      <c r="E302" s="62">
        <v>134456</v>
      </c>
      <c r="F302" s="62">
        <v>23848</v>
      </c>
      <c r="G302" s="62">
        <v>18719</v>
      </c>
      <c r="H302" s="62">
        <v>14846</v>
      </c>
      <c r="I302" s="62">
        <v>13485</v>
      </c>
      <c r="J302" s="62">
        <v>10999</v>
      </c>
      <c r="K302" s="62">
        <v>8996</v>
      </c>
      <c r="L302" s="62">
        <v>7224</v>
      </c>
      <c r="M302" s="62">
        <v>5554</v>
      </c>
      <c r="N302" s="62">
        <v>4894</v>
      </c>
      <c r="O302" s="62">
        <v>3314</v>
      </c>
      <c r="P302" s="62">
        <v>3215</v>
      </c>
      <c r="Q302" s="62">
        <v>2005</v>
      </c>
      <c r="R302" s="62">
        <v>1979</v>
      </c>
      <c r="S302" s="62">
        <v>1204</v>
      </c>
      <c r="T302" s="62">
        <v>1249</v>
      </c>
      <c r="U302" s="62">
        <v>609</v>
      </c>
      <c r="V302" s="62">
        <v>487</v>
      </c>
      <c r="W302" s="62">
        <v>25830</v>
      </c>
      <c r="X302" s="62">
        <v>21536</v>
      </c>
      <c r="Y302" s="62">
        <v>18290</v>
      </c>
      <c r="Z302" s="62">
        <v>14713</v>
      </c>
      <c r="AA302" s="62">
        <v>10445</v>
      </c>
      <c r="AB302" s="62">
        <v>8946</v>
      </c>
      <c r="AC302" s="62">
        <v>8004</v>
      </c>
      <c r="AD302" s="62">
        <v>6659</v>
      </c>
      <c r="AE302" s="62">
        <v>5304</v>
      </c>
      <c r="AF302" s="62">
        <v>3875</v>
      </c>
      <c r="AG302" s="62">
        <v>3371</v>
      </c>
      <c r="AH302" s="62">
        <v>2121</v>
      </c>
      <c r="AI302" s="62">
        <v>1784</v>
      </c>
      <c r="AJ302" s="62">
        <v>1295</v>
      </c>
      <c r="AK302" s="62">
        <v>1193</v>
      </c>
      <c r="AL302" s="62">
        <v>645</v>
      </c>
      <c r="AM302" s="62">
        <v>445</v>
      </c>
      <c r="AN302" s="61">
        <f t="shared" si="5"/>
        <v>257083</v>
      </c>
    </row>
    <row r="303" spans="1:40" hidden="1" x14ac:dyDescent="0.25">
      <c r="A303" s="61" t="s">
        <v>305</v>
      </c>
      <c r="B303" s="61" t="s">
        <v>323</v>
      </c>
      <c r="C303" s="61" t="s">
        <v>1291</v>
      </c>
      <c r="D303" s="62">
        <v>125753</v>
      </c>
      <c r="E303" s="62">
        <v>129977</v>
      </c>
      <c r="F303" s="62">
        <v>23926</v>
      </c>
      <c r="G303" s="62">
        <v>19961</v>
      </c>
      <c r="H303" s="62">
        <v>14968</v>
      </c>
      <c r="I303" s="62">
        <v>12875</v>
      </c>
      <c r="J303" s="62">
        <v>11148</v>
      </c>
      <c r="K303" s="62">
        <v>9352</v>
      </c>
      <c r="L303" s="62">
        <v>8315</v>
      </c>
      <c r="M303" s="62">
        <v>5976</v>
      </c>
      <c r="N303" s="62">
        <v>5530</v>
      </c>
      <c r="O303" s="62">
        <v>3323</v>
      </c>
      <c r="P303" s="62">
        <v>3443</v>
      </c>
      <c r="Q303" s="62">
        <v>1561</v>
      </c>
      <c r="R303" s="62">
        <v>2212</v>
      </c>
      <c r="S303" s="62">
        <v>976</v>
      </c>
      <c r="T303" s="62">
        <v>1113</v>
      </c>
      <c r="U303" s="62">
        <v>540</v>
      </c>
      <c r="V303" s="62">
        <v>534</v>
      </c>
      <c r="W303" s="62">
        <v>26056</v>
      </c>
      <c r="X303" s="62">
        <v>21279</v>
      </c>
      <c r="Y303" s="62">
        <v>16104</v>
      </c>
      <c r="Z303" s="62">
        <v>13252</v>
      </c>
      <c r="AA303" s="62">
        <v>9365</v>
      </c>
      <c r="AB303" s="62">
        <v>8113</v>
      </c>
      <c r="AC303" s="62">
        <v>8078</v>
      </c>
      <c r="AD303" s="62">
        <v>6498</v>
      </c>
      <c r="AE303" s="62">
        <v>6039</v>
      </c>
      <c r="AF303" s="62">
        <v>3994</v>
      </c>
      <c r="AG303" s="62">
        <v>3869</v>
      </c>
      <c r="AH303" s="62">
        <v>1828</v>
      </c>
      <c r="AI303" s="62">
        <v>2264</v>
      </c>
      <c r="AJ303" s="62">
        <v>925</v>
      </c>
      <c r="AK303" s="62">
        <v>1347</v>
      </c>
      <c r="AL303" s="62">
        <v>423</v>
      </c>
      <c r="AM303" s="62">
        <v>543</v>
      </c>
      <c r="AN303" s="61">
        <f t="shared" si="5"/>
        <v>255730</v>
      </c>
    </row>
    <row r="304" spans="1:40" hidden="1" x14ac:dyDescent="0.25">
      <c r="A304" s="61" t="s">
        <v>3</v>
      </c>
      <c r="B304" s="61" t="s">
        <v>6</v>
      </c>
      <c r="C304" s="61" t="s">
        <v>1245</v>
      </c>
      <c r="D304" s="62">
        <v>126730</v>
      </c>
      <c r="E304" s="62">
        <v>128709</v>
      </c>
      <c r="F304" s="62">
        <v>13544</v>
      </c>
      <c r="G304" s="62">
        <v>14969</v>
      </c>
      <c r="H304" s="62">
        <v>15892</v>
      </c>
      <c r="I304" s="62">
        <v>15049</v>
      </c>
      <c r="J304" s="62">
        <v>10955</v>
      </c>
      <c r="K304" s="62">
        <v>9022</v>
      </c>
      <c r="L304" s="62">
        <v>8242</v>
      </c>
      <c r="M304" s="62">
        <v>8102</v>
      </c>
      <c r="N304" s="62">
        <v>6759</v>
      </c>
      <c r="O304" s="62">
        <v>6111</v>
      </c>
      <c r="P304" s="62">
        <v>4644</v>
      </c>
      <c r="Q304" s="62">
        <v>4393</v>
      </c>
      <c r="R304" s="62">
        <v>3054</v>
      </c>
      <c r="S304" s="62">
        <v>2717</v>
      </c>
      <c r="T304" s="62">
        <v>1568</v>
      </c>
      <c r="U304" s="62">
        <v>1065</v>
      </c>
      <c r="V304" s="62">
        <v>644</v>
      </c>
      <c r="W304" s="62">
        <v>14374</v>
      </c>
      <c r="X304" s="62">
        <v>16017</v>
      </c>
      <c r="Y304" s="62">
        <v>17151</v>
      </c>
      <c r="Z304" s="62">
        <v>16624</v>
      </c>
      <c r="AA304" s="62">
        <v>12964</v>
      </c>
      <c r="AB304" s="62">
        <v>9550</v>
      </c>
      <c r="AC304" s="62">
        <v>7395</v>
      </c>
      <c r="AD304" s="62">
        <v>6701</v>
      </c>
      <c r="AE304" s="62">
        <v>6198</v>
      </c>
      <c r="AF304" s="62">
        <v>5546</v>
      </c>
      <c r="AG304" s="62">
        <v>4397</v>
      </c>
      <c r="AH304" s="62">
        <v>3689</v>
      </c>
      <c r="AI304" s="62">
        <v>2579</v>
      </c>
      <c r="AJ304" s="62">
        <v>2452</v>
      </c>
      <c r="AK304" s="62">
        <v>1407</v>
      </c>
      <c r="AL304" s="62">
        <v>1179</v>
      </c>
      <c r="AM304" s="62">
        <v>486</v>
      </c>
      <c r="AN304" s="61">
        <f t="shared" si="5"/>
        <v>255439</v>
      </c>
    </row>
    <row r="305" spans="1:40" hidden="1" x14ac:dyDescent="0.25">
      <c r="A305" s="61" t="s">
        <v>330</v>
      </c>
      <c r="B305" s="61" t="s">
        <v>334</v>
      </c>
      <c r="C305" s="61" t="s">
        <v>1884</v>
      </c>
      <c r="D305" s="62">
        <v>129420</v>
      </c>
      <c r="E305" s="62">
        <v>125726</v>
      </c>
      <c r="F305" s="62">
        <v>25878</v>
      </c>
      <c r="G305" s="62">
        <v>21529</v>
      </c>
      <c r="H305" s="62">
        <v>14156</v>
      </c>
      <c r="I305" s="62">
        <v>13402</v>
      </c>
      <c r="J305" s="62">
        <v>11841</v>
      </c>
      <c r="K305" s="62">
        <v>9520</v>
      </c>
      <c r="L305" s="62">
        <v>8345</v>
      </c>
      <c r="M305" s="62">
        <v>5599</v>
      </c>
      <c r="N305" s="62">
        <v>5470</v>
      </c>
      <c r="O305" s="62">
        <v>3026</v>
      </c>
      <c r="P305" s="62">
        <v>3376</v>
      </c>
      <c r="Q305" s="62">
        <v>1844</v>
      </c>
      <c r="R305" s="62">
        <v>1977</v>
      </c>
      <c r="S305" s="62">
        <v>1056</v>
      </c>
      <c r="T305" s="62">
        <v>1308</v>
      </c>
      <c r="U305" s="62">
        <v>533</v>
      </c>
      <c r="V305" s="62">
        <v>560</v>
      </c>
      <c r="W305" s="62">
        <v>25781</v>
      </c>
      <c r="X305" s="62">
        <v>21022</v>
      </c>
      <c r="Y305" s="62">
        <v>14627</v>
      </c>
      <c r="Z305" s="62">
        <v>12105</v>
      </c>
      <c r="AA305" s="62">
        <v>8733</v>
      </c>
      <c r="AB305" s="62">
        <v>8126</v>
      </c>
      <c r="AC305" s="62">
        <v>8014</v>
      </c>
      <c r="AD305" s="62">
        <v>6479</v>
      </c>
      <c r="AE305" s="62">
        <v>5808</v>
      </c>
      <c r="AF305" s="62">
        <v>3647</v>
      </c>
      <c r="AG305" s="62">
        <v>3685</v>
      </c>
      <c r="AH305" s="62">
        <v>2026</v>
      </c>
      <c r="AI305" s="62">
        <v>2204</v>
      </c>
      <c r="AJ305" s="62">
        <v>1112</v>
      </c>
      <c r="AK305" s="62">
        <v>1258</v>
      </c>
      <c r="AL305" s="62">
        <v>544</v>
      </c>
      <c r="AM305" s="62">
        <v>555</v>
      </c>
      <c r="AN305" s="61">
        <f t="shared" si="5"/>
        <v>255146</v>
      </c>
    </row>
    <row r="306" spans="1:40" hidden="1" x14ac:dyDescent="0.25">
      <c r="A306" s="61" t="s">
        <v>3</v>
      </c>
      <c r="B306" s="61" t="s">
        <v>2699</v>
      </c>
      <c r="C306" s="61" t="s">
        <v>1245</v>
      </c>
      <c r="D306" s="62">
        <v>127401</v>
      </c>
      <c r="E306" s="62">
        <v>127657</v>
      </c>
      <c r="F306" s="62">
        <v>13792</v>
      </c>
      <c r="G306" s="62">
        <v>14810</v>
      </c>
      <c r="H306" s="62">
        <v>16486</v>
      </c>
      <c r="I306" s="62">
        <v>15076</v>
      </c>
      <c r="J306" s="62">
        <v>10915</v>
      </c>
      <c r="K306" s="62">
        <v>9268</v>
      </c>
      <c r="L306" s="62">
        <v>8436</v>
      </c>
      <c r="M306" s="62">
        <v>8084</v>
      </c>
      <c r="N306" s="62">
        <v>6567</v>
      </c>
      <c r="O306" s="62">
        <v>6099</v>
      </c>
      <c r="P306" s="62">
        <v>4461</v>
      </c>
      <c r="Q306" s="62">
        <v>4307</v>
      </c>
      <c r="R306" s="62">
        <v>3248</v>
      </c>
      <c r="S306" s="62">
        <v>2644</v>
      </c>
      <c r="T306" s="62">
        <v>1526</v>
      </c>
      <c r="U306" s="62">
        <v>1060</v>
      </c>
      <c r="V306" s="62">
        <v>622</v>
      </c>
      <c r="W306" s="62">
        <v>14280</v>
      </c>
      <c r="X306" s="62">
        <v>15617</v>
      </c>
      <c r="Y306" s="62">
        <v>17357</v>
      </c>
      <c r="Z306" s="62">
        <v>16214</v>
      </c>
      <c r="AA306" s="62">
        <v>12576</v>
      </c>
      <c r="AB306" s="62">
        <v>9197</v>
      </c>
      <c r="AC306" s="62">
        <v>7425</v>
      </c>
      <c r="AD306" s="62">
        <v>6714</v>
      </c>
      <c r="AE306" s="62">
        <v>6340</v>
      </c>
      <c r="AF306" s="62">
        <v>5565</v>
      </c>
      <c r="AG306" s="62">
        <v>4588</v>
      </c>
      <c r="AH306" s="62">
        <v>3690</v>
      </c>
      <c r="AI306" s="62">
        <v>2787</v>
      </c>
      <c r="AJ306" s="62">
        <v>2341</v>
      </c>
      <c r="AK306" s="62">
        <v>1496</v>
      </c>
      <c r="AL306" s="62">
        <v>955</v>
      </c>
      <c r="AM306" s="62">
        <v>515</v>
      </c>
      <c r="AN306" s="61">
        <f t="shared" si="5"/>
        <v>255058</v>
      </c>
    </row>
    <row r="307" spans="1:40" hidden="1" x14ac:dyDescent="0.25">
      <c r="A307" s="61" t="s">
        <v>350</v>
      </c>
      <c r="B307" s="61" t="s">
        <v>363</v>
      </c>
      <c r="C307" s="61" t="s">
        <v>1304</v>
      </c>
      <c r="D307" s="62">
        <v>124201</v>
      </c>
      <c r="E307" s="62">
        <v>130126</v>
      </c>
      <c r="F307" s="62">
        <v>24640</v>
      </c>
      <c r="G307" s="62">
        <v>19246</v>
      </c>
      <c r="H307" s="62">
        <v>14410</v>
      </c>
      <c r="I307" s="62">
        <v>12369</v>
      </c>
      <c r="J307" s="62">
        <v>10569</v>
      </c>
      <c r="K307" s="62">
        <v>9034</v>
      </c>
      <c r="L307" s="62">
        <v>7821</v>
      </c>
      <c r="M307" s="62">
        <v>6078</v>
      </c>
      <c r="N307" s="62">
        <v>5559</v>
      </c>
      <c r="O307" s="62">
        <v>3564</v>
      </c>
      <c r="P307" s="62">
        <v>3661</v>
      </c>
      <c r="Q307" s="62">
        <v>1749</v>
      </c>
      <c r="R307" s="62">
        <v>1984</v>
      </c>
      <c r="S307" s="62">
        <v>937</v>
      </c>
      <c r="T307" s="62">
        <v>1506</v>
      </c>
      <c r="U307" s="62">
        <v>503</v>
      </c>
      <c r="V307" s="62">
        <v>571</v>
      </c>
      <c r="W307" s="62">
        <v>26352</v>
      </c>
      <c r="X307" s="62">
        <v>20820</v>
      </c>
      <c r="Y307" s="62">
        <v>16291</v>
      </c>
      <c r="Z307" s="62">
        <v>14552</v>
      </c>
      <c r="AA307" s="62">
        <v>9783</v>
      </c>
      <c r="AB307" s="62">
        <v>8015</v>
      </c>
      <c r="AC307" s="62">
        <v>7613</v>
      </c>
      <c r="AD307" s="62">
        <v>6227</v>
      </c>
      <c r="AE307" s="62">
        <v>5619</v>
      </c>
      <c r="AF307" s="62">
        <v>3756</v>
      </c>
      <c r="AG307" s="62">
        <v>3836</v>
      </c>
      <c r="AH307" s="62">
        <v>1728</v>
      </c>
      <c r="AI307" s="62">
        <v>2308</v>
      </c>
      <c r="AJ307" s="62">
        <v>886</v>
      </c>
      <c r="AK307" s="62">
        <v>1343</v>
      </c>
      <c r="AL307" s="62">
        <v>420</v>
      </c>
      <c r="AM307" s="62">
        <v>577</v>
      </c>
      <c r="AN307" s="61">
        <f t="shared" si="5"/>
        <v>254327</v>
      </c>
    </row>
    <row r="308" spans="1:40" hidden="1" x14ac:dyDescent="0.25">
      <c r="A308" s="61" t="s">
        <v>107</v>
      </c>
      <c r="B308" s="61" t="s">
        <v>113</v>
      </c>
      <c r="C308" s="61" t="s">
        <v>1567</v>
      </c>
      <c r="D308" s="62">
        <v>124531</v>
      </c>
      <c r="E308" s="62">
        <v>129575</v>
      </c>
      <c r="F308" s="62">
        <v>15206</v>
      </c>
      <c r="G308" s="62">
        <v>15748</v>
      </c>
      <c r="H308" s="62">
        <v>15493</v>
      </c>
      <c r="I308" s="62">
        <v>14214</v>
      </c>
      <c r="J308" s="62">
        <v>10573</v>
      </c>
      <c r="K308" s="62">
        <v>8984</v>
      </c>
      <c r="L308" s="62">
        <v>8272</v>
      </c>
      <c r="M308" s="62">
        <v>8000</v>
      </c>
      <c r="N308" s="62">
        <v>6537</v>
      </c>
      <c r="O308" s="62">
        <v>5827</v>
      </c>
      <c r="P308" s="62">
        <v>4318</v>
      </c>
      <c r="Q308" s="62">
        <v>3627</v>
      </c>
      <c r="R308" s="62">
        <v>2464</v>
      </c>
      <c r="S308" s="62">
        <v>2477</v>
      </c>
      <c r="T308" s="62">
        <v>1258</v>
      </c>
      <c r="U308" s="62">
        <v>971</v>
      </c>
      <c r="V308" s="62">
        <v>562</v>
      </c>
      <c r="W308" s="62">
        <v>16192</v>
      </c>
      <c r="X308" s="62">
        <v>16995</v>
      </c>
      <c r="Y308" s="62">
        <v>16702</v>
      </c>
      <c r="Z308" s="62">
        <v>16089</v>
      </c>
      <c r="AA308" s="62">
        <v>12550</v>
      </c>
      <c r="AB308" s="62">
        <v>9575</v>
      </c>
      <c r="AC308" s="62">
        <v>8031</v>
      </c>
      <c r="AD308" s="62">
        <v>6933</v>
      </c>
      <c r="AE308" s="62">
        <v>6372</v>
      </c>
      <c r="AF308" s="62">
        <v>5441</v>
      </c>
      <c r="AG308" s="62">
        <v>4299</v>
      </c>
      <c r="AH308" s="62">
        <v>3381</v>
      </c>
      <c r="AI308" s="62">
        <v>2575</v>
      </c>
      <c r="AJ308" s="62">
        <v>1653</v>
      </c>
      <c r="AK308" s="62">
        <v>1340</v>
      </c>
      <c r="AL308" s="62">
        <v>895</v>
      </c>
      <c r="AM308" s="62">
        <v>552</v>
      </c>
      <c r="AN308" s="61">
        <f t="shared" si="5"/>
        <v>254106</v>
      </c>
    </row>
    <row r="309" spans="1:40" hidden="1" x14ac:dyDescent="0.25">
      <c r="A309" s="61" t="s">
        <v>638</v>
      </c>
      <c r="B309" s="61" t="s">
        <v>643</v>
      </c>
      <c r="C309" s="61" t="s">
        <v>1051</v>
      </c>
      <c r="D309" s="62">
        <v>124270</v>
      </c>
      <c r="E309" s="62">
        <v>128241</v>
      </c>
      <c r="F309" s="62">
        <v>13354</v>
      </c>
      <c r="G309" s="62">
        <v>14681</v>
      </c>
      <c r="H309" s="62">
        <v>15634</v>
      </c>
      <c r="I309" s="62">
        <v>14784</v>
      </c>
      <c r="J309" s="62">
        <v>10891</v>
      </c>
      <c r="K309" s="62">
        <v>8888</v>
      </c>
      <c r="L309" s="62">
        <v>8270</v>
      </c>
      <c r="M309" s="62">
        <v>7971</v>
      </c>
      <c r="N309" s="62">
        <v>6723</v>
      </c>
      <c r="O309" s="62">
        <v>6127</v>
      </c>
      <c r="P309" s="62">
        <v>4322</v>
      </c>
      <c r="Q309" s="62">
        <v>4271</v>
      </c>
      <c r="R309" s="62">
        <v>2849</v>
      </c>
      <c r="S309" s="62">
        <v>2530</v>
      </c>
      <c r="T309" s="62">
        <v>1314</v>
      </c>
      <c r="U309" s="62">
        <v>1088</v>
      </c>
      <c r="V309" s="62">
        <v>573</v>
      </c>
      <c r="W309" s="62">
        <v>14184</v>
      </c>
      <c r="X309" s="62">
        <v>15484</v>
      </c>
      <c r="Y309" s="62">
        <v>16526</v>
      </c>
      <c r="Z309" s="62">
        <v>16393</v>
      </c>
      <c r="AA309" s="62">
        <v>13133</v>
      </c>
      <c r="AB309" s="62">
        <v>9775</v>
      </c>
      <c r="AC309" s="62">
        <v>7996</v>
      </c>
      <c r="AD309" s="62">
        <v>6829</v>
      </c>
      <c r="AE309" s="62">
        <v>6593</v>
      </c>
      <c r="AF309" s="62">
        <v>5503</v>
      </c>
      <c r="AG309" s="62">
        <v>4556</v>
      </c>
      <c r="AH309" s="62">
        <v>3334</v>
      </c>
      <c r="AI309" s="62">
        <v>2885</v>
      </c>
      <c r="AJ309" s="62">
        <v>2020</v>
      </c>
      <c r="AK309" s="62">
        <v>1589</v>
      </c>
      <c r="AL309" s="62">
        <v>882</v>
      </c>
      <c r="AM309" s="62">
        <v>559</v>
      </c>
      <c r="AN309" s="61">
        <f t="shared" si="5"/>
        <v>252511</v>
      </c>
    </row>
    <row r="310" spans="1:40" hidden="1" x14ac:dyDescent="0.25">
      <c r="A310" s="61" t="s">
        <v>595</v>
      </c>
      <c r="B310" s="61" t="s">
        <v>604</v>
      </c>
      <c r="C310" s="61" t="s">
        <v>1776</v>
      </c>
      <c r="D310" s="62">
        <v>128206</v>
      </c>
      <c r="E310" s="62">
        <v>124102</v>
      </c>
      <c r="F310" s="62">
        <v>14599</v>
      </c>
      <c r="G310" s="62">
        <v>13756</v>
      </c>
      <c r="H310" s="62">
        <v>14717</v>
      </c>
      <c r="I310" s="62">
        <v>12379</v>
      </c>
      <c r="J310" s="62">
        <v>11259</v>
      </c>
      <c r="K310" s="62">
        <v>10156</v>
      </c>
      <c r="L310" s="62">
        <v>8889</v>
      </c>
      <c r="M310" s="62">
        <v>8175</v>
      </c>
      <c r="N310" s="62">
        <v>6518</v>
      </c>
      <c r="O310" s="62">
        <v>6004</v>
      </c>
      <c r="P310" s="62">
        <v>4941</v>
      </c>
      <c r="Q310" s="62">
        <v>5201</v>
      </c>
      <c r="R310" s="62">
        <v>3796</v>
      </c>
      <c r="S310" s="62">
        <v>3384</v>
      </c>
      <c r="T310" s="62">
        <v>2061</v>
      </c>
      <c r="U310" s="62">
        <v>1477</v>
      </c>
      <c r="V310" s="62">
        <v>894</v>
      </c>
      <c r="W310" s="62">
        <v>14865</v>
      </c>
      <c r="X310" s="62">
        <v>13562</v>
      </c>
      <c r="Y310" s="62">
        <v>13325</v>
      </c>
      <c r="Z310" s="62">
        <v>12389</v>
      </c>
      <c r="AA310" s="62">
        <v>12850</v>
      </c>
      <c r="AB310" s="62">
        <v>11554</v>
      </c>
      <c r="AC310" s="62">
        <v>9636</v>
      </c>
      <c r="AD310" s="62">
        <v>8505</v>
      </c>
      <c r="AE310" s="62">
        <v>6575</v>
      </c>
      <c r="AF310" s="62">
        <v>5416</v>
      </c>
      <c r="AG310" s="62">
        <v>3730</v>
      </c>
      <c r="AH310" s="62">
        <v>4062</v>
      </c>
      <c r="AI310" s="62">
        <v>2375</v>
      </c>
      <c r="AJ310" s="62">
        <v>2604</v>
      </c>
      <c r="AK310" s="62">
        <v>1249</v>
      </c>
      <c r="AL310" s="62">
        <v>1042</v>
      </c>
      <c r="AM310" s="62">
        <v>363</v>
      </c>
      <c r="AN310" s="61">
        <f t="shared" si="5"/>
        <v>252308</v>
      </c>
    </row>
    <row r="311" spans="1:40" hidden="1" x14ac:dyDescent="0.25">
      <c r="A311" s="61" t="s">
        <v>512</v>
      </c>
      <c r="B311" s="61" t="s">
        <v>527</v>
      </c>
      <c r="C311" s="61" t="s">
        <v>1105</v>
      </c>
      <c r="D311" s="62">
        <v>123830</v>
      </c>
      <c r="E311" s="62">
        <v>127171</v>
      </c>
      <c r="F311" s="62">
        <v>25160</v>
      </c>
      <c r="G311" s="62">
        <v>20016</v>
      </c>
      <c r="H311" s="62">
        <v>14066</v>
      </c>
      <c r="I311" s="62">
        <v>13120</v>
      </c>
      <c r="J311" s="62">
        <v>11066</v>
      </c>
      <c r="K311" s="62">
        <v>9156</v>
      </c>
      <c r="L311" s="62">
        <v>7295</v>
      </c>
      <c r="M311" s="62">
        <v>5263</v>
      </c>
      <c r="N311" s="62">
        <v>4919</v>
      </c>
      <c r="O311" s="62">
        <v>2944</v>
      </c>
      <c r="P311" s="62">
        <v>3213</v>
      </c>
      <c r="Q311" s="62">
        <v>1986</v>
      </c>
      <c r="R311" s="62">
        <v>2047</v>
      </c>
      <c r="S311" s="62">
        <v>1111</v>
      </c>
      <c r="T311" s="62">
        <v>1324</v>
      </c>
      <c r="U311" s="62">
        <v>566</v>
      </c>
      <c r="V311" s="62">
        <v>578</v>
      </c>
      <c r="W311" s="62">
        <v>25419</v>
      </c>
      <c r="X311" s="62">
        <v>20618</v>
      </c>
      <c r="Y311" s="62">
        <v>15324</v>
      </c>
      <c r="Z311" s="62">
        <v>11834</v>
      </c>
      <c r="AA311" s="62">
        <v>9136</v>
      </c>
      <c r="AB311" s="62">
        <v>8708</v>
      </c>
      <c r="AC311" s="62">
        <v>8480</v>
      </c>
      <c r="AD311" s="62">
        <v>6576</v>
      </c>
      <c r="AE311" s="62">
        <v>5696</v>
      </c>
      <c r="AF311" s="62">
        <v>3662</v>
      </c>
      <c r="AG311" s="62">
        <v>3747</v>
      </c>
      <c r="AH311" s="62">
        <v>2093</v>
      </c>
      <c r="AI311" s="62">
        <v>2163</v>
      </c>
      <c r="AJ311" s="62">
        <v>1188</v>
      </c>
      <c r="AK311" s="62">
        <v>1261</v>
      </c>
      <c r="AL311" s="62">
        <v>648</v>
      </c>
      <c r="AM311" s="62">
        <v>618</v>
      </c>
      <c r="AN311" s="61">
        <f t="shared" si="5"/>
        <v>251001</v>
      </c>
    </row>
    <row r="312" spans="1:40" hidden="1" x14ac:dyDescent="0.25">
      <c r="A312" s="61" t="s">
        <v>68</v>
      </c>
      <c r="B312" s="61" t="s">
        <v>81</v>
      </c>
      <c r="C312" s="61" t="s">
        <v>1199</v>
      </c>
      <c r="D312" s="62">
        <v>126193</v>
      </c>
      <c r="E312" s="62">
        <v>123978</v>
      </c>
      <c r="F312" s="62">
        <v>13967</v>
      </c>
      <c r="G312" s="62">
        <v>14365</v>
      </c>
      <c r="H312" s="62">
        <v>15880</v>
      </c>
      <c r="I312" s="62">
        <v>14756</v>
      </c>
      <c r="J312" s="62">
        <v>11056</v>
      </c>
      <c r="K312" s="62">
        <v>9320</v>
      </c>
      <c r="L312" s="62">
        <v>8284</v>
      </c>
      <c r="M312" s="62">
        <v>8041</v>
      </c>
      <c r="N312" s="62">
        <v>6407</v>
      </c>
      <c r="O312" s="62">
        <v>5932</v>
      </c>
      <c r="P312" s="62">
        <v>4208</v>
      </c>
      <c r="Q312" s="62">
        <v>4648</v>
      </c>
      <c r="R312" s="62">
        <v>2889</v>
      </c>
      <c r="S312" s="62">
        <v>2753</v>
      </c>
      <c r="T312" s="62">
        <v>1629</v>
      </c>
      <c r="U312" s="62">
        <v>1364</v>
      </c>
      <c r="V312" s="62">
        <v>694</v>
      </c>
      <c r="W312" s="62">
        <v>14382</v>
      </c>
      <c r="X312" s="62">
        <v>14925</v>
      </c>
      <c r="Y312" s="62">
        <v>15929</v>
      </c>
      <c r="Z312" s="62">
        <v>14994</v>
      </c>
      <c r="AA312" s="62">
        <v>11887</v>
      </c>
      <c r="AB312" s="62">
        <v>9071</v>
      </c>
      <c r="AC312" s="62">
        <v>7338</v>
      </c>
      <c r="AD312" s="62">
        <v>6665</v>
      </c>
      <c r="AE312" s="62">
        <v>6431</v>
      </c>
      <c r="AF312" s="62">
        <v>5658</v>
      </c>
      <c r="AG312" s="62">
        <v>4239</v>
      </c>
      <c r="AH312" s="62">
        <v>3995</v>
      </c>
      <c r="AI312" s="62">
        <v>2547</v>
      </c>
      <c r="AJ312" s="62">
        <v>2571</v>
      </c>
      <c r="AK312" s="62">
        <v>1511</v>
      </c>
      <c r="AL312" s="62">
        <v>1321</v>
      </c>
      <c r="AM312" s="62">
        <v>514</v>
      </c>
      <c r="AN312" s="61">
        <f t="shared" si="5"/>
        <v>250171</v>
      </c>
    </row>
    <row r="313" spans="1:40" hidden="1" x14ac:dyDescent="0.25">
      <c r="A313" s="61" t="s">
        <v>115</v>
      </c>
      <c r="B313" s="61" t="s">
        <v>127</v>
      </c>
      <c r="C313" s="61" t="s">
        <v>2084</v>
      </c>
      <c r="D313" s="62">
        <v>122938</v>
      </c>
      <c r="E313" s="62">
        <v>127167</v>
      </c>
      <c r="F313" s="62">
        <v>23027</v>
      </c>
      <c r="G313" s="62">
        <v>18855</v>
      </c>
      <c r="H313" s="62">
        <v>15559</v>
      </c>
      <c r="I313" s="62">
        <v>13141</v>
      </c>
      <c r="J313" s="62">
        <v>10562</v>
      </c>
      <c r="K313" s="62">
        <v>8831</v>
      </c>
      <c r="L313" s="62">
        <v>7411</v>
      </c>
      <c r="M313" s="62">
        <v>5820</v>
      </c>
      <c r="N313" s="62">
        <v>5011</v>
      </c>
      <c r="O313" s="62">
        <v>3511</v>
      </c>
      <c r="P313" s="62">
        <v>3097</v>
      </c>
      <c r="Q313" s="62">
        <v>2119</v>
      </c>
      <c r="R313" s="62">
        <v>2148</v>
      </c>
      <c r="S313" s="62">
        <v>1363</v>
      </c>
      <c r="T313" s="62">
        <v>1198</v>
      </c>
      <c r="U313" s="62">
        <v>748</v>
      </c>
      <c r="V313" s="62">
        <v>537</v>
      </c>
      <c r="W313" s="62">
        <v>24216</v>
      </c>
      <c r="X313" s="62">
        <v>19863</v>
      </c>
      <c r="Y313" s="62">
        <v>16403</v>
      </c>
      <c r="Z313" s="62">
        <v>13846</v>
      </c>
      <c r="AA313" s="62">
        <v>10327</v>
      </c>
      <c r="AB313" s="62">
        <v>8676</v>
      </c>
      <c r="AC313" s="62">
        <v>7749</v>
      </c>
      <c r="AD313" s="62">
        <v>6533</v>
      </c>
      <c r="AE313" s="62">
        <v>5255</v>
      </c>
      <c r="AF313" s="62">
        <v>3937</v>
      </c>
      <c r="AG313" s="62">
        <v>3277</v>
      </c>
      <c r="AH313" s="62">
        <v>2024</v>
      </c>
      <c r="AI313" s="62">
        <v>1724</v>
      </c>
      <c r="AJ313" s="62">
        <v>1044</v>
      </c>
      <c r="AK313" s="62">
        <v>1163</v>
      </c>
      <c r="AL313" s="62">
        <v>646</v>
      </c>
      <c r="AM313" s="62">
        <v>484</v>
      </c>
      <c r="AN313" s="61">
        <f t="shared" si="5"/>
        <v>250105</v>
      </c>
    </row>
    <row r="314" spans="1:40" hidden="1" x14ac:dyDescent="0.25">
      <c r="A314" s="61" t="s">
        <v>254</v>
      </c>
      <c r="B314" s="61" t="s">
        <v>1852</v>
      </c>
      <c r="C314" s="61" t="s">
        <v>1593</v>
      </c>
      <c r="D314" s="62">
        <v>127614</v>
      </c>
      <c r="E314" s="62">
        <v>122404</v>
      </c>
      <c r="F314" s="62">
        <v>14682</v>
      </c>
      <c r="G314" s="62">
        <v>15124</v>
      </c>
      <c r="H314" s="62">
        <v>16078</v>
      </c>
      <c r="I314" s="62">
        <v>14885</v>
      </c>
      <c r="J314" s="62">
        <v>11120</v>
      </c>
      <c r="K314" s="62">
        <v>8882</v>
      </c>
      <c r="L314" s="62">
        <v>8125</v>
      </c>
      <c r="M314" s="62">
        <v>7815</v>
      </c>
      <c r="N314" s="62">
        <v>6856</v>
      </c>
      <c r="O314" s="62">
        <v>6231</v>
      </c>
      <c r="P314" s="62">
        <v>4572</v>
      </c>
      <c r="Q314" s="62">
        <v>4052</v>
      </c>
      <c r="R314" s="62">
        <v>3340</v>
      </c>
      <c r="S314" s="62">
        <v>2812</v>
      </c>
      <c r="T314" s="62">
        <v>1696</v>
      </c>
      <c r="U314" s="62">
        <v>859</v>
      </c>
      <c r="V314" s="62">
        <v>485</v>
      </c>
      <c r="W314" s="62">
        <v>15176</v>
      </c>
      <c r="X314" s="62">
        <v>15894</v>
      </c>
      <c r="Y314" s="62">
        <v>16401</v>
      </c>
      <c r="Z314" s="62">
        <v>15167</v>
      </c>
      <c r="AA314" s="62">
        <v>11756</v>
      </c>
      <c r="AB314" s="62">
        <v>8523</v>
      </c>
      <c r="AC314" s="62">
        <v>6699</v>
      </c>
      <c r="AD314" s="62">
        <v>6187</v>
      </c>
      <c r="AE314" s="62">
        <v>5941</v>
      </c>
      <c r="AF314" s="62">
        <v>5223</v>
      </c>
      <c r="AG314" s="62">
        <v>4287</v>
      </c>
      <c r="AH314" s="62">
        <v>3505</v>
      </c>
      <c r="AI314" s="62">
        <v>2846</v>
      </c>
      <c r="AJ314" s="62">
        <v>2118</v>
      </c>
      <c r="AK314" s="62">
        <v>1429</v>
      </c>
      <c r="AL314" s="62">
        <v>755</v>
      </c>
      <c r="AM314" s="62">
        <v>497</v>
      </c>
      <c r="AN314" s="61">
        <f t="shared" si="5"/>
        <v>250018</v>
      </c>
    </row>
    <row r="315" spans="1:40" hidden="1" x14ac:dyDescent="0.25">
      <c r="A315" s="61" t="s">
        <v>38</v>
      </c>
      <c r="B315" s="61" t="s">
        <v>42</v>
      </c>
      <c r="C315" s="61" t="s">
        <v>1024</v>
      </c>
      <c r="D315" s="62">
        <v>123805</v>
      </c>
      <c r="E315" s="62">
        <v>126185</v>
      </c>
      <c r="F315" s="62">
        <v>14157</v>
      </c>
      <c r="G315" s="62">
        <v>15422</v>
      </c>
      <c r="H315" s="62">
        <v>15816</v>
      </c>
      <c r="I315" s="62">
        <v>14766</v>
      </c>
      <c r="J315" s="62">
        <v>10632</v>
      </c>
      <c r="K315" s="62">
        <v>8975</v>
      </c>
      <c r="L315" s="62">
        <v>7904</v>
      </c>
      <c r="M315" s="62">
        <v>7767</v>
      </c>
      <c r="N315" s="62">
        <v>6418</v>
      </c>
      <c r="O315" s="62">
        <v>5957</v>
      </c>
      <c r="P315" s="62">
        <v>4176</v>
      </c>
      <c r="Q315" s="62">
        <v>3818</v>
      </c>
      <c r="R315" s="62">
        <v>2886</v>
      </c>
      <c r="S315" s="62">
        <v>2567</v>
      </c>
      <c r="T315" s="62">
        <v>1430</v>
      </c>
      <c r="U315" s="62">
        <v>666</v>
      </c>
      <c r="V315" s="62">
        <v>448</v>
      </c>
      <c r="W315" s="62">
        <v>15032</v>
      </c>
      <c r="X315" s="62">
        <v>16477</v>
      </c>
      <c r="Y315" s="62">
        <v>16927</v>
      </c>
      <c r="Z315" s="62">
        <v>16095</v>
      </c>
      <c r="AA315" s="62">
        <v>12258</v>
      </c>
      <c r="AB315" s="62">
        <v>9252</v>
      </c>
      <c r="AC315" s="62">
        <v>7457</v>
      </c>
      <c r="AD315" s="62">
        <v>6551</v>
      </c>
      <c r="AE315" s="62">
        <v>5947</v>
      </c>
      <c r="AF315" s="62">
        <v>5380</v>
      </c>
      <c r="AG315" s="62">
        <v>4233</v>
      </c>
      <c r="AH315" s="62">
        <v>3388</v>
      </c>
      <c r="AI315" s="62">
        <v>2884</v>
      </c>
      <c r="AJ315" s="62">
        <v>1954</v>
      </c>
      <c r="AK315" s="62">
        <v>1215</v>
      </c>
      <c r="AL315" s="62">
        <v>757</v>
      </c>
      <c r="AM315" s="62">
        <v>378</v>
      </c>
      <c r="AN315" s="61">
        <f t="shared" si="5"/>
        <v>249990</v>
      </c>
    </row>
    <row r="316" spans="1:40" hidden="1" x14ac:dyDescent="0.25">
      <c r="A316" s="61" t="s">
        <v>254</v>
      </c>
      <c r="B316" s="61" t="s">
        <v>259</v>
      </c>
      <c r="C316" s="61" t="s">
        <v>1590</v>
      </c>
      <c r="D316" s="62">
        <v>130872</v>
      </c>
      <c r="E316" s="62">
        <v>118552</v>
      </c>
      <c r="F316" s="62">
        <v>15023</v>
      </c>
      <c r="G316" s="62">
        <v>13540</v>
      </c>
      <c r="H316" s="62">
        <v>17705</v>
      </c>
      <c r="I316" s="62">
        <v>16692</v>
      </c>
      <c r="J316" s="62">
        <v>14570</v>
      </c>
      <c r="K316" s="62">
        <v>10448</v>
      </c>
      <c r="L316" s="62">
        <v>7996</v>
      </c>
      <c r="M316" s="62">
        <v>7791</v>
      </c>
      <c r="N316" s="62">
        <v>6204</v>
      </c>
      <c r="O316" s="62">
        <v>5814</v>
      </c>
      <c r="P316" s="62">
        <v>3827</v>
      </c>
      <c r="Q316" s="62">
        <v>3997</v>
      </c>
      <c r="R316" s="62">
        <v>2283</v>
      </c>
      <c r="S316" s="62">
        <v>2231</v>
      </c>
      <c r="T316" s="62">
        <v>1237</v>
      </c>
      <c r="U316" s="62">
        <v>1028</v>
      </c>
      <c r="V316" s="62">
        <v>486</v>
      </c>
      <c r="W316" s="62">
        <v>14432</v>
      </c>
      <c r="X316" s="62">
        <v>12766</v>
      </c>
      <c r="Y316" s="62">
        <v>14047</v>
      </c>
      <c r="Z316" s="62">
        <v>12729</v>
      </c>
      <c r="AA316" s="62">
        <v>13935</v>
      </c>
      <c r="AB316" s="62">
        <v>10122</v>
      </c>
      <c r="AC316" s="62">
        <v>7181</v>
      </c>
      <c r="AD316" s="62">
        <v>6497</v>
      </c>
      <c r="AE316" s="62">
        <v>6258</v>
      </c>
      <c r="AF316" s="62">
        <v>6330</v>
      </c>
      <c r="AG316" s="62">
        <v>4143</v>
      </c>
      <c r="AH316" s="62">
        <v>4166</v>
      </c>
      <c r="AI316" s="62">
        <v>1957</v>
      </c>
      <c r="AJ316" s="62">
        <v>2126</v>
      </c>
      <c r="AK316" s="62">
        <v>967</v>
      </c>
      <c r="AL316" s="62">
        <v>638</v>
      </c>
      <c r="AM316" s="62">
        <v>258</v>
      </c>
      <c r="AN316" s="61">
        <f t="shared" si="5"/>
        <v>249424</v>
      </c>
    </row>
    <row r="317" spans="1:40" hidden="1" x14ac:dyDescent="0.25">
      <c r="A317" s="61" t="s">
        <v>166</v>
      </c>
      <c r="B317" s="61" t="s">
        <v>180</v>
      </c>
      <c r="C317" s="61" t="s">
        <v>1041</v>
      </c>
      <c r="D317" s="62">
        <v>123225</v>
      </c>
      <c r="E317" s="62">
        <v>125914</v>
      </c>
      <c r="F317" s="62">
        <v>14725</v>
      </c>
      <c r="G317" s="62">
        <v>15304</v>
      </c>
      <c r="H317" s="62">
        <v>15439</v>
      </c>
      <c r="I317" s="62">
        <v>13874</v>
      </c>
      <c r="J317" s="62">
        <v>10555</v>
      </c>
      <c r="K317" s="62">
        <v>8955</v>
      </c>
      <c r="L317" s="62">
        <v>7974</v>
      </c>
      <c r="M317" s="62">
        <v>7982</v>
      </c>
      <c r="N317" s="62">
        <v>6406</v>
      </c>
      <c r="O317" s="62">
        <v>5881</v>
      </c>
      <c r="P317" s="62">
        <v>4566</v>
      </c>
      <c r="Q317" s="62">
        <v>3345</v>
      </c>
      <c r="R317" s="62">
        <v>3183</v>
      </c>
      <c r="S317" s="62">
        <v>1977</v>
      </c>
      <c r="T317" s="62">
        <v>1563</v>
      </c>
      <c r="U317" s="62">
        <v>1077</v>
      </c>
      <c r="V317" s="62">
        <v>419</v>
      </c>
      <c r="W317" s="62">
        <v>15652</v>
      </c>
      <c r="X317" s="62">
        <v>16413</v>
      </c>
      <c r="Y317" s="62">
        <v>16573</v>
      </c>
      <c r="Z317" s="62">
        <v>15347</v>
      </c>
      <c r="AA317" s="62">
        <v>12467</v>
      </c>
      <c r="AB317" s="62">
        <v>9365</v>
      </c>
      <c r="AC317" s="62">
        <v>7328</v>
      </c>
      <c r="AD317" s="62">
        <v>6710</v>
      </c>
      <c r="AE317" s="62">
        <v>6122</v>
      </c>
      <c r="AF317" s="62">
        <v>5365</v>
      </c>
      <c r="AG317" s="62">
        <v>4276</v>
      </c>
      <c r="AH317" s="62">
        <v>3221</v>
      </c>
      <c r="AI317" s="62">
        <v>2597</v>
      </c>
      <c r="AJ317" s="62">
        <v>1952</v>
      </c>
      <c r="AK317" s="62">
        <v>1290</v>
      </c>
      <c r="AL317" s="62">
        <v>835</v>
      </c>
      <c r="AM317" s="62">
        <v>401</v>
      </c>
      <c r="AN317" s="61">
        <f t="shared" si="5"/>
        <v>249139</v>
      </c>
    </row>
    <row r="318" spans="1:40" hidden="1" x14ac:dyDescent="0.25">
      <c r="A318" s="61" t="s">
        <v>166</v>
      </c>
      <c r="B318" s="61" t="s">
        <v>181</v>
      </c>
      <c r="C318" s="61" t="s">
        <v>1356</v>
      </c>
      <c r="D318" s="62">
        <v>125460</v>
      </c>
      <c r="E318" s="62">
        <v>123655</v>
      </c>
      <c r="F318" s="62">
        <v>17411</v>
      </c>
      <c r="G318" s="62">
        <v>16677</v>
      </c>
      <c r="H318" s="62">
        <v>15592</v>
      </c>
      <c r="I318" s="62">
        <v>14201</v>
      </c>
      <c r="J318" s="62">
        <v>10257</v>
      </c>
      <c r="K318" s="62">
        <v>8746</v>
      </c>
      <c r="L318" s="62">
        <v>7938</v>
      </c>
      <c r="M318" s="62">
        <v>7277</v>
      </c>
      <c r="N318" s="62">
        <v>6269</v>
      </c>
      <c r="O318" s="62">
        <v>5312</v>
      </c>
      <c r="P318" s="62">
        <v>4220</v>
      </c>
      <c r="Q318" s="62">
        <v>3348</v>
      </c>
      <c r="R318" s="62">
        <v>2940</v>
      </c>
      <c r="S318" s="62">
        <v>2208</v>
      </c>
      <c r="T318" s="62">
        <v>1398</v>
      </c>
      <c r="U318" s="62">
        <v>1128</v>
      </c>
      <c r="V318" s="62">
        <v>538</v>
      </c>
      <c r="W318" s="62">
        <v>17875</v>
      </c>
      <c r="X318" s="62">
        <v>17391</v>
      </c>
      <c r="Y318" s="62">
        <v>16788</v>
      </c>
      <c r="Z318" s="62">
        <v>15064</v>
      </c>
      <c r="AA318" s="62">
        <v>11037</v>
      </c>
      <c r="AB318" s="62">
        <v>8492</v>
      </c>
      <c r="AC318" s="62">
        <v>6991</v>
      </c>
      <c r="AD318" s="62">
        <v>6130</v>
      </c>
      <c r="AE318" s="62">
        <v>5628</v>
      </c>
      <c r="AF318" s="62">
        <v>4786</v>
      </c>
      <c r="AG318" s="62">
        <v>3984</v>
      </c>
      <c r="AH318" s="62">
        <v>2809</v>
      </c>
      <c r="AI318" s="62">
        <v>2578</v>
      </c>
      <c r="AJ318" s="62">
        <v>1713</v>
      </c>
      <c r="AK318" s="62">
        <v>1230</v>
      </c>
      <c r="AL318" s="62">
        <v>716</v>
      </c>
      <c r="AM318" s="62">
        <v>443</v>
      </c>
      <c r="AN318" s="61">
        <f t="shared" si="5"/>
        <v>249115</v>
      </c>
    </row>
    <row r="319" spans="1:40" hidden="1" x14ac:dyDescent="0.25">
      <c r="A319" s="61" t="s">
        <v>595</v>
      </c>
      <c r="B319" s="61" t="s">
        <v>611</v>
      </c>
      <c r="C319" s="61" t="s">
        <v>1268</v>
      </c>
      <c r="D319" s="62">
        <v>120242</v>
      </c>
      <c r="E319" s="62">
        <v>128216</v>
      </c>
      <c r="F319" s="62">
        <v>14328</v>
      </c>
      <c r="G319" s="62">
        <v>15728</v>
      </c>
      <c r="H319" s="62">
        <v>15901</v>
      </c>
      <c r="I319" s="62">
        <v>13740</v>
      </c>
      <c r="J319" s="62">
        <v>9940</v>
      </c>
      <c r="K319" s="62">
        <v>8799</v>
      </c>
      <c r="L319" s="62">
        <v>8224</v>
      </c>
      <c r="M319" s="62">
        <v>8134</v>
      </c>
      <c r="N319" s="62">
        <v>6659</v>
      </c>
      <c r="O319" s="62">
        <v>6215</v>
      </c>
      <c r="P319" s="62">
        <v>4211</v>
      </c>
      <c r="Q319" s="62">
        <v>3033</v>
      </c>
      <c r="R319" s="62">
        <v>1801</v>
      </c>
      <c r="S319" s="62">
        <v>1950</v>
      </c>
      <c r="T319" s="62">
        <v>806</v>
      </c>
      <c r="U319" s="62">
        <v>581</v>
      </c>
      <c r="V319" s="62">
        <v>192</v>
      </c>
      <c r="W319" s="62">
        <v>14937</v>
      </c>
      <c r="X319" s="62">
        <v>16471</v>
      </c>
      <c r="Y319" s="62">
        <v>17119</v>
      </c>
      <c r="Z319" s="62">
        <v>15763</v>
      </c>
      <c r="AA319" s="62">
        <v>12246</v>
      </c>
      <c r="AB319" s="62">
        <v>9666</v>
      </c>
      <c r="AC319" s="62">
        <v>7854</v>
      </c>
      <c r="AD319" s="62">
        <v>7026</v>
      </c>
      <c r="AE319" s="62">
        <v>6594</v>
      </c>
      <c r="AF319" s="62">
        <v>5933</v>
      </c>
      <c r="AG319" s="62">
        <v>4858</v>
      </c>
      <c r="AH319" s="62">
        <v>3179</v>
      </c>
      <c r="AI319" s="62">
        <v>2626</v>
      </c>
      <c r="AJ319" s="62">
        <v>1920</v>
      </c>
      <c r="AK319" s="62">
        <v>861</v>
      </c>
      <c r="AL319" s="62">
        <v>820</v>
      </c>
      <c r="AM319" s="62">
        <v>343</v>
      </c>
      <c r="AN319" s="61">
        <f t="shared" si="5"/>
        <v>248458</v>
      </c>
    </row>
    <row r="320" spans="1:40" hidden="1" x14ac:dyDescent="0.25">
      <c r="A320" s="61" t="s">
        <v>272</v>
      </c>
      <c r="B320" s="61" t="s">
        <v>278</v>
      </c>
      <c r="C320" s="61" t="s">
        <v>1317</v>
      </c>
      <c r="D320" s="62">
        <v>123882</v>
      </c>
      <c r="E320" s="62">
        <v>124517</v>
      </c>
      <c r="F320" s="62">
        <v>23081</v>
      </c>
      <c r="G320" s="62">
        <v>17888</v>
      </c>
      <c r="H320" s="62">
        <v>14977</v>
      </c>
      <c r="I320" s="62">
        <v>15360</v>
      </c>
      <c r="J320" s="62">
        <v>11054</v>
      </c>
      <c r="K320" s="62">
        <v>8998</v>
      </c>
      <c r="L320" s="62">
        <v>7342</v>
      </c>
      <c r="M320" s="62">
        <v>5875</v>
      </c>
      <c r="N320" s="62">
        <v>4814</v>
      </c>
      <c r="O320" s="62">
        <v>3560</v>
      </c>
      <c r="P320" s="62">
        <v>2959</v>
      </c>
      <c r="Q320" s="62">
        <v>2357</v>
      </c>
      <c r="R320" s="62">
        <v>1944</v>
      </c>
      <c r="S320" s="62">
        <v>1539</v>
      </c>
      <c r="T320" s="62">
        <v>993</v>
      </c>
      <c r="U320" s="62">
        <v>721</v>
      </c>
      <c r="V320" s="62">
        <v>420</v>
      </c>
      <c r="W320" s="62">
        <v>24530</v>
      </c>
      <c r="X320" s="62">
        <v>19141</v>
      </c>
      <c r="Y320" s="62">
        <v>15570</v>
      </c>
      <c r="Z320" s="62">
        <v>12963</v>
      </c>
      <c r="AA320" s="62">
        <v>9696</v>
      </c>
      <c r="AB320" s="62">
        <v>8448</v>
      </c>
      <c r="AC320" s="62">
        <v>7600</v>
      </c>
      <c r="AD320" s="62">
        <v>6586</v>
      </c>
      <c r="AE320" s="62">
        <v>5326</v>
      </c>
      <c r="AF320" s="62">
        <v>4089</v>
      </c>
      <c r="AG320" s="62">
        <v>3141</v>
      </c>
      <c r="AH320" s="62">
        <v>2286</v>
      </c>
      <c r="AI320" s="62">
        <v>1766</v>
      </c>
      <c r="AJ320" s="62">
        <v>1449</v>
      </c>
      <c r="AK320" s="62">
        <v>995</v>
      </c>
      <c r="AL320" s="62">
        <v>556</v>
      </c>
      <c r="AM320" s="62">
        <v>375</v>
      </c>
      <c r="AN320" s="61">
        <f t="shared" si="5"/>
        <v>248399</v>
      </c>
    </row>
    <row r="321" spans="1:40" hidden="1" x14ac:dyDescent="0.25">
      <c r="A321" s="61" t="s">
        <v>638</v>
      </c>
      <c r="B321" s="61" t="s">
        <v>649</v>
      </c>
      <c r="C321" s="61" t="s">
        <v>1586</v>
      </c>
      <c r="D321" s="62">
        <v>119518</v>
      </c>
      <c r="E321" s="62">
        <v>128593</v>
      </c>
      <c r="F321" s="62">
        <v>13695</v>
      </c>
      <c r="G321" s="62">
        <v>13751</v>
      </c>
      <c r="H321" s="62">
        <v>15351</v>
      </c>
      <c r="I321" s="62">
        <v>15217</v>
      </c>
      <c r="J321" s="62">
        <v>12231</v>
      </c>
      <c r="K321" s="62">
        <v>9658</v>
      </c>
      <c r="L321" s="62">
        <v>8107</v>
      </c>
      <c r="M321" s="62">
        <v>7459</v>
      </c>
      <c r="N321" s="62">
        <v>5925</v>
      </c>
      <c r="O321" s="62">
        <v>5111</v>
      </c>
      <c r="P321" s="62">
        <v>3822</v>
      </c>
      <c r="Q321" s="62">
        <v>3109</v>
      </c>
      <c r="R321" s="62">
        <v>2253</v>
      </c>
      <c r="S321" s="62">
        <v>1691</v>
      </c>
      <c r="T321" s="62">
        <v>1020</v>
      </c>
      <c r="U321" s="62">
        <v>636</v>
      </c>
      <c r="V321" s="62">
        <v>482</v>
      </c>
      <c r="W321" s="62">
        <v>14794</v>
      </c>
      <c r="X321" s="62">
        <v>14711</v>
      </c>
      <c r="Y321" s="62">
        <v>15842</v>
      </c>
      <c r="Z321" s="62">
        <v>16344</v>
      </c>
      <c r="AA321" s="62">
        <v>14293</v>
      </c>
      <c r="AB321" s="62">
        <v>10641</v>
      </c>
      <c r="AC321" s="62">
        <v>8587</v>
      </c>
      <c r="AD321" s="62">
        <v>7447</v>
      </c>
      <c r="AE321" s="62">
        <v>6461</v>
      </c>
      <c r="AF321" s="62">
        <v>5685</v>
      </c>
      <c r="AG321" s="62">
        <v>4274</v>
      </c>
      <c r="AH321" s="62">
        <v>3269</v>
      </c>
      <c r="AI321" s="62">
        <v>2356</v>
      </c>
      <c r="AJ321" s="62">
        <v>1749</v>
      </c>
      <c r="AK321" s="62">
        <v>1073</v>
      </c>
      <c r="AL321" s="62">
        <v>662</v>
      </c>
      <c r="AM321" s="62">
        <v>405</v>
      </c>
      <c r="AN321" s="61">
        <f t="shared" si="5"/>
        <v>248111</v>
      </c>
    </row>
    <row r="322" spans="1:40" hidden="1" x14ac:dyDescent="0.25">
      <c r="A322" s="61" t="s">
        <v>622</v>
      </c>
      <c r="B322" s="61" t="s">
        <v>636</v>
      </c>
      <c r="C322" s="61" t="s">
        <v>2173</v>
      </c>
      <c r="D322" s="62">
        <v>124367</v>
      </c>
      <c r="E322" s="62">
        <v>123616</v>
      </c>
      <c r="F322" s="62">
        <v>21118</v>
      </c>
      <c r="G322" s="62">
        <v>18418</v>
      </c>
      <c r="H322" s="62">
        <v>15606</v>
      </c>
      <c r="I322" s="62">
        <v>13359</v>
      </c>
      <c r="J322" s="62">
        <v>10817</v>
      </c>
      <c r="K322" s="62">
        <v>9288</v>
      </c>
      <c r="L322" s="62">
        <v>7948</v>
      </c>
      <c r="M322" s="62">
        <v>6000</v>
      </c>
      <c r="N322" s="62">
        <v>5438</v>
      </c>
      <c r="O322" s="62">
        <v>3862</v>
      </c>
      <c r="P322" s="62">
        <v>3483</v>
      </c>
      <c r="Q322" s="62">
        <v>2466</v>
      </c>
      <c r="R322" s="62">
        <v>2200</v>
      </c>
      <c r="S322" s="62">
        <v>1564</v>
      </c>
      <c r="T322" s="62">
        <v>1410</v>
      </c>
      <c r="U322" s="62">
        <v>812</v>
      </c>
      <c r="V322" s="62">
        <v>578</v>
      </c>
      <c r="W322" s="62">
        <v>21389</v>
      </c>
      <c r="X322" s="62">
        <v>18235</v>
      </c>
      <c r="Y322" s="62">
        <v>15221</v>
      </c>
      <c r="Z322" s="62">
        <v>13309</v>
      </c>
      <c r="AA322" s="62">
        <v>10027</v>
      </c>
      <c r="AB322" s="62">
        <v>8954</v>
      </c>
      <c r="AC322" s="62">
        <v>8196</v>
      </c>
      <c r="AD322" s="62">
        <v>7222</v>
      </c>
      <c r="AE322" s="62">
        <v>5513</v>
      </c>
      <c r="AF322" s="62">
        <v>4311</v>
      </c>
      <c r="AG322" s="62">
        <v>3227</v>
      </c>
      <c r="AH322" s="62">
        <v>2510</v>
      </c>
      <c r="AI322" s="62">
        <v>1798</v>
      </c>
      <c r="AJ322" s="62">
        <v>1437</v>
      </c>
      <c r="AK322" s="62">
        <v>1121</v>
      </c>
      <c r="AL322" s="62">
        <v>721</v>
      </c>
      <c r="AM322" s="62">
        <v>425</v>
      </c>
      <c r="AN322" s="61">
        <f t="shared" ref="AN322:AN385" si="6">SUM(F322:AM322)</f>
        <v>247983</v>
      </c>
    </row>
    <row r="323" spans="1:40" hidden="1" x14ac:dyDescent="0.25">
      <c r="A323" s="61" t="s">
        <v>305</v>
      </c>
      <c r="B323" s="61" t="s">
        <v>315</v>
      </c>
      <c r="C323" s="61" t="s">
        <v>1291</v>
      </c>
      <c r="D323" s="62">
        <v>122990</v>
      </c>
      <c r="E323" s="62">
        <v>124933</v>
      </c>
      <c r="F323" s="62">
        <v>23418</v>
      </c>
      <c r="G323" s="62">
        <v>18830</v>
      </c>
      <c r="H323" s="62">
        <v>15098</v>
      </c>
      <c r="I323" s="62">
        <v>12390</v>
      </c>
      <c r="J323" s="62">
        <v>10779</v>
      </c>
      <c r="K323" s="62">
        <v>9092</v>
      </c>
      <c r="L323" s="62">
        <v>7945</v>
      </c>
      <c r="M323" s="62">
        <v>5950</v>
      </c>
      <c r="N323" s="62">
        <v>5380</v>
      </c>
      <c r="O323" s="62">
        <v>3390</v>
      </c>
      <c r="P323" s="62">
        <v>3293</v>
      </c>
      <c r="Q323" s="62">
        <v>1935</v>
      </c>
      <c r="R323" s="62">
        <v>2052</v>
      </c>
      <c r="S323" s="62">
        <v>1240</v>
      </c>
      <c r="T323" s="62">
        <v>1216</v>
      </c>
      <c r="U323" s="62">
        <v>456</v>
      </c>
      <c r="V323" s="62">
        <v>526</v>
      </c>
      <c r="W323" s="62">
        <v>24962</v>
      </c>
      <c r="X323" s="62">
        <v>20394</v>
      </c>
      <c r="Y323" s="62">
        <v>15452</v>
      </c>
      <c r="Z323" s="62">
        <v>12394</v>
      </c>
      <c r="AA323" s="62">
        <v>9012</v>
      </c>
      <c r="AB323" s="62">
        <v>7075</v>
      </c>
      <c r="AC323" s="62">
        <v>7715</v>
      </c>
      <c r="AD323" s="62">
        <v>6481</v>
      </c>
      <c r="AE323" s="62">
        <v>6057</v>
      </c>
      <c r="AF323" s="62">
        <v>4089</v>
      </c>
      <c r="AG323" s="62">
        <v>3707</v>
      </c>
      <c r="AH323" s="62">
        <v>1999</v>
      </c>
      <c r="AI323" s="62">
        <v>2074</v>
      </c>
      <c r="AJ323" s="62">
        <v>989</v>
      </c>
      <c r="AK323" s="62">
        <v>1448</v>
      </c>
      <c r="AL323" s="62">
        <v>556</v>
      </c>
      <c r="AM323" s="62">
        <v>529</v>
      </c>
      <c r="AN323" s="61">
        <f t="shared" si="6"/>
        <v>247923</v>
      </c>
    </row>
    <row r="324" spans="1:40" hidden="1" x14ac:dyDescent="0.25">
      <c r="A324" s="61" t="s">
        <v>638</v>
      </c>
      <c r="B324" s="61" t="s">
        <v>656</v>
      </c>
      <c r="C324" s="61" t="s">
        <v>1203</v>
      </c>
      <c r="D324" s="62">
        <v>120932</v>
      </c>
      <c r="E324" s="62">
        <v>126907</v>
      </c>
      <c r="F324" s="62">
        <v>14159</v>
      </c>
      <c r="G324" s="62">
        <v>14724</v>
      </c>
      <c r="H324" s="62">
        <v>15448</v>
      </c>
      <c r="I324" s="62">
        <v>14851</v>
      </c>
      <c r="J324" s="62">
        <v>10942</v>
      </c>
      <c r="K324" s="62">
        <v>8893</v>
      </c>
      <c r="L324" s="62">
        <v>8039</v>
      </c>
      <c r="M324" s="62">
        <v>7733</v>
      </c>
      <c r="N324" s="62">
        <v>6392</v>
      </c>
      <c r="O324" s="62">
        <v>5673</v>
      </c>
      <c r="P324" s="62">
        <v>4658</v>
      </c>
      <c r="Q324" s="62">
        <v>2707</v>
      </c>
      <c r="R324" s="62">
        <v>3687</v>
      </c>
      <c r="S324" s="62">
        <v>1110</v>
      </c>
      <c r="T324" s="62">
        <v>549</v>
      </c>
      <c r="U324" s="62">
        <v>999</v>
      </c>
      <c r="V324" s="62">
        <v>368</v>
      </c>
      <c r="W324" s="62">
        <v>15090</v>
      </c>
      <c r="X324" s="62">
        <v>15854</v>
      </c>
      <c r="Y324" s="62">
        <v>16475</v>
      </c>
      <c r="Z324" s="62">
        <v>16297</v>
      </c>
      <c r="AA324" s="62">
        <v>12942</v>
      </c>
      <c r="AB324" s="62">
        <v>9409</v>
      </c>
      <c r="AC324" s="62">
        <v>7758</v>
      </c>
      <c r="AD324" s="62">
        <v>6819</v>
      </c>
      <c r="AE324" s="62">
        <v>6406</v>
      </c>
      <c r="AF324" s="62">
        <v>5385</v>
      </c>
      <c r="AG324" s="62">
        <v>4481</v>
      </c>
      <c r="AH324" s="62">
        <v>2889</v>
      </c>
      <c r="AI324" s="62">
        <v>3055</v>
      </c>
      <c r="AJ324" s="62">
        <v>1622</v>
      </c>
      <c r="AK324" s="62">
        <v>1381</v>
      </c>
      <c r="AL324" s="62">
        <v>762</v>
      </c>
      <c r="AM324" s="62">
        <v>282</v>
      </c>
      <c r="AN324" s="61">
        <f t="shared" si="6"/>
        <v>247839</v>
      </c>
    </row>
    <row r="325" spans="1:40" hidden="1" x14ac:dyDescent="0.25">
      <c r="A325" s="61" t="s">
        <v>512</v>
      </c>
      <c r="B325" s="61" t="s">
        <v>518</v>
      </c>
      <c r="C325" s="61" t="s">
        <v>1422</v>
      </c>
      <c r="D325" s="62">
        <v>117278</v>
      </c>
      <c r="E325" s="62">
        <v>130277</v>
      </c>
      <c r="F325" s="62">
        <v>20052</v>
      </c>
      <c r="G325" s="62">
        <v>16806</v>
      </c>
      <c r="H325" s="62">
        <v>16268</v>
      </c>
      <c r="I325" s="62">
        <v>13059</v>
      </c>
      <c r="J325" s="62">
        <v>11068</v>
      </c>
      <c r="K325" s="62">
        <v>9785</v>
      </c>
      <c r="L325" s="62">
        <v>7555</v>
      </c>
      <c r="M325" s="62">
        <v>6365</v>
      </c>
      <c r="N325" s="62">
        <v>4822</v>
      </c>
      <c r="O325" s="62">
        <v>3524</v>
      </c>
      <c r="P325" s="62">
        <v>2433</v>
      </c>
      <c r="Q325" s="62">
        <v>1914</v>
      </c>
      <c r="R325" s="62">
        <v>1199</v>
      </c>
      <c r="S325" s="62">
        <v>1057</v>
      </c>
      <c r="T325" s="62">
        <v>607</v>
      </c>
      <c r="U325" s="62">
        <v>438</v>
      </c>
      <c r="V325" s="62">
        <v>326</v>
      </c>
      <c r="W325" s="62">
        <v>19833</v>
      </c>
      <c r="X325" s="62">
        <v>16274</v>
      </c>
      <c r="Y325" s="62">
        <v>15846</v>
      </c>
      <c r="Z325" s="62">
        <v>14497</v>
      </c>
      <c r="AA325" s="62">
        <v>13653</v>
      </c>
      <c r="AB325" s="62">
        <v>12015</v>
      </c>
      <c r="AC325" s="62">
        <v>9218</v>
      </c>
      <c r="AD325" s="62">
        <v>8639</v>
      </c>
      <c r="AE325" s="62">
        <v>5721</v>
      </c>
      <c r="AF325" s="62">
        <v>5209</v>
      </c>
      <c r="AG325" s="62">
        <v>3067</v>
      </c>
      <c r="AH325" s="62">
        <v>2866</v>
      </c>
      <c r="AI325" s="62">
        <v>1304</v>
      </c>
      <c r="AJ325" s="62">
        <v>1081</v>
      </c>
      <c r="AK325" s="62">
        <v>496</v>
      </c>
      <c r="AL325" s="62">
        <v>359</v>
      </c>
      <c r="AM325" s="62">
        <v>199</v>
      </c>
      <c r="AN325" s="61">
        <f t="shared" si="6"/>
        <v>247555</v>
      </c>
    </row>
    <row r="326" spans="1:40" hidden="1" x14ac:dyDescent="0.25">
      <c r="A326" s="61" t="s">
        <v>350</v>
      </c>
      <c r="B326" s="61" t="s">
        <v>368</v>
      </c>
      <c r="C326" s="61" t="s">
        <v>1304</v>
      </c>
      <c r="D326" s="62">
        <v>119369</v>
      </c>
      <c r="E326" s="62">
        <v>128021</v>
      </c>
      <c r="F326" s="62">
        <v>24380</v>
      </c>
      <c r="G326" s="62">
        <v>18571</v>
      </c>
      <c r="H326" s="62">
        <v>13821</v>
      </c>
      <c r="I326" s="62">
        <v>12442</v>
      </c>
      <c r="J326" s="62">
        <v>10410</v>
      </c>
      <c r="K326" s="62">
        <v>8800</v>
      </c>
      <c r="L326" s="62">
        <v>7217</v>
      </c>
      <c r="M326" s="62">
        <v>5661</v>
      </c>
      <c r="N326" s="62">
        <v>4927</v>
      </c>
      <c r="O326" s="62">
        <v>3192</v>
      </c>
      <c r="P326" s="62">
        <v>3218</v>
      </c>
      <c r="Q326" s="62">
        <v>1698</v>
      </c>
      <c r="R326" s="62">
        <v>1994</v>
      </c>
      <c r="S326" s="62">
        <v>819</v>
      </c>
      <c r="T326" s="62">
        <v>1205</v>
      </c>
      <c r="U326" s="62">
        <v>487</v>
      </c>
      <c r="V326" s="62">
        <v>527</v>
      </c>
      <c r="W326" s="62">
        <v>26522</v>
      </c>
      <c r="X326" s="62">
        <v>20053</v>
      </c>
      <c r="Y326" s="62">
        <v>15780</v>
      </c>
      <c r="Z326" s="62">
        <v>13466</v>
      </c>
      <c r="AA326" s="62">
        <v>9718</v>
      </c>
      <c r="AB326" s="62">
        <v>8678</v>
      </c>
      <c r="AC326" s="62">
        <v>7677</v>
      </c>
      <c r="AD326" s="62">
        <v>6370</v>
      </c>
      <c r="AE326" s="62">
        <v>5475</v>
      </c>
      <c r="AF326" s="62">
        <v>3755</v>
      </c>
      <c r="AG326" s="62">
        <v>3372</v>
      </c>
      <c r="AH326" s="62">
        <v>2109</v>
      </c>
      <c r="AI326" s="62">
        <v>1956</v>
      </c>
      <c r="AJ326" s="62">
        <v>923</v>
      </c>
      <c r="AK326" s="62">
        <v>1194</v>
      </c>
      <c r="AL326" s="62">
        <v>454</v>
      </c>
      <c r="AM326" s="62">
        <v>519</v>
      </c>
      <c r="AN326" s="61">
        <f t="shared" si="6"/>
        <v>247390</v>
      </c>
    </row>
    <row r="327" spans="1:40" hidden="1" x14ac:dyDescent="0.25">
      <c r="A327" s="61" t="s">
        <v>254</v>
      </c>
      <c r="B327" s="61" t="s">
        <v>256</v>
      </c>
      <c r="C327" s="61" t="s">
        <v>1207</v>
      </c>
      <c r="D327" s="62">
        <v>128356</v>
      </c>
      <c r="E327" s="62">
        <v>118602</v>
      </c>
      <c r="F327" s="62">
        <v>13988</v>
      </c>
      <c r="G327" s="62">
        <v>12749</v>
      </c>
      <c r="H327" s="62">
        <v>14513</v>
      </c>
      <c r="I327" s="62">
        <v>13595</v>
      </c>
      <c r="J327" s="62">
        <v>10419</v>
      </c>
      <c r="K327" s="62">
        <v>7948</v>
      </c>
      <c r="L327" s="62">
        <v>7904</v>
      </c>
      <c r="M327" s="62">
        <v>8332</v>
      </c>
      <c r="N327" s="62">
        <v>7087</v>
      </c>
      <c r="O327" s="62">
        <v>7755</v>
      </c>
      <c r="P327" s="62">
        <v>5641</v>
      </c>
      <c r="Q327" s="62">
        <v>5638</v>
      </c>
      <c r="R327" s="62">
        <v>4082</v>
      </c>
      <c r="S327" s="62">
        <v>4421</v>
      </c>
      <c r="T327" s="62">
        <v>1625</v>
      </c>
      <c r="U327" s="62">
        <v>1884</v>
      </c>
      <c r="V327" s="62">
        <v>775</v>
      </c>
      <c r="W327" s="62">
        <v>13612</v>
      </c>
      <c r="X327" s="62">
        <v>12971</v>
      </c>
      <c r="Y327" s="62">
        <v>15897</v>
      </c>
      <c r="Z327" s="62">
        <v>14695</v>
      </c>
      <c r="AA327" s="62">
        <v>12260</v>
      </c>
      <c r="AB327" s="62">
        <v>7893</v>
      </c>
      <c r="AC327" s="62">
        <v>6282</v>
      </c>
      <c r="AD327" s="62">
        <v>5825</v>
      </c>
      <c r="AE327" s="62">
        <v>5588</v>
      </c>
      <c r="AF327" s="62">
        <v>6121</v>
      </c>
      <c r="AG327" s="62">
        <v>4259</v>
      </c>
      <c r="AH327" s="62">
        <v>3943</v>
      </c>
      <c r="AI327" s="62">
        <v>2726</v>
      </c>
      <c r="AJ327" s="62">
        <v>3000</v>
      </c>
      <c r="AK327" s="62">
        <v>2044</v>
      </c>
      <c r="AL327" s="62">
        <v>942</v>
      </c>
      <c r="AM327" s="62">
        <v>544</v>
      </c>
      <c r="AN327" s="61">
        <f t="shared" si="6"/>
        <v>246958</v>
      </c>
    </row>
    <row r="328" spans="1:40" hidden="1" x14ac:dyDescent="0.25">
      <c r="A328" s="61" t="s">
        <v>350</v>
      </c>
      <c r="B328" s="61" t="s">
        <v>394</v>
      </c>
      <c r="C328" s="61" t="s">
        <v>1130</v>
      </c>
      <c r="D328" s="62">
        <v>114953</v>
      </c>
      <c r="E328" s="62">
        <v>131971</v>
      </c>
      <c r="F328" s="62">
        <v>21763</v>
      </c>
      <c r="G328" s="62">
        <v>17878</v>
      </c>
      <c r="H328" s="62">
        <v>13920</v>
      </c>
      <c r="I328" s="62">
        <v>11261</v>
      </c>
      <c r="J328" s="62">
        <v>9837</v>
      </c>
      <c r="K328" s="62">
        <v>8368</v>
      </c>
      <c r="L328" s="62">
        <v>7532</v>
      </c>
      <c r="M328" s="62">
        <v>5506</v>
      </c>
      <c r="N328" s="62">
        <v>5195</v>
      </c>
      <c r="O328" s="62">
        <v>3032</v>
      </c>
      <c r="P328" s="62">
        <v>3340</v>
      </c>
      <c r="Q328" s="62">
        <v>1733</v>
      </c>
      <c r="R328" s="62">
        <v>2112</v>
      </c>
      <c r="S328" s="62">
        <v>965</v>
      </c>
      <c r="T328" s="62">
        <v>1397</v>
      </c>
      <c r="U328" s="62">
        <v>518</v>
      </c>
      <c r="V328" s="62">
        <v>596</v>
      </c>
      <c r="W328" s="62">
        <v>22846</v>
      </c>
      <c r="X328" s="62">
        <v>19462</v>
      </c>
      <c r="Y328" s="62">
        <v>17820</v>
      </c>
      <c r="Z328" s="62">
        <v>16255</v>
      </c>
      <c r="AA328" s="62">
        <v>11478</v>
      </c>
      <c r="AB328" s="62">
        <v>9089</v>
      </c>
      <c r="AC328" s="62">
        <v>7976</v>
      </c>
      <c r="AD328" s="62">
        <v>6362</v>
      </c>
      <c r="AE328" s="62">
        <v>5642</v>
      </c>
      <c r="AF328" s="62">
        <v>3614</v>
      </c>
      <c r="AG328" s="62">
        <v>3623</v>
      </c>
      <c r="AH328" s="62">
        <v>2069</v>
      </c>
      <c r="AI328" s="62">
        <v>2169</v>
      </c>
      <c r="AJ328" s="62">
        <v>1248</v>
      </c>
      <c r="AK328" s="62">
        <v>1336</v>
      </c>
      <c r="AL328" s="62">
        <v>509</v>
      </c>
      <c r="AM328" s="62">
        <v>473</v>
      </c>
      <c r="AN328" s="61">
        <f t="shared" si="6"/>
        <v>246924</v>
      </c>
    </row>
    <row r="329" spans="1:40" hidden="1" x14ac:dyDescent="0.25">
      <c r="A329" s="61" t="s">
        <v>138</v>
      </c>
      <c r="B329" s="61" t="s">
        <v>143</v>
      </c>
      <c r="C329" s="61" t="s">
        <v>1256</v>
      </c>
      <c r="D329" s="62">
        <v>118864</v>
      </c>
      <c r="E329" s="62">
        <v>127522</v>
      </c>
      <c r="F329" s="62">
        <v>22491</v>
      </c>
      <c r="G329" s="62">
        <v>18733</v>
      </c>
      <c r="H329" s="62">
        <v>14156</v>
      </c>
      <c r="I329" s="62">
        <v>12625</v>
      </c>
      <c r="J329" s="62">
        <v>10833</v>
      </c>
      <c r="K329" s="62">
        <v>8966</v>
      </c>
      <c r="L329" s="62">
        <v>6864</v>
      </c>
      <c r="M329" s="62">
        <v>5211</v>
      </c>
      <c r="N329" s="62">
        <v>4887</v>
      </c>
      <c r="O329" s="62">
        <v>3259</v>
      </c>
      <c r="P329" s="62">
        <v>3044</v>
      </c>
      <c r="Q329" s="62">
        <v>2028</v>
      </c>
      <c r="R329" s="62">
        <v>1985</v>
      </c>
      <c r="S329" s="62">
        <v>1226</v>
      </c>
      <c r="T329" s="62">
        <v>1311</v>
      </c>
      <c r="U329" s="62">
        <v>733</v>
      </c>
      <c r="V329" s="62">
        <v>512</v>
      </c>
      <c r="W329" s="62">
        <v>23580</v>
      </c>
      <c r="X329" s="62">
        <v>19806</v>
      </c>
      <c r="Y329" s="62">
        <v>16056</v>
      </c>
      <c r="Z329" s="62">
        <v>13173</v>
      </c>
      <c r="AA329" s="62">
        <v>10003</v>
      </c>
      <c r="AB329" s="62">
        <v>9330</v>
      </c>
      <c r="AC329" s="62">
        <v>8619</v>
      </c>
      <c r="AD329" s="62">
        <v>6922</v>
      </c>
      <c r="AE329" s="62">
        <v>5234</v>
      </c>
      <c r="AF329" s="62">
        <v>3888</v>
      </c>
      <c r="AG329" s="62">
        <v>2982</v>
      </c>
      <c r="AH329" s="62">
        <v>2439</v>
      </c>
      <c r="AI329" s="62">
        <v>1845</v>
      </c>
      <c r="AJ329" s="62">
        <v>1337</v>
      </c>
      <c r="AK329" s="62">
        <v>1175</v>
      </c>
      <c r="AL329" s="62">
        <v>656</v>
      </c>
      <c r="AM329" s="62">
        <v>477</v>
      </c>
      <c r="AN329" s="61">
        <f t="shared" si="6"/>
        <v>246386</v>
      </c>
    </row>
    <row r="330" spans="1:40" hidden="1" x14ac:dyDescent="0.25">
      <c r="A330" s="61" t="s">
        <v>166</v>
      </c>
      <c r="B330" s="61" t="s">
        <v>179</v>
      </c>
      <c r="C330" s="61" t="s">
        <v>1356</v>
      </c>
      <c r="D330" s="62">
        <v>121466</v>
      </c>
      <c r="E330" s="62">
        <v>124353</v>
      </c>
      <c r="F330" s="62">
        <v>15176</v>
      </c>
      <c r="G330" s="62">
        <v>15447</v>
      </c>
      <c r="H330" s="62">
        <v>15651</v>
      </c>
      <c r="I330" s="62">
        <v>14323</v>
      </c>
      <c r="J330" s="62">
        <v>10800</v>
      </c>
      <c r="K330" s="62">
        <v>8870</v>
      </c>
      <c r="L330" s="62">
        <v>7795</v>
      </c>
      <c r="M330" s="62">
        <v>7537</v>
      </c>
      <c r="N330" s="62">
        <v>6131</v>
      </c>
      <c r="O330" s="62">
        <v>5459</v>
      </c>
      <c r="P330" s="62">
        <v>4068</v>
      </c>
      <c r="Q330" s="62">
        <v>3108</v>
      </c>
      <c r="R330" s="62">
        <v>2669</v>
      </c>
      <c r="S330" s="62">
        <v>1966</v>
      </c>
      <c r="T330" s="62">
        <v>1167</v>
      </c>
      <c r="U330" s="62">
        <v>831</v>
      </c>
      <c r="V330" s="62">
        <v>468</v>
      </c>
      <c r="W330" s="62">
        <v>15960</v>
      </c>
      <c r="X330" s="62">
        <v>16489</v>
      </c>
      <c r="Y330" s="62">
        <v>16312</v>
      </c>
      <c r="Z330" s="62">
        <v>15629</v>
      </c>
      <c r="AA330" s="62">
        <v>12311</v>
      </c>
      <c r="AB330" s="62">
        <v>9145</v>
      </c>
      <c r="AC330" s="62">
        <v>7363</v>
      </c>
      <c r="AD330" s="62">
        <v>6483</v>
      </c>
      <c r="AE330" s="62">
        <v>5840</v>
      </c>
      <c r="AF330" s="62">
        <v>5274</v>
      </c>
      <c r="AG330" s="62">
        <v>4035</v>
      </c>
      <c r="AH330" s="62">
        <v>3066</v>
      </c>
      <c r="AI330" s="62">
        <v>2242</v>
      </c>
      <c r="AJ330" s="62">
        <v>1998</v>
      </c>
      <c r="AK330" s="62">
        <v>1066</v>
      </c>
      <c r="AL330" s="62">
        <v>774</v>
      </c>
      <c r="AM330" s="62">
        <v>366</v>
      </c>
      <c r="AN330" s="61">
        <f t="shared" si="6"/>
        <v>245819</v>
      </c>
    </row>
    <row r="331" spans="1:40" hidden="1" x14ac:dyDescent="0.25">
      <c r="A331" s="61" t="s">
        <v>90</v>
      </c>
      <c r="B331" s="61" t="s">
        <v>1473</v>
      </c>
      <c r="C331" s="61" t="s">
        <v>1475</v>
      </c>
      <c r="D331" s="62">
        <v>121071</v>
      </c>
      <c r="E331" s="62">
        <v>124627</v>
      </c>
      <c r="F331" s="62">
        <v>24355</v>
      </c>
      <c r="G331" s="62">
        <v>18949</v>
      </c>
      <c r="H331" s="62">
        <v>14578</v>
      </c>
      <c r="I331" s="62">
        <v>12609</v>
      </c>
      <c r="J331" s="62">
        <v>10251</v>
      </c>
      <c r="K331" s="62">
        <v>8665</v>
      </c>
      <c r="L331" s="62">
        <v>7352</v>
      </c>
      <c r="M331" s="62">
        <v>5789</v>
      </c>
      <c r="N331" s="62">
        <v>4960</v>
      </c>
      <c r="O331" s="62">
        <v>3519</v>
      </c>
      <c r="P331" s="62">
        <v>3246</v>
      </c>
      <c r="Q331" s="62">
        <v>1651</v>
      </c>
      <c r="R331" s="62">
        <v>2092</v>
      </c>
      <c r="S331" s="62">
        <v>1040</v>
      </c>
      <c r="T331" s="62">
        <v>927</v>
      </c>
      <c r="U331" s="62">
        <v>559</v>
      </c>
      <c r="V331" s="62">
        <v>529</v>
      </c>
      <c r="W331" s="62">
        <v>25608</v>
      </c>
      <c r="X331" s="62">
        <v>20131</v>
      </c>
      <c r="Y331" s="62">
        <v>15945</v>
      </c>
      <c r="Z331" s="62">
        <v>13057</v>
      </c>
      <c r="AA331" s="62">
        <v>9556</v>
      </c>
      <c r="AB331" s="62">
        <v>8071</v>
      </c>
      <c r="AC331" s="62">
        <v>7365</v>
      </c>
      <c r="AD331" s="62">
        <v>6155</v>
      </c>
      <c r="AE331" s="62">
        <v>5128</v>
      </c>
      <c r="AF331" s="62">
        <v>3661</v>
      </c>
      <c r="AG331" s="62">
        <v>3394</v>
      </c>
      <c r="AH331" s="62">
        <v>1715</v>
      </c>
      <c r="AI331" s="62">
        <v>1726</v>
      </c>
      <c r="AJ331" s="62">
        <v>886</v>
      </c>
      <c r="AK331" s="62">
        <v>1133</v>
      </c>
      <c r="AL331" s="62">
        <v>624</v>
      </c>
      <c r="AM331" s="62">
        <v>472</v>
      </c>
      <c r="AN331" s="61">
        <f t="shared" si="6"/>
        <v>245698</v>
      </c>
    </row>
    <row r="332" spans="1:40" hidden="1" x14ac:dyDescent="0.25">
      <c r="A332" s="61" t="s">
        <v>115</v>
      </c>
      <c r="B332" s="61" t="s">
        <v>135</v>
      </c>
      <c r="C332" s="61" t="s">
        <v>2084</v>
      </c>
      <c r="D332" s="62">
        <v>122174</v>
      </c>
      <c r="E332" s="62">
        <v>123239</v>
      </c>
      <c r="F332" s="62">
        <v>22368</v>
      </c>
      <c r="G332" s="62">
        <v>19266</v>
      </c>
      <c r="H332" s="62">
        <v>15354</v>
      </c>
      <c r="I332" s="62">
        <v>13539</v>
      </c>
      <c r="J332" s="62">
        <v>10840</v>
      </c>
      <c r="K332" s="62">
        <v>8572</v>
      </c>
      <c r="L332" s="62">
        <v>7161</v>
      </c>
      <c r="M332" s="62">
        <v>5376</v>
      </c>
      <c r="N332" s="62">
        <v>4843</v>
      </c>
      <c r="O332" s="62">
        <v>3315</v>
      </c>
      <c r="P332" s="62">
        <v>3186</v>
      </c>
      <c r="Q332" s="62">
        <v>1914</v>
      </c>
      <c r="R332" s="62">
        <v>2326</v>
      </c>
      <c r="S332" s="62">
        <v>1458</v>
      </c>
      <c r="T332" s="62">
        <v>1304</v>
      </c>
      <c r="U332" s="62">
        <v>699</v>
      </c>
      <c r="V332" s="62">
        <v>653</v>
      </c>
      <c r="W332" s="62">
        <v>23271</v>
      </c>
      <c r="X332" s="62">
        <v>19540</v>
      </c>
      <c r="Y332" s="62">
        <v>15746</v>
      </c>
      <c r="Z332" s="62">
        <v>13815</v>
      </c>
      <c r="AA332" s="62">
        <v>10475</v>
      </c>
      <c r="AB332" s="62">
        <v>8672</v>
      </c>
      <c r="AC332" s="62">
        <v>7474</v>
      </c>
      <c r="AD332" s="62">
        <v>6074</v>
      </c>
      <c r="AE332" s="62">
        <v>4915</v>
      </c>
      <c r="AF332" s="62">
        <v>3630</v>
      </c>
      <c r="AG332" s="62">
        <v>2940</v>
      </c>
      <c r="AH332" s="62">
        <v>1812</v>
      </c>
      <c r="AI332" s="62">
        <v>1685</v>
      </c>
      <c r="AJ332" s="62">
        <v>1034</v>
      </c>
      <c r="AK332" s="62">
        <v>951</v>
      </c>
      <c r="AL332" s="62">
        <v>694</v>
      </c>
      <c r="AM332" s="62">
        <v>511</v>
      </c>
      <c r="AN332" s="61">
        <f t="shared" si="6"/>
        <v>245413</v>
      </c>
    </row>
    <row r="333" spans="1:40" hidden="1" x14ac:dyDescent="0.25">
      <c r="A333" s="61" t="s">
        <v>657</v>
      </c>
      <c r="B333" s="61" t="s">
        <v>670</v>
      </c>
      <c r="C333" s="61" t="s">
        <v>1679</v>
      </c>
      <c r="D333" s="62">
        <v>127216</v>
      </c>
      <c r="E333" s="62">
        <v>118054</v>
      </c>
      <c r="F333" s="62">
        <v>24701</v>
      </c>
      <c r="G333" s="62">
        <v>20498</v>
      </c>
      <c r="H333" s="62">
        <v>12388</v>
      </c>
      <c r="I333" s="62">
        <v>12059</v>
      </c>
      <c r="J333" s="62">
        <v>12299</v>
      </c>
      <c r="K333" s="62">
        <v>10263</v>
      </c>
      <c r="L333" s="62">
        <v>8398</v>
      </c>
      <c r="M333" s="62">
        <v>5620</v>
      </c>
      <c r="N333" s="62">
        <v>6007</v>
      </c>
      <c r="O333" s="62">
        <v>2783</v>
      </c>
      <c r="P333" s="62">
        <v>3820</v>
      </c>
      <c r="Q333" s="62">
        <v>1863</v>
      </c>
      <c r="R333" s="62">
        <v>2679</v>
      </c>
      <c r="S333" s="62">
        <v>1101</v>
      </c>
      <c r="T333" s="62">
        <v>1629</v>
      </c>
      <c r="U333" s="62">
        <v>534</v>
      </c>
      <c r="V333" s="62">
        <v>574</v>
      </c>
      <c r="W333" s="62">
        <v>25185</v>
      </c>
      <c r="X333" s="62">
        <v>19845</v>
      </c>
      <c r="Y333" s="62">
        <v>11973</v>
      </c>
      <c r="Z333" s="62">
        <v>10191</v>
      </c>
      <c r="AA333" s="62">
        <v>7215</v>
      </c>
      <c r="AB333" s="62">
        <v>8014</v>
      </c>
      <c r="AC333" s="62">
        <v>8179</v>
      </c>
      <c r="AD333" s="62">
        <v>6368</v>
      </c>
      <c r="AE333" s="62">
        <v>5452</v>
      </c>
      <c r="AF333" s="62">
        <v>3154</v>
      </c>
      <c r="AG333" s="62">
        <v>3636</v>
      </c>
      <c r="AH333" s="62">
        <v>2434</v>
      </c>
      <c r="AI333" s="62">
        <v>2408</v>
      </c>
      <c r="AJ333" s="62">
        <v>1445</v>
      </c>
      <c r="AK333" s="62">
        <v>1445</v>
      </c>
      <c r="AL333" s="62">
        <v>577</v>
      </c>
      <c r="AM333" s="62">
        <v>533</v>
      </c>
      <c r="AN333" s="61">
        <f t="shared" si="6"/>
        <v>245270</v>
      </c>
    </row>
    <row r="334" spans="1:40" hidden="1" x14ac:dyDescent="0.25">
      <c r="A334" s="61" t="s">
        <v>282</v>
      </c>
      <c r="B334" s="61" t="s">
        <v>297</v>
      </c>
      <c r="C334" s="61" t="s">
        <v>1810</v>
      </c>
      <c r="D334" s="62">
        <v>121309</v>
      </c>
      <c r="E334" s="62">
        <v>123418</v>
      </c>
      <c r="F334" s="62">
        <v>14306</v>
      </c>
      <c r="G334" s="62">
        <v>14419</v>
      </c>
      <c r="H334" s="62">
        <v>15505</v>
      </c>
      <c r="I334" s="62">
        <v>14117</v>
      </c>
      <c r="J334" s="62">
        <v>10602</v>
      </c>
      <c r="K334" s="62">
        <v>8719</v>
      </c>
      <c r="L334" s="62">
        <v>7783</v>
      </c>
      <c r="M334" s="62">
        <v>7702</v>
      </c>
      <c r="N334" s="62">
        <v>6366</v>
      </c>
      <c r="O334" s="62">
        <v>5641</v>
      </c>
      <c r="P334" s="62">
        <v>4325</v>
      </c>
      <c r="Q334" s="62">
        <v>3806</v>
      </c>
      <c r="R334" s="62">
        <v>2682</v>
      </c>
      <c r="S334" s="62">
        <v>2194</v>
      </c>
      <c r="T334" s="62">
        <v>1506</v>
      </c>
      <c r="U334" s="62">
        <v>1018</v>
      </c>
      <c r="V334" s="62">
        <v>618</v>
      </c>
      <c r="W334" s="62">
        <v>15352</v>
      </c>
      <c r="X334" s="62">
        <v>15323</v>
      </c>
      <c r="Y334" s="62">
        <v>16364</v>
      </c>
      <c r="Z334" s="62">
        <v>15662</v>
      </c>
      <c r="AA334" s="62">
        <v>11958</v>
      </c>
      <c r="AB334" s="62">
        <v>8772</v>
      </c>
      <c r="AC334" s="62">
        <v>7296</v>
      </c>
      <c r="AD334" s="62">
        <v>6466</v>
      </c>
      <c r="AE334" s="62">
        <v>6195</v>
      </c>
      <c r="AF334" s="62">
        <v>5365</v>
      </c>
      <c r="AG334" s="62">
        <v>4286</v>
      </c>
      <c r="AH334" s="62">
        <v>3187</v>
      </c>
      <c r="AI334" s="62">
        <v>2455</v>
      </c>
      <c r="AJ334" s="62">
        <v>2002</v>
      </c>
      <c r="AK334" s="62">
        <v>1347</v>
      </c>
      <c r="AL334" s="62">
        <v>859</v>
      </c>
      <c r="AM334" s="62">
        <v>529</v>
      </c>
      <c r="AN334" s="61">
        <f t="shared" si="6"/>
        <v>244727</v>
      </c>
    </row>
    <row r="335" spans="1:40" hidden="1" x14ac:dyDescent="0.25">
      <c r="A335" s="61" t="s">
        <v>3</v>
      </c>
      <c r="B335" s="61" t="s">
        <v>7</v>
      </c>
      <c r="C335" s="61" t="s">
        <v>1245</v>
      </c>
      <c r="D335" s="62">
        <v>124460</v>
      </c>
      <c r="E335" s="62">
        <v>120035</v>
      </c>
      <c r="F335" s="62">
        <v>13473</v>
      </c>
      <c r="G335" s="62">
        <v>13602</v>
      </c>
      <c r="H335" s="62">
        <v>14501</v>
      </c>
      <c r="I335" s="62">
        <v>13798</v>
      </c>
      <c r="J335" s="62">
        <v>9908</v>
      </c>
      <c r="K335" s="62">
        <v>8153</v>
      </c>
      <c r="L335" s="62">
        <v>7678</v>
      </c>
      <c r="M335" s="62">
        <v>7475</v>
      </c>
      <c r="N335" s="62">
        <v>6353</v>
      </c>
      <c r="O335" s="62">
        <v>6221</v>
      </c>
      <c r="P335" s="62">
        <v>5070</v>
      </c>
      <c r="Q335" s="62">
        <v>5135</v>
      </c>
      <c r="R335" s="62">
        <v>3817</v>
      </c>
      <c r="S335" s="62">
        <v>4021</v>
      </c>
      <c r="T335" s="62">
        <v>2598</v>
      </c>
      <c r="U335" s="62">
        <v>1788</v>
      </c>
      <c r="V335" s="62">
        <v>869</v>
      </c>
      <c r="W335" s="62">
        <v>13632</v>
      </c>
      <c r="X335" s="62">
        <v>14335</v>
      </c>
      <c r="Y335" s="62">
        <v>15180</v>
      </c>
      <c r="Z335" s="62">
        <v>14995</v>
      </c>
      <c r="AA335" s="62">
        <v>11648</v>
      </c>
      <c r="AB335" s="62">
        <v>8674</v>
      </c>
      <c r="AC335" s="62">
        <v>7119</v>
      </c>
      <c r="AD335" s="62">
        <v>6164</v>
      </c>
      <c r="AE335" s="62">
        <v>5804</v>
      </c>
      <c r="AF335" s="62">
        <v>5368</v>
      </c>
      <c r="AG335" s="62">
        <v>3973</v>
      </c>
      <c r="AH335" s="62">
        <v>4150</v>
      </c>
      <c r="AI335" s="62">
        <v>2546</v>
      </c>
      <c r="AJ335" s="62">
        <v>2993</v>
      </c>
      <c r="AK335" s="62">
        <v>1523</v>
      </c>
      <c r="AL335" s="62">
        <v>1315</v>
      </c>
      <c r="AM335" s="62">
        <v>616</v>
      </c>
      <c r="AN335" s="61">
        <f t="shared" si="6"/>
        <v>244495</v>
      </c>
    </row>
    <row r="336" spans="1:40" hidden="1" x14ac:dyDescent="0.25">
      <c r="A336" s="61" t="s">
        <v>681</v>
      </c>
      <c r="B336" s="61" t="s">
        <v>2071</v>
      </c>
      <c r="C336" s="61" t="s">
        <v>1234</v>
      </c>
      <c r="D336" s="62">
        <v>120106</v>
      </c>
      <c r="E336" s="62">
        <v>124028</v>
      </c>
      <c r="F336" s="62">
        <v>23159</v>
      </c>
      <c r="G336" s="62">
        <v>18062</v>
      </c>
      <c r="H336" s="62">
        <v>14810</v>
      </c>
      <c r="I336" s="62">
        <v>12636</v>
      </c>
      <c r="J336" s="62">
        <v>10202</v>
      </c>
      <c r="K336" s="62">
        <v>8768</v>
      </c>
      <c r="L336" s="62">
        <v>7308</v>
      </c>
      <c r="M336" s="62">
        <v>5880</v>
      </c>
      <c r="N336" s="62">
        <v>4770</v>
      </c>
      <c r="O336" s="62">
        <v>3500</v>
      </c>
      <c r="P336" s="62">
        <v>2901</v>
      </c>
      <c r="Q336" s="62">
        <v>2469</v>
      </c>
      <c r="R336" s="62">
        <v>1931</v>
      </c>
      <c r="S336" s="62">
        <v>1349</v>
      </c>
      <c r="T336" s="62">
        <v>1194</v>
      </c>
      <c r="U336" s="62">
        <v>741</v>
      </c>
      <c r="V336" s="62">
        <v>426</v>
      </c>
      <c r="W336" s="62">
        <v>24061</v>
      </c>
      <c r="X336" s="62">
        <v>19117</v>
      </c>
      <c r="Y336" s="62">
        <v>15638</v>
      </c>
      <c r="Z336" s="62">
        <v>12928</v>
      </c>
      <c r="AA336" s="62">
        <v>9876</v>
      </c>
      <c r="AB336" s="62">
        <v>8539</v>
      </c>
      <c r="AC336" s="62">
        <v>7530</v>
      </c>
      <c r="AD336" s="62">
        <v>6628</v>
      </c>
      <c r="AE336" s="62">
        <v>5243</v>
      </c>
      <c r="AF336" s="62">
        <v>4098</v>
      </c>
      <c r="AG336" s="62">
        <v>2923</v>
      </c>
      <c r="AH336" s="62">
        <v>2426</v>
      </c>
      <c r="AI336" s="62">
        <v>1545</v>
      </c>
      <c r="AJ336" s="62">
        <v>1276</v>
      </c>
      <c r="AK336" s="62">
        <v>963</v>
      </c>
      <c r="AL336" s="62">
        <v>783</v>
      </c>
      <c r="AM336" s="62">
        <v>454</v>
      </c>
      <c r="AN336" s="61">
        <f t="shared" si="6"/>
        <v>244134</v>
      </c>
    </row>
    <row r="337" spans="1:40" hidden="1" x14ac:dyDescent="0.25">
      <c r="A337" s="61" t="s">
        <v>166</v>
      </c>
      <c r="B337" s="61" t="s">
        <v>170</v>
      </c>
      <c r="C337" s="61" t="s">
        <v>1356</v>
      </c>
      <c r="D337" s="62">
        <v>119671</v>
      </c>
      <c r="E337" s="62">
        <v>123845</v>
      </c>
      <c r="F337" s="62">
        <v>14848</v>
      </c>
      <c r="G337" s="62">
        <v>15382</v>
      </c>
      <c r="H337" s="62">
        <v>15329</v>
      </c>
      <c r="I337" s="62">
        <v>13822</v>
      </c>
      <c r="J337" s="62">
        <v>10160</v>
      </c>
      <c r="K337" s="62">
        <v>8672</v>
      </c>
      <c r="L337" s="62">
        <v>7941</v>
      </c>
      <c r="M337" s="62">
        <v>7835</v>
      </c>
      <c r="N337" s="62">
        <v>6243</v>
      </c>
      <c r="O337" s="62">
        <v>5593</v>
      </c>
      <c r="P337" s="62">
        <v>4305</v>
      </c>
      <c r="Q337" s="62">
        <v>3052</v>
      </c>
      <c r="R337" s="62">
        <v>2513</v>
      </c>
      <c r="S337" s="62">
        <v>1869</v>
      </c>
      <c r="T337" s="62">
        <v>976</v>
      </c>
      <c r="U337" s="62">
        <v>760</v>
      </c>
      <c r="V337" s="62">
        <v>371</v>
      </c>
      <c r="W337" s="62">
        <v>15422</v>
      </c>
      <c r="X337" s="62">
        <v>16633</v>
      </c>
      <c r="Y337" s="62">
        <v>16488</v>
      </c>
      <c r="Z337" s="62">
        <v>15229</v>
      </c>
      <c r="AA337" s="62">
        <v>11936</v>
      </c>
      <c r="AB337" s="62">
        <v>8835</v>
      </c>
      <c r="AC337" s="62">
        <v>7287</v>
      </c>
      <c r="AD337" s="62">
        <v>6639</v>
      </c>
      <c r="AE337" s="62">
        <v>6224</v>
      </c>
      <c r="AF337" s="62">
        <v>5372</v>
      </c>
      <c r="AG337" s="62">
        <v>4253</v>
      </c>
      <c r="AH337" s="62">
        <v>2924</v>
      </c>
      <c r="AI337" s="62">
        <v>2759</v>
      </c>
      <c r="AJ337" s="62">
        <v>1736</v>
      </c>
      <c r="AK337" s="62">
        <v>1099</v>
      </c>
      <c r="AL337" s="62">
        <v>651</v>
      </c>
      <c r="AM337" s="62">
        <v>358</v>
      </c>
      <c r="AN337" s="61">
        <f t="shared" si="6"/>
        <v>243516</v>
      </c>
    </row>
    <row r="338" spans="1:40" hidden="1" x14ac:dyDescent="0.25">
      <c r="A338" s="61" t="s">
        <v>138</v>
      </c>
      <c r="B338" s="61" t="s">
        <v>160</v>
      </c>
      <c r="C338" s="61" t="s">
        <v>1015</v>
      </c>
      <c r="D338" s="62">
        <v>115407</v>
      </c>
      <c r="E338" s="62">
        <v>127952</v>
      </c>
      <c r="F338" s="62">
        <v>22004</v>
      </c>
      <c r="G338" s="62">
        <v>18700</v>
      </c>
      <c r="H338" s="62">
        <v>13540</v>
      </c>
      <c r="I338" s="62">
        <v>11585</v>
      </c>
      <c r="J338" s="62">
        <v>9926</v>
      </c>
      <c r="K338" s="62">
        <v>8369</v>
      </c>
      <c r="L338" s="62">
        <v>7485</v>
      </c>
      <c r="M338" s="62">
        <v>5487</v>
      </c>
      <c r="N338" s="62">
        <v>5178</v>
      </c>
      <c r="O338" s="62">
        <v>2984</v>
      </c>
      <c r="P338" s="62">
        <v>3431</v>
      </c>
      <c r="Q338" s="62">
        <v>1490</v>
      </c>
      <c r="R338" s="62">
        <v>2205</v>
      </c>
      <c r="S338" s="62">
        <v>905</v>
      </c>
      <c r="T338" s="62">
        <v>1198</v>
      </c>
      <c r="U338" s="62">
        <v>454</v>
      </c>
      <c r="V338" s="62">
        <v>466</v>
      </c>
      <c r="W338" s="62">
        <v>23570</v>
      </c>
      <c r="X338" s="62">
        <v>20863</v>
      </c>
      <c r="Y338" s="62">
        <v>15180</v>
      </c>
      <c r="Z338" s="62">
        <v>12526</v>
      </c>
      <c r="AA338" s="62">
        <v>9900</v>
      </c>
      <c r="AB338" s="62">
        <v>8684</v>
      </c>
      <c r="AC338" s="62">
        <v>7960</v>
      </c>
      <c r="AD338" s="62">
        <v>6562</v>
      </c>
      <c r="AE338" s="62">
        <v>6110</v>
      </c>
      <c r="AF338" s="62">
        <v>4206</v>
      </c>
      <c r="AG338" s="62">
        <v>4110</v>
      </c>
      <c r="AH338" s="62">
        <v>2255</v>
      </c>
      <c r="AI338" s="62">
        <v>2686</v>
      </c>
      <c r="AJ338" s="62">
        <v>1158</v>
      </c>
      <c r="AK338" s="62">
        <v>1295</v>
      </c>
      <c r="AL338" s="62">
        <v>493</v>
      </c>
      <c r="AM338" s="62">
        <v>394</v>
      </c>
      <c r="AN338" s="61">
        <f t="shared" si="6"/>
        <v>243359</v>
      </c>
    </row>
    <row r="339" spans="1:40" hidden="1" x14ac:dyDescent="0.25">
      <c r="A339" s="61" t="s">
        <v>696</v>
      </c>
      <c r="B339" s="61" t="s">
        <v>702</v>
      </c>
      <c r="C339" s="61" t="s">
        <v>1443</v>
      </c>
      <c r="D339" s="62">
        <v>113635</v>
      </c>
      <c r="E339" s="62">
        <v>129246</v>
      </c>
      <c r="F339" s="62">
        <v>20667</v>
      </c>
      <c r="G339" s="62">
        <v>17018</v>
      </c>
      <c r="H339" s="62">
        <v>13512</v>
      </c>
      <c r="I339" s="62">
        <v>12175</v>
      </c>
      <c r="J339" s="62">
        <v>10506</v>
      </c>
      <c r="K339" s="62">
        <v>8456</v>
      </c>
      <c r="L339" s="62">
        <v>7814</v>
      </c>
      <c r="M339" s="62">
        <v>4975</v>
      </c>
      <c r="N339" s="62">
        <v>5249</v>
      </c>
      <c r="O339" s="62">
        <v>2954</v>
      </c>
      <c r="P339" s="62">
        <v>3403</v>
      </c>
      <c r="Q339" s="62">
        <v>1588</v>
      </c>
      <c r="R339" s="62">
        <v>2081</v>
      </c>
      <c r="S339" s="62">
        <v>1056</v>
      </c>
      <c r="T339" s="62">
        <v>1251</v>
      </c>
      <c r="U339" s="62">
        <v>424</v>
      </c>
      <c r="V339" s="62">
        <v>506</v>
      </c>
      <c r="W339" s="62">
        <v>23082</v>
      </c>
      <c r="X339" s="62">
        <v>18926</v>
      </c>
      <c r="Y339" s="62">
        <v>16123</v>
      </c>
      <c r="Z339" s="62">
        <v>14464</v>
      </c>
      <c r="AA339" s="62">
        <v>10651</v>
      </c>
      <c r="AB339" s="62">
        <v>8674</v>
      </c>
      <c r="AC339" s="62">
        <v>8512</v>
      </c>
      <c r="AD339" s="62">
        <v>6154</v>
      </c>
      <c r="AE339" s="62">
        <v>6450</v>
      </c>
      <c r="AF339" s="62">
        <v>3904</v>
      </c>
      <c r="AG339" s="62">
        <v>4174</v>
      </c>
      <c r="AH339" s="62">
        <v>2105</v>
      </c>
      <c r="AI339" s="62">
        <v>2615</v>
      </c>
      <c r="AJ339" s="62">
        <v>1162</v>
      </c>
      <c r="AK339" s="62">
        <v>1404</v>
      </c>
      <c r="AL339" s="62">
        <v>453</v>
      </c>
      <c r="AM339" s="62">
        <v>393</v>
      </c>
      <c r="AN339" s="61">
        <f t="shared" si="6"/>
        <v>242881</v>
      </c>
    </row>
    <row r="340" spans="1:40" hidden="1" x14ac:dyDescent="0.25">
      <c r="A340" s="61" t="s">
        <v>305</v>
      </c>
      <c r="B340" s="61" t="s">
        <v>322</v>
      </c>
      <c r="C340" s="61" t="s">
        <v>1379</v>
      </c>
      <c r="D340" s="62">
        <v>119342</v>
      </c>
      <c r="E340" s="62">
        <v>123205</v>
      </c>
      <c r="F340" s="62">
        <v>22934</v>
      </c>
      <c r="G340" s="62">
        <v>19032</v>
      </c>
      <c r="H340" s="62">
        <v>13002</v>
      </c>
      <c r="I340" s="62">
        <v>11250</v>
      </c>
      <c r="J340" s="62">
        <v>10502</v>
      </c>
      <c r="K340" s="62">
        <v>8705</v>
      </c>
      <c r="L340" s="62">
        <v>8389</v>
      </c>
      <c r="M340" s="62">
        <v>5524</v>
      </c>
      <c r="N340" s="62">
        <v>5838</v>
      </c>
      <c r="O340" s="62">
        <v>2917</v>
      </c>
      <c r="P340" s="62">
        <v>3500</v>
      </c>
      <c r="Q340" s="62">
        <v>1796</v>
      </c>
      <c r="R340" s="62">
        <v>2369</v>
      </c>
      <c r="S340" s="62">
        <v>1108</v>
      </c>
      <c r="T340" s="62">
        <v>1438</v>
      </c>
      <c r="U340" s="62">
        <v>468</v>
      </c>
      <c r="V340" s="62">
        <v>570</v>
      </c>
      <c r="W340" s="62">
        <v>28255</v>
      </c>
      <c r="X340" s="62">
        <v>19387</v>
      </c>
      <c r="Y340" s="62">
        <v>14161</v>
      </c>
      <c r="Z340" s="62">
        <v>10981</v>
      </c>
      <c r="AA340" s="62">
        <v>6726</v>
      </c>
      <c r="AB340" s="62">
        <v>6853</v>
      </c>
      <c r="AC340" s="62">
        <v>8072</v>
      </c>
      <c r="AD340" s="62">
        <v>6123</v>
      </c>
      <c r="AE340" s="62">
        <v>6446</v>
      </c>
      <c r="AF340" s="62">
        <v>3305</v>
      </c>
      <c r="AG340" s="62">
        <v>4235</v>
      </c>
      <c r="AH340" s="62">
        <v>1923</v>
      </c>
      <c r="AI340" s="62">
        <v>2854</v>
      </c>
      <c r="AJ340" s="62">
        <v>1047</v>
      </c>
      <c r="AK340" s="62">
        <v>1703</v>
      </c>
      <c r="AL340" s="62">
        <v>506</v>
      </c>
      <c r="AM340" s="62">
        <v>628</v>
      </c>
      <c r="AN340" s="61">
        <f t="shared" si="6"/>
        <v>242547</v>
      </c>
    </row>
    <row r="341" spans="1:40" hidden="1" x14ac:dyDescent="0.25">
      <c r="A341" s="61" t="s">
        <v>512</v>
      </c>
      <c r="B341" s="61" t="s">
        <v>519</v>
      </c>
      <c r="C341" s="61" t="s">
        <v>1088</v>
      </c>
      <c r="D341" s="62">
        <v>120007</v>
      </c>
      <c r="E341" s="62">
        <v>122254</v>
      </c>
      <c r="F341" s="62">
        <v>24282</v>
      </c>
      <c r="G341" s="62">
        <v>17774</v>
      </c>
      <c r="H341" s="62">
        <v>14211</v>
      </c>
      <c r="I341" s="62">
        <v>12062</v>
      </c>
      <c r="J341" s="62">
        <v>9779</v>
      </c>
      <c r="K341" s="62">
        <v>8871</v>
      </c>
      <c r="L341" s="62">
        <v>7354</v>
      </c>
      <c r="M341" s="62">
        <v>6076</v>
      </c>
      <c r="N341" s="62">
        <v>4912</v>
      </c>
      <c r="O341" s="62">
        <v>3712</v>
      </c>
      <c r="P341" s="62">
        <v>2987</v>
      </c>
      <c r="Q341" s="62">
        <v>2534</v>
      </c>
      <c r="R341" s="62">
        <v>2071</v>
      </c>
      <c r="S341" s="62">
        <v>1461</v>
      </c>
      <c r="T341" s="62">
        <v>931</v>
      </c>
      <c r="U341" s="62">
        <v>644</v>
      </c>
      <c r="V341" s="62">
        <v>346</v>
      </c>
      <c r="W341" s="62">
        <v>25318</v>
      </c>
      <c r="X341" s="62">
        <v>18668</v>
      </c>
      <c r="Y341" s="62">
        <v>14953</v>
      </c>
      <c r="Z341" s="62">
        <v>12431</v>
      </c>
      <c r="AA341" s="62">
        <v>9557</v>
      </c>
      <c r="AB341" s="62">
        <v>8170</v>
      </c>
      <c r="AC341" s="62">
        <v>7280</v>
      </c>
      <c r="AD341" s="62">
        <v>6344</v>
      </c>
      <c r="AE341" s="62">
        <v>5161</v>
      </c>
      <c r="AF341" s="62">
        <v>4071</v>
      </c>
      <c r="AG341" s="62">
        <v>3163</v>
      </c>
      <c r="AH341" s="62">
        <v>2245</v>
      </c>
      <c r="AI341" s="62">
        <v>1600</v>
      </c>
      <c r="AJ341" s="62">
        <v>1247</v>
      </c>
      <c r="AK341" s="62">
        <v>970</v>
      </c>
      <c r="AL341" s="62">
        <v>586</v>
      </c>
      <c r="AM341" s="62">
        <v>490</v>
      </c>
      <c r="AN341" s="61">
        <f t="shared" si="6"/>
        <v>242261</v>
      </c>
    </row>
    <row r="342" spans="1:40" hidden="1" x14ac:dyDescent="0.25">
      <c r="A342" s="61" t="s">
        <v>429</v>
      </c>
      <c r="B342" s="61" t="s">
        <v>449</v>
      </c>
      <c r="C342" s="61" t="s">
        <v>1659</v>
      </c>
      <c r="D342" s="62">
        <v>115799</v>
      </c>
      <c r="E342" s="62">
        <v>126117</v>
      </c>
      <c r="F342" s="62">
        <v>21235</v>
      </c>
      <c r="G342" s="62">
        <v>18026</v>
      </c>
      <c r="H342" s="62">
        <v>14859</v>
      </c>
      <c r="I342" s="62">
        <v>11864</v>
      </c>
      <c r="J342" s="62">
        <v>9236</v>
      </c>
      <c r="K342" s="62">
        <v>7855</v>
      </c>
      <c r="L342" s="62">
        <v>6126</v>
      </c>
      <c r="M342" s="62">
        <v>5342</v>
      </c>
      <c r="N342" s="62">
        <v>4931</v>
      </c>
      <c r="O342" s="62">
        <v>3625</v>
      </c>
      <c r="P342" s="62">
        <v>3462</v>
      </c>
      <c r="Q342" s="62">
        <v>2667</v>
      </c>
      <c r="R342" s="62">
        <v>2103</v>
      </c>
      <c r="S342" s="62">
        <v>1569</v>
      </c>
      <c r="T342" s="62">
        <v>1457</v>
      </c>
      <c r="U342" s="62">
        <v>765</v>
      </c>
      <c r="V342" s="62">
        <v>677</v>
      </c>
      <c r="W342" s="62">
        <v>26589</v>
      </c>
      <c r="X342" s="62">
        <v>19059</v>
      </c>
      <c r="Y342" s="62">
        <v>16123</v>
      </c>
      <c r="Z342" s="62">
        <v>13192</v>
      </c>
      <c r="AA342" s="62">
        <v>9576</v>
      </c>
      <c r="AB342" s="62">
        <v>8429</v>
      </c>
      <c r="AC342" s="62">
        <v>7018</v>
      </c>
      <c r="AD342" s="62">
        <v>6155</v>
      </c>
      <c r="AE342" s="62">
        <v>4685</v>
      </c>
      <c r="AF342" s="62">
        <v>3587</v>
      </c>
      <c r="AG342" s="62">
        <v>3107</v>
      </c>
      <c r="AH342" s="62">
        <v>2862</v>
      </c>
      <c r="AI342" s="62">
        <v>2066</v>
      </c>
      <c r="AJ342" s="62">
        <v>1364</v>
      </c>
      <c r="AK342" s="62">
        <v>1142</v>
      </c>
      <c r="AL342" s="62">
        <v>582</v>
      </c>
      <c r="AM342" s="62">
        <v>581</v>
      </c>
      <c r="AN342" s="61">
        <f t="shared" si="6"/>
        <v>241916</v>
      </c>
    </row>
    <row r="343" spans="1:40" hidden="1" x14ac:dyDescent="0.25">
      <c r="A343" s="61" t="s">
        <v>16</v>
      </c>
      <c r="B343" s="61" t="s">
        <v>18</v>
      </c>
      <c r="C343" s="61" t="s">
        <v>1667</v>
      </c>
      <c r="D343" s="62">
        <v>119794</v>
      </c>
      <c r="E343" s="62">
        <v>122089</v>
      </c>
      <c r="F343" s="62">
        <v>20913</v>
      </c>
      <c r="G343" s="62">
        <v>18633</v>
      </c>
      <c r="H343" s="62">
        <v>15365</v>
      </c>
      <c r="I343" s="62">
        <v>12441</v>
      </c>
      <c r="J343" s="62">
        <v>10161</v>
      </c>
      <c r="K343" s="62">
        <v>8143</v>
      </c>
      <c r="L343" s="62">
        <v>7415</v>
      </c>
      <c r="M343" s="62">
        <v>5612</v>
      </c>
      <c r="N343" s="62">
        <v>5423</v>
      </c>
      <c r="O343" s="62">
        <v>3311</v>
      </c>
      <c r="P343" s="62">
        <v>3526</v>
      </c>
      <c r="Q343" s="62">
        <v>2186</v>
      </c>
      <c r="R343" s="62">
        <v>2239</v>
      </c>
      <c r="S343" s="62">
        <v>1495</v>
      </c>
      <c r="T343" s="62">
        <v>1634</v>
      </c>
      <c r="U343" s="62">
        <v>733</v>
      </c>
      <c r="V343" s="62">
        <v>564</v>
      </c>
      <c r="W343" s="62">
        <v>21581</v>
      </c>
      <c r="X343" s="62">
        <v>18972</v>
      </c>
      <c r="Y343" s="62">
        <v>14932</v>
      </c>
      <c r="Z343" s="62">
        <v>12442</v>
      </c>
      <c r="AA343" s="62">
        <v>9342</v>
      </c>
      <c r="AB343" s="62">
        <v>8046</v>
      </c>
      <c r="AC343" s="62">
        <v>7412</v>
      </c>
      <c r="AD343" s="62">
        <v>6607</v>
      </c>
      <c r="AE343" s="62">
        <v>5573</v>
      </c>
      <c r="AF343" s="62">
        <v>4074</v>
      </c>
      <c r="AG343" s="62">
        <v>3639</v>
      </c>
      <c r="AH343" s="62">
        <v>2845</v>
      </c>
      <c r="AI343" s="62">
        <v>2233</v>
      </c>
      <c r="AJ343" s="62">
        <v>1774</v>
      </c>
      <c r="AK343" s="62">
        <v>1390</v>
      </c>
      <c r="AL343" s="62">
        <v>743</v>
      </c>
      <c r="AM343" s="62">
        <v>484</v>
      </c>
      <c r="AN343" s="61">
        <f t="shared" si="6"/>
        <v>241883</v>
      </c>
    </row>
    <row r="344" spans="1:40" hidden="1" x14ac:dyDescent="0.25">
      <c r="A344" s="61" t="s">
        <v>395</v>
      </c>
      <c r="B344" s="61" t="s">
        <v>426</v>
      </c>
      <c r="C344" s="61" t="s">
        <v>1341</v>
      </c>
      <c r="D344" s="62">
        <v>119231</v>
      </c>
      <c r="E344" s="62">
        <v>122128</v>
      </c>
      <c r="F344" s="62">
        <v>24287</v>
      </c>
      <c r="G344" s="62">
        <v>18864</v>
      </c>
      <c r="H344" s="62">
        <v>14218</v>
      </c>
      <c r="I344" s="62">
        <v>12423</v>
      </c>
      <c r="J344" s="62">
        <v>10309</v>
      </c>
      <c r="K344" s="62">
        <v>8673</v>
      </c>
      <c r="L344" s="62">
        <v>7403</v>
      </c>
      <c r="M344" s="62">
        <v>5565</v>
      </c>
      <c r="N344" s="62">
        <v>4838</v>
      </c>
      <c r="O344" s="62">
        <v>3064</v>
      </c>
      <c r="P344" s="62">
        <v>2904</v>
      </c>
      <c r="Q344" s="62">
        <v>1910</v>
      </c>
      <c r="R344" s="62">
        <v>1990</v>
      </c>
      <c r="S344" s="62">
        <v>982</v>
      </c>
      <c r="T344" s="62">
        <v>993</v>
      </c>
      <c r="U344" s="62">
        <v>399</v>
      </c>
      <c r="V344" s="62">
        <v>409</v>
      </c>
      <c r="W344" s="62">
        <v>25764</v>
      </c>
      <c r="X344" s="62">
        <v>19924</v>
      </c>
      <c r="Y344" s="62">
        <v>15302</v>
      </c>
      <c r="Z344" s="62">
        <v>12096</v>
      </c>
      <c r="AA344" s="62">
        <v>8854</v>
      </c>
      <c r="AB344" s="62">
        <v>7620</v>
      </c>
      <c r="AC344" s="62">
        <v>7498</v>
      </c>
      <c r="AD344" s="62">
        <v>6054</v>
      </c>
      <c r="AE344" s="62">
        <v>5344</v>
      </c>
      <c r="AF344" s="62">
        <v>3699</v>
      </c>
      <c r="AG344" s="62">
        <v>3407</v>
      </c>
      <c r="AH344" s="62">
        <v>1770</v>
      </c>
      <c r="AI344" s="62">
        <v>1937</v>
      </c>
      <c r="AJ344" s="62">
        <v>903</v>
      </c>
      <c r="AK344" s="62">
        <v>1040</v>
      </c>
      <c r="AL344" s="62">
        <v>526</v>
      </c>
      <c r="AM344" s="62">
        <v>390</v>
      </c>
      <c r="AN344" s="61">
        <f t="shared" si="6"/>
        <v>241359</v>
      </c>
    </row>
    <row r="345" spans="1:40" hidden="1" x14ac:dyDescent="0.25">
      <c r="A345" s="61" t="s">
        <v>595</v>
      </c>
      <c r="B345" s="61" t="s">
        <v>598</v>
      </c>
      <c r="C345" s="61" t="s">
        <v>1077</v>
      </c>
      <c r="D345" s="62">
        <v>120699</v>
      </c>
      <c r="E345" s="62">
        <v>120240</v>
      </c>
      <c r="F345" s="62">
        <v>15074</v>
      </c>
      <c r="G345" s="62">
        <v>15765</v>
      </c>
      <c r="H345" s="62">
        <v>16612</v>
      </c>
      <c r="I345" s="62">
        <v>13831</v>
      </c>
      <c r="J345" s="62">
        <v>10119</v>
      </c>
      <c r="K345" s="62">
        <v>8991</v>
      </c>
      <c r="L345" s="62">
        <v>7522</v>
      </c>
      <c r="M345" s="62">
        <v>7179</v>
      </c>
      <c r="N345" s="62">
        <v>5703</v>
      </c>
      <c r="O345" s="62">
        <v>5138</v>
      </c>
      <c r="P345" s="62">
        <v>3746</v>
      </c>
      <c r="Q345" s="62">
        <v>3472</v>
      </c>
      <c r="R345" s="62">
        <v>2472</v>
      </c>
      <c r="S345" s="62">
        <v>2311</v>
      </c>
      <c r="T345" s="62">
        <v>1304</v>
      </c>
      <c r="U345" s="62">
        <v>989</v>
      </c>
      <c r="V345" s="62">
        <v>471</v>
      </c>
      <c r="W345" s="62">
        <v>15553</v>
      </c>
      <c r="X345" s="62">
        <v>16352</v>
      </c>
      <c r="Y345" s="62">
        <v>15717</v>
      </c>
      <c r="Z345" s="62">
        <v>14174</v>
      </c>
      <c r="AA345" s="62">
        <v>11462</v>
      </c>
      <c r="AB345" s="62">
        <v>9071</v>
      </c>
      <c r="AC345" s="62">
        <v>7590</v>
      </c>
      <c r="AD345" s="62">
        <v>6725</v>
      </c>
      <c r="AE345" s="62">
        <v>5819</v>
      </c>
      <c r="AF345" s="62">
        <v>4850</v>
      </c>
      <c r="AG345" s="62">
        <v>3755</v>
      </c>
      <c r="AH345" s="62">
        <v>2783</v>
      </c>
      <c r="AI345" s="62">
        <v>2002</v>
      </c>
      <c r="AJ345" s="62">
        <v>1901</v>
      </c>
      <c r="AK345" s="62">
        <v>1230</v>
      </c>
      <c r="AL345" s="62">
        <v>794</v>
      </c>
      <c r="AM345" s="62">
        <v>462</v>
      </c>
      <c r="AN345" s="61">
        <f t="shared" si="6"/>
        <v>240939</v>
      </c>
    </row>
    <row r="346" spans="1:40" hidden="1" x14ac:dyDescent="0.25">
      <c r="A346" s="61" t="s">
        <v>713</v>
      </c>
      <c r="B346" s="61" t="s">
        <v>715</v>
      </c>
      <c r="C346" s="61" t="s">
        <v>1219</v>
      </c>
      <c r="D346" s="62">
        <v>121106</v>
      </c>
      <c r="E346" s="62">
        <v>119506</v>
      </c>
      <c r="F346" s="62">
        <v>24096</v>
      </c>
      <c r="G346" s="62">
        <v>20234</v>
      </c>
      <c r="H346" s="62">
        <v>13045</v>
      </c>
      <c r="I346" s="62">
        <v>12339</v>
      </c>
      <c r="J346" s="62">
        <v>11067</v>
      </c>
      <c r="K346" s="62">
        <v>9409</v>
      </c>
      <c r="L346" s="62">
        <v>7861</v>
      </c>
      <c r="M346" s="62">
        <v>5375</v>
      </c>
      <c r="N346" s="62">
        <v>5218</v>
      </c>
      <c r="O346" s="62">
        <v>2719</v>
      </c>
      <c r="P346" s="62">
        <v>3339</v>
      </c>
      <c r="Q346" s="62">
        <v>1414</v>
      </c>
      <c r="R346" s="62">
        <v>2184</v>
      </c>
      <c r="S346" s="62">
        <v>798</v>
      </c>
      <c r="T346" s="62">
        <v>1250</v>
      </c>
      <c r="U346" s="62">
        <v>349</v>
      </c>
      <c r="V346" s="62">
        <v>409</v>
      </c>
      <c r="W346" s="62">
        <v>24798</v>
      </c>
      <c r="X346" s="62">
        <v>20716</v>
      </c>
      <c r="Y346" s="62">
        <v>13995</v>
      </c>
      <c r="Z346" s="62">
        <v>11201</v>
      </c>
      <c r="AA346" s="62">
        <v>7720</v>
      </c>
      <c r="AB346" s="62">
        <v>7481</v>
      </c>
      <c r="AC346" s="62">
        <v>7515</v>
      </c>
      <c r="AD346" s="62">
        <v>6217</v>
      </c>
      <c r="AE346" s="62">
        <v>5419</v>
      </c>
      <c r="AF346" s="62">
        <v>3299</v>
      </c>
      <c r="AG346" s="62">
        <v>3635</v>
      </c>
      <c r="AH346" s="62">
        <v>2229</v>
      </c>
      <c r="AI346" s="62">
        <v>2330</v>
      </c>
      <c r="AJ346" s="62">
        <v>976</v>
      </c>
      <c r="AK346" s="62">
        <v>1165</v>
      </c>
      <c r="AL346" s="62">
        <v>457</v>
      </c>
      <c r="AM346" s="62">
        <v>353</v>
      </c>
      <c r="AN346" s="61">
        <f t="shared" si="6"/>
        <v>240612</v>
      </c>
    </row>
    <row r="347" spans="1:40" hidden="1" x14ac:dyDescent="0.25">
      <c r="A347" s="61" t="s">
        <v>622</v>
      </c>
      <c r="B347" s="61" t="s">
        <v>634</v>
      </c>
      <c r="C347" s="61" t="s">
        <v>2173</v>
      </c>
      <c r="D347" s="62">
        <v>122520</v>
      </c>
      <c r="E347" s="62">
        <v>117947</v>
      </c>
      <c r="F347" s="62">
        <v>20624</v>
      </c>
      <c r="G347" s="62">
        <v>19177</v>
      </c>
      <c r="H347" s="62">
        <v>15722</v>
      </c>
      <c r="I347" s="62">
        <v>12961</v>
      </c>
      <c r="J347" s="62">
        <v>10232</v>
      </c>
      <c r="K347" s="62">
        <v>8649</v>
      </c>
      <c r="L347" s="62">
        <v>7418</v>
      </c>
      <c r="M347" s="62">
        <v>5662</v>
      </c>
      <c r="N347" s="62">
        <v>5127</v>
      </c>
      <c r="O347" s="62">
        <v>3870</v>
      </c>
      <c r="P347" s="62">
        <v>3255</v>
      </c>
      <c r="Q347" s="62">
        <v>2661</v>
      </c>
      <c r="R347" s="62">
        <v>2530</v>
      </c>
      <c r="S347" s="62">
        <v>1843</v>
      </c>
      <c r="T347" s="62">
        <v>1296</v>
      </c>
      <c r="U347" s="62">
        <v>851</v>
      </c>
      <c r="V347" s="62">
        <v>642</v>
      </c>
      <c r="W347" s="62">
        <v>20556</v>
      </c>
      <c r="X347" s="62">
        <v>18793</v>
      </c>
      <c r="Y347" s="62">
        <v>15504</v>
      </c>
      <c r="Z347" s="62">
        <v>12563</v>
      </c>
      <c r="AA347" s="62">
        <v>9425</v>
      </c>
      <c r="AB347" s="62">
        <v>8200</v>
      </c>
      <c r="AC347" s="62">
        <v>7107</v>
      </c>
      <c r="AD347" s="62">
        <v>6307</v>
      </c>
      <c r="AE347" s="62">
        <v>4761</v>
      </c>
      <c r="AF347" s="62">
        <v>3682</v>
      </c>
      <c r="AG347" s="62">
        <v>2980</v>
      </c>
      <c r="AH347" s="62">
        <v>2350</v>
      </c>
      <c r="AI347" s="62">
        <v>1835</v>
      </c>
      <c r="AJ347" s="62">
        <v>1451</v>
      </c>
      <c r="AK347" s="62">
        <v>1181</v>
      </c>
      <c r="AL347" s="62">
        <v>761</v>
      </c>
      <c r="AM347" s="62">
        <v>491</v>
      </c>
      <c r="AN347" s="61">
        <f t="shared" si="6"/>
        <v>240467</v>
      </c>
    </row>
    <row r="348" spans="1:40" hidden="1" x14ac:dyDescent="0.25">
      <c r="A348" s="61" t="s">
        <v>68</v>
      </c>
      <c r="B348" s="61" t="s">
        <v>74</v>
      </c>
      <c r="C348" s="61" t="s">
        <v>1199</v>
      </c>
      <c r="D348" s="62">
        <v>117155</v>
      </c>
      <c r="E348" s="62">
        <v>122786</v>
      </c>
      <c r="F348" s="62">
        <v>12016</v>
      </c>
      <c r="G348" s="62">
        <v>12013</v>
      </c>
      <c r="H348" s="62">
        <v>14419</v>
      </c>
      <c r="I348" s="62">
        <v>14771</v>
      </c>
      <c r="J348" s="62">
        <v>13517</v>
      </c>
      <c r="K348" s="62">
        <v>9403</v>
      </c>
      <c r="L348" s="62">
        <v>7457</v>
      </c>
      <c r="M348" s="62">
        <v>6880</v>
      </c>
      <c r="N348" s="62">
        <v>5599</v>
      </c>
      <c r="O348" s="62">
        <v>5192</v>
      </c>
      <c r="P348" s="62">
        <v>3751</v>
      </c>
      <c r="Q348" s="62">
        <v>4099</v>
      </c>
      <c r="R348" s="62">
        <v>2427</v>
      </c>
      <c r="S348" s="62">
        <v>2360</v>
      </c>
      <c r="T348" s="62">
        <v>1396</v>
      </c>
      <c r="U348" s="62">
        <v>1281</v>
      </c>
      <c r="V348" s="62">
        <v>574</v>
      </c>
      <c r="W348" s="62">
        <v>12519</v>
      </c>
      <c r="X348" s="62">
        <v>12471</v>
      </c>
      <c r="Y348" s="62">
        <v>15026</v>
      </c>
      <c r="Z348" s="62">
        <v>15841</v>
      </c>
      <c r="AA348" s="62">
        <v>16236</v>
      </c>
      <c r="AB348" s="62">
        <v>11080</v>
      </c>
      <c r="AC348" s="62">
        <v>7598</v>
      </c>
      <c r="AD348" s="62">
        <v>6180</v>
      </c>
      <c r="AE348" s="62">
        <v>5860</v>
      </c>
      <c r="AF348" s="62">
        <v>5377</v>
      </c>
      <c r="AG348" s="62">
        <v>3963</v>
      </c>
      <c r="AH348" s="62">
        <v>3809</v>
      </c>
      <c r="AI348" s="62">
        <v>2183</v>
      </c>
      <c r="AJ348" s="62">
        <v>2088</v>
      </c>
      <c r="AK348" s="62">
        <v>1199</v>
      </c>
      <c r="AL348" s="62">
        <v>969</v>
      </c>
      <c r="AM348" s="62">
        <v>387</v>
      </c>
      <c r="AN348" s="61">
        <f t="shared" si="6"/>
        <v>239941</v>
      </c>
    </row>
    <row r="349" spans="1:40" hidden="1" x14ac:dyDescent="0.25">
      <c r="A349" s="61" t="s">
        <v>272</v>
      </c>
      <c r="B349" s="61" t="s">
        <v>276</v>
      </c>
      <c r="C349" s="61" t="s">
        <v>1522</v>
      </c>
      <c r="D349" s="62">
        <v>115059</v>
      </c>
      <c r="E349" s="62">
        <v>124669</v>
      </c>
      <c r="F349" s="62">
        <v>22754</v>
      </c>
      <c r="G349" s="62">
        <v>17304</v>
      </c>
      <c r="H349" s="62">
        <v>14052</v>
      </c>
      <c r="I349" s="62">
        <v>12562</v>
      </c>
      <c r="J349" s="62">
        <v>9946</v>
      </c>
      <c r="K349" s="62">
        <v>8325</v>
      </c>
      <c r="L349" s="62">
        <v>6856</v>
      </c>
      <c r="M349" s="62">
        <v>5485</v>
      </c>
      <c r="N349" s="62">
        <v>4613</v>
      </c>
      <c r="O349" s="62">
        <v>3333</v>
      </c>
      <c r="P349" s="62">
        <v>3053</v>
      </c>
      <c r="Q349" s="62">
        <v>1788</v>
      </c>
      <c r="R349" s="62">
        <v>1849</v>
      </c>
      <c r="S349" s="62">
        <v>1136</v>
      </c>
      <c r="T349" s="62">
        <v>1032</v>
      </c>
      <c r="U349" s="62">
        <v>581</v>
      </c>
      <c r="V349" s="62">
        <v>390</v>
      </c>
      <c r="W349" s="62">
        <v>24221</v>
      </c>
      <c r="X349" s="62">
        <v>19891</v>
      </c>
      <c r="Y349" s="62">
        <v>17311</v>
      </c>
      <c r="Z349" s="62">
        <v>13418</v>
      </c>
      <c r="AA349" s="62">
        <v>9638</v>
      </c>
      <c r="AB349" s="62">
        <v>8172</v>
      </c>
      <c r="AC349" s="62">
        <v>7310</v>
      </c>
      <c r="AD349" s="62">
        <v>6039</v>
      </c>
      <c r="AE349" s="62">
        <v>5030</v>
      </c>
      <c r="AF349" s="62">
        <v>3674</v>
      </c>
      <c r="AG349" s="62">
        <v>3144</v>
      </c>
      <c r="AH349" s="62">
        <v>1927</v>
      </c>
      <c r="AI349" s="62">
        <v>1844</v>
      </c>
      <c r="AJ349" s="62">
        <v>1196</v>
      </c>
      <c r="AK349" s="62">
        <v>1006</v>
      </c>
      <c r="AL349" s="62">
        <v>521</v>
      </c>
      <c r="AM349" s="62">
        <v>327</v>
      </c>
      <c r="AN349" s="61">
        <f t="shared" si="6"/>
        <v>239728</v>
      </c>
    </row>
    <row r="350" spans="1:40" hidden="1" x14ac:dyDescent="0.25">
      <c r="A350" s="61" t="s">
        <v>381</v>
      </c>
      <c r="B350" s="61" t="s">
        <v>1174</v>
      </c>
      <c r="C350" s="61" t="s">
        <v>2075</v>
      </c>
      <c r="D350" s="62">
        <v>117093</v>
      </c>
      <c r="E350" s="62">
        <v>121884</v>
      </c>
      <c r="F350" s="62">
        <v>22016</v>
      </c>
      <c r="G350" s="62">
        <v>17158</v>
      </c>
      <c r="H350" s="62">
        <v>14341</v>
      </c>
      <c r="I350" s="62">
        <v>12637</v>
      </c>
      <c r="J350" s="62">
        <v>10502</v>
      </c>
      <c r="K350" s="62">
        <v>8822</v>
      </c>
      <c r="L350" s="62">
        <v>7390</v>
      </c>
      <c r="M350" s="62">
        <v>5741</v>
      </c>
      <c r="N350" s="62">
        <v>4833</v>
      </c>
      <c r="O350" s="62">
        <v>3442</v>
      </c>
      <c r="P350" s="62">
        <v>2795</v>
      </c>
      <c r="Q350" s="62">
        <v>2175</v>
      </c>
      <c r="R350" s="62">
        <v>1852</v>
      </c>
      <c r="S350" s="62">
        <v>1289</v>
      </c>
      <c r="T350" s="62">
        <v>924</v>
      </c>
      <c r="U350" s="62">
        <v>735</v>
      </c>
      <c r="V350" s="62">
        <v>441</v>
      </c>
      <c r="W350" s="62">
        <v>22600</v>
      </c>
      <c r="X350" s="62">
        <v>17874</v>
      </c>
      <c r="Y350" s="62">
        <v>15075</v>
      </c>
      <c r="Z350" s="62">
        <v>13138</v>
      </c>
      <c r="AA350" s="62">
        <v>10795</v>
      </c>
      <c r="AB350" s="62">
        <v>8973</v>
      </c>
      <c r="AC350" s="62">
        <v>7577</v>
      </c>
      <c r="AD350" s="62">
        <v>6254</v>
      </c>
      <c r="AE350" s="62">
        <v>5279</v>
      </c>
      <c r="AF350" s="62">
        <v>4012</v>
      </c>
      <c r="AG350" s="62">
        <v>3123</v>
      </c>
      <c r="AH350" s="62">
        <v>2226</v>
      </c>
      <c r="AI350" s="62">
        <v>1559</v>
      </c>
      <c r="AJ350" s="62">
        <v>1408</v>
      </c>
      <c r="AK350" s="62">
        <v>964</v>
      </c>
      <c r="AL350" s="62">
        <v>608</v>
      </c>
      <c r="AM350" s="62">
        <v>419</v>
      </c>
      <c r="AN350" s="61">
        <f t="shared" si="6"/>
        <v>238977</v>
      </c>
    </row>
    <row r="351" spans="1:40" hidden="1" x14ac:dyDescent="0.25">
      <c r="A351" s="61" t="s">
        <v>350</v>
      </c>
      <c r="B351" s="61" t="s">
        <v>351</v>
      </c>
      <c r="C351" s="61" t="s">
        <v>1130</v>
      </c>
      <c r="D351" s="62">
        <v>118591</v>
      </c>
      <c r="E351" s="62">
        <v>119683</v>
      </c>
      <c r="F351" s="62">
        <v>22490</v>
      </c>
      <c r="G351" s="62">
        <v>18863</v>
      </c>
      <c r="H351" s="62">
        <v>13483</v>
      </c>
      <c r="I351" s="62">
        <v>11626</v>
      </c>
      <c r="J351" s="62">
        <v>10328</v>
      </c>
      <c r="K351" s="62">
        <v>8725</v>
      </c>
      <c r="L351" s="62">
        <v>7860</v>
      </c>
      <c r="M351" s="62">
        <v>5593</v>
      </c>
      <c r="N351" s="62">
        <v>5485</v>
      </c>
      <c r="O351" s="62">
        <v>3426</v>
      </c>
      <c r="P351" s="62">
        <v>3486</v>
      </c>
      <c r="Q351" s="62">
        <v>1843</v>
      </c>
      <c r="R351" s="62">
        <v>2086</v>
      </c>
      <c r="S351" s="62">
        <v>1059</v>
      </c>
      <c r="T351" s="62">
        <v>1255</v>
      </c>
      <c r="U351" s="62">
        <v>464</v>
      </c>
      <c r="V351" s="62">
        <v>519</v>
      </c>
      <c r="W351" s="62">
        <v>24431</v>
      </c>
      <c r="X351" s="62">
        <v>20073</v>
      </c>
      <c r="Y351" s="62">
        <v>14303</v>
      </c>
      <c r="Z351" s="62">
        <v>11617</v>
      </c>
      <c r="AA351" s="62">
        <v>7990</v>
      </c>
      <c r="AB351" s="62">
        <v>7200</v>
      </c>
      <c r="AC351" s="62">
        <v>7447</v>
      </c>
      <c r="AD351" s="62">
        <v>5923</v>
      </c>
      <c r="AE351" s="62">
        <v>5709</v>
      </c>
      <c r="AF351" s="62">
        <v>3482</v>
      </c>
      <c r="AG351" s="62">
        <v>3751</v>
      </c>
      <c r="AH351" s="62">
        <v>1842</v>
      </c>
      <c r="AI351" s="62">
        <v>2438</v>
      </c>
      <c r="AJ351" s="62">
        <v>1041</v>
      </c>
      <c r="AK351" s="62">
        <v>1443</v>
      </c>
      <c r="AL351" s="62">
        <v>476</v>
      </c>
      <c r="AM351" s="62">
        <v>517</v>
      </c>
      <c r="AN351" s="61">
        <f t="shared" si="6"/>
        <v>238274</v>
      </c>
    </row>
    <row r="352" spans="1:40" hidden="1" x14ac:dyDescent="0.25">
      <c r="A352" s="61" t="s">
        <v>3</v>
      </c>
      <c r="B352" s="61" t="s">
        <v>2341</v>
      </c>
      <c r="C352" s="61" t="s">
        <v>1007</v>
      </c>
      <c r="D352" s="62">
        <v>121537</v>
      </c>
      <c r="E352" s="62">
        <v>116490</v>
      </c>
      <c r="F352" s="62">
        <v>13615</v>
      </c>
      <c r="G352" s="62">
        <v>13484</v>
      </c>
      <c r="H352" s="62">
        <v>16478</v>
      </c>
      <c r="I352" s="62">
        <v>14886</v>
      </c>
      <c r="J352" s="62">
        <v>10425</v>
      </c>
      <c r="K352" s="62">
        <v>8067</v>
      </c>
      <c r="L352" s="62">
        <v>7479</v>
      </c>
      <c r="M352" s="62">
        <v>6939</v>
      </c>
      <c r="N352" s="62">
        <v>6232</v>
      </c>
      <c r="O352" s="62">
        <v>5514</v>
      </c>
      <c r="P352" s="62">
        <v>4552</v>
      </c>
      <c r="Q352" s="62">
        <v>3785</v>
      </c>
      <c r="R352" s="62">
        <v>3208</v>
      </c>
      <c r="S352" s="62">
        <v>2504</v>
      </c>
      <c r="T352" s="62">
        <v>2055</v>
      </c>
      <c r="U352" s="62">
        <v>1274</v>
      </c>
      <c r="V352" s="62">
        <v>1040</v>
      </c>
      <c r="W352" s="62">
        <v>13642</v>
      </c>
      <c r="X352" s="62">
        <v>13960</v>
      </c>
      <c r="Y352" s="62">
        <v>16062</v>
      </c>
      <c r="Z352" s="62">
        <v>14501</v>
      </c>
      <c r="AA352" s="62">
        <v>10768</v>
      </c>
      <c r="AB352" s="62">
        <v>8067</v>
      </c>
      <c r="AC352" s="62">
        <v>6863</v>
      </c>
      <c r="AD352" s="62">
        <v>5791</v>
      </c>
      <c r="AE352" s="62">
        <v>5772</v>
      </c>
      <c r="AF352" s="62">
        <v>5263</v>
      </c>
      <c r="AG352" s="62">
        <v>4120</v>
      </c>
      <c r="AH352" s="62">
        <v>3616</v>
      </c>
      <c r="AI352" s="62">
        <v>2563</v>
      </c>
      <c r="AJ352" s="62">
        <v>2222</v>
      </c>
      <c r="AK352" s="62">
        <v>1533</v>
      </c>
      <c r="AL352" s="62">
        <v>1046</v>
      </c>
      <c r="AM352" s="62">
        <v>701</v>
      </c>
      <c r="AN352" s="61">
        <f t="shared" si="6"/>
        <v>238027</v>
      </c>
    </row>
    <row r="353" spans="1:40" hidden="1" x14ac:dyDescent="0.25">
      <c r="A353" s="61" t="s">
        <v>483</v>
      </c>
      <c r="B353" s="61" t="s">
        <v>496</v>
      </c>
      <c r="C353" s="61" t="s">
        <v>1230</v>
      </c>
      <c r="D353" s="62">
        <v>114019</v>
      </c>
      <c r="E353" s="62">
        <v>123613</v>
      </c>
      <c r="F353" s="62">
        <v>12391</v>
      </c>
      <c r="G353" s="62">
        <v>10012</v>
      </c>
      <c r="H353" s="62">
        <v>10149</v>
      </c>
      <c r="I353" s="62">
        <v>11087</v>
      </c>
      <c r="J353" s="62">
        <v>13264</v>
      </c>
      <c r="K353" s="62">
        <v>11237</v>
      </c>
      <c r="L353" s="62">
        <v>8853</v>
      </c>
      <c r="M353" s="62">
        <v>7680</v>
      </c>
      <c r="N353" s="62">
        <v>6370</v>
      </c>
      <c r="O353" s="62">
        <v>5186</v>
      </c>
      <c r="P353" s="62">
        <v>3904</v>
      </c>
      <c r="Q353" s="62">
        <v>4354</v>
      </c>
      <c r="R353" s="62">
        <v>2870</v>
      </c>
      <c r="S353" s="62">
        <v>2869</v>
      </c>
      <c r="T353" s="62">
        <v>1764</v>
      </c>
      <c r="U353" s="62">
        <v>1348</v>
      </c>
      <c r="V353" s="62">
        <v>681</v>
      </c>
      <c r="W353" s="62">
        <v>12400</v>
      </c>
      <c r="X353" s="62">
        <v>9444</v>
      </c>
      <c r="Y353" s="62">
        <v>8915</v>
      </c>
      <c r="Z353" s="62">
        <v>10582</v>
      </c>
      <c r="AA353" s="62">
        <v>18338</v>
      </c>
      <c r="AB353" s="62">
        <v>17748</v>
      </c>
      <c r="AC353" s="62">
        <v>13263</v>
      </c>
      <c r="AD353" s="62">
        <v>10711</v>
      </c>
      <c r="AE353" s="62">
        <v>6604</v>
      </c>
      <c r="AF353" s="62">
        <v>4910</v>
      </c>
      <c r="AG353" s="62">
        <v>2906</v>
      </c>
      <c r="AH353" s="62">
        <v>2841</v>
      </c>
      <c r="AI353" s="62">
        <v>1481</v>
      </c>
      <c r="AJ353" s="62">
        <v>1718</v>
      </c>
      <c r="AK353" s="62">
        <v>840</v>
      </c>
      <c r="AL353" s="62">
        <v>647</v>
      </c>
      <c r="AM353" s="62">
        <v>265</v>
      </c>
      <c r="AN353" s="61">
        <f t="shared" si="6"/>
        <v>237632</v>
      </c>
    </row>
    <row r="354" spans="1:40" hidden="1" x14ac:dyDescent="0.25">
      <c r="A354" s="61" t="s">
        <v>574</v>
      </c>
      <c r="B354" s="61" t="s">
        <v>592</v>
      </c>
      <c r="C354" s="61" t="s">
        <v>1260</v>
      </c>
      <c r="D354" s="62">
        <v>117651</v>
      </c>
      <c r="E354" s="62">
        <v>119592</v>
      </c>
      <c r="F354" s="62">
        <v>13311</v>
      </c>
      <c r="G354" s="62">
        <v>14116</v>
      </c>
      <c r="H354" s="62">
        <v>15225</v>
      </c>
      <c r="I354" s="62">
        <v>13600</v>
      </c>
      <c r="J354" s="62">
        <v>10045</v>
      </c>
      <c r="K354" s="62">
        <v>8460</v>
      </c>
      <c r="L354" s="62">
        <v>7558</v>
      </c>
      <c r="M354" s="62">
        <v>7709</v>
      </c>
      <c r="N354" s="62">
        <v>6128</v>
      </c>
      <c r="O354" s="62">
        <v>5717</v>
      </c>
      <c r="P354" s="62">
        <v>4459</v>
      </c>
      <c r="Q354" s="62">
        <v>3326</v>
      </c>
      <c r="R354" s="62">
        <v>2184</v>
      </c>
      <c r="S354" s="62">
        <v>2637</v>
      </c>
      <c r="T354" s="62">
        <v>1495</v>
      </c>
      <c r="U354" s="62">
        <v>1222</v>
      </c>
      <c r="V354" s="62">
        <v>459</v>
      </c>
      <c r="W354" s="62">
        <v>14138</v>
      </c>
      <c r="X354" s="62">
        <v>15222</v>
      </c>
      <c r="Y354" s="62">
        <v>15944</v>
      </c>
      <c r="Z354" s="62">
        <v>15421</v>
      </c>
      <c r="AA354" s="62">
        <v>11811</v>
      </c>
      <c r="AB354" s="62">
        <v>8686</v>
      </c>
      <c r="AC354" s="62">
        <v>7016</v>
      </c>
      <c r="AD354" s="62">
        <v>6262</v>
      </c>
      <c r="AE354" s="62">
        <v>5944</v>
      </c>
      <c r="AF354" s="62">
        <v>5192</v>
      </c>
      <c r="AG354" s="62">
        <v>4227</v>
      </c>
      <c r="AH354" s="62">
        <v>2978</v>
      </c>
      <c r="AI354" s="62">
        <v>2072</v>
      </c>
      <c r="AJ354" s="62">
        <v>1946</v>
      </c>
      <c r="AK354" s="62">
        <v>1359</v>
      </c>
      <c r="AL354" s="62">
        <v>876</v>
      </c>
      <c r="AM354" s="62">
        <v>498</v>
      </c>
      <c r="AN354" s="61">
        <f t="shared" si="6"/>
        <v>237243</v>
      </c>
    </row>
    <row r="355" spans="1:40" hidden="1" x14ac:dyDescent="0.25">
      <c r="A355" s="61" t="s">
        <v>350</v>
      </c>
      <c r="B355" s="61" t="s">
        <v>361</v>
      </c>
      <c r="C355" s="61" t="s">
        <v>1130</v>
      </c>
      <c r="D355" s="62">
        <v>114026</v>
      </c>
      <c r="E355" s="62">
        <v>123100</v>
      </c>
      <c r="F355" s="62">
        <v>22197</v>
      </c>
      <c r="G355" s="62">
        <v>18429</v>
      </c>
      <c r="H355" s="62">
        <v>13370</v>
      </c>
      <c r="I355" s="62">
        <v>12035</v>
      </c>
      <c r="J355" s="62">
        <v>10158</v>
      </c>
      <c r="K355" s="62">
        <v>8654</v>
      </c>
      <c r="L355" s="62">
        <v>7225</v>
      </c>
      <c r="M355" s="62">
        <v>5193</v>
      </c>
      <c r="N355" s="62">
        <v>4654</v>
      </c>
      <c r="O355" s="62">
        <v>2869</v>
      </c>
      <c r="P355" s="62">
        <v>2797</v>
      </c>
      <c r="Q355" s="62">
        <v>1752</v>
      </c>
      <c r="R355" s="62">
        <v>1619</v>
      </c>
      <c r="S355" s="62">
        <v>930</v>
      </c>
      <c r="T355" s="62">
        <v>1064</v>
      </c>
      <c r="U355" s="62">
        <v>560</v>
      </c>
      <c r="V355" s="62">
        <v>520</v>
      </c>
      <c r="W355" s="62">
        <v>24584</v>
      </c>
      <c r="X355" s="62">
        <v>19924</v>
      </c>
      <c r="Y355" s="62">
        <v>16179</v>
      </c>
      <c r="Z355" s="62">
        <v>13340</v>
      </c>
      <c r="AA355" s="62">
        <v>9182</v>
      </c>
      <c r="AB355" s="62">
        <v>7830</v>
      </c>
      <c r="AC355" s="62">
        <v>7236</v>
      </c>
      <c r="AD355" s="62">
        <v>6048</v>
      </c>
      <c r="AE355" s="62">
        <v>5236</v>
      </c>
      <c r="AF355" s="62">
        <v>3470</v>
      </c>
      <c r="AG355" s="62">
        <v>3223</v>
      </c>
      <c r="AH355" s="62">
        <v>1892</v>
      </c>
      <c r="AI355" s="62">
        <v>1877</v>
      </c>
      <c r="AJ355" s="62">
        <v>921</v>
      </c>
      <c r="AK355" s="62">
        <v>1180</v>
      </c>
      <c r="AL355" s="62">
        <v>525</v>
      </c>
      <c r="AM355" s="62">
        <v>453</v>
      </c>
      <c r="AN355" s="61">
        <f t="shared" si="6"/>
        <v>237126</v>
      </c>
    </row>
    <row r="356" spans="1:40" hidden="1" x14ac:dyDescent="0.25">
      <c r="A356" s="61" t="s">
        <v>272</v>
      </c>
      <c r="B356" s="61" t="s">
        <v>280</v>
      </c>
      <c r="C356" s="61" t="s">
        <v>1522</v>
      </c>
      <c r="D356" s="62">
        <v>102299</v>
      </c>
      <c r="E356" s="62">
        <v>133645</v>
      </c>
      <c r="F356" s="62">
        <v>20179</v>
      </c>
      <c r="G356" s="62">
        <v>15448</v>
      </c>
      <c r="H356" s="62">
        <v>12701</v>
      </c>
      <c r="I356" s="62">
        <v>11112</v>
      </c>
      <c r="J356" s="62">
        <v>8629</v>
      </c>
      <c r="K356" s="62">
        <v>7458</v>
      </c>
      <c r="L356" s="62">
        <v>6225</v>
      </c>
      <c r="M356" s="62">
        <v>4962</v>
      </c>
      <c r="N356" s="62">
        <v>4228</v>
      </c>
      <c r="O356" s="62">
        <v>3046</v>
      </c>
      <c r="P356" s="62">
        <v>2584</v>
      </c>
      <c r="Q356" s="62">
        <v>1571</v>
      </c>
      <c r="R356" s="62">
        <v>1545</v>
      </c>
      <c r="S356" s="62">
        <v>829</v>
      </c>
      <c r="T356" s="62">
        <v>968</v>
      </c>
      <c r="U356" s="62">
        <v>408</v>
      </c>
      <c r="V356" s="62">
        <v>406</v>
      </c>
      <c r="W356" s="62">
        <v>21658</v>
      </c>
      <c r="X356" s="62">
        <v>20985</v>
      </c>
      <c r="Y356" s="62">
        <v>20348</v>
      </c>
      <c r="Z356" s="62">
        <v>19421</v>
      </c>
      <c r="AA356" s="62">
        <v>12846</v>
      </c>
      <c r="AB356" s="62">
        <v>8578</v>
      </c>
      <c r="AC356" s="62">
        <v>7062</v>
      </c>
      <c r="AD356" s="62">
        <v>5651</v>
      </c>
      <c r="AE356" s="62">
        <v>4685</v>
      </c>
      <c r="AF356" s="62">
        <v>3460</v>
      </c>
      <c r="AG356" s="62">
        <v>2900</v>
      </c>
      <c r="AH356" s="62">
        <v>1728</v>
      </c>
      <c r="AI356" s="62">
        <v>1526</v>
      </c>
      <c r="AJ356" s="62">
        <v>886</v>
      </c>
      <c r="AK356" s="62">
        <v>960</v>
      </c>
      <c r="AL356" s="62">
        <v>545</v>
      </c>
      <c r="AM356" s="62">
        <v>406</v>
      </c>
      <c r="AN356" s="61">
        <f t="shared" si="6"/>
        <v>235944</v>
      </c>
    </row>
    <row r="357" spans="1:40" hidden="1" x14ac:dyDescent="0.25">
      <c r="A357" s="61" t="s">
        <v>512</v>
      </c>
      <c r="B357" s="61" t="s">
        <v>516</v>
      </c>
      <c r="C357" s="61" t="s">
        <v>1105</v>
      </c>
      <c r="D357" s="62">
        <v>116153</v>
      </c>
      <c r="E357" s="62">
        <v>119777</v>
      </c>
      <c r="F357" s="62">
        <v>22714</v>
      </c>
      <c r="G357" s="62">
        <v>18202</v>
      </c>
      <c r="H357" s="62">
        <v>14070</v>
      </c>
      <c r="I357" s="62">
        <v>12169</v>
      </c>
      <c r="J357" s="62">
        <v>10382</v>
      </c>
      <c r="K357" s="62">
        <v>8739</v>
      </c>
      <c r="L357" s="62">
        <v>7162</v>
      </c>
      <c r="M357" s="62">
        <v>5549</v>
      </c>
      <c r="N357" s="62">
        <v>4659</v>
      </c>
      <c r="O357" s="62">
        <v>3294</v>
      </c>
      <c r="P357" s="62">
        <v>2839</v>
      </c>
      <c r="Q357" s="62">
        <v>1875</v>
      </c>
      <c r="R357" s="62">
        <v>1595</v>
      </c>
      <c r="S357" s="62">
        <v>1184</v>
      </c>
      <c r="T357" s="62">
        <v>852</v>
      </c>
      <c r="U357" s="62">
        <v>498</v>
      </c>
      <c r="V357" s="62">
        <v>370</v>
      </c>
      <c r="W357" s="62">
        <v>23364</v>
      </c>
      <c r="X357" s="62">
        <v>18282</v>
      </c>
      <c r="Y357" s="62">
        <v>14224</v>
      </c>
      <c r="Z357" s="62">
        <v>11726</v>
      </c>
      <c r="AA357" s="62">
        <v>8819</v>
      </c>
      <c r="AB357" s="62">
        <v>8513</v>
      </c>
      <c r="AC357" s="62">
        <v>7762</v>
      </c>
      <c r="AD357" s="62">
        <v>6857</v>
      </c>
      <c r="AE357" s="62">
        <v>5395</v>
      </c>
      <c r="AF357" s="62">
        <v>4099</v>
      </c>
      <c r="AG357" s="62">
        <v>3252</v>
      </c>
      <c r="AH357" s="62">
        <v>2433</v>
      </c>
      <c r="AI357" s="62">
        <v>1947</v>
      </c>
      <c r="AJ357" s="62">
        <v>1248</v>
      </c>
      <c r="AK357" s="62">
        <v>978</v>
      </c>
      <c r="AL357" s="62">
        <v>502</v>
      </c>
      <c r="AM357" s="62">
        <v>376</v>
      </c>
      <c r="AN357" s="61">
        <f t="shared" si="6"/>
        <v>235930</v>
      </c>
    </row>
    <row r="358" spans="1:40" hidden="1" x14ac:dyDescent="0.25">
      <c r="A358" s="61" t="s">
        <v>468</v>
      </c>
      <c r="B358" s="61" t="s">
        <v>472</v>
      </c>
      <c r="C358" s="61" t="s">
        <v>1572</v>
      </c>
      <c r="D358" s="62">
        <v>116454</v>
      </c>
      <c r="E358" s="62">
        <v>119036</v>
      </c>
      <c r="F358" s="62">
        <v>21154</v>
      </c>
      <c r="G358" s="62">
        <v>16503</v>
      </c>
      <c r="H358" s="62">
        <v>14210</v>
      </c>
      <c r="I358" s="62">
        <v>12478</v>
      </c>
      <c r="J358" s="62">
        <v>9578</v>
      </c>
      <c r="K358" s="62">
        <v>8293</v>
      </c>
      <c r="L358" s="62">
        <v>6941</v>
      </c>
      <c r="M358" s="62">
        <v>6006</v>
      </c>
      <c r="N358" s="62">
        <v>5049</v>
      </c>
      <c r="O358" s="62">
        <v>3922</v>
      </c>
      <c r="P358" s="62">
        <v>2899</v>
      </c>
      <c r="Q358" s="62">
        <v>3242</v>
      </c>
      <c r="R358" s="62">
        <v>1814</v>
      </c>
      <c r="S358" s="62">
        <v>2025</v>
      </c>
      <c r="T358" s="62">
        <v>1086</v>
      </c>
      <c r="U358" s="62">
        <v>813</v>
      </c>
      <c r="V358" s="62">
        <v>441</v>
      </c>
      <c r="W358" s="62">
        <v>22005</v>
      </c>
      <c r="X358" s="62">
        <v>17184</v>
      </c>
      <c r="Y358" s="62">
        <v>15131</v>
      </c>
      <c r="Z358" s="62">
        <v>13087</v>
      </c>
      <c r="AA358" s="62">
        <v>9149</v>
      </c>
      <c r="AB358" s="62">
        <v>8240</v>
      </c>
      <c r="AC358" s="62">
        <v>7196</v>
      </c>
      <c r="AD358" s="62">
        <v>6146</v>
      </c>
      <c r="AE358" s="62">
        <v>5222</v>
      </c>
      <c r="AF358" s="62">
        <v>4087</v>
      </c>
      <c r="AG358" s="62">
        <v>3295</v>
      </c>
      <c r="AH358" s="62">
        <v>2428</v>
      </c>
      <c r="AI358" s="62">
        <v>1981</v>
      </c>
      <c r="AJ358" s="62">
        <v>1855</v>
      </c>
      <c r="AK358" s="62">
        <v>1057</v>
      </c>
      <c r="AL358" s="62">
        <v>657</v>
      </c>
      <c r="AM358" s="62">
        <v>316</v>
      </c>
      <c r="AN358" s="61">
        <f t="shared" si="6"/>
        <v>235490</v>
      </c>
    </row>
    <row r="359" spans="1:40" hidden="1" x14ac:dyDescent="0.25">
      <c r="A359" s="61" t="s">
        <v>305</v>
      </c>
      <c r="B359" s="61" t="s">
        <v>324</v>
      </c>
      <c r="C359" s="61" t="s">
        <v>1274</v>
      </c>
      <c r="D359" s="62">
        <v>112779</v>
      </c>
      <c r="E359" s="62">
        <v>121591</v>
      </c>
      <c r="F359" s="62">
        <v>21958</v>
      </c>
      <c r="G359" s="62">
        <v>17957</v>
      </c>
      <c r="H359" s="62">
        <v>13494</v>
      </c>
      <c r="I359" s="62">
        <v>12573</v>
      </c>
      <c r="J359" s="62">
        <v>9503</v>
      </c>
      <c r="K359" s="62">
        <v>8355</v>
      </c>
      <c r="L359" s="62">
        <v>7279</v>
      </c>
      <c r="M359" s="62">
        <v>5145</v>
      </c>
      <c r="N359" s="62">
        <v>4689</v>
      </c>
      <c r="O359" s="62">
        <v>2711</v>
      </c>
      <c r="P359" s="62">
        <v>2970</v>
      </c>
      <c r="Q359" s="62">
        <v>1496</v>
      </c>
      <c r="R359" s="62">
        <v>1761</v>
      </c>
      <c r="S359" s="62">
        <v>880</v>
      </c>
      <c r="T359" s="62">
        <v>1124</v>
      </c>
      <c r="U359" s="62">
        <v>443</v>
      </c>
      <c r="V359" s="62">
        <v>441</v>
      </c>
      <c r="W359" s="62">
        <v>23939</v>
      </c>
      <c r="X359" s="62">
        <v>19332</v>
      </c>
      <c r="Y359" s="62">
        <v>14900</v>
      </c>
      <c r="Z359" s="62">
        <v>13484</v>
      </c>
      <c r="AA359" s="62">
        <v>9416</v>
      </c>
      <c r="AB359" s="62">
        <v>7697</v>
      </c>
      <c r="AC359" s="62">
        <v>7303</v>
      </c>
      <c r="AD359" s="62">
        <v>6060</v>
      </c>
      <c r="AE359" s="62">
        <v>5510</v>
      </c>
      <c r="AF359" s="62">
        <v>3640</v>
      </c>
      <c r="AG359" s="62">
        <v>3407</v>
      </c>
      <c r="AH359" s="62">
        <v>1936</v>
      </c>
      <c r="AI359" s="62">
        <v>2079</v>
      </c>
      <c r="AJ359" s="62">
        <v>826</v>
      </c>
      <c r="AK359" s="62">
        <v>1207</v>
      </c>
      <c r="AL359" s="62">
        <v>414</v>
      </c>
      <c r="AM359" s="62">
        <v>441</v>
      </c>
      <c r="AN359" s="61">
        <f t="shared" si="6"/>
        <v>234370</v>
      </c>
    </row>
    <row r="360" spans="1:40" hidden="1" x14ac:dyDescent="0.25">
      <c r="A360" s="61" t="s">
        <v>272</v>
      </c>
      <c r="B360" s="61" t="s">
        <v>2608</v>
      </c>
      <c r="C360" s="61" t="s">
        <v>1317</v>
      </c>
      <c r="D360" s="62">
        <v>115204</v>
      </c>
      <c r="E360" s="62">
        <v>118571</v>
      </c>
      <c r="F360" s="62">
        <v>22620</v>
      </c>
      <c r="G360" s="62">
        <v>17185</v>
      </c>
      <c r="H360" s="62">
        <v>13962</v>
      </c>
      <c r="I360" s="62">
        <v>12038</v>
      </c>
      <c r="J360" s="62">
        <v>9708</v>
      </c>
      <c r="K360" s="62">
        <v>8490</v>
      </c>
      <c r="L360" s="62">
        <v>6930</v>
      </c>
      <c r="M360" s="62">
        <v>5502</v>
      </c>
      <c r="N360" s="62">
        <v>4608</v>
      </c>
      <c r="O360" s="62">
        <v>3556</v>
      </c>
      <c r="P360" s="62">
        <v>2818</v>
      </c>
      <c r="Q360" s="62">
        <v>2181</v>
      </c>
      <c r="R360" s="62">
        <v>1950</v>
      </c>
      <c r="S360" s="62">
        <v>1748</v>
      </c>
      <c r="T360" s="62">
        <v>1072</v>
      </c>
      <c r="U360" s="62">
        <v>524</v>
      </c>
      <c r="V360" s="62">
        <v>312</v>
      </c>
      <c r="W360" s="62">
        <v>23462</v>
      </c>
      <c r="X360" s="62">
        <v>17960</v>
      </c>
      <c r="Y360" s="62">
        <v>15094</v>
      </c>
      <c r="Z360" s="62">
        <v>12873</v>
      </c>
      <c r="AA360" s="62">
        <v>9289</v>
      </c>
      <c r="AB360" s="62">
        <v>7851</v>
      </c>
      <c r="AC360" s="62">
        <v>7048</v>
      </c>
      <c r="AD360" s="62">
        <v>6147</v>
      </c>
      <c r="AE360" s="62">
        <v>5056</v>
      </c>
      <c r="AF360" s="62">
        <v>3874</v>
      </c>
      <c r="AG360" s="62">
        <v>3008</v>
      </c>
      <c r="AH360" s="62">
        <v>2192</v>
      </c>
      <c r="AI360" s="62">
        <v>1596</v>
      </c>
      <c r="AJ360" s="62">
        <v>1057</v>
      </c>
      <c r="AK360" s="62">
        <v>939</v>
      </c>
      <c r="AL360" s="62">
        <v>747</v>
      </c>
      <c r="AM360" s="62">
        <v>378</v>
      </c>
      <c r="AN360" s="61">
        <f t="shared" si="6"/>
        <v>233775</v>
      </c>
    </row>
    <row r="361" spans="1:40" hidden="1" x14ac:dyDescent="0.25">
      <c r="A361" s="61" t="s">
        <v>395</v>
      </c>
      <c r="B361" s="61" t="s">
        <v>428</v>
      </c>
      <c r="C361" s="61" t="s">
        <v>1348</v>
      </c>
      <c r="D361" s="62">
        <v>113745</v>
      </c>
      <c r="E361" s="62">
        <v>119918</v>
      </c>
      <c r="F361" s="62">
        <v>22011</v>
      </c>
      <c r="G361" s="62">
        <v>17615</v>
      </c>
      <c r="H361" s="62">
        <v>13507</v>
      </c>
      <c r="I361" s="62">
        <v>11846</v>
      </c>
      <c r="J361" s="62">
        <v>10119</v>
      </c>
      <c r="K361" s="62">
        <v>8595</v>
      </c>
      <c r="L361" s="62">
        <v>7261</v>
      </c>
      <c r="M361" s="62">
        <v>5476</v>
      </c>
      <c r="N361" s="62">
        <v>4817</v>
      </c>
      <c r="O361" s="62">
        <v>3284</v>
      </c>
      <c r="P361" s="62">
        <v>3156</v>
      </c>
      <c r="Q361" s="62">
        <v>1359</v>
      </c>
      <c r="R361" s="62">
        <v>1931</v>
      </c>
      <c r="S361" s="62">
        <v>1033</v>
      </c>
      <c r="T361" s="62">
        <v>880</v>
      </c>
      <c r="U361" s="62">
        <v>370</v>
      </c>
      <c r="V361" s="62">
        <v>485</v>
      </c>
      <c r="W361" s="62">
        <v>24845</v>
      </c>
      <c r="X361" s="62">
        <v>19200</v>
      </c>
      <c r="Y361" s="62">
        <v>14758</v>
      </c>
      <c r="Z361" s="62">
        <v>11910</v>
      </c>
      <c r="AA361" s="62">
        <v>8659</v>
      </c>
      <c r="AB361" s="62">
        <v>7693</v>
      </c>
      <c r="AC361" s="62">
        <v>7406</v>
      </c>
      <c r="AD361" s="62">
        <v>6304</v>
      </c>
      <c r="AE361" s="62">
        <v>5520</v>
      </c>
      <c r="AF361" s="62">
        <v>3662</v>
      </c>
      <c r="AG361" s="62">
        <v>3423</v>
      </c>
      <c r="AH361" s="62">
        <v>1676</v>
      </c>
      <c r="AI361" s="62">
        <v>1940</v>
      </c>
      <c r="AJ361" s="62">
        <v>780</v>
      </c>
      <c r="AK361" s="62">
        <v>1226</v>
      </c>
      <c r="AL361" s="62">
        <v>498</v>
      </c>
      <c r="AM361" s="62">
        <v>418</v>
      </c>
      <c r="AN361" s="61">
        <f t="shared" si="6"/>
        <v>233663</v>
      </c>
    </row>
    <row r="362" spans="1:40" hidden="1" x14ac:dyDescent="0.25">
      <c r="A362" s="61" t="s">
        <v>90</v>
      </c>
      <c r="B362" s="61" t="s">
        <v>100</v>
      </c>
      <c r="C362" s="61" t="s">
        <v>1186</v>
      </c>
      <c r="D362" s="62">
        <v>111989</v>
      </c>
      <c r="E362" s="62">
        <v>121141</v>
      </c>
      <c r="F362" s="62">
        <v>22563</v>
      </c>
      <c r="G362" s="62">
        <v>18039</v>
      </c>
      <c r="H362" s="62">
        <v>13710</v>
      </c>
      <c r="I362" s="62">
        <v>11993</v>
      </c>
      <c r="J362" s="62">
        <v>9674</v>
      </c>
      <c r="K362" s="62">
        <v>8079</v>
      </c>
      <c r="L362" s="62">
        <v>6731</v>
      </c>
      <c r="M362" s="62">
        <v>5091</v>
      </c>
      <c r="N362" s="62">
        <v>4359</v>
      </c>
      <c r="O362" s="62">
        <v>2880</v>
      </c>
      <c r="P362" s="62">
        <v>2890</v>
      </c>
      <c r="Q362" s="62">
        <v>1567</v>
      </c>
      <c r="R362" s="62">
        <v>1655</v>
      </c>
      <c r="S362" s="62">
        <v>985</v>
      </c>
      <c r="T362" s="62">
        <v>959</v>
      </c>
      <c r="U362" s="62">
        <v>467</v>
      </c>
      <c r="V362" s="62">
        <v>347</v>
      </c>
      <c r="W362" s="62">
        <v>24740</v>
      </c>
      <c r="X362" s="62">
        <v>19692</v>
      </c>
      <c r="Y362" s="62">
        <v>16706</v>
      </c>
      <c r="Z362" s="62">
        <v>12811</v>
      </c>
      <c r="AA362" s="62">
        <v>9048</v>
      </c>
      <c r="AB362" s="62">
        <v>7585</v>
      </c>
      <c r="AC362" s="62">
        <v>6966</v>
      </c>
      <c r="AD362" s="62">
        <v>5656</v>
      </c>
      <c r="AE362" s="62">
        <v>4825</v>
      </c>
      <c r="AF362" s="62">
        <v>3484</v>
      </c>
      <c r="AG362" s="62">
        <v>2964</v>
      </c>
      <c r="AH362" s="62">
        <v>1959</v>
      </c>
      <c r="AI362" s="62">
        <v>1648</v>
      </c>
      <c r="AJ362" s="62">
        <v>1015</v>
      </c>
      <c r="AK362" s="62">
        <v>1063</v>
      </c>
      <c r="AL362" s="62">
        <v>641</v>
      </c>
      <c r="AM362" s="62">
        <v>338</v>
      </c>
      <c r="AN362" s="61">
        <f t="shared" si="6"/>
        <v>233130</v>
      </c>
    </row>
    <row r="363" spans="1:40" hidden="1" x14ac:dyDescent="0.25">
      <c r="A363" s="61" t="s">
        <v>429</v>
      </c>
      <c r="B363" s="61" t="s">
        <v>442</v>
      </c>
      <c r="C363" s="61" t="s">
        <v>1179</v>
      </c>
      <c r="D363" s="62">
        <v>117331</v>
      </c>
      <c r="E363" s="62">
        <v>115373</v>
      </c>
      <c r="F363" s="62">
        <v>23805</v>
      </c>
      <c r="G363" s="62">
        <v>20580</v>
      </c>
      <c r="H363" s="62">
        <v>13507</v>
      </c>
      <c r="I363" s="62">
        <v>10664</v>
      </c>
      <c r="J363" s="62">
        <v>9907</v>
      </c>
      <c r="K363" s="62">
        <v>8990</v>
      </c>
      <c r="L363" s="62">
        <v>7624</v>
      </c>
      <c r="M363" s="62">
        <v>5493</v>
      </c>
      <c r="N363" s="62">
        <v>4883</v>
      </c>
      <c r="O363" s="62">
        <v>2635</v>
      </c>
      <c r="P363" s="62">
        <v>2894</v>
      </c>
      <c r="Q363" s="62">
        <v>1738</v>
      </c>
      <c r="R363" s="62">
        <v>2046</v>
      </c>
      <c r="S363" s="62">
        <v>878</v>
      </c>
      <c r="T363" s="62">
        <v>1008</v>
      </c>
      <c r="U363" s="62">
        <v>351</v>
      </c>
      <c r="V363" s="62">
        <v>328</v>
      </c>
      <c r="W363" s="62">
        <v>25718</v>
      </c>
      <c r="X363" s="62">
        <v>20856</v>
      </c>
      <c r="Y363" s="62">
        <v>13675</v>
      </c>
      <c r="Z363" s="62">
        <v>10277</v>
      </c>
      <c r="AA363" s="62">
        <v>6847</v>
      </c>
      <c r="AB363" s="62">
        <v>6707</v>
      </c>
      <c r="AC363" s="62">
        <v>6968</v>
      </c>
      <c r="AD363" s="62">
        <v>5729</v>
      </c>
      <c r="AE363" s="62">
        <v>5062</v>
      </c>
      <c r="AF363" s="62">
        <v>3456</v>
      </c>
      <c r="AG363" s="62">
        <v>3227</v>
      </c>
      <c r="AH363" s="62">
        <v>2045</v>
      </c>
      <c r="AI363" s="62">
        <v>2068</v>
      </c>
      <c r="AJ363" s="62">
        <v>1038</v>
      </c>
      <c r="AK363" s="62">
        <v>958</v>
      </c>
      <c r="AL363" s="62">
        <v>455</v>
      </c>
      <c r="AM363" s="62">
        <v>287</v>
      </c>
      <c r="AN363" s="61">
        <f t="shared" si="6"/>
        <v>232704</v>
      </c>
    </row>
    <row r="364" spans="1:40" hidden="1" x14ac:dyDescent="0.25">
      <c r="A364" s="61" t="s">
        <v>68</v>
      </c>
      <c r="B364" s="61" t="s">
        <v>86</v>
      </c>
      <c r="C364" s="61" t="s">
        <v>1193</v>
      </c>
      <c r="D364" s="62">
        <v>110524</v>
      </c>
      <c r="E364" s="62">
        <v>121828</v>
      </c>
      <c r="F364" s="62">
        <v>10309</v>
      </c>
      <c r="G364" s="62">
        <v>11791</v>
      </c>
      <c r="H364" s="62">
        <v>14850</v>
      </c>
      <c r="I364" s="62">
        <v>14818</v>
      </c>
      <c r="J364" s="62">
        <v>11472</v>
      </c>
      <c r="K364" s="62">
        <v>10605</v>
      </c>
      <c r="L364" s="62">
        <v>8110</v>
      </c>
      <c r="M364" s="62">
        <v>7576</v>
      </c>
      <c r="N364" s="62">
        <v>5799</v>
      </c>
      <c r="O364" s="62">
        <v>5309</v>
      </c>
      <c r="P364" s="62">
        <v>3174</v>
      </c>
      <c r="Q364" s="62">
        <v>3197</v>
      </c>
      <c r="R364" s="62">
        <v>1204</v>
      </c>
      <c r="S364" s="62">
        <v>1118</v>
      </c>
      <c r="T364" s="62">
        <v>535</v>
      </c>
      <c r="U364" s="62">
        <v>440</v>
      </c>
      <c r="V364" s="62">
        <v>217</v>
      </c>
      <c r="W364" s="62">
        <v>10253</v>
      </c>
      <c r="X364" s="62">
        <v>11756</v>
      </c>
      <c r="Y364" s="62">
        <v>13769</v>
      </c>
      <c r="Z364" s="62">
        <v>15680</v>
      </c>
      <c r="AA364" s="62">
        <v>13769</v>
      </c>
      <c r="AB364" s="62">
        <v>12579</v>
      </c>
      <c r="AC364" s="62">
        <v>9930</v>
      </c>
      <c r="AD364" s="62">
        <v>7918</v>
      </c>
      <c r="AE364" s="62">
        <v>6776</v>
      </c>
      <c r="AF364" s="62">
        <v>5902</v>
      </c>
      <c r="AG364" s="62">
        <v>4240</v>
      </c>
      <c r="AH364" s="62">
        <v>3738</v>
      </c>
      <c r="AI364" s="62">
        <v>2392</v>
      </c>
      <c r="AJ364" s="62">
        <v>1725</v>
      </c>
      <c r="AK364" s="62">
        <v>768</v>
      </c>
      <c r="AL364" s="62">
        <v>413</v>
      </c>
      <c r="AM364" s="62">
        <v>220</v>
      </c>
      <c r="AN364" s="61">
        <f t="shared" si="6"/>
        <v>232352</v>
      </c>
    </row>
    <row r="365" spans="1:40" hidden="1" x14ac:dyDescent="0.25">
      <c r="A365" s="61" t="s">
        <v>657</v>
      </c>
      <c r="B365" s="61" t="s">
        <v>659</v>
      </c>
      <c r="C365" s="61" t="s">
        <v>1396</v>
      </c>
      <c r="D365" s="62">
        <v>114725</v>
      </c>
      <c r="E365" s="62">
        <v>117397</v>
      </c>
      <c r="F365" s="62">
        <v>21963</v>
      </c>
      <c r="G365" s="62">
        <v>17590</v>
      </c>
      <c r="H365" s="62">
        <v>13615</v>
      </c>
      <c r="I365" s="62">
        <v>12086</v>
      </c>
      <c r="J365" s="62">
        <v>9640</v>
      </c>
      <c r="K365" s="62">
        <v>8495</v>
      </c>
      <c r="L365" s="62">
        <v>7170</v>
      </c>
      <c r="M365" s="62">
        <v>5481</v>
      </c>
      <c r="N365" s="62">
        <v>4924</v>
      </c>
      <c r="O365" s="62">
        <v>2960</v>
      </c>
      <c r="P365" s="62">
        <v>3486</v>
      </c>
      <c r="Q365" s="62">
        <v>1768</v>
      </c>
      <c r="R365" s="62">
        <v>2323</v>
      </c>
      <c r="S365" s="62">
        <v>1006</v>
      </c>
      <c r="T365" s="62">
        <v>1224</v>
      </c>
      <c r="U365" s="62">
        <v>545</v>
      </c>
      <c r="V365" s="62">
        <v>449</v>
      </c>
      <c r="W365" s="62">
        <v>23567</v>
      </c>
      <c r="X365" s="62">
        <v>18890</v>
      </c>
      <c r="Y365" s="62">
        <v>14357</v>
      </c>
      <c r="Z365" s="62">
        <v>11838</v>
      </c>
      <c r="AA365" s="62">
        <v>8380</v>
      </c>
      <c r="AB365" s="62">
        <v>7273</v>
      </c>
      <c r="AC365" s="62">
        <v>6931</v>
      </c>
      <c r="AD365" s="62">
        <v>5695</v>
      </c>
      <c r="AE365" s="62">
        <v>5223</v>
      </c>
      <c r="AF365" s="62">
        <v>3757</v>
      </c>
      <c r="AG365" s="62">
        <v>3491</v>
      </c>
      <c r="AH365" s="62">
        <v>2439</v>
      </c>
      <c r="AI365" s="62">
        <v>2293</v>
      </c>
      <c r="AJ365" s="62">
        <v>1172</v>
      </c>
      <c r="AK365" s="62">
        <v>1097</v>
      </c>
      <c r="AL365" s="62">
        <v>645</v>
      </c>
      <c r="AM365" s="62">
        <v>349</v>
      </c>
      <c r="AN365" s="61">
        <f t="shared" si="6"/>
        <v>232122</v>
      </c>
    </row>
    <row r="366" spans="1:40" hidden="1" x14ac:dyDescent="0.25">
      <c r="A366" s="61" t="s">
        <v>265</v>
      </c>
      <c r="B366" s="61" t="s">
        <v>271</v>
      </c>
      <c r="C366" s="61" t="s">
        <v>1020</v>
      </c>
      <c r="D366" s="62">
        <v>114050</v>
      </c>
      <c r="E366" s="62">
        <v>117226</v>
      </c>
      <c r="F366" s="62">
        <v>19788</v>
      </c>
      <c r="G366" s="62">
        <v>17723</v>
      </c>
      <c r="H366" s="62">
        <v>14740</v>
      </c>
      <c r="I366" s="62">
        <v>11382</v>
      </c>
      <c r="J366" s="62">
        <v>9744</v>
      </c>
      <c r="K366" s="62">
        <v>9123</v>
      </c>
      <c r="L366" s="62">
        <v>7863</v>
      </c>
      <c r="M366" s="62">
        <v>6306</v>
      </c>
      <c r="N366" s="62">
        <v>4745</v>
      </c>
      <c r="O366" s="62">
        <v>3346</v>
      </c>
      <c r="P366" s="62">
        <v>2629</v>
      </c>
      <c r="Q366" s="62">
        <v>2043</v>
      </c>
      <c r="R366" s="62">
        <v>1370</v>
      </c>
      <c r="S366" s="62">
        <v>1216</v>
      </c>
      <c r="T366" s="62">
        <v>938</v>
      </c>
      <c r="U366" s="62">
        <v>596</v>
      </c>
      <c r="V366" s="62">
        <v>498</v>
      </c>
      <c r="W366" s="62">
        <v>20016</v>
      </c>
      <c r="X366" s="62">
        <v>17457</v>
      </c>
      <c r="Y366" s="62">
        <v>15206</v>
      </c>
      <c r="Z366" s="62">
        <v>13474</v>
      </c>
      <c r="AA366" s="62">
        <v>8408</v>
      </c>
      <c r="AB366" s="62">
        <v>8190</v>
      </c>
      <c r="AC366" s="62">
        <v>7218</v>
      </c>
      <c r="AD366" s="62">
        <v>7378</v>
      </c>
      <c r="AE366" s="62">
        <v>5372</v>
      </c>
      <c r="AF366" s="62">
        <v>4249</v>
      </c>
      <c r="AG366" s="62">
        <v>3067</v>
      </c>
      <c r="AH366" s="62">
        <v>2368</v>
      </c>
      <c r="AI366" s="62">
        <v>1698</v>
      </c>
      <c r="AJ366" s="62">
        <v>1349</v>
      </c>
      <c r="AK366" s="62">
        <v>808</v>
      </c>
      <c r="AL366" s="62">
        <v>562</v>
      </c>
      <c r="AM366" s="62">
        <v>406</v>
      </c>
      <c r="AN366" s="61">
        <f t="shared" si="6"/>
        <v>231276</v>
      </c>
    </row>
    <row r="367" spans="1:40" hidden="1" x14ac:dyDescent="0.25">
      <c r="A367" s="61" t="s">
        <v>166</v>
      </c>
      <c r="B367" s="61" t="s">
        <v>167</v>
      </c>
      <c r="C367" s="61" t="s">
        <v>1041</v>
      </c>
      <c r="D367" s="62">
        <v>114733</v>
      </c>
      <c r="E367" s="62">
        <v>116505</v>
      </c>
      <c r="F367" s="62">
        <v>13609</v>
      </c>
      <c r="G367" s="62">
        <v>14141</v>
      </c>
      <c r="H367" s="62">
        <v>14248</v>
      </c>
      <c r="I367" s="62">
        <v>12809</v>
      </c>
      <c r="J367" s="62">
        <v>9709</v>
      </c>
      <c r="K367" s="62">
        <v>8322</v>
      </c>
      <c r="L367" s="62">
        <v>7491</v>
      </c>
      <c r="M367" s="62">
        <v>7514</v>
      </c>
      <c r="N367" s="62">
        <v>6025</v>
      </c>
      <c r="O367" s="62">
        <v>5506</v>
      </c>
      <c r="P367" s="62">
        <v>3931</v>
      </c>
      <c r="Q367" s="62">
        <v>3698</v>
      </c>
      <c r="R367" s="62">
        <v>3378</v>
      </c>
      <c r="S367" s="62">
        <v>2571</v>
      </c>
      <c r="T367" s="62">
        <v>846</v>
      </c>
      <c r="U367" s="62">
        <v>602</v>
      </c>
      <c r="V367" s="62">
        <v>333</v>
      </c>
      <c r="W367" s="62">
        <v>14433</v>
      </c>
      <c r="X367" s="62">
        <v>15308</v>
      </c>
      <c r="Y367" s="62">
        <v>15279</v>
      </c>
      <c r="Z367" s="62">
        <v>14289</v>
      </c>
      <c r="AA367" s="62">
        <v>11563</v>
      </c>
      <c r="AB367" s="62">
        <v>8561</v>
      </c>
      <c r="AC367" s="62">
        <v>6791</v>
      </c>
      <c r="AD367" s="62">
        <v>6211</v>
      </c>
      <c r="AE367" s="62">
        <v>5744</v>
      </c>
      <c r="AF367" s="62">
        <v>5077</v>
      </c>
      <c r="AG367" s="62">
        <v>4050</v>
      </c>
      <c r="AH367" s="62">
        <v>3128</v>
      </c>
      <c r="AI367" s="62">
        <v>2905</v>
      </c>
      <c r="AJ367" s="62">
        <v>1603</v>
      </c>
      <c r="AK367" s="62">
        <v>786</v>
      </c>
      <c r="AL367" s="62">
        <v>418</v>
      </c>
      <c r="AM367" s="62">
        <v>359</v>
      </c>
      <c r="AN367" s="61">
        <f t="shared" si="6"/>
        <v>231238</v>
      </c>
    </row>
    <row r="368" spans="1:40" hidden="1" x14ac:dyDescent="0.25">
      <c r="A368" s="61" t="s">
        <v>350</v>
      </c>
      <c r="B368" s="61" t="s">
        <v>390</v>
      </c>
      <c r="C368" s="61" t="s">
        <v>1304</v>
      </c>
      <c r="D368" s="62">
        <v>112753</v>
      </c>
      <c r="E368" s="62">
        <v>118478</v>
      </c>
      <c r="F368" s="62">
        <v>23082</v>
      </c>
      <c r="G368" s="62">
        <v>17502</v>
      </c>
      <c r="H368" s="62">
        <v>13494</v>
      </c>
      <c r="I368" s="62">
        <v>11372</v>
      </c>
      <c r="J368" s="62">
        <v>9368</v>
      </c>
      <c r="K368" s="62">
        <v>8211</v>
      </c>
      <c r="L368" s="62">
        <v>6885</v>
      </c>
      <c r="M368" s="62">
        <v>5423</v>
      </c>
      <c r="N368" s="62">
        <v>4640</v>
      </c>
      <c r="O368" s="62">
        <v>3186</v>
      </c>
      <c r="P368" s="62">
        <v>3085</v>
      </c>
      <c r="Q368" s="62">
        <v>1656</v>
      </c>
      <c r="R368" s="62">
        <v>1817</v>
      </c>
      <c r="S368" s="62">
        <v>821</v>
      </c>
      <c r="T368" s="62">
        <v>1150</v>
      </c>
      <c r="U368" s="62">
        <v>552</v>
      </c>
      <c r="V368" s="62">
        <v>509</v>
      </c>
      <c r="W368" s="62">
        <v>24709</v>
      </c>
      <c r="X368" s="62">
        <v>19300</v>
      </c>
      <c r="Y368" s="62">
        <v>15566</v>
      </c>
      <c r="Z368" s="62">
        <v>12550</v>
      </c>
      <c r="AA368" s="62">
        <v>8805</v>
      </c>
      <c r="AB368" s="62">
        <v>7423</v>
      </c>
      <c r="AC368" s="62">
        <v>6620</v>
      </c>
      <c r="AD368" s="62">
        <v>5735</v>
      </c>
      <c r="AE368" s="62">
        <v>4946</v>
      </c>
      <c r="AF368" s="62">
        <v>3558</v>
      </c>
      <c r="AG368" s="62">
        <v>3223</v>
      </c>
      <c r="AH368" s="62">
        <v>1576</v>
      </c>
      <c r="AI368" s="62">
        <v>1701</v>
      </c>
      <c r="AJ368" s="62">
        <v>701</v>
      </c>
      <c r="AK368" s="62">
        <v>1140</v>
      </c>
      <c r="AL368" s="62">
        <v>452</v>
      </c>
      <c r="AM368" s="62">
        <v>473</v>
      </c>
      <c r="AN368" s="61">
        <f t="shared" si="6"/>
        <v>231231</v>
      </c>
    </row>
    <row r="369" spans="1:40" x14ac:dyDescent="0.25">
      <c r="A369" s="61" t="s">
        <v>182</v>
      </c>
      <c r="B369" s="61" t="s">
        <v>189</v>
      </c>
      <c r="C369" s="61" t="s">
        <v>1212</v>
      </c>
      <c r="D369" s="62">
        <v>115435</v>
      </c>
      <c r="E369" s="62">
        <v>114757</v>
      </c>
      <c r="F369" s="62">
        <v>12854</v>
      </c>
      <c r="G369" s="62">
        <v>12882</v>
      </c>
      <c r="H369" s="62">
        <v>14501</v>
      </c>
      <c r="I369" s="62">
        <v>13859</v>
      </c>
      <c r="J369" s="62">
        <v>10870</v>
      </c>
      <c r="K369" s="62">
        <v>8499</v>
      </c>
      <c r="L369" s="62">
        <v>7207</v>
      </c>
      <c r="M369" s="62">
        <v>6934</v>
      </c>
      <c r="N369" s="62">
        <v>5902</v>
      </c>
      <c r="O369" s="62">
        <v>5408</v>
      </c>
      <c r="P369" s="62">
        <v>3921</v>
      </c>
      <c r="Q369" s="62">
        <v>4366</v>
      </c>
      <c r="R369" s="62">
        <v>2589</v>
      </c>
      <c r="S369" s="62">
        <v>2342</v>
      </c>
      <c r="T369" s="62">
        <v>1596</v>
      </c>
      <c r="U369" s="62">
        <v>1115</v>
      </c>
      <c r="V369" s="62">
        <v>590</v>
      </c>
      <c r="W369" s="62">
        <v>13315</v>
      </c>
      <c r="X369" s="62">
        <v>13359</v>
      </c>
      <c r="Y369" s="62">
        <v>14798</v>
      </c>
      <c r="Z369" s="62">
        <v>14544</v>
      </c>
      <c r="AA369" s="62">
        <v>12690</v>
      </c>
      <c r="AB369" s="62">
        <v>9191</v>
      </c>
      <c r="AC369" s="62">
        <v>6787</v>
      </c>
      <c r="AD369" s="62">
        <v>6036</v>
      </c>
      <c r="AE369" s="62">
        <v>5319</v>
      </c>
      <c r="AF369" s="62">
        <v>4897</v>
      </c>
      <c r="AG369" s="62">
        <v>3465</v>
      </c>
      <c r="AH369" s="62">
        <v>3710</v>
      </c>
      <c r="AI369" s="62">
        <v>2049</v>
      </c>
      <c r="AJ369" s="62">
        <v>2171</v>
      </c>
      <c r="AK369" s="62">
        <v>1179</v>
      </c>
      <c r="AL369" s="62">
        <v>796</v>
      </c>
      <c r="AM369" s="62">
        <v>451</v>
      </c>
      <c r="AN369" s="61">
        <f t="shared" si="6"/>
        <v>230192</v>
      </c>
    </row>
    <row r="370" spans="1:40" hidden="1" x14ac:dyDescent="0.25">
      <c r="A370" s="61" t="s">
        <v>221</v>
      </c>
      <c r="B370" s="61" t="s">
        <v>237</v>
      </c>
      <c r="C370" s="61" t="s">
        <v>1146</v>
      </c>
      <c r="D370" s="62">
        <v>112509</v>
      </c>
      <c r="E370" s="62">
        <v>116593</v>
      </c>
      <c r="F370" s="62">
        <v>13822</v>
      </c>
      <c r="G370" s="62">
        <v>14287</v>
      </c>
      <c r="H370" s="62">
        <v>14346</v>
      </c>
      <c r="I370" s="62">
        <v>12859</v>
      </c>
      <c r="J370" s="62">
        <v>9594</v>
      </c>
      <c r="K370" s="62">
        <v>8028</v>
      </c>
      <c r="L370" s="62">
        <v>7173</v>
      </c>
      <c r="M370" s="62">
        <v>6921</v>
      </c>
      <c r="N370" s="62">
        <v>5594</v>
      </c>
      <c r="O370" s="62">
        <v>5150</v>
      </c>
      <c r="P370" s="62">
        <v>3858</v>
      </c>
      <c r="Q370" s="62">
        <v>3506</v>
      </c>
      <c r="R370" s="62">
        <v>2381</v>
      </c>
      <c r="S370" s="62">
        <v>1865</v>
      </c>
      <c r="T370" s="62">
        <v>1485</v>
      </c>
      <c r="U370" s="62">
        <v>1022</v>
      </c>
      <c r="V370" s="62">
        <v>618</v>
      </c>
      <c r="W370" s="62">
        <v>14935</v>
      </c>
      <c r="X370" s="62">
        <v>15821</v>
      </c>
      <c r="Y370" s="62">
        <v>15613</v>
      </c>
      <c r="Z370" s="62">
        <v>14600</v>
      </c>
      <c r="AA370" s="62">
        <v>11310</v>
      </c>
      <c r="AB370" s="62">
        <v>8487</v>
      </c>
      <c r="AC370" s="62">
        <v>6650</v>
      </c>
      <c r="AD370" s="62">
        <v>6014</v>
      </c>
      <c r="AE370" s="62">
        <v>5353</v>
      </c>
      <c r="AF370" s="62">
        <v>4634</v>
      </c>
      <c r="AG370" s="62">
        <v>3578</v>
      </c>
      <c r="AH370" s="62">
        <v>3069</v>
      </c>
      <c r="AI370" s="62">
        <v>2053</v>
      </c>
      <c r="AJ370" s="62">
        <v>2012</v>
      </c>
      <c r="AK370" s="62">
        <v>1140</v>
      </c>
      <c r="AL370" s="62">
        <v>875</v>
      </c>
      <c r="AM370" s="62">
        <v>449</v>
      </c>
      <c r="AN370" s="61">
        <f t="shared" si="6"/>
        <v>229102</v>
      </c>
    </row>
    <row r="371" spans="1:40" hidden="1" x14ac:dyDescent="0.25">
      <c r="A371" s="61" t="s">
        <v>450</v>
      </c>
      <c r="B371" s="61" t="s">
        <v>2027</v>
      </c>
      <c r="C371" s="61" t="s">
        <v>1874</v>
      </c>
      <c r="D371" s="62">
        <v>113691</v>
      </c>
      <c r="E371" s="62">
        <v>115097</v>
      </c>
      <c r="F371" s="62">
        <v>20437</v>
      </c>
      <c r="G371" s="62">
        <v>16151</v>
      </c>
      <c r="H371" s="62">
        <v>14851</v>
      </c>
      <c r="I371" s="62">
        <v>12580</v>
      </c>
      <c r="J371" s="62">
        <v>9379</v>
      </c>
      <c r="K371" s="62">
        <v>8252</v>
      </c>
      <c r="L371" s="62">
        <v>6928</v>
      </c>
      <c r="M371" s="62">
        <v>5785</v>
      </c>
      <c r="N371" s="62">
        <v>4718</v>
      </c>
      <c r="O371" s="62">
        <v>3729</v>
      </c>
      <c r="P371" s="62">
        <v>2992</v>
      </c>
      <c r="Q371" s="62">
        <v>2381</v>
      </c>
      <c r="R371" s="62">
        <v>1840</v>
      </c>
      <c r="S371" s="62">
        <v>1632</v>
      </c>
      <c r="T371" s="62">
        <v>1045</v>
      </c>
      <c r="U371" s="62">
        <v>643</v>
      </c>
      <c r="V371" s="62">
        <v>348</v>
      </c>
      <c r="W371" s="62">
        <v>21283</v>
      </c>
      <c r="X371" s="62">
        <v>16620</v>
      </c>
      <c r="Y371" s="62">
        <v>14412</v>
      </c>
      <c r="Z371" s="62">
        <v>12480</v>
      </c>
      <c r="AA371" s="62">
        <v>9482</v>
      </c>
      <c r="AB371" s="62">
        <v>8216</v>
      </c>
      <c r="AC371" s="62">
        <v>7121</v>
      </c>
      <c r="AD371" s="62">
        <v>6075</v>
      </c>
      <c r="AE371" s="62">
        <v>5003</v>
      </c>
      <c r="AF371" s="62">
        <v>4087</v>
      </c>
      <c r="AG371" s="62">
        <v>3044</v>
      </c>
      <c r="AH371" s="62">
        <v>2295</v>
      </c>
      <c r="AI371" s="62">
        <v>1877</v>
      </c>
      <c r="AJ371" s="62">
        <v>1403</v>
      </c>
      <c r="AK371" s="62">
        <v>949</v>
      </c>
      <c r="AL371" s="62">
        <v>454</v>
      </c>
      <c r="AM371" s="62">
        <v>296</v>
      </c>
      <c r="AN371" s="61">
        <f t="shared" si="6"/>
        <v>228788</v>
      </c>
    </row>
    <row r="372" spans="1:40" hidden="1" x14ac:dyDescent="0.25">
      <c r="A372" s="61" t="s">
        <v>115</v>
      </c>
      <c r="B372" s="61" t="s">
        <v>132</v>
      </c>
      <c r="C372" s="61" t="s">
        <v>1063</v>
      </c>
      <c r="D372" s="62">
        <v>114481</v>
      </c>
      <c r="E372" s="62">
        <v>114255</v>
      </c>
      <c r="F372" s="62">
        <v>19264</v>
      </c>
      <c r="G372" s="62">
        <v>16673</v>
      </c>
      <c r="H372" s="62">
        <v>14295</v>
      </c>
      <c r="I372" s="62">
        <v>12324</v>
      </c>
      <c r="J372" s="62">
        <v>8919</v>
      </c>
      <c r="K372" s="62">
        <v>8046</v>
      </c>
      <c r="L372" s="62">
        <v>7412</v>
      </c>
      <c r="M372" s="62">
        <v>6285</v>
      </c>
      <c r="N372" s="62">
        <v>5832</v>
      </c>
      <c r="O372" s="62">
        <v>3753</v>
      </c>
      <c r="P372" s="62">
        <v>3420</v>
      </c>
      <c r="Q372" s="62">
        <v>2249</v>
      </c>
      <c r="R372" s="62">
        <v>2548</v>
      </c>
      <c r="S372" s="62">
        <v>1509</v>
      </c>
      <c r="T372" s="62">
        <v>1042</v>
      </c>
      <c r="U372" s="62">
        <v>564</v>
      </c>
      <c r="V372" s="62">
        <v>346</v>
      </c>
      <c r="W372" s="62">
        <v>20359</v>
      </c>
      <c r="X372" s="62">
        <v>17656</v>
      </c>
      <c r="Y372" s="62">
        <v>14872</v>
      </c>
      <c r="Z372" s="62">
        <v>12551</v>
      </c>
      <c r="AA372" s="62">
        <v>8865</v>
      </c>
      <c r="AB372" s="62">
        <v>7393</v>
      </c>
      <c r="AC372" s="62">
        <v>6559</v>
      </c>
      <c r="AD372" s="62">
        <v>5906</v>
      </c>
      <c r="AE372" s="62">
        <v>5049</v>
      </c>
      <c r="AF372" s="62">
        <v>4093</v>
      </c>
      <c r="AG372" s="62">
        <v>3235</v>
      </c>
      <c r="AH372" s="62">
        <v>2177</v>
      </c>
      <c r="AI372" s="62">
        <v>2071</v>
      </c>
      <c r="AJ372" s="62">
        <v>1378</v>
      </c>
      <c r="AK372" s="62">
        <v>992</v>
      </c>
      <c r="AL372" s="62">
        <v>700</v>
      </c>
      <c r="AM372" s="62">
        <v>399</v>
      </c>
      <c r="AN372" s="61">
        <f t="shared" si="6"/>
        <v>228736</v>
      </c>
    </row>
    <row r="373" spans="1:40" hidden="1" x14ac:dyDescent="0.25">
      <c r="A373" s="61" t="s">
        <v>38</v>
      </c>
      <c r="B373" s="61" t="s">
        <v>59</v>
      </c>
      <c r="C373" s="61" t="s">
        <v>1024</v>
      </c>
      <c r="D373" s="62">
        <v>113570</v>
      </c>
      <c r="E373" s="62">
        <v>114906</v>
      </c>
      <c r="F373" s="62">
        <v>13791</v>
      </c>
      <c r="G373" s="62">
        <v>14098</v>
      </c>
      <c r="H373" s="62">
        <v>14006</v>
      </c>
      <c r="I373" s="62">
        <v>12468</v>
      </c>
      <c r="J373" s="62">
        <v>9474</v>
      </c>
      <c r="K373" s="62">
        <v>8216</v>
      </c>
      <c r="L373" s="62">
        <v>7398</v>
      </c>
      <c r="M373" s="62">
        <v>7293</v>
      </c>
      <c r="N373" s="62">
        <v>5928</v>
      </c>
      <c r="O373" s="62">
        <v>5453</v>
      </c>
      <c r="P373" s="62">
        <v>3970</v>
      </c>
      <c r="Q373" s="62">
        <v>3554</v>
      </c>
      <c r="R373" s="62">
        <v>3053</v>
      </c>
      <c r="S373" s="62">
        <v>2568</v>
      </c>
      <c r="T373" s="62">
        <v>1129</v>
      </c>
      <c r="U373" s="62">
        <v>813</v>
      </c>
      <c r="V373" s="62">
        <v>358</v>
      </c>
      <c r="W373" s="62">
        <v>14566</v>
      </c>
      <c r="X373" s="62">
        <v>15117</v>
      </c>
      <c r="Y373" s="62">
        <v>14944</v>
      </c>
      <c r="Z373" s="62">
        <v>13779</v>
      </c>
      <c r="AA373" s="62">
        <v>10956</v>
      </c>
      <c r="AB373" s="62">
        <v>8227</v>
      </c>
      <c r="AC373" s="62">
        <v>6632</v>
      </c>
      <c r="AD373" s="62">
        <v>6162</v>
      </c>
      <c r="AE373" s="62">
        <v>5680</v>
      </c>
      <c r="AF373" s="62">
        <v>5010</v>
      </c>
      <c r="AG373" s="62">
        <v>3644</v>
      </c>
      <c r="AH373" s="62">
        <v>3549</v>
      </c>
      <c r="AI373" s="62">
        <v>2428</v>
      </c>
      <c r="AJ373" s="62">
        <v>2043</v>
      </c>
      <c r="AK373" s="62">
        <v>1060</v>
      </c>
      <c r="AL373" s="62">
        <v>719</v>
      </c>
      <c r="AM373" s="62">
        <v>390</v>
      </c>
      <c r="AN373" s="61">
        <f t="shared" si="6"/>
        <v>228476</v>
      </c>
    </row>
    <row r="374" spans="1:40" hidden="1" x14ac:dyDescent="0.25">
      <c r="A374" s="61" t="s">
        <v>429</v>
      </c>
      <c r="B374" s="61" t="s">
        <v>430</v>
      </c>
      <c r="C374" s="61" t="s">
        <v>1239</v>
      </c>
      <c r="D374" s="62">
        <v>113672</v>
      </c>
      <c r="E374" s="62">
        <v>114485</v>
      </c>
      <c r="F374" s="62">
        <v>22312</v>
      </c>
      <c r="G374" s="62">
        <v>18696</v>
      </c>
      <c r="H374" s="62">
        <v>13019</v>
      </c>
      <c r="I374" s="62">
        <v>11615</v>
      </c>
      <c r="J374" s="62">
        <v>10151</v>
      </c>
      <c r="K374" s="62">
        <v>8511</v>
      </c>
      <c r="L374" s="62">
        <v>7034</v>
      </c>
      <c r="M374" s="62">
        <v>5167</v>
      </c>
      <c r="N374" s="62">
        <v>4651</v>
      </c>
      <c r="O374" s="62">
        <v>2913</v>
      </c>
      <c r="P374" s="62">
        <v>2933</v>
      </c>
      <c r="Q374" s="62">
        <v>1845</v>
      </c>
      <c r="R374" s="62">
        <v>1936</v>
      </c>
      <c r="S374" s="62">
        <v>964</v>
      </c>
      <c r="T374" s="62">
        <v>1035</v>
      </c>
      <c r="U374" s="62">
        <v>475</v>
      </c>
      <c r="V374" s="62">
        <v>415</v>
      </c>
      <c r="W374" s="62">
        <v>23989</v>
      </c>
      <c r="X374" s="62">
        <v>19119</v>
      </c>
      <c r="Y374" s="62">
        <v>13605</v>
      </c>
      <c r="Z374" s="62">
        <v>11036</v>
      </c>
      <c r="AA374" s="62">
        <v>8113</v>
      </c>
      <c r="AB374" s="62">
        <v>7916</v>
      </c>
      <c r="AC374" s="62">
        <v>7055</v>
      </c>
      <c r="AD374" s="62">
        <v>5725</v>
      </c>
      <c r="AE374" s="62">
        <v>4802</v>
      </c>
      <c r="AF374" s="62">
        <v>3282</v>
      </c>
      <c r="AG374" s="62">
        <v>2813</v>
      </c>
      <c r="AH374" s="62">
        <v>2159</v>
      </c>
      <c r="AI374" s="62">
        <v>1867</v>
      </c>
      <c r="AJ374" s="62">
        <v>1107</v>
      </c>
      <c r="AK374" s="62">
        <v>1050</v>
      </c>
      <c r="AL374" s="62">
        <v>445</v>
      </c>
      <c r="AM374" s="62">
        <v>402</v>
      </c>
      <c r="AN374" s="61">
        <f t="shared" si="6"/>
        <v>228157</v>
      </c>
    </row>
    <row r="375" spans="1:40" hidden="1" x14ac:dyDescent="0.25">
      <c r="A375" s="61" t="s">
        <v>350</v>
      </c>
      <c r="B375" s="61" t="s">
        <v>382</v>
      </c>
      <c r="C375" s="61" t="s">
        <v>1130</v>
      </c>
      <c r="D375" s="62">
        <v>110725</v>
      </c>
      <c r="E375" s="62">
        <v>117271</v>
      </c>
      <c r="F375" s="62">
        <v>22758</v>
      </c>
      <c r="G375" s="62">
        <v>18114</v>
      </c>
      <c r="H375" s="62">
        <v>12579</v>
      </c>
      <c r="I375" s="62">
        <v>10723</v>
      </c>
      <c r="J375" s="62">
        <v>9575</v>
      </c>
      <c r="K375" s="62">
        <v>7966</v>
      </c>
      <c r="L375" s="62">
        <v>7125</v>
      </c>
      <c r="M375" s="62">
        <v>4973</v>
      </c>
      <c r="N375" s="62">
        <v>4723</v>
      </c>
      <c r="O375" s="62">
        <v>2921</v>
      </c>
      <c r="P375" s="62">
        <v>3047</v>
      </c>
      <c r="Q375" s="62">
        <v>1408</v>
      </c>
      <c r="R375" s="62">
        <v>1985</v>
      </c>
      <c r="S375" s="62">
        <v>766</v>
      </c>
      <c r="T375" s="62">
        <v>1196</v>
      </c>
      <c r="U375" s="62">
        <v>386</v>
      </c>
      <c r="V375" s="62">
        <v>480</v>
      </c>
      <c r="W375" s="62">
        <v>23803</v>
      </c>
      <c r="X375" s="62">
        <v>19607</v>
      </c>
      <c r="Y375" s="62">
        <v>14855</v>
      </c>
      <c r="Z375" s="62">
        <v>12378</v>
      </c>
      <c r="AA375" s="62">
        <v>8753</v>
      </c>
      <c r="AB375" s="62">
        <v>7248</v>
      </c>
      <c r="AC375" s="62">
        <v>6817</v>
      </c>
      <c r="AD375" s="62">
        <v>5687</v>
      </c>
      <c r="AE375" s="62">
        <v>5100</v>
      </c>
      <c r="AF375" s="62">
        <v>3338</v>
      </c>
      <c r="AG375" s="62">
        <v>3273</v>
      </c>
      <c r="AH375" s="62">
        <v>1664</v>
      </c>
      <c r="AI375" s="62">
        <v>1954</v>
      </c>
      <c r="AJ375" s="62">
        <v>820</v>
      </c>
      <c r="AK375" s="62">
        <v>1112</v>
      </c>
      <c r="AL375" s="62">
        <v>392</v>
      </c>
      <c r="AM375" s="62">
        <v>470</v>
      </c>
      <c r="AN375" s="61">
        <f t="shared" si="6"/>
        <v>227996</v>
      </c>
    </row>
    <row r="376" spans="1:40" hidden="1" x14ac:dyDescent="0.25">
      <c r="A376" s="61" t="s">
        <v>657</v>
      </c>
      <c r="B376" s="61" t="s">
        <v>679</v>
      </c>
      <c r="C376" s="61" t="s">
        <v>1679</v>
      </c>
      <c r="D376" s="62">
        <v>112599</v>
      </c>
      <c r="E376" s="62">
        <v>115034</v>
      </c>
      <c r="F376" s="62">
        <v>21577</v>
      </c>
      <c r="G376" s="62">
        <v>17829</v>
      </c>
      <c r="H376" s="62">
        <v>12872</v>
      </c>
      <c r="I376" s="62">
        <v>10868</v>
      </c>
      <c r="J376" s="62">
        <v>9450</v>
      </c>
      <c r="K376" s="62">
        <v>8229</v>
      </c>
      <c r="L376" s="62">
        <v>7269</v>
      </c>
      <c r="M376" s="62">
        <v>5125</v>
      </c>
      <c r="N376" s="62">
        <v>5098</v>
      </c>
      <c r="O376" s="62">
        <v>2743</v>
      </c>
      <c r="P376" s="62">
        <v>3532</v>
      </c>
      <c r="Q376" s="62">
        <v>1940</v>
      </c>
      <c r="R376" s="62">
        <v>2498</v>
      </c>
      <c r="S376" s="62">
        <v>1025</v>
      </c>
      <c r="T376" s="62">
        <v>1522</v>
      </c>
      <c r="U376" s="62">
        <v>543</v>
      </c>
      <c r="V376" s="62">
        <v>479</v>
      </c>
      <c r="W376" s="62">
        <v>23155</v>
      </c>
      <c r="X376" s="62">
        <v>18640</v>
      </c>
      <c r="Y376" s="62">
        <v>14932</v>
      </c>
      <c r="Z376" s="62">
        <v>11726</v>
      </c>
      <c r="AA376" s="62">
        <v>7629</v>
      </c>
      <c r="AB376" s="62">
        <v>6754</v>
      </c>
      <c r="AC376" s="62">
        <v>6654</v>
      </c>
      <c r="AD376" s="62">
        <v>5573</v>
      </c>
      <c r="AE376" s="62">
        <v>5125</v>
      </c>
      <c r="AF376" s="62">
        <v>3260</v>
      </c>
      <c r="AG376" s="62">
        <v>3435</v>
      </c>
      <c r="AH376" s="62">
        <v>2406</v>
      </c>
      <c r="AI376" s="62">
        <v>2317</v>
      </c>
      <c r="AJ376" s="62">
        <v>1310</v>
      </c>
      <c r="AK376" s="62">
        <v>1198</v>
      </c>
      <c r="AL376" s="62">
        <v>521</v>
      </c>
      <c r="AM376" s="62">
        <v>399</v>
      </c>
      <c r="AN376" s="61">
        <f t="shared" si="6"/>
        <v>227633</v>
      </c>
    </row>
    <row r="377" spans="1:40" hidden="1" x14ac:dyDescent="0.25">
      <c r="A377" s="61" t="s">
        <v>638</v>
      </c>
      <c r="B377" s="61" t="s">
        <v>1584</v>
      </c>
      <c r="C377" s="61" t="s">
        <v>1586</v>
      </c>
      <c r="D377" s="62">
        <v>111555</v>
      </c>
      <c r="E377" s="62">
        <v>115945</v>
      </c>
      <c r="F377" s="62">
        <v>13784</v>
      </c>
      <c r="G377" s="62">
        <v>13414</v>
      </c>
      <c r="H377" s="62">
        <v>14501</v>
      </c>
      <c r="I377" s="62">
        <v>13294</v>
      </c>
      <c r="J377" s="62">
        <v>10100</v>
      </c>
      <c r="K377" s="62">
        <v>8269</v>
      </c>
      <c r="L377" s="62">
        <v>7560</v>
      </c>
      <c r="M377" s="62">
        <v>6861</v>
      </c>
      <c r="N377" s="62">
        <v>5627</v>
      </c>
      <c r="O377" s="62">
        <v>4799</v>
      </c>
      <c r="P377" s="62">
        <v>3408</v>
      </c>
      <c r="Q377" s="62">
        <v>3308</v>
      </c>
      <c r="R377" s="62">
        <v>2436</v>
      </c>
      <c r="S377" s="62">
        <v>1946</v>
      </c>
      <c r="T377" s="62">
        <v>1092</v>
      </c>
      <c r="U377" s="62">
        <v>714</v>
      </c>
      <c r="V377" s="62">
        <v>442</v>
      </c>
      <c r="W377" s="62">
        <v>15233</v>
      </c>
      <c r="X377" s="62">
        <v>14554</v>
      </c>
      <c r="Y377" s="62">
        <v>15035</v>
      </c>
      <c r="Z377" s="62">
        <v>14235</v>
      </c>
      <c r="AA377" s="62">
        <v>11362</v>
      </c>
      <c r="AB377" s="62">
        <v>8499</v>
      </c>
      <c r="AC377" s="62">
        <v>7078</v>
      </c>
      <c r="AD377" s="62">
        <v>6221</v>
      </c>
      <c r="AE377" s="62">
        <v>5840</v>
      </c>
      <c r="AF377" s="62">
        <v>4946</v>
      </c>
      <c r="AG377" s="62">
        <v>3856</v>
      </c>
      <c r="AH377" s="62">
        <v>2883</v>
      </c>
      <c r="AI377" s="62">
        <v>2408</v>
      </c>
      <c r="AJ377" s="62">
        <v>1701</v>
      </c>
      <c r="AK377" s="62">
        <v>1084</v>
      </c>
      <c r="AL377" s="62">
        <v>614</v>
      </c>
      <c r="AM377" s="62">
        <v>396</v>
      </c>
      <c r="AN377" s="61">
        <f t="shared" si="6"/>
        <v>227500</v>
      </c>
    </row>
    <row r="378" spans="1:40" hidden="1" x14ac:dyDescent="0.25">
      <c r="A378" s="61" t="s">
        <v>395</v>
      </c>
      <c r="B378" s="61" t="s">
        <v>425</v>
      </c>
      <c r="C378" s="61" t="s">
        <v>1310</v>
      </c>
      <c r="D378" s="62">
        <v>110145</v>
      </c>
      <c r="E378" s="62">
        <v>116727</v>
      </c>
      <c r="F378" s="62">
        <v>22119</v>
      </c>
      <c r="G378" s="62">
        <v>17353</v>
      </c>
      <c r="H378" s="62">
        <v>13247</v>
      </c>
      <c r="I378" s="62">
        <v>11870</v>
      </c>
      <c r="J378" s="62">
        <v>9724</v>
      </c>
      <c r="K378" s="62">
        <v>8119</v>
      </c>
      <c r="L378" s="62">
        <v>6645</v>
      </c>
      <c r="M378" s="62">
        <v>5263</v>
      </c>
      <c r="N378" s="62">
        <v>4277</v>
      </c>
      <c r="O378" s="62">
        <v>2826</v>
      </c>
      <c r="P378" s="62">
        <v>2572</v>
      </c>
      <c r="Q378" s="62">
        <v>1797</v>
      </c>
      <c r="R378" s="62">
        <v>1708</v>
      </c>
      <c r="S378" s="62">
        <v>951</v>
      </c>
      <c r="T378" s="62">
        <v>901</v>
      </c>
      <c r="U378" s="62">
        <v>387</v>
      </c>
      <c r="V378" s="62">
        <v>386</v>
      </c>
      <c r="W378" s="62">
        <v>24255</v>
      </c>
      <c r="X378" s="62">
        <v>19169</v>
      </c>
      <c r="Y378" s="62">
        <v>15492</v>
      </c>
      <c r="Z378" s="62">
        <v>12416</v>
      </c>
      <c r="AA378" s="62">
        <v>8449</v>
      </c>
      <c r="AB378" s="62">
        <v>7401</v>
      </c>
      <c r="AC378" s="62">
        <v>6815</v>
      </c>
      <c r="AD378" s="62">
        <v>5606</v>
      </c>
      <c r="AE378" s="62">
        <v>4797</v>
      </c>
      <c r="AF378" s="62">
        <v>3335</v>
      </c>
      <c r="AG378" s="62">
        <v>3049</v>
      </c>
      <c r="AH378" s="62">
        <v>1674</v>
      </c>
      <c r="AI378" s="62">
        <v>1502</v>
      </c>
      <c r="AJ378" s="62">
        <v>841</v>
      </c>
      <c r="AK378" s="62">
        <v>1069</v>
      </c>
      <c r="AL378" s="62">
        <v>497</v>
      </c>
      <c r="AM378" s="62">
        <v>360</v>
      </c>
      <c r="AN378" s="61">
        <f t="shared" si="6"/>
        <v>226872</v>
      </c>
    </row>
    <row r="379" spans="1:40" hidden="1" x14ac:dyDescent="0.25">
      <c r="A379" s="61" t="s">
        <v>68</v>
      </c>
      <c r="B379" s="61" t="s">
        <v>84</v>
      </c>
      <c r="C379" s="61" t="s">
        <v>1193</v>
      </c>
      <c r="D379" s="62">
        <v>108723</v>
      </c>
      <c r="E379" s="62">
        <v>118072</v>
      </c>
      <c r="F379" s="62">
        <v>11569</v>
      </c>
      <c r="G379" s="62">
        <v>12635</v>
      </c>
      <c r="H379" s="62">
        <v>14599</v>
      </c>
      <c r="I379" s="62">
        <v>13884</v>
      </c>
      <c r="J379" s="62">
        <v>11085</v>
      </c>
      <c r="K379" s="62">
        <v>9628</v>
      </c>
      <c r="L379" s="62">
        <v>7624</v>
      </c>
      <c r="M379" s="62">
        <v>6739</v>
      </c>
      <c r="N379" s="62">
        <v>5325</v>
      </c>
      <c r="O379" s="62">
        <v>4715</v>
      </c>
      <c r="P379" s="62">
        <v>2849</v>
      </c>
      <c r="Q379" s="62">
        <v>3093</v>
      </c>
      <c r="R379" s="62">
        <v>1681</v>
      </c>
      <c r="S379" s="62">
        <v>1539</v>
      </c>
      <c r="T379" s="62">
        <v>848</v>
      </c>
      <c r="U379" s="62">
        <v>573</v>
      </c>
      <c r="V379" s="62">
        <v>337</v>
      </c>
      <c r="W379" s="62">
        <v>11597</v>
      </c>
      <c r="X379" s="62">
        <v>13119</v>
      </c>
      <c r="Y379" s="62">
        <v>15124</v>
      </c>
      <c r="Z379" s="62">
        <v>14993</v>
      </c>
      <c r="AA379" s="62">
        <v>12535</v>
      </c>
      <c r="AB379" s="62">
        <v>10873</v>
      </c>
      <c r="AC379" s="62">
        <v>8664</v>
      </c>
      <c r="AD379" s="62">
        <v>6909</v>
      </c>
      <c r="AE379" s="62">
        <v>5998</v>
      </c>
      <c r="AF379" s="62">
        <v>5400</v>
      </c>
      <c r="AG379" s="62">
        <v>4023</v>
      </c>
      <c r="AH379" s="62">
        <v>3198</v>
      </c>
      <c r="AI379" s="62">
        <v>2199</v>
      </c>
      <c r="AJ379" s="62">
        <v>1721</v>
      </c>
      <c r="AK379" s="62">
        <v>844</v>
      </c>
      <c r="AL379" s="62">
        <v>570</v>
      </c>
      <c r="AM379" s="62">
        <v>305</v>
      </c>
      <c r="AN379" s="61">
        <f t="shared" si="6"/>
        <v>226795</v>
      </c>
    </row>
    <row r="380" spans="1:40" hidden="1" x14ac:dyDescent="0.25">
      <c r="A380" s="61" t="s">
        <v>350</v>
      </c>
      <c r="B380" s="61" t="s">
        <v>369</v>
      </c>
      <c r="C380" s="61" t="s">
        <v>1304</v>
      </c>
      <c r="D380" s="62">
        <v>102977</v>
      </c>
      <c r="E380" s="62">
        <v>123698</v>
      </c>
      <c r="F380" s="62">
        <v>20136</v>
      </c>
      <c r="G380" s="62">
        <v>16617</v>
      </c>
      <c r="H380" s="62">
        <v>11325</v>
      </c>
      <c r="I380" s="62">
        <v>10393</v>
      </c>
      <c r="J380" s="62">
        <v>9125</v>
      </c>
      <c r="K380" s="62">
        <v>7818</v>
      </c>
      <c r="L380" s="62">
        <v>6688</v>
      </c>
      <c r="M380" s="62">
        <v>4665</v>
      </c>
      <c r="N380" s="62">
        <v>4497</v>
      </c>
      <c r="O380" s="62">
        <v>2621</v>
      </c>
      <c r="P380" s="62">
        <v>2847</v>
      </c>
      <c r="Q380" s="62">
        <v>1311</v>
      </c>
      <c r="R380" s="62">
        <v>1926</v>
      </c>
      <c r="S380" s="62">
        <v>896</v>
      </c>
      <c r="T380" s="62">
        <v>1183</v>
      </c>
      <c r="U380" s="62">
        <v>451</v>
      </c>
      <c r="V380" s="62">
        <v>478</v>
      </c>
      <c r="W380" s="62">
        <v>22242</v>
      </c>
      <c r="X380" s="62">
        <v>20392</v>
      </c>
      <c r="Y380" s="62">
        <v>18006</v>
      </c>
      <c r="Z380" s="62">
        <v>15781</v>
      </c>
      <c r="AA380" s="62">
        <v>10305</v>
      </c>
      <c r="AB380" s="62">
        <v>7742</v>
      </c>
      <c r="AC380" s="62">
        <v>6675</v>
      </c>
      <c r="AD380" s="62">
        <v>5369</v>
      </c>
      <c r="AE380" s="62">
        <v>4835</v>
      </c>
      <c r="AF380" s="62">
        <v>2975</v>
      </c>
      <c r="AG380" s="62">
        <v>3041</v>
      </c>
      <c r="AH380" s="62">
        <v>1621</v>
      </c>
      <c r="AI380" s="62">
        <v>1803</v>
      </c>
      <c r="AJ380" s="62">
        <v>920</v>
      </c>
      <c r="AK380" s="62">
        <v>1105</v>
      </c>
      <c r="AL380" s="62">
        <v>417</v>
      </c>
      <c r="AM380" s="62">
        <v>469</v>
      </c>
      <c r="AN380" s="61">
        <f t="shared" si="6"/>
        <v>226675</v>
      </c>
    </row>
    <row r="381" spans="1:40" hidden="1" x14ac:dyDescent="0.25">
      <c r="A381" s="61" t="s">
        <v>240</v>
      </c>
      <c r="B381" s="61" t="s">
        <v>246</v>
      </c>
      <c r="C381" s="61" t="s">
        <v>1822</v>
      </c>
      <c r="D381" s="62">
        <v>111681</v>
      </c>
      <c r="E381" s="62">
        <v>114596</v>
      </c>
      <c r="F381" s="62">
        <v>12576</v>
      </c>
      <c r="G381" s="62">
        <v>13146</v>
      </c>
      <c r="H381" s="62">
        <v>17431</v>
      </c>
      <c r="I381" s="62">
        <v>14051</v>
      </c>
      <c r="J381" s="62">
        <v>9050</v>
      </c>
      <c r="K381" s="62">
        <v>7606</v>
      </c>
      <c r="L381" s="62">
        <v>6763</v>
      </c>
      <c r="M381" s="62">
        <v>6702</v>
      </c>
      <c r="N381" s="62">
        <v>5497</v>
      </c>
      <c r="O381" s="62">
        <v>5163</v>
      </c>
      <c r="P381" s="62">
        <v>3434</v>
      </c>
      <c r="Q381" s="62">
        <v>3221</v>
      </c>
      <c r="R381" s="62">
        <v>2410</v>
      </c>
      <c r="S381" s="62">
        <v>2134</v>
      </c>
      <c r="T381" s="62">
        <v>1081</v>
      </c>
      <c r="U381" s="62">
        <v>919</v>
      </c>
      <c r="V381" s="62">
        <v>497</v>
      </c>
      <c r="W381" s="62">
        <v>13417</v>
      </c>
      <c r="X381" s="62">
        <v>13960</v>
      </c>
      <c r="Y381" s="62">
        <v>17793</v>
      </c>
      <c r="Z381" s="62">
        <v>16719</v>
      </c>
      <c r="AA381" s="62">
        <v>10622</v>
      </c>
      <c r="AB381" s="62">
        <v>7818</v>
      </c>
      <c r="AC381" s="62">
        <v>6216</v>
      </c>
      <c r="AD381" s="62">
        <v>5686</v>
      </c>
      <c r="AE381" s="62">
        <v>5231</v>
      </c>
      <c r="AF381" s="62">
        <v>4628</v>
      </c>
      <c r="AG381" s="62">
        <v>3819</v>
      </c>
      <c r="AH381" s="62">
        <v>2652</v>
      </c>
      <c r="AI381" s="62">
        <v>2024</v>
      </c>
      <c r="AJ381" s="62">
        <v>1531</v>
      </c>
      <c r="AK381" s="62">
        <v>1145</v>
      </c>
      <c r="AL381" s="62">
        <v>887</v>
      </c>
      <c r="AM381" s="62">
        <v>448</v>
      </c>
      <c r="AN381" s="61">
        <f t="shared" si="6"/>
        <v>226277</v>
      </c>
    </row>
    <row r="382" spans="1:40" hidden="1" x14ac:dyDescent="0.25">
      <c r="A382" s="61" t="s">
        <v>574</v>
      </c>
      <c r="B382" s="61" t="s">
        <v>587</v>
      </c>
      <c r="C382" s="61" t="s">
        <v>1115</v>
      </c>
      <c r="D382" s="62">
        <v>113112</v>
      </c>
      <c r="E382" s="62">
        <v>112804</v>
      </c>
      <c r="F382" s="62">
        <v>13283</v>
      </c>
      <c r="G382" s="62">
        <v>14031</v>
      </c>
      <c r="H382" s="62">
        <v>14124</v>
      </c>
      <c r="I382" s="62">
        <v>12599</v>
      </c>
      <c r="J382" s="62">
        <v>9360</v>
      </c>
      <c r="K382" s="62">
        <v>8160</v>
      </c>
      <c r="L382" s="62">
        <v>7094</v>
      </c>
      <c r="M382" s="62">
        <v>7078</v>
      </c>
      <c r="N382" s="62">
        <v>6076</v>
      </c>
      <c r="O382" s="62">
        <v>5582</v>
      </c>
      <c r="P382" s="62">
        <v>4140</v>
      </c>
      <c r="Q382" s="62">
        <v>3848</v>
      </c>
      <c r="R382" s="62">
        <v>3035</v>
      </c>
      <c r="S382" s="62">
        <v>2096</v>
      </c>
      <c r="T382" s="62">
        <v>1431</v>
      </c>
      <c r="U382" s="62">
        <v>678</v>
      </c>
      <c r="V382" s="62">
        <v>497</v>
      </c>
      <c r="W382" s="62">
        <v>13430</v>
      </c>
      <c r="X382" s="62">
        <v>14825</v>
      </c>
      <c r="Y382" s="62">
        <v>14871</v>
      </c>
      <c r="Z382" s="62">
        <v>14145</v>
      </c>
      <c r="AA382" s="62">
        <v>10937</v>
      </c>
      <c r="AB382" s="62">
        <v>8289</v>
      </c>
      <c r="AC382" s="62">
        <v>6662</v>
      </c>
      <c r="AD382" s="62">
        <v>5769</v>
      </c>
      <c r="AE382" s="62">
        <v>5549</v>
      </c>
      <c r="AF382" s="62">
        <v>4736</v>
      </c>
      <c r="AG382" s="62">
        <v>3984</v>
      </c>
      <c r="AH382" s="62">
        <v>2795</v>
      </c>
      <c r="AI382" s="62">
        <v>2354</v>
      </c>
      <c r="AJ382" s="62">
        <v>1929</v>
      </c>
      <c r="AK382" s="62">
        <v>1433</v>
      </c>
      <c r="AL382" s="62">
        <v>640</v>
      </c>
      <c r="AM382" s="62">
        <v>456</v>
      </c>
      <c r="AN382" s="61">
        <f t="shared" si="6"/>
        <v>225916</v>
      </c>
    </row>
    <row r="383" spans="1:40" hidden="1" x14ac:dyDescent="0.25">
      <c r="A383" s="61" t="s">
        <v>622</v>
      </c>
      <c r="B383" s="61" t="s">
        <v>635</v>
      </c>
      <c r="C383" s="61" t="s">
        <v>1329</v>
      </c>
      <c r="D383" s="62">
        <v>111798</v>
      </c>
      <c r="E383" s="62">
        <v>113715</v>
      </c>
      <c r="F383" s="62">
        <v>20781</v>
      </c>
      <c r="G383" s="62">
        <v>17136</v>
      </c>
      <c r="H383" s="62">
        <v>14006</v>
      </c>
      <c r="I383" s="62">
        <v>11783</v>
      </c>
      <c r="J383" s="62">
        <v>9780</v>
      </c>
      <c r="K383" s="62">
        <v>8451</v>
      </c>
      <c r="L383" s="62">
        <v>6652</v>
      </c>
      <c r="M383" s="62">
        <v>5469</v>
      </c>
      <c r="N383" s="62">
        <v>4060</v>
      </c>
      <c r="O383" s="62">
        <v>3130</v>
      </c>
      <c r="P383" s="62">
        <v>2488</v>
      </c>
      <c r="Q383" s="62">
        <v>2290</v>
      </c>
      <c r="R383" s="62">
        <v>1712</v>
      </c>
      <c r="S383" s="62">
        <v>1704</v>
      </c>
      <c r="T383" s="62">
        <v>1220</v>
      </c>
      <c r="U383" s="62">
        <v>708</v>
      </c>
      <c r="V383" s="62">
        <v>428</v>
      </c>
      <c r="W383" s="62">
        <v>21014</v>
      </c>
      <c r="X383" s="62">
        <v>17817</v>
      </c>
      <c r="Y383" s="62">
        <v>14445</v>
      </c>
      <c r="Z383" s="62">
        <v>12155</v>
      </c>
      <c r="AA383" s="62">
        <v>8699</v>
      </c>
      <c r="AB383" s="62">
        <v>8519</v>
      </c>
      <c r="AC383" s="62">
        <v>7593</v>
      </c>
      <c r="AD383" s="62">
        <v>6550</v>
      </c>
      <c r="AE383" s="62">
        <v>4822</v>
      </c>
      <c r="AF383" s="62">
        <v>3457</v>
      </c>
      <c r="AG383" s="62">
        <v>2379</v>
      </c>
      <c r="AH383" s="62">
        <v>1955</v>
      </c>
      <c r="AI383" s="62">
        <v>1315</v>
      </c>
      <c r="AJ383" s="62">
        <v>1209</v>
      </c>
      <c r="AK383" s="62">
        <v>828</v>
      </c>
      <c r="AL383" s="62">
        <v>633</v>
      </c>
      <c r="AM383" s="62">
        <v>325</v>
      </c>
      <c r="AN383" s="61">
        <f t="shared" si="6"/>
        <v>225513</v>
      </c>
    </row>
    <row r="384" spans="1:40" x14ac:dyDescent="0.25">
      <c r="A384" s="61" t="s">
        <v>182</v>
      </c>
      <c r="B384" s="61" t="s">
        <v>186</v>
      </c>
      <c r="C384" s="61" t="s">
        <v>1412</v>
      </c>
      <c r="D384" s="62">
        <v>110545</v>
      </c>
      <c r="E384" s="62">
        <v>114430</v>
      </c>
      <c r="F384" s="62">
        <v>13554</v>
      </c>
      <c r="G384" s="62">
        <v>14128</v>
      </c>
      <c r="H384" s="62">
        <v>13895</v>
      </c>
      <c r="I384" s="62">
        <v>12377</v>
      </c>
      <c r="J384" s="62">
        <v>9269</v>
      </c>
      <c r="K384" s="62">
        <v>8004</v>
      </c>
      <c r="L384" s="62">
        <v>7192</v>
      </c>
      <c r="M384" s="62">
        <v>7155</v>
      </c>
      <c r="N384" s="62">
        <v>5677</v>
      </c>
      <c r="O384" s="62">
        <v>5193</v>
      </c>
      <c r="P384" s="62">
        <v>3730</v>
      </c>
      <c r="Q384" s="62">
        <v>3352</v>
      </c>
      <c r="R384" s="62">
        <v>2756</v>
      </c>
      <c r="S384" s="62">
        <v>1765</v>
      </c>
      <c r="T384" s="62">
        <v>1339</v>
      </c>
      <c r="U384" s="62">
        <v>669</v>
      </c>
      <c r="V384" s="62">
        <v>490</v>
      </c>
      <c r="W384" s="62">
        <v>14503</v>
      </c>
      <c r="X384" s="62">
        <v>15191</v>
      </c>
      <c r="Y384" s="62">
        <v>14902</v>
      </c>
      <c r="Z384" s="62">
        <v>13818</v>
      </c>
      <c r="AA384" s="62">
        <v>10888</v>
      </c>
      <c r="AB384" s="62">
        <v>8229</v>
      </c>
      <c r="AC384" s="62">
        <v>6914</v>
      </c>
      <c r="AD384" s="62">
        <v>6316</v>
      </c>
      <c r="AE384" s="62">
        <v>5731</v>
      </c>
      <c r="AF384" s="62">
        <v>4883</v>
      </c>
      <c r="AG384" s="62">
        <v>4049</v>
      </c>
      <c r="AH384" s="62">
        <v>2665</v>
      </c>
      <c r="AI384" s="62">
        <v>2238</v>
      </c>
      <c r="AJ384" s="62">
        <v>1566</v>
      </c>
      <c r="AK384" s="62">
        <v>1326</v>
      </c>
      <c r="AL384" s="62">
        <v>788</v>
      </c>
      <c r="AM384" s="62">
        <v>423</v>
      </c>
      <c r="AN384" s="61">
        <f t="shared" si="6"/>
        <v>224975</v>
      </c>
    </row>
    <row r="385" spans="1:40" hidden="1" x14ac:dyDescent="0.25">
      <c r="A385" s="61" t="s">
        <v>254</v>
      </c>
      <c r="B385" s="61" t="s">
        <v>260</v>
      </c>
      <c r="C385" s="61" t="s">
        <v>1207</v>
      </c>
      <c r="D385" s="62">
        <v>114905</v>
      </c>
      <c r="E385" s="62">
        <v>110065</v>
      </c>
      <c r="F385" s="62">
        <v>11882</v>
      </c>
      <c r="G385" s="62">
        <v>11941</v>
      </c>
      <c r="H385" s="62">
        <v>13682</v>
      </c>
      <c r="I385" s="62">
        <v>13584</v>
      </c>
      <c r="J385" s="62">
        <v>9663</v>
      </c>
      <c r="K385" s="62">
        <v>7817</v>
      </c>
      <c r="L385" s="62">
        <v>7167</v>
      </c>
      <c r="M385" s="62">
        <v>6898</v>
      </c>
      <c r="N385" s="62">
        <v>6216</v>
      </c>
      <c r="O385" s="62">
        <v>5864</v>
      </c>
      <c r="P385" s="62">
        <v>4707</v>
      </c>
      <c r="Q385" s="62">
        <v>4875</v>
      </c>
      <c r="R385" s="62">
        <v>3490</v>
      </c>
      <c r="S385" s="62">
        <v>3225</v>
      </c>
      <c r="T385" s="62">
        <v>1960</v>
      </c>
      <c r="U385" s="62">
        <v>1245</v>
      </c>
      <c r="V385" s="62">
        <v>689</v>
      </c>
      <c r="W385" s="62">
        <v>11886</v>
      </c>
      <c r="X385" s="62">
        <v>12625</v>
      </c>
      <c r="Y385" s="62">
        <v>14307</v>
      </c>
      <c r="Z385" s="62">
        <v>13836</v>
      </c>
      <c r="AA385" s="62">
        <v>10257</v>
      </c>
      <c r="AB385" s="62">
        <v>7817</v>
      </c>
      <c r="AC385" s="62">
        <v>6031</v>
      </c>
      <c r="AD385" s="62">
        <v>5533</v>
      </c>
      <c r="AE385" s="62">
        <v>5427</v>
      </c>
      <c r="AF385" s="62">
        <v>4915</v>
      </c>
      <c r="AG385" s="62">
        <v>4156</v>
      </c>
      <c r="AH385" s="62">
        <v>4001</v>
      </c>
      <c r="AI385" s="62">
        <v>3089</v>
      </c>
      <c r="AJ385" s="62">
        <v>2601</v>
      </c>
      <c r="AK385" s="62">
        <v>1794</v>
      </c>
      <c r="AL385" s="62">
        <v>1166</v>
      </c>
      <c r="AM385" s="62">
        <v>624</v>
      </c>
      <c r="AN385" s="61">
        <f t="shared" si="6"/>
        <v>224970</v>
      </c>
    </row>
    <row r="386" spans="1:40" hidden="1" x14ac:dyDescent="0.25">
      <c r="A386" s="61" t="s">
        <v>16</v>
      </c>
      <c r="B386" s="61" t="s">
        <v>19</v>
      </c>
      <c r="C386" s="61" t="s">
        <v>1507</v>
      </c>
      <c r="D386" s="62">
        <v>110754</v>
      </c>
      <c r="E386" s="62">
        <v>113312</v>
      </c>
      <c r="F386" s="62">
        <v>19397</v>
      </c>
      <c r="G386" s="62">
        <v>16711</v>
      </c>
      <c r="H386" s="62">
        <v>13374</v>
      </c>
      <c r="I386" s="62">
        <v>11080</v>
      </c>
      <c r="J386" s="62">
        <v>9630</v>
      </c>
      <c r="K386" s="62">
        <v>7967</v>
      </c>
      <c r="L386" s="62">
        <v>6954</v>
      </c>
      <c r="M386" s="62">
        <v>5559</v>
      </c>
      <c r="N386" s="62">
        <v>5143</v>
      </c>
      <c r="O386" s="62">
        <v>3435</v>
      </c>
      <c r="P386" s="62">
        <v>3144</v>
      </c>
      <c r="Q386" s="62">
        <v>2226</v>
      </c>
      <c r="R386" s="62">
        <v>2235</v>
      </c>
      <c r="S386" s="62">
        <v>1507</v>
      </c>
      <c r="T386" s="62">
        <v>1242</v>
      </c>
      <c r="U386" s="62">
        <v>627</v>
      </c>
      <c r="V386" s="62">
        <v>523</v>
      </c>
      <c r="W386" s="62">
        <v>20646</v>
      </c>
      <c r="X386" s="62">
        <v>17139</v>
      </c>
      <c r="Y386" s="62">
        <v>13643</v>
      </c>
      <c r="Z386" s="62">
        <v>11944</v>
      </c>
      <c r="AA386" s="62">
        <v>8895</v>
      </c>
      <c r="AB386" s="62">
        <v>7576</v>
      </c>
      <c r="AC386" s="62">
        <v>7090</v>
      </c>
      <c r="AD386" s="62">
        <v>6366</v>
      </c>
      <c r="AE386" s="62">
        <v>4886</v>
      </c>
      <c r="AF386" s="62">
        <v>3948</v>
      </c>
      <c r="AG386" s="62">
        <v>3037</v>
      </c>
      <c r="AH386" s="62">
        <v>2601</v>
      </c>
      <c r="AI386" s="62">
        <v>1897</v>
      </c>
      <c r="AJ386" s="62">
        <v>1420</v>
      </c>
      <c r="AK386" s="62">
        <v>1118</v>
      </c>
      <c r="AL386" s="62">
        <v>666</v>
      </c>
      <c r="AM386" s="62">
        <v>440</v>
      </c>
      <c r="AN386" s="61">
        <f t="shared" ref="AN386:AN449" si="7">SUM(F386:AM386)</f>
        <v>224066</v>
      </c>
    </row>
    <row r="387" spans="1:40" x14ac:dyDescent="0.25">
      <c r="A387" s="61" t="s">
        <v>182</v>
      </c>
      <c r="B387" s="61" t="s">
        <v>190</v>
      </c>
      <c r="C387" s="61" t="s">
        <v>1212</v>
      </c>
      <c r="D387" s="62">
        <v>113113</v>
      </c>
      <c r="E387" s="62">
        <v>109617</v>
      </c>
      <c r="F387" s="62">
        <v>12945</v>
      </c>
      <c r="G387" s="62">
        <v>12338</v>
      </c>
      <c r="H387" s="62">
        <v>13982</v>
      </c>
      <c r="I387" s="62">
        <v>13513</v>
      </c>
      <c r="J387" s="62">
        <v>12292</v>
      </c>
      <c r="K387" s="62">
        <v>8539</v>
      </c>
      <c r="L387" s="62">
        <v>7079</v>
      </c>
      <c r="M387" s="62">
        <v>6616</v>
      </c>
      <c r="N387" s="62">
        <v>5347</v>
      </c>
      <c r="O387" s="62">
        <v>5186</v>
      </c>
      <c r="P387" s="62">
        <v>3536</v>
      </c>
      <c r="Q387" s="62">
        <v>3991</v>
      </c>
      <c r="R387" s="62">
        <v>2431</v>
      </c>
      <c r="S387" s="62">
        <v>2196</v>
      </c>
      <c r="T387" s="62">
        <v>1387</v>
      </c>
      <c r="U387" s="62">
        <v>1064</v>
      </c>
      <c r="V387" s="62">
        <v>671</v>
      </c>
      <c r="W387" s="62">
        <v>13503</v>
      </c>
      <c r="X387" s="62">
        <v>12612</v>
      </c>
      <c r="Y387" s="62">
        <v>13672</v>
      </c>
      <c r="Z387" s="62">
        <v>14070</v>
      </c>
      <c r="AA387" s="62">
        <v>12389</v>
      </c>
      <c r="AB387" s="62">
        <v>9159</v>
      </c>
      <c r="AC387" s="62">
        <v>6933</v>
      </c>
      <c r="AD387" s="62">
        <v>5971</v>
      </c>
      <c r="AE387" s="62">
        <v>4732</v>
      </c>
      <c r="AF387" s="62">
        <v>4339</v>
      </c>
      <c r="AG387" s="62">
        <v>3298</v>
      </c>
      <c r="AH387" s="62">
        <v>3189</v>
      </c>
      <c r="AI387" s="62">
        <v>1926</v>
      </c>
      <c r="AJ387" s="62">
        <v>1725</v>
      </c>
      <c r="AK387" s="62">
        <v>997</v>
      </c>
      <c r="AL387" s="62">
        <v>721</v>
      </c>
      <c r="AM387" s="62">
        <v>381</v>
      </c>
      <c r="AN387" s="61">
        <f t="shared" si="7"/>
        <v>222730</v>
      </c>
    </row>
    <row r="388" spans="1:40" hidden="1" x14ac:dyDescent="0.25">
      <c r="A388" s="61" t="s">
        <v>395</v>
      </c>
      <c r="B388" s="61" t="s">
        <v>420</v>
      </c>
      <c r="C388" s="61" t="s">
        <v>1348</v>
      </c>
      <c r="D388" s="62">
        <v>110932</v>
      </c>
      <c r="E388" s="62">
        <v>111339</v>
      </c>
      <c r="F388" s="62">
        <v>22645</v>
      </c>
      <c r="G388" s="62">
        <v>17986</v>
      </c>
      <c r="H388" s="62">
        <v>12731</v>
      </c>
      <c r="I388" s="62">
        <v>10589</v>
      </c>
      <c r="J388" s="62">
        <v>9394</v>
      </c>
      <c r="K388" s="62">
        <v>8075</v>
      </c>
      <c r="L388" s="62">
        <v>6979</v>
      </c>
      <c r="M388" s="62">
        <v>5295</v>
      </c>
      <c r="N388" s="62">
        <v>4845</v>
      </c>
      <c r="O388" s="62">
        <v>2896</v>
      </c>
      <c r="P388" s="62">
        <v>3069</v>
      </c>
      <c r="Q388" s="62">
        <v>1592</v>
      </c>
      <c r="R388" s="62">
        <v>1977</v>
      </c>
      <c r="S388" s="62">
        <v>859</v>
      </c>
      <c r="T388" s="62">
        <v>1199</v>
      </c>
      <c r="U388" s="62">
        <v>388</v>
      </c>
      <c r="V388" s="62">
        <v>413</v>
      </c>
      <c r="W388" s="62">
        <v>24521</v>
      </c>
      <c r="X388" s="62">
        <v>18601</v>
      </c>
      <c r="Y388" s="62">
        <v>13171</v>
      </c>
      <c r="Z388" s="62">
        <v>10199</v>
      </c>
      <c r="AA388" s="62">
        <v>7254</v>
      </c>
      <c r="AB388" s="62">
        <v>6333</v>
      </c>
      <c r="AC388" s="62">
        <v>6594</v>
      </c>
      <c r="AD388" s="62">
        <v>5622</v>
      </c>
      <c r="AE388" s="62">
        <v>5006</v>
      </c>
      <c r="AF388" s="62">
        <v>3490</v>
      </c>
      <c r="AG388" s="62">
        <v>3376</v>
      </c>
      <c r="AH388" s="62">
        <v>1955</v>
      </c>
      <c r="AI388" s="62">
        <v>2124</v>
      </c>
      <c r="AJ388" s="62">
        <v>1099</v>
      </c>
      <c r="AK388" s="62">
        <v>1155</v>
      </c>
      <c r="AL388" s="62">
        <v>500</v>
      </c>
      <c r="AM388" s="62">
        <v>339</v>
      </c>
      <c r="AN388" s="61">
        <f t="shared" si="7"/>
        <v>222271</v>
      </c>
    </row>
    <row r="389" spans="1:40" hidden="1" x14ac:dyDescent="0.25">
      <c r="A389" s="61" t="s">
        <v>657</v>
      </c>
      <c r="B389" s="61" t="s">
        <v>671</v>
      </c>
      <c r="C389" s="61" t="s">
        <v>1396</v>
      </c>
      <c r="D389" s="62">
        <v>109260</v>
      </c>
      <c r="E389" s="62">
        <v>112866</v>
      </c>
      <c r="F389" s="62">
        <v>21815</v>
      </c>
      <c r="G389" s="62">
        <v>18444</v>
      </c>
      <c r="H389" s="62">
        <v>12826</v>
      </c>
      <c r="I389" s="62">
        <v>10583</v>
      </c>
      <c r="J389" s="62">
        <v>9107</v>
      </c>
      <c r="K389" s="62">
        <v>7873</v>
      </c>
      <c r="L389" s="62">
        <v>6775</v>
      </c>
      <c r="M389" s="62">
        <v>4801</v>
      </c>
      <c r="N389" s="62">
        <v>4507</v>
      </c>
      <c r="O389" s="62">
        <v>2637</v>
      </c>
      <c r="P389" s="62">
        <v>3160</v>
      </c>
      <c r="Q389" s="62">
        <v>1661</v>
      </c>
      <c r="R389" s="62">
        <v>2053</v>
      </c>
      <c r="S389" s="62">
        <v>1041</v>
      </c>
      <c r="T389" s="62">
        <v>1097</v>
      </c>
      <c r="U389" s="62">
        <v>486</v>
      </c>
      <c r="V389" s="62">
        <v>394</v>
      </c>
      <c r="W389" s="62">
        <v>23805</v>
      </c>
      <c r="X389" s="62">
        <v>19068</v>
      </c>
      <c r="Y389" s="62">
        <v>13642</v>
      </c>
      <c r="Z389" s="62">
        <v>10968</v>
      </c>
      <c r="AA389" s="62">
        <v>7350</v>
      </c>
      <c r="AB389" s="62">
        <v>6803</v>
      </c>
      <c r="AC389" s="62">
        <v>6557</v>
      </c>
      <c r="AD389" s="62">
        <v>5863</v>
      </c>
      <c r="AE389" s="62">
        <v>5003</v>
      </c>
      <c r="AF389" s="62">
        <v>3293</v>
      </c>
      <c r="AG389" s="62">
        <v>3102</v>
      </c>
      <c r="AH389" s="62">
        <v>2324</v>
      </c>
      <c r="AI389" s="62">
        <v>2070</v>
      </c>
      <c r="AJ389" s="62">
        <v>1142</v>
      </c>
      <c r="AK389" s="62">
        <v>1056</v>
      </c>
      <c r="AL389" s="62">
        <v>499</v>
      </c>
      <c r="AM389" s="62">
        <v>321</v>
      </c>
      <c r="AN389" s="61">
        <f t="shared" si="7"/>
        <v>222126</v>
      </c>
    </row>
    <row r="390" spans="1:40" hidden="1" x14ac:dyDescent="0.25">
      <c r="A390" s="61" t="s">
        <v>395</v>
      </c>
      <c r="B390" s="61" t="s">
        <v>421</v>
      </c>
      <c r="C390" s="61" t="s">
        <v>1348</v>
      </c>
      <c r="D390" s="62">
        <v>112626</v>
      </c>
      <c r="E390" s="62">
        <v>109424</v>
      </c>
      <c r="F390" s="62">
        <v>22835</v>
      </c>
      <c r="G390" s="62">
        <v>18308</v>
      </c>
      <c r="H390" s="62">
        <v>12301</v>
      </c>
      <c r="I390" s="62">
        <v>10572</v>
      </c>
      <c r="J390" s="62">
        <v>9675</v>
      </c>
      <c r="K390" s="62">
        <v>8443</v>
      </c>
      <c r="L390" s="62">
        <v>7385</v>
      </c>
      <c r="M390" s="62">
        <v>5301</v>
      </c>
      <c r="N390" s="62">
        <v>4826</v>
      </c>
      <c r="O390" s="62">
        <v>2945</v>
      </c>
      <c r="P390" s="62">
        <v>2996</v>
      </c>
      <c r="Q390" s="62">
        <v>1765</v>
      </c>
      <c r="R390" s="62">
        <v>1954</v>
      </c>
      <c r="S390" s="62">
        <v>1038</v>
      </c>
      <c r="T390" s="62">
        <v>1225</v>
      </c>
      <c r="U390" s="62">
        <v>674</v>
      </c>
      <c r="V390" s="62">
        <v>383</v>
      </c>
      <c r="W390" s="62">
        <v>24632</v>
      </c>
      <c r="X390" s="62">
        <v>18288</v>
      </c>
      <c r="Y390" s="62">
        <v>11957</v>
      </c>
      <c r="Z390" s="62">
        <v>9298</v>
      </c>
      <c r="AA390" s="62">
        <v>6746</v>
      </c>
      <c r="AB390" s="62">
        <v>6627</v>
      </c>
      <c r="AC390" s="62">
        <v>6880</v>
      </c>
      <c r="AD390" s="62">
        <v>5854</v>
      </c>
      <c r="AE390" s="62">
        <v>5256</v>
      </c>
      <c r="AF390" s="62">
        <v>3447</v>
      </c>
      <c r="AG390" s="62">
        <v>3283</v>
      </c>
      <c r="AH390" s="62">
        <v>1917</v>
      </c>
      <c r="AI390" s="62">
        <v>1912</v>
      </c>
      <c r="AJ390" s="62">
        <v>1129</v>
      </c>
      <c r="AK390" s="62">
        <v>1235</v>
      </c>
      <c r="AL390" s="62">
        <v>585</v>
      </c>
      <c r="AM390" s="62">
        <v>378</v>
      </c>
      <c r="AN390" s="61">
        <f t="shared" si="7"/>
        <v>222050</v>
      </c>
    </row>
    <row r="391" spans="1:40" hidden="1" x14ac:dyDescent="0.25">
      <c r="A391" s="61" t="s">
        <v>556</v>
      </c>
      <c r="B391" s="61" t="s">
        <v>1920</v>
      </c>
      <c r="C391" s="61" t="s">
        <v>1613</v>
      </c>
      <c r="D391" s="62">
        <v>109774</v>
      </c>
      <c r="E391" s="62">
        <v>112008</v>
      </c>
      <c r="F391" s="62">
        <v>12902</v>
      </c>
      <c r="G391" s="62">
        <v>14464</v>
      </c>
      <c r="H391" s="62">
        <v>14902</v>
      </c>
      <c r="I391" s="62">
        <v>12290</v>
      </c>
      <c r="J391" s="62">
        <v>9054</v>
      </c>
      <c r="K391" s="62">
        <v>7990</v>
      </c>
      <c r="L391" s="62">
        <v>7102</v>
      </c>
      <c r="M391" s="62">
        <v>6781</v>
      </c>
      <c r="N391" s="62">
        <v>5454</v>
      </c>
      <c r="O391" s="62">
        <v>4886</v>
      </c>
      <c r="P391" s="62">
        <v>3687</v>
      </c>
      <c r="Q391" s="62">
        <v>3231</v>
      </c>
      <c r="R391" s="62">
        <v>2189</v>
      </c>
      <c r="S391" s="62">
        <v>2120</v>
      </c>
      <c r="T391" s="62">
        <v>1457</v>
      </c>
      <c r="U391" s="62">
        <v>750</v>
      </c>
      <c r="V391" s="62">
        <v>515</v>
      </c>
      <c r="W391" s="62">
        <v>13571</v>
      </c>
      <c r="X391" s="62">
        <v>15140</v>
      </c>
      <c r="Y391" s="62">
        <v>15517</v>
      </c>
      <c r="Z391" s="62">
        <v>13865</v>
      </c>
      <c r="AA391" s="62">
        <v>10613</v>
      </c>
      <c r="AB391" s="62">
        <v>8165</v>
      </c>
      <c r="AC391" s="62">
        <v>6783</v>
      </c>
      <c r="AD391" s="62">
        <v>6022</v>
      </c>
      <c r="AE391" s="62">
        <v>5418</v>
      </c>
      <c r="AF391" s="62">
        <v>4560</v>
      </c>
      <c r="AG391" s="62">
        <v>3524</v>
      </c>
      <c r="AH391" s="62">
        <v>2607</v>
      </c>
      <c r="AI391" s="62">
        <v>1933</v>
      </c>
      <c r="AJ391" s="62">
        <v>1823</v>
      </c>
      <c r="AK391" s="62">
        <v>1249</v>
      </c>
      <c r="AL391" s="62">
        <v>784</v>
      </c>
      <c r="AM391" s="62">
        <v>434</v>
      </c>
      <c r="AN391" s="61">
        <f t="shared" si="7"/>
        <v>221782</v>
      </c>
    </row>
    <row r="392" spans="1:40" hidden="1" x14ac:dyDescent="0.25">
      <c r="A392" s="61" t="s">
        <v>512</v>
      </c>
      <c r="B392" s="61" t="s">
        <v>533</v>
      </c>
      <c r="C392" s="61" t="s">
        <v>1105</v>
      </c>
      <c r="D392" s="62">
        <v>109715</v>
      </c>
      <c r="E392" s="62">
        <v>112012</v>
      </c>
      <c r="F392" s="62">
        <v>21368</v>
      </c>
      <c r="G392" s="62">
        <v>16629</v>
      </c>
      <c r="H392" s="62">
        <v>13611</v>
      </c>
      <c r="I392" s="62">
        <v>11748</v>
      </c>
      <c r="J392" s="62">
        <v>9460</v>
      </c>
      <c r="K392" s="62">
        <v>7927</v>
      </c>
      <c r="L392" s="62">
        <v>6410</v>
      </c>
      <c r="M392" s="62">
        <v>5079</v>
      </c>
      <c r="N392" s="62">
        <v>4309</v>
      </c>
      <c r="O392" s="62">
        <v>3095</v>
      </c>
      <c r="P392" s="62">
        <v>2874</v>
      </c>
      <c r="Q392" s="62">
        <v>1990</v>
      </c>
      <c r="R392" s="62">
        <v>1824</v>
      </c>
      <c r="S392" s="62">
        <v>1288</v>
      </c>
      <c r="T392" s="62">
        <v>1073</v>
      </c>
      <c r="U392" s="62">
        <v>610</v>
      </c>
      <c r="V392" s="62">
        <v>420</v>
      </c>
      <c r="W392" s="62">
        <v>22164</v>
      </c>
      <c r="X392" s="62">
        <v>17759</v>
      </c>
      <c r="Y392" s="62">
        <v>14347</v>
      </c>
      <c r="Z392" s="62">
        <v>11269</v>
      </c>
      <c r="AA392" s="62">
        <v>8274</v>
      </c>
      <c r="AB392" s="62">
        <v>7519</v>
      </c>
      <c r="AC392" s="62">
        <v>6964</v>
      </c>
      <c r="AD392" s="62">
        <v>5843</v>
      </c>
      <c r="AE392" s="62">
        <v>4804</v>
      </c>
      <c r="AF392" s="62">
        <v>3374</v>
      </c>
      <c r="AG392" s="62">
        <v>2900</v>
      </c>
      <c r="AH392" s="62">
        <v>1910</v>
      </c>
      <c r="AI392" s="62">
        <v>1643</v>
      </c>
      <c r="AJ392" s="62">
        <v>1228</v>
      </c>
      <c r="AK392" s="62">
        <v>1071</v>
      </c>
      <c r="AL392" s="62">
        <v>535</v>
      </c>
      <c r="AM392" s="62">
        <v>408</v>
      </c>
      <c r="AN392" s="61">
        <f t="shared" si="7"/>
        <v>221727</v>
      </c>
    </row>
    <row r="393" spans="1:40" hidden="1" x14ac:dyDescent="0.25">
      <c r="A393" s="61" t="s">
        <v>450</v>
      </c>
      <c r="B393" s="61" t="s">
        <v>467</v>
      </c>
      <c r="C393" s="61" t="s">
        <v>1874</v>
      </c>
      <c r="D393" s="62">
        <v>108956</v>
      </c>
      <c r="E393" s="62">
        <v>112720</v>
      </c>
      <c r="F393" s="62">
        <v>17954</v>
      </c>
      <c r="G393" s="62">
        <v>15873</v>
      </c>
      <c r="H393" s="62">
        <v>13445</v>
      </c>
      <c r="I393" s="62">
        <v>11883</v>
      </c>
      <c r="J393" s="62">
        <v>9609</v>
      </c>
      <c r="K393" s="62">
        <v>8344</v>
      </c>
      <c r="L393" s="62">
        <v>6584</v>
      </c>
      <c r="M393" s="62">
        <v>5585</v>
      </c>
      <c r="N393" s="62">
        <v>4638</v>
      </c>
      <c r="O393" s="62">
        <v>3979</v>
      </c>
      <c r="P393" s="62">
        <v>2714</v>
      </c>
      <c r="Q393" s="62">
        <v>3171</v>
      </c>
      <c r="R393" s="62">
        <v>1508</v>
      </c>
      <c r="S393" s="62">
        <v>1824</v>
      </c>
      <c r="T393" s="62">
        <v>838</v>
      </c>
      <c r="U393" s="62">
        <v>637</v>
      </c>
      <c r="V393" s="62">
        <v>370</v>
      </c>
      <c r="W393" s="62">
        <v>20161</v>
      </c>
      <c r="X393" s="62">
        <v>16657</v>
      </c>
      <c r="Y393" s="62">
        <v>14170</v>
      </c>
      <c r="Z393" s="62">
        <v>12356</v>
      </c>
      <c r="AA393" s="62">
        <v>9304</v>
      </c>
      <c r="AB393" s="62">
        <v>7819</v>
      </c>
      <c r="AC393" s="62">
        <v>7064</v>
      </c>
      <c r="AD393" s="62">
        <v>5574</v>
      </c>
      <c r="AE393" s="62">
        <v>4992</v>
      </c>
      <c r="AF393" s="62">
        <v>3933</v>
      </c>
      <c r="AG393" s="62">
        <v>3064</v>
      </c>
      <c r="AH393" s="62">
        <v>2453</v>
      </c>
      <c r="AI393" s="62">
        <v>2072</v>
      </c>
      <c r="AJ393" s="62">
        <v>1683</v>
      </c>
      <c r="AK393" s="62">
        <v>724</v>
      </c>
      <c r="AL393" s="62">
        <v>439</v>
      </c>
      <c r="AM393" s="62">
        <v>255</v>
      </c>
      <c r="AN393" s="61">
        <f t="shared" si="7"/>
        <v>221676</v>
      </c>
    </row>
    <row r="394" spans="1:40" hidden="1" x14ac:dyDescent="0.25">
      <c r="A394" s="61" t="s">
        <v>3</v>
      </c>
      <c r="B394" s="61" t="s">
        <v>1965</v>
      </c>
      <c r="C394" s="61" t="s">
        <v>1914</v>
      </c>
      <c r="D394" s="62">
        <v>112642</v>
      </c>
      <c r="E394" s="62">
        <v>108993</v>
      </c>
      <c r="F394" s="62">
        <v>12122</v>
      </c>
      <c r="G394" s="62">
        <v>12698</v>
      </c>
      <c r="H394" s="62">
        <v>14546</v>
      </c>
      <c r="I394" s="62">
        <v>13791</v>
      </c>
      <c r="J394" s="62">
        <v>9362</v>
      </c>
      <c r="K394" s="62">
        <v>7858</v>
      </c>
      <c r="L394" s="62">
        <v>7100</v>
      </c>
      <c r="M394" s="62">
        <v>6799</v>
      </c>
      <c r="N394" s="62">
        <v>5772</v>
      </c>
      <c r="O394" s="62">
        <v>5205</v>
      </c>
      <c r="P394" s="62">
        <v>4287</v>
      </c>
      <c r="Q394" s="62">
        <v>3878</v>
      </c>
      <c r="R394" s="62">
        <v>2737</v>
      </c>
      <c r="S394" s="62">
        <v>2556</v>
      </c>
      <c r="T394" s="62">
        <v>1984</v>
      </c>
      <c r="U394" s="62">
        <v>1118</v>
      </c>
      <c r="V394" s="62">
        <v>829</v>
      </c>
      <c r="W394" s="62">
        <v>12596</v>
      </c>
      <c r="X394" s="62">
        <v>13190</v>
      </c>
      <c r="Y394" s="62">
        <v>14682</v>
      </c>
      <c r="Z394" s="62">
        <v>14187</v>
      </c>
      <c r="AA394" s="62">
        <v>10438</v>
      </c>
      <c r="AB394" s="62">
        <v>7669</v>
      </c>
      <c r="AC394" s="62">
        <v>6249</v>
      </c>
      <c r="AD394" s="62">
        <v>5570</v>
      </c>
      <c r="AE394" s="62">
        <v>5138</v>
      </c>
      <c r="AF394" s="62">
        <v>4599</v>
      </c>
      <c r="AG394" s="62">
        <v>3757</v>
      </c>
      <c r="AH394" s="62">
        <v>3456</v>
      </c>
      <c r="AI394" s="62">
        <v>2204</v>
      </c>
      <c r="AJ394" s="62">
        <v>2158</v>
      </c>
      <c r="AK394" s="62">
        <v>1441</v>
      </c>
      <c r="AL394" s="62">
        <v>1075</v>
      </c>
      <c r="AM394" s="62">
        <v>584</v>
      </c>
      <c r="AN394" s="61">
        <f t="shared" si="7"/>
        <v>221635</v>
      </c>
    </row>
    <row r="395" spans="1:40" hidden="1" x14ac:dyDescent="0.25">
      <c r="A395" s="61" t="s">
        <v>512</v>
      </c>
      <c r="B395" s="61" t="s">
        <v>517</v>
      </c>
      <c r="C395" s="61" t="s">
        <v>1422</v>
      </c>
      <c r="D395" s="62">
        <v>108472</v>
      </c>
      <c r="E395" s="62">
        <v>113129</v>
      </c>
      <c r="F395" s="62">
        <v>20664</v>
      </c>
      <c r="G395" s="62">
        <v>16457</v>
      </c>
      <c r="H395" s="62">
        <v>13737</v>
      </c>
      <c r="I395" s="62">
        <v>12462</v>
      </c>
      <c r="J395" s="62">
        <v>10045</v>
      </c>
      <c r="K395" s="62">
        <v>8542</v>
      </c>
      <c r="L395" s="62">
        <v>6739</v>
      </c>
      <c r="M395" s="62">
        <v>5077</v>
      </c>
      <c r="N395" s="62">
        <v>4054</v>
      </c>
      <c r="O395" s="62">
        <v>3048</v>
      </c>
      <c r="P395" s="62">
        <v>2206</v>
      </c>
      <c r="Q395" s="62">
        <v>1634</v>
      </c>
      <c r="R395" s="62">
        <v>1132</v>
      </c>
      <c r="S395" s="62">
        <v>920</v>
      </c>
      <c r="T395" s="62">
        <v>735</v>
      </c>
      <c r="U395" s="62">
        <v>566</v>
      </c>
      <c r="V395" s="62">
        <v>454</v>
      </c>
      <c r="W395" s="62">
        <v>20823</v>
      </c>
      <c r="X395" s="62">
        <v>16112</v>
      </c>
      <c r="Y395" s="62">
        <v>13894</v>
      </c>
      <c r="Z395" s="62">
        <v>12188</v>
      </c>
      <c r="AA395" s="62">
        <v>10365</v>
      </c>
      <c r="AB395" s="62">
        <v>9028</v>
      </c>
      <c r="AC395" s="62">
        <v>7040</v>
      </c>
      <c r="AD395" s="62">
        <v>6445</v>
      </c>
      <c r="AE395" s="62">
        <v>4504</v>
      </c>
      <c r="AF395" s="62">
        <v>3911</v>
      </c>
      <c r="AG395" s="62">
        <v>2765</v>
      </c>
      <c r="AH395" s="62">
        <v>2321</v>
      </c>
      <c r="AI395" s="62">
        <v>1187</v>
      </c>
      <c r="AJ395" s="62">
        <v>1111</v>
      </c>
      <c r="AK395" s="62">
        <v>553</v>
      </c>
      <c r="AL395" s="62">
        <v>475</v>
      </c>
      <c r="AM395" s="62">
        <v>407</v>
      </c>
      <c r="AN395" s="61">
        <f t="shared" si="7"/>
        <v>221601</v>
      </c>
    </row>
    <row r="396" spans="1:40" hidden="1" x14ac:dyDescent="0.25">
      <c r="A396" s="61" t="s">
        <v>638</v>
      </c>
      <c r="B396" s="61" t="s">
        <v>1162</v>
      </c>
      <c r="C396" s="61" t="s">
        <v>1051</v>
      </c>
      <c r="D396" s="62">
        <v>107946</v>
      </c>
      <c r="E396" s="62">
        <v>113425</v>
      </c>
      <c r="F396" s="62">
        <v>12347</v>
      </c>
      <c r="G396" s="62">
        <v>13324</v>
      </c>
      <c r="H396" s="62">
        <v>13658</v>
      </c>
      <c r="I396" s="62">
        <v>12263</v>
      </c>
      <c r="J396" s="62">
        <v>9082</v>
      </c>
      <c r="K396" s="62">
        <v>7830</v>
      </c>
      <c r="L396" s="62">
        <v>7050</v>
      </c>
      <c r="M396" s="62">
        <v>7073</v>
      </c>
      <c r="N396" s="62">
        <v>5639</v>
      </c>
      <c r="O396" s="62">
        <v>5243</v>
      </c>
      <c r="P396" s="62">
        <v>3474</v>
      </c>
      <c r="Q396" s="62">
        <v>3789</v>
      </c>
      <c r="R396" s="62">
        <v>2116</v>
      </c>
      <c r="S396" s="62">
        <v>2390</v>
      </c>
      <c r="T396" s="62">
        <v>1127</v>
      </c>
      <c r="U396" s="62">
        <v>1123</v>
      </c>
      <c r="V396" s="62">
        <v>418</v>
      </c>
      <c r="W396" s="62">
        <v>13214</v>
      </c>
      <c r="X396" s="62">
        <v>14414</v>
      </c>
      <c r="Y396" s="62">
        <v>14609</v>
      </c>
      <c r="Z396" s="62">
        <v>13819</v>
      </c>
      <c r="AA396" s="62">
        <v>11096</v>
      </c>
      <c r="AB396" s="62">
        <v>8615</v>
      </c>
      <c r="AC396" s="62">
        <v>7115</v>
      </c>
      <c r="AD396" s="62">
        <v>6487</v>
      </c>
      <c r="AE396" s="62">
        <v>5778</v>
      </c>
      <c r="AF396" s="62">
        <v>4950</v>
      </c>
      <c r="AG396" s="62">
        <v>3839</v>
      </c>
      <c r="AH396" s="62">
        <v>3086</v>
      </c>
      <c r="AI396" s="62">
        <v>2404</v>
      </c>
      <c r="AJ396" s="62">
        <v>1851</v>
      </c>
      <c r="AK396" s="62">
        <v>1162</v>
      </c>
      <c r="AL396" s="62">
        <v>644</v>
      </c>
      <c r="AM396" s="62">
        <v>342</v>
      </c>
      <c r="AN396" s="61">
        <f t="shared" si="7"/>
        <v>221371</v>
      </c>
    </row>
    <row r="397" spans="1:40" hidden="1" x14ac:dyDescent="0.25">
      <c r="A397" s="61" t="s">
        <v>512</v>
      </c>
      <c r="B397" s="61" t="s">
        <v>526</v>
      </c>
      <c r="C397" s="61" t="s">
        <v>1105</v>
      </c>
      <c r="D397" s="62">
        <v>110198</v>
      </c>
      <c r="E397" s="62">
        <v>111051</v>
      </c>
      <c r="F397" s="62">
        <v>22271</v>
      </c>
      <c r="G397" s="62">
        <v>17870</v>
      </c>
      <c r="H397" s="62">
        <v>12837</v>
      </c>
      <c r="I397" s="62">
        <v>11106</v>
      </c>
      <c r="J397" s="62">
        <v>9912</v>
      </c>
      <c r="K397" s="62">
        <v>8126</v>
      </c>
      <c r="L397" s="62">
        <v>6566</v>
      </c>
      <c r="M397" s="62">
        <v>4918</v>
      </c>
      <c r="N397" s="62">
        <v>4436</v>
      </c>
      <c r="O397" s="62">
        <v>2901</v>
      </c>
      <c r="P397" s="62">
        <v>2877</v>
      </c>
      <c r="Q397" s="62">
        <v>1627</v>
      </c>
      <c r="R397" s="62">
        <v>1852</v>
      </c>
      <c r="S397" s="62">
        <v>882</v>
      </c>
      <c r="T397" s="62">
        <v>1147</v>
      </c>
      <c r="U397" s="62">
        <v>459</v>
      </c>
      <c r="V397" s="62">
        <v>411</v>
      </c>
      <c r="W397" s="62">
        <v>22679</v>
      </c>
      <c r="X397" s="62">
        <v>18178</v>
      </c>
      <c r="Y397" s="62">
        <v>13254</v>
      </c>
      <c r="Z397" s="62">
        <v>10600</v>
      </c>
      <c r="AA397" s="62">
        <v>7898</v>
      </c>
      <c r="AB397" s="62">
        <v>7624</v>
      </c>
      <c r="AC397" s="62">
        <v>7202</v>
      </c>
      <c r="AD397" s="62">
        <v>5810</v>
      </c>
      <c r="AE397" s="62">
        <v>4810</v>
      </c>
      <c r="AF397" s="62">
        <v>3264</v>
      </c>
      <c r="AG397" s="62">
        <v>2988</v>
      </c>
      <c r="AH397" s="62">
        <v>1852</v>
      </c>
      <c r="AI397" s="62">
        <v>1780</v>
      </c>
      <c r="AJ397" s="62">
        <v>1156</v>
      </c>
      <c r="AK397" s="62">
        <v>1063</v>
      </c>
      <c r="AL397" s="62">
        <v>484</v>
      </c>
      <c r="AM397" s="62">
        <v>409</v>
      </c>
      <c r="AN397" s="61">
        <f t="shared" si="7"/>
        <v>221249</v>
      </c>
    </row>
    <row r="398" spans="1:40" hidden="1" x14ac:dyDescent="0.25">
      <c r="A398" s="61" t="s">
        <v>574</v>
      </c>
      <c r="B398" s="61" t="s">
        <v>580</v>
      </c>
      <c r="C398" s="61" t="s">
        <v>1115</v>
      </c>
      <c r="D398" s="62">
        <v>108710</v>
      </c>
      <c r="E398" s="62">
        <v>111767</v>
      </c>
      <c r="F398" s="62">
        <v>12245</v>
      </c>
      <c r="G398" s="62">
        <v>13308</v>
      </c>
      <c r="H398" s="62">
        <v>14580</v>
      </c>
      <c r="I398" s="62">
        <v>12711</v>
      </c>
      <c r="J398" s="62">
        <v>8915</v>
      </c>
      <c r="K398" s="62">
        <v>7737</v>
      </c>
      <c r="L398" s="62">
        <v>7109</v>
      </c>
      <c r="M398" s="62">
        <v>7280</v>
      </c>
      <c r="N398" s="62">
        <v>5606</v>
      </c>
      <c r="O398" s="62">
        <v>5249</v>
      </c>
      <c r="P398" s="62">
        <v>3732</v>
      </c>
      <c r="Q398" s="62">
        <v>3218</v>
      </c>
      <c r="R398" s="62">
        <v>2395</v>
      </c>
      <c r="S398" s="62">
        <v>2200</v>
      </c>
      <c r="T398" s="62">
        <v>1329</v>
      </c>
      <c r="U398" s="62">
        <v>604</v>
      </c>
      <c r="V398" s="62">
        <v>492</v>
      </c>
      <c r="W398" s="62">
        <v>12973</v>
      </c>
      <c r="X398" s="62">
        <v>14483</v>
      </c>
      <c r="Y398" s="62">
        <v>15935</v>
      </c>
      <c r="Z398" s="62">
        <v>14430</v>
      </c>
      <c r="AA398" s="62">
        <v>10499</v>
      </c>
      <c r="AB398" s="62">
        <v>7826</v>
      </c>
      <c r="AC398" s="62">
        <v>6471</v>
      </c>
      <c r="AD398" s="62">
        <v>6057</v>
      </c>
      <c r="AE398" s="62">
        <v>5525</v>
      </c>
      <c r="AF398" s="62">
        <v>4911</v>
      </c>
      <c r="AG398" s="62">
        <v>3734</v>
      </c>
      <c r="AH398" s="62">
        <v>2891</v>
      </c>
      <c r="AI398" s="62">
        <v>2039</v>
      </c>
      <c r="AJ398" s="62">
        <v>1818</v>
      </c>
      <c r="AK398" s="62">
        <v>917</v>
      </c>
      <c r="AL398" s="62">
        <v>793</v>
      </c>
      <c r="AM398" s="62">
        <v>465</v>
      </c>
      <c r="AN398" s="61">
        <f t="shared" si="7"/>
        <v>220477</v>
      </c>
    </row>
    <row r="399" spans="1:40" x14ac:dyDescent="0.25">
      <c r="A399" s="61" t="s">
        <v>182</v>
      </c>
      <c r="B399" s="61" t="s">
        <v>196</v>
      </c>
      <c r="C399" s="61" t="s">
        <v>1212</v>
      </c>
      <c r="D399" s="62">
        <v>112682</v>
      </c>
      <c r="E399" s="62">
        <v>107224</v>
      </c>
      <c r="F399" s="62">
        <v>13825</v>
      </c>
      <c r="G399" s="62">
        <v>12651</v>
      </c>
      <c r="H399" s="62">
        <v>14966</v>
      </c>
      <c r="I399" s="62">
        <v>14541</v>
      </c>
      <c r="J399" s="62">
        <v>9814</v>
      </c>
      <c r="K399" s="62">
        <v>7534</v>
      </c>
      <c r="L399" s="62">
        <v>6688</v>
      </c>
      <c r="M399" s="62">
        <v>6097</v>
      </c>
      <c r="N399" s="62">
        <v>5074</v>
      </c>
      <c r="O399" s="62">
        <v>4920</v>
      </c>
      <c r="P399" s="62">
        <v>3778</v>
      </c>
      <c r="Q399" s="62">
        <v>3854</v>
      </c>
      <c r="R399" s="62">
        <v>2642</v>
      </c>
      <c r="S399" s="62">
        <v>2612</v>
      </c>
      <c r="T399" s="62">
        <v>1683</v>
      </c>
      <c r="U399" s="62">
        <v>1362</v>
      </c>
      <c r="V399" s="62">
        <v>641</v>
      </c>
      <c r="W399" s="62">
        <v>13735</v>
      </c>
      <c r="X399" s="62">
        <v>12493</v>
      </c>
      <c r="Y399" s="62">
        <v>13890</v>
      </c>
      <c r="Z399" s="62">
        <v>12688</v>
      </c>
      <c r="AA399" s="62">
        <v>10461</v>
      </c>
      <c r="AB399" s="62">
        <v>7767</v>
      </c>
      <c r="AC399" s="62">
        <v>6346</v>
      </c>
      <c r="AD399" s="62">
        <v>5928</v>
      </c>
      <c r="AE399" s="62">
        <v>5118</v>
      </c>
      <c r="AF399" s="62">
        <v>4622</v>
      </c>
      <c r="AG399" s="62">
        <v>3523</v>
      </c>
      <c r="AH399" s="62">
        <v>3365</v>
      </c>
      <c r="AI399" s="62">
        <v>2206</v>
      </c>
      <c r="AJ399" s="62">
        <v>2246</v>
      </c>
      <c r="AK399" s="62">
        <v>1295</v>
      </c>
      <c r="AL399" s="62">
        <v>1144</v>
      </c>
      <c r="AM399" s="62">
        <v>397</v>
      </c>
      <c r="AN399" s="61">
        <f t="shared" si="7"/>
        <v>219906</v>
      </c>
    </row>
    <row r="400" spans="1:40" hidden="1" x14ac:dyDescent="0.25">
      <c r="A400" s="61" t="s">
        <v>38</v>
      </c>
      <c r="B400" s="61" t="s">
        <v>51</v>
      </c>
      <c r="C400" s="61" t="s">
        <v>1024</v>
      </c>
      <c r="D400" s="62">
        <v>107809</v>
      </c>
      <c r="E400" s="62">
        <v>111551</v>
      </c>
      <c r="F400" s="62">
        <v>11314</v>
      </c>
      <c r="G400" s="62">
        <v>11904</v>
      </c>
      <c r="H400" s="62">
        <v>13936</v>
      </c>
      <c r="I400" s="62">
        <v>14707</v>
      </c>
      <c r="J400" s="62">
        <v>10770</v>
      </c>
      <c r="K400" s="62">
        <v>8184</v>
      </c>
      <c r="L400" s="62">
        <v>7195</v>
      </c>
      <c r="M400" s="62">
        <v>6714</v>
      </c>
      <c r="N400" s="62">
        <v>5385</v>
      </c>
      <c r="O400" s="62">
        <v>4886</v>
      </c>
      <c r="P400" s="62">
        <v>3756</v>
      </c>
      <c r="Q400" s="62">
        <v>2910</v>
      </c>
      <c r="R400" s="62">
        <v>2437</v>
      </c>
      <c r="S400" s="62">
        <v>1694</v>
      </c>
      <c r="T400" s="62">
        <v>1129</v>
      </c>
      <c r="U400" s="62">
        <v>578</v>
      </c>
      <c r="V400" s="62">
        <v>310</v>
      </c>
      <c r="W400" s="62">
        <v>11777</v>
      </c>
      <c r="X400" s="62">
        <v>12251</v>
      </c>
      <c r="Y400" s="62">
        <v>14190</v>
      </c>
      <c r="Z400" s="62">
        <v>15063</v>
      </c>
      <c r="AA400" s="62">
        <v>12464</v>
      </c>
      <c r="AB400" s="62">
        <v>9454</v>
      </c>
      <c r="AC400" s="62">
        <v>7225</v>
      </c>
      <c r="AD400" s="62">
        <v>6202</v>
      </c>
      <c r="AE400" s="62">
        <v>5457</v>
      </c>
      <c r="AF400" s="62">
        <v>5097</v>
      </c>
      <c r="AG400" s="62">
        <v>3537</v>
      </c>
      <c r="AH400" s="62">
        <v>3127</v>
      </c>
      <c r="AI400" s="62">
        <v>2147</v>
      </c>
      <c r="AJ400" s="62">
        <v>1673</v>
      </c>
      <c r="AK400" s="62">
        <v>1038</v>
      </c>
      <c r="AL400" s="62">
        <v>611</v>
      </c>
      <c r="AM400" s="62">
        <v>238</v>
      </c>
      <c r="AN400" s="61">
        <f t="shared" si="7"/>
        <v>219360</v>
      </c>
    </row>
    <row r="401" spans="1:40" hidden="1" x14ac:dyDescent="0.25">
      <c r="A401" s="61" t="s">
        <v>622</v>
      </c>
      <c r="B401" s="61" t="s">
        <v>637</v>
      </c>
      <c r="C401" s="61" t="s">
        <v>2173</v>
      </c>
      <c r="D401" s="62">
        <v>108700</v>
      </c>
      <c r="E401" s="62">
        <v>108922</v>
      </c>
      <c r="F401" s="62">
        <v>20926</v>
      </c>
      <c r="G401" s="62">
        <v>17317</v>
      </c>
      <c r="H401" s="62">
        <v>13328</v>
      </c>
      <c r="I401" s="62">
        <v>11353</v>
      </c>
      <c r="J401" s="62">
        <v>9926</v>
      </c>
      <c r="K401" s="62">
        <v>8479</v>
      </c>
      <c r="L401" s="62">
        <v>6890</v>
      </c>
      <c r="M401" s="62">
        <v>5034</v>
      </c>
      <c r="N401" s="62">
        <v>4183</v>
      </c>
      <c r="O401" s="62">
        <v>2766</v>
      </c>
      <c r="P401" s="62">
        <v>2617</v>
      </c>
      <c r="Q401" s="62">
        <v>1571</v>
      </c>
      <c r="R401" s="62">
        <v>1610</v>
      </c>
      <c r="S401" s="62">
        <v>960</v>
      </c>
      <c r="T401" s="62">
        <v>870</v>
      </c>
      <c r="U401" s="62">
        <v>474</v>
      </c>
      <c r="V401" s="62">
        <v>396</v>
      </c>
      <c r="W401" s="62">
        <v>20945</v>
      </c>
      <c r="X401" s="62">
        <v>17454</v>
      </c>
      <c r="Y401" s="62">
        <v>13396</v>
      </c>
      <c r="Z401" s="62">
        <v>10717</v>
      </c>
      <c r="AA401" s="62">
        <v>7881</v>
      </c>
      <c r="AB401" s="62">
        <v>7549</v>
      </c>
      <c r="AC401" s="62">
        <v>7417</v>
      </c>
      <c r="AD401" s="62">
        <v>6304</v>
      </c>
      <c r="AE401" s="62">
        <v>4957</v>
      </c>
      <c r="AF401" s="62">
        <v>3450</v>
      </c>
      <c r="AG401" s="62">
        <v>2688</v>
      </c>
      <c r="AH401" s="62">
        <v>1930</v>
      </c>
      <c r="AI401" s="62">
        <v>1425</v>
      </c>
      <c r="AJ401" s="62">
        <v>1097</v>
      </c>
      <c r="AK401" s="62">
        <v>917</v>
      </c>
      <c r="AL401" s="62">
        <v>454</v>
      </c>
      <c r="AM401" s="62">
        <v>341</v>
      </c>
      <c r="AN401" s="61">
        <f t="shared" si="7"/>
        <v>217622</v>
      </c>
    </row>
    <row r="402" spans="1:40" hidden="1" x14ac:dyDescent="0.25">
      <c r="A402" s="61" t="s">
        <v>696</v>
      </c>
      <c r="B402" s="61" t="s">
        <v>710</v>
      </c>
      <c r="C402" s="61" t="s">
        <v>1471</v>
      </c>
      <c r="D402" s="62">
        <v>104909</v>
      </c>
      <c r="E402" s="62">
        <v>112464</v>
      </c>
      <c r="F402" s="62">
        <v>20428</v>
      </c>
      <c r="G402" s="62">
        <v>16058</v>
      </c>
      <c r="H402" s="62">
        <v>14448</v>
      </c>
      <c r="I402" s="62">
        <v>12298</v>
      </c>
      <c r="J402" s="62">
        <v>9194</v>
      </c>
      <c r="K402" s="62">
        <v>7615</v>
      </c>
      <c r="L402" s="62">
        <v>6009</v>
      </c>
      <c r="M402" s="62">
        <v>4353</v>
      </c>
      <c r="N402" s="62">
        <v>3910</v>
      </c>
      <c r="O402" s="62">
        <v>2420</v>
      </c>
      <c r="P402" s="62">
        <v>2449</v>
      </c>
      <c r="Q402" s="62">
        <v>1521</v>
      </c>
      <c r="R402" s="62">
        <v>1494</v>
      </c>
      <c r="S402" s="62">
        <v>803</v>
      </c>
      <c r="T402" s="62">
        <v>965</v>
      </c>
      <c r="U402" s="62">
        <v>475</v>
      </c>
      <c r="V402" s="62">
        <v>469</v>
      </c>
      <c r="W402" s="62">
        <v>21495</v>
      </c>
      <c r="X402" s="62">
        <v>17079</v>
      </c>
      <c r="Y402" s="62">
        <v>15274</v>
      </c>
      <c r="Z402" s="62">
        <v>12754</v>
      </c>
      <c r="AA402" s="62">
        <v>9184</v>
      </c>
      <c r="AB402" s="62">
        <v>7962</v>
      </c>
      <c r="AC402" s="62">
        <v>7090</v>
      </c>
      <c r="AD402" s="62">
        <v>5798</v>
      </c>
      <c r="AE402" s="62">
        <v>4475</v>
      </c>
      <c r="AF402" s="62">
        <v>3242</v>
      </c>
      <c r="AG402" s="62">
        <v>2631</v>
      </c>
      <c r="AH402" s="62">
        <v>1688</v>
      </c>
      <c r="AI402" s="62">
        <v>1368</v>
      </c>
      <c r="AJ402" s="62">
        <v>900</v>
      </c>
      <c r="AK402" s="62">
        <v>807</v>
      </c>
      <c r="AL402" s="62">
        <v>404</v>
      </c>
      <c r="AM402" s="62">
        <v>313</v>
      </c>
      <c r="AN402" s="61">
        <f t="shared" si="7"/>
        <v>217373</v>
      </c>
    </row>
    <row r="403" spans="1:40" hidden="1" x14ac:dyDescent="0.25">
      <c r="A403" s="61" t="s">
        <v>468</v>
      </c>
      <c r="B403" s="61" t="s">
        <v>2533</v>
      </c>
      <c r="C403" s="61" t="s">
        <v>1334</v>
      </c>
      <c r="D403" s="62">
        <v>103752</v>
      </c>
      <c r="E403" s="62">
        <v>113587</v>
      </c>
      <c r="F403" s="62">
        <v>18460</v>
      </c>
      <c r="G403" s="62">
        <v>15601</v>
      </c>
      <c r="H403" s="62">
        <v>12962</v>
      </c>
      <c r="I403" s="62">
        <v>10666</v>
      </c>
      <c r="J403" s="62">
        <v>8583</v>
      </c>
      <c r="K403" s="62">
        <v>8103</v>
      </c>
      <c r="L403" s="62">
        <v>6936</v>
      </c>
      <c r="M403" s="62">
        <v>5823</v>
      </c>
      <c r="N403" s="62">
        <v>4670</v>
      </c>
      <c r="O403" s="62">
        <v>3369</v>
      </c>
      <c r="P403" s="62">
        <v>2566</v>
      </c>
      <c r="Q403" s="62">
        <v>1814</v>
      </c>
      <c r="R403" s="62">
        <v>1674</v>
      </c>
      <c r="S403" s="62">
        <v>1195</v>
      </c>
      <c r="T403" s="62">
        <v>672</v>
      </c>
      <c r="U403" s="62">
        <v>428</v>
      </c>
      <c r="V403" s="62">
        <v>230</v>
      </c>
      <c r="W403" s="62">
        <v>20321</v>
      </c>
      <c r="X403" s="62">
        <v>17787</v>
      </c>
      <c r="Y403" s="62">
        <v>15124</v>
      </c>
      <c r="Z403" s="62">
        <v>12775</v>
      </c>
      <c r="AA403" s="62">
        <v>8686</v>
      </c>
      <c r="AB403" s="62">
        <v>7305</v>
      </c>
      <c r="AC403" s="62">
        <v>6938</v>
      </c>
      <c r="AD403" s="62">
        <v>5998</v>
      </c>
      <c r="AE403" s="62">
        <v>5317</v>
      </c>
      <c r="AF403" s="62">
        <v>3852</v>
      </c>
      <c r="AG403" s="62">
        <v>3022</v>
      </c>
      <c r="AH403" s="62">
        <v>1833</v>
      </c>
      <c r="AI403" s="62">
        <v>1934</v>
      </c>
      <c r="AJ403" s="62">
        <v>1170</v>
      </c>
      <c r="AK403" s="62">
        <v>872</v>
      </c>
      <c r="AL403" s="62">
        <v>363</v>
      </c>
      <c r="AM403" s="62">
        <v>290</v>
      </c>
      <c r="AN403" s="61">
        <f t="shared" si="7"/>
        <v>217339</v>
      </c>
    </row>
    <row r="404" spans="1:40" hidden="1" x14ac:dyDescent="0.25">
      <c r="A404" s="61" t="s">
        <v>395</v>
      </c>
      <c r="B404" s="61" t="s">
        <v>407</v>
      </c>
      <c r="C404" s="61" t="s">
        <v>1341</v>
      </c>
      <c r="D404" s="62">
        <v>103869</v>
      </c>
      <c r="E404" s="62">
        <v>113240</v>
      </c>
      <c r="F404" s="62">
        <v>20851</v>
      </c>
      <c r="G404" s="62">
        <v>16316</v>
      </c>
      <c r="H404" s="62">
        <v>12389</v>
      </c>
      <c r="I404" s="62">
        <v>10566</v>
      </c>
      <c r="J404" s="62">
        <v>9069</v>
      </c>
      <c r="K404" s="62">
        <v>7464</v>
      </c>
      <c r="L404" s="62">
        <v>6381</v>
      </c>
      <c r="M404" s="62">
        <v>4896</v>
      </c>
      <c r="N404" s="62">
        <v>4425</v>
      </c>
      <c r="O404" s="62">
        <v>2870</v>
      </c>
      <c r="P404" s="62">
        <v>2802</v>
      </c>
      <c r="Q404" s="62">
        <v>1430</v>
      </c>
      <c r="R404" s="62">
        <v>1664</v>
      </c>
      <c r="S404" s="62">
        <v>918</v>
      </c>
      <c r="T404" s="62">
        <v>987</v>
      </c>
      <c r="U404" s="62">
        <v>475</v>
      </c>
      <c r="V404" s="62">
        <v>366</v>
      </c>
      <c r="W404" s="62">
        <v>22400</v>
      </c>
      <c r="X404" s="62">
        <v>17851</v>
      </c>
      <c r="Y404" s="62">
        <v>15165</v>
      </c>
      <c r="Z404" s="62">
        <v>11981</v>
      </c>
      <c r="AA404" s="62">
        <v>8584</v>
      </c>
      <c r="AB404" s="62">
        <v>7127</v>
      </c>
      <c r="AC404" s="62">
        <v>6758</v>
      </c>
      <c r="AD404" s="62">
        <v>5624</v>
      </c>
      <c r="AE404" s="62">
        <v>4833</v>
      </c>
      <c r="AF404" s="62">
        <v>3378</v>
      </c>
      <c r="AG404" s="62">
        <v>3101</v>
      </c>
      <c r="AH404" s="62">
        <v>1864</v>
      </c>
      <c r="AI404" s="62">
        <v>1783</v>
      </c>
      <c r="AJ404" s="62">
        <v>964</v>
      </c>
      <c r="AK404" s="62">
        <v>980</v>
      </c>
      <c r="AL404" s="62">
        <v>515</v>
      </c>
      <c r="AM404" s="62">
        <v>332</v>
      </c>
      <c r="AN404" s="61">
        <f t="shared" si="7"/>
        <v>217109</v>
      </c>
    </row>
    <row r="405" spans="1:40" hidden="1" x14ac:dyDescent="0.25">
      <c r="A405" s="61" t="s">
        <v>38</v>
      </c>
      <c r="B405" s="61" t="s">
        <v>46</v>
      </c>
      <c r="C405" s="61" t="s">
        <v>1633</v>
      </c>
      <c r="D405" s="62">
        <v>106957</v>
      </c>
      <c r="E405" s="62">
        <v>110057</v>
      </c>
      <c r="F405" s="62">
        <v>12741</v>
      </c>
      <c r="G405" s="62">
        <v>13192</v>
      </c>
      <c r="H405" s="62">
        <v>13636</v>
      </c>
      <c r="I405" s="62">
        <v>12567</v>
      </c>
      <c r="J405" s="62">
        <v>9234</v>
      </c>
      <c r="K405" s="62">
        <v>7787</v>
      </c>
      <c r="L405" s="62">
        <v>6989</v>
      </c>
      <c r="M405" s="62">
        <v>6974</v>
      </c>
      <c r="N405" s="62">
        <v>5548</v>
      </c>
      <c r="O405" s="62">
        <v>5026</v>
      </c>
      <c r="P405" s="62">
        <v>3483</v>
      </c>
      <c r="Q405" s="62">
        <v>3141</v>
      </c>
      <c r="R405" s="62">
        <v>2454</v>
      </c>
      <c r="S405" s="62">
        <v>1873</v>
      </c>
      <c r="T405" s="62">
        <v>1208</v>
      </c>
      <c r="U405" s="62">
        <v>767</v>
      </c>
      <c r="V405" s="62">
        <v>337</v>
      </c>
      <c r="W405" s="62">
        <v>13677</v>
      </c>
      <c r="X405" s="62">
        <v>14207</v>
      </c>
      <c r="Y405" s="62">
        <v>14421</v>
      </c>
      <c r="Z405" s="62">
        <v>13607</v>
      </c>
      <c r="AA405" s="62">
        <v>10696</v>
      </c>
      <c r="AB405" s="62">
        <v>8109</v>
      </c>
      <c r="AC405" s="62">
        <v>6435</v>
      </c>
      <c r="AD405" s="62">
        <v>5956</v>
      </c>
      <c r="AE405" s="62">
        <v>5408</v>
      </c>
      <c r="AF405" s="62">
        <v>4850</v>
      </c>
      <c r="AG405" s="62">
        <v>3616</v>
      </c>
      <c r="AH405" s="62">
        <v>2985</v>
      </c>
      <c r="AI405" s="62">
        <v>2341</v>
      </c>
      <c r="AJ405" s="62">
        <v>1886</v>
      </c>
      <c r="AK405" s="62">
        <v>1091</v>
      </c>
      <c r="AL405" s="62">
        <v>481</v>
      </c>
      <c r="AM405" s="62">
        <v>291</v>
      </c>
      <c r="AN405" s="61">
        <f t="shared" si="7"/>
        <v>217014</v>
      </c>
    </row>
    <row r="406" spans="1:40" hidden="1" x14ac:dyDescent="0.25">
      <c r="A406" s="61" t="s">
        <v>395</v>
      </c>
      <c r="B406" s="61" t="s">
        <v>410</v>
      </c>
      <c r="C406" s="61" t="s">
        <v>1348</v>
      </c>
      <c r="D406" s="62">
        <v>106255</v>
      </c>
      <c r="E406" s="62">
        <v>110718</v>
      </c>
      <c r="F406" s="62">
        <v>20934</v>
      </c>
      <c r="G406" s="62">
        <v>16148</v>
      </c>
      <c r="H406" s="62">
        <v>12580</v>
      </c>
      <c r="I406" s="62">
        <v>10959</v>
      </c>
      <c r="J406" s="62">
        <v>9181</v>
      </c>
      <c r="K406" s="62">
        <v>7896</v>
      </c>
      <c r="L406" s="62">
        <v>6995</v>
      </c>
      <c r="M406" s="62">
        <v>5115</v>
      </c>
      <c r="N406" s="62">
        <v>4541</v>
      </c>
      <c r="O406" s="62">
        <v>3039</v>
      </c>
      <c r="P406" s="62">
        <v>2889</v>
      </c>
      <c r="Q406" s="62">
        <v>1558</v>
      </c>
      <c r="R406" s="62">
        <v>1837</v>
      </c>
      <c r="S406" s="62">
        <v>775</v>
      </c>
      <c r="T406" s="62">
        <v>1040</v>
      </c>
      <c r="U406" s="62">
        <v>376</v>
      </c>
      <c r="V406" s="62">
        <v>392</v>
      </c>
      <c r="W406" s="62">
        <v>23081</v>
      </c>
      <c r="X406" s="62">
        <v>18222</v>
      </c>
      <c r="Y406" s="62">
        <v>13398</v>
      </c>
      <c r="Z406" s="62">
        <v>10692</v>
      </c>
      <c r="AA406" s="62">
        <v>7732</v>
      </c>
      <c r="AB406" s="62">
        <v>6774</v>
      </c>
      <c r="AC406" s="62">
        <v>6779</v>
      </c>
      <c r="AD406" s="62">
        <v>5732</v>
      </c>
      <c r="AE406" s="62">
        <v>5074</v>
      </c>
      <c r="AF406" s="62">
        <v>3585</v>
      </c>
      <c r="AG406" s="62">
        <v>3126</v>
      </c>
      <c r="AH406" s="62">
        <v>1871</v>
      </c>
      <c r="AI406" s="62">
        <v>1848</v>
      </c>
      <c r="AJ406" s="62">
        <v>802</v>
      </c>
      <c r="AK406" s="62">
        <v>1057</v>
      </c>
      <c r="AL406" s="62">
        <v>525</v>
      </c>
      <c r="AM406" s="62">
        <v>420</v>
      </c>
      <c r="AN406" s="61">
        <f t="shared" si="7"/>
        <v>216973</v>
      </c>
    </row>
    <row r="407" spans="1:40" hidden="1" x14ac:dyDescent="0.25">
      <c r="A407" s="61" t="s">
        <v>350</v>
      </c>
      <c r="B407" s="61" t="s">
        <v>356</v>
      </c>
      <c r="C407" s="61" t="s">
        <v>1130</v>
      </c>
      <c r="D407" s="62">
        <v>107740</v>
      </c>
      <c r="E407" s="62">
        <v>108227</v>
      </c>
      <c r="F407" s="62">
        <v>21372</v>
      </c>
      <c r="G407" s="62">
        <v>17739</v>
      </c>
      <c r="H407" s="62">
        <v>11697</v>
      </c>
      <c r="I407" s="62">
        <v>10128</v>
      </c>
      <c r="J407" s="62">
        <v>9798</v>
      </c>
      <c r="K407" s="62">
        <v>7971</v>
      </c>
      <c r="L407" s="62">
        <v>7382</v>
      </c>
      <c r="M407" s="62">
        <v>4841</v>
      </c>
      <c r="N407" s="62">
        <v>4884</v>
      </c>
      <c r="O407" s="62">
        <v>2545</v>
      </c>
      <c r="P407" s="62">
        <v>2982</v>
      </c>
      <c r="Q407" s="62">
        <v>1373</v>
      </c>
      <c r="R407" s="62">
        <v>2010</v>
      </c>
      <c r="S407" s="62">
        <v>890</v>
      </c>
      <c r="T407" s="62">
        <v>1212</v>
      </c>
      <c r="U407" s="62">
        <v>430</v>
      </c>
      <c r="V407" s="62">
        <v>486</v>
      </c>
      <c r="W407" s="62">
        <v>22767</v>
      </c>
      <c r="X407" s="62">
        <v>17989</v>
      </c>
      <c r="Y407" s="62">
        <v>13148</v>
      </c>
      <c r="Z407" s="62">
        <v>10696</v>
      </c>
      <c r="AA407" s="62">
        <v>7143</v>
      </c>
      <c r="AB407" s="62">
        <v>6189</v>
      </c>
      <c r="AC407" s="62">
        <v>6755</v>
      </c>
      <c r="AD407" s="62">
        <v>5203</v>
      </c>
      <c r="AE407" s="62">
        <v>5283</v>
      </c>
      <c r="AF407" s="62">
        <v>3104</v>
      </c>
      <c r="AG407" s="62">
        <v>3434</v>
      </c>
      <c r="AH407" s="62">
        <v>1547</v>
      </c>
      <c r="AI407" s="62">
        <v>2077</v>
      </c>
      <c r="AJ407" s="62">
        <v>784</v>
      </c>
      <c r="AK407" s="62">
        <v>1226</v>
      </c>
      <c r="AL407" s="62">
        <v>391</v>
      </c>
      <c r="AM407" s="62">
        <v>491</v>
      </c>
      <c r="AN407" s="61">
        <f t="shared" si="7"/>
        <v>215967</v>
      </c>
    </row>
    <row r="408" spans="1:40" hidden="1" x14ac:dyDescent="0.25">
      <c r="A408" s="61" t="s">
        <v>622</v>
      </c>
      <c r="B408" s="61" t="s">
        <v>627</v>
      </c>
      <c r="C408" s="61" t="s">
        <v>1404</v>
      </c>
      <c r="D408" s="62">
        <v>111230</v>
      </c>
      <c r="E408" s="62">
        <v>104527</v>
      </c>
      <c r="F408" s="62">
        <v>20784</v>
      </c>
      <c r="G408" s="62">
        <v>17222</v>
      </c>
      <c r="H408" s="62">
        <v>13753</v>
      </c>
      <c r="I408" s="62">
        <v>11581</v>
      </c>
      <c r="J408" s="62">
        <v>9180</v>
      </c>
      <c r="K408" s="62">
        <v>7897</v>
      </c>
      <c r="L408" s="62">
        <v>6507</v>
      </c>
      <c r="M408" s="62">
        <v>5386</v>
      </c>
      <c r="N408" s="62">
        <v>4601</v>
      </c>
      <c r="O408" s="62">
        <v>3193</v>
      </c>
      <c r="P408" s="62">
        <v>3086</v>
      </c>
      <c r="Q408" s="62">
        <v>2284</v>
      </c>
      <c r="R408" s="62">
        <v>1868</v>
      </c>
      <c r="S408" s="62">
        <v>1220</v>
      </c>
      <c r="T408" s="62">
        <v>1368</v>
      </c>
      <c r="U408" s="62">
        <v>711</v>
      </c>
      <c r="V408" s="62">
        <v>589</v>
      </c>
      <c r="W408" s="62">
        <v>20885</v>
      </c>
      <c r="X408" s="62">
        <v>16987</v>
      </c>
      <c r="Y408" s="62">
        <v>13078</v>
      </c>
      <c r="Z408" s="62">
        <v>10966</v>
      </c>
      <c r="AA408" s="62">
        <v>7724</v>
      </c>
      <c r="AB408" s="62">
        <v>6650</v>
      </c>
      <c r="AC408" s="62">
        <v>6035</v>
      </c>
      <c r="AD408" s="62">
        <v>5192</v>
      </c>
      <c r="AE408" s="62">
        <v>4123</v>
      </c>
      <c r="AF408" s="62">
        <v>3368</v>
      </c>
      <c r="AG408" s="62">
        <v>2528</v>
      </c>
      <c r="AH408" s="62">
        <v>2183</v>
      </c>
      <c r="AI408" s="62">
        <v>1472</v>
      </c>
      <c r="AJ408" s="62">
        <v>1287</v>
      </c>
      <c r="AK408" s="62">
        <v>909</v>
      </c>
      <c r="AL408" s="62">
        <v>640</v>
      </c>
      <c r="AM408" s="62">
        <v>500</v>
      </c>
      <c r="AN408" s="61">
        <f t="shared" si="7"/>
        <v>215757</v>
      </c>
    </row>
    <row r="409" spans="1:40" hidden="1" x14ac:dyDescent="0.25">
      <c r="A409" s="61" t="s">
        <v>556</v>
      </c>
      <c r="B409" s="61" t="s">
        <v>563</v>
      </c>
      <c r="C409" s="61" t="s">
        <v>1613</v>
      </c>
      <c r="D409" s="62">
        <v>107288</v>
      </c>
      <c r="E409" s="62">
        <v>108018</v>
      </c>
      <c r="F409" s="62">
        <v>13027</v>
      </c>
      <c r="G409" s="62">
        <v>13521</v>
      </c>
      <c r="H409" s="62">
        <v>13412</v>
      </c>
      <c r="I409" s="62">
        <v>11898</v>
      </c>
      <c r="J409" s="62">
        <v>8959</v>
      </c>
      <c r="K409" s="62">
        <v>7746</v>
      </c>
      <c r="L409" s="62">
        <v>7017</v>
      </c>
      <c r="M409" s="62">
        <v>6883</v>
      </c>
      <c r="N409" s="62">
        <v>5634</v>
      </c>
      <c r="O409" s="62">
        <v>4911</v>
      </c>
      <c r="P409" s="62">
        <v>3778</v>
      </c>
      <c r="Q409" s="62">
        <v>3136</v>
      </c>
      <c r="R409" s="62">
        <v>2697</v>
      </c>
      <c r="S409" s="62">
        <v>2499</v>
      </c>
      <c r="T409" s="62">
        <v>979</v>
      </c>
      <c r="U409" s="62">
        <v>830</v>
      </c>
      <c r="V409" s="62">
        <v>361</v>
      </c>
      <c r="W409" s="62">
        <v>13587</v>
      </c>
      <c r="X409" s="62">
        <v>14607</v>
      </c>
      <c r="Y409" s="62">
        <v>14370</v>
      </c>
      <c r="Z409" s="62">
        <v>13201</v>
      </c>
      <c r="AA409" s="62">
        <v>10374</v>
      </c>
      <c r="AB409" s="62">
        <v>7738</v>
      </c>
      <c r="AC409" s="62">
        <v>6402</v>
      </c>
      <c r="AD409" s="62">
        <v>5472</v>
      </c>
      <c r="AE409" s="62">
        <v>5396</v>
      </c>
      <c r="AF409" s="62">
        <v>4648</v>
      </c>
      <c r="AG409" s="62">
        <v>3282</v>
      </c>
      <c r="AH409" s="62">
        <v>2973</v>
      </c>
      <c r="AI409" s="62">
        <v>2199</v>
      </c>
      <c r="AJ409" s="62">
        <v>1340</v>
      </c>
      <c r="AK409" s="62">
        <v>1582</v>
      </c>
      <c r="AL409" s="62">
        <v>501</v>
      </c>
      <c r="AM409" s="62">
        <v>346</v>
      </c>
      <c r="AN409" s="61">
        <f t="shared" si="7"/>
        <v>215306</v>
      </c>
    </row>
    <row r="410" spans="1:40" hidden="1" x14ac:dyDescent="0.25">
      <c r="A410" s="61" t="s">
        <v>166</v>
      </c>
      <c r="B410" s="61" t="s">
        <v>175</v>
      </c>
      <c r="C410" s="61" t="s">
        <v>1356</v>
      </c>
      <c r="D410" s="62">
        <v>105594</v>
      </c>
      <c r="E410" s="62">
        <v>109628</v>
      </c>
      <c r="F410" s="62">
        <v>12800</v>
      </c>
      <c r="G410" s="62">
        <v>13204</v>
      </c>
      <c r="H410" s="62">
        <v>13327</v>
      </c>
      <c r="I410" s="62">
        <v>11898</v>
      </c>
      <c r="J410" s="62">
        <v>8720</v>
      </c>
      <c r="K410" s="62">
        <v>7795</v>
      </c>
      <c r="L410" s="62">
        <v>6965</v>
      </c>
      <c r="M410" s="62">
        <v>6828</v>
      </c>
      <c r="N410" s="62">
        <v>5593</v>
      </c>
      <c r="O410" s="62">
        <v>5086</v>
      </c>
      <c r="P410" s="62">
        <v>3725</v>
      </c>
      <c r="Q410" s="62">
        <v>3148</v>
      </c>
      <c r="R410" s="62">
        <v>2345</v>
      </c>
      <c r="S410" s="62">
        <v>1893</v>
      </c>
      <c r="T410" s="62">
        <v>1070</v>
      </c>
      <c r="U410" s="62">
        <v>772</v>
      </c>
      <c r="V410" s="62">
        <v>425</v>
      </c>
      <c r="W410" s="62">
        <v>13637</v>
      </c>
      <c r="X410" s="62">
        <v>14248</v>
      </c>
      <c r="Y410" s="62">
        <v>14347</v>
      </c>
      <c r="Z410" s="62">
        <v>13165</v>
      </c>
      <c r="AA410" s="62">
        <v>10764</v>
      </c>
      <c r="AB410" s="62">
        <v>8192</v>
      </c>
      <c r="AC410" s="62">
        <v>6503</v>
      </c>
      <c r="AD410" s="62">
        <v>5884</v>
      </c>
      <c r="AE410" s="62">
        <v>5376</v>
      </c>
      <c r="AF410" s="62">
        <v>4757</v>
      </c>
      <c r="AG410" s="62">
        <v>3819</v>
      </c>
      <c r="AH410" s="62">
        <v>2708</v>
      </c>
      <c r="AI410" s="62">
        <v>1903</v>
      </c>
      <c r="AJ410" s="62">
        <v>2012</v>
      </c>
      <c r="AK410" s="62">
        <v>1113</v>
      </c>
      <c r="AL410" s="62">
        <v>808</v>
      </c>
      <c r="AM410" s="62">
        <v>392</v>
      </c>
      <c r="AN410" s="61">
        <f t="shared" si="7"/>
        <v>215222</v>
      </c>
    </row>
    <row r="411" spans="1:40" hidden="1" x14ac:dyDescent="0.25">
      <c r="A411" s="61" t="s">
        <v>638</v>
      </c>
      <c r="B411" s="61" t="s">
        <v>654</v>
      </c>
      <c r="C411" s="61" t="s">
        <v>1203</v>
      </c>
      <c r="D411" s="62">
        <v>106446</v>
      </c>
      <c r="E411" s="62">
        <v>108719</v>
      </c>
      <c r="F411" s="62">
        <v>12606</v>
      </c>
      <c r="G411" s="62">
        <v>12850</v>
      </c>
      <c r="H411" s="62">
        <v>13273</v>
      </c>
      <c r="I411" s="62">
        <v>12152</v>
      </c>
      <c r="J411" s="62">
        <v>8990</v>
      </c>
      <c r="K411" s="62">
        <v>7619</v>
      </c>
      <c r="L411" s="62">
        <v>6930</v>
      </c>
      <c r="M411" s="62">
        <v>7054</v>
      </c>
      <c r="N411" s="62">
        <v>5571</v>
      </c>
      <c r="O411" s="62">
        <v>5242</v>
      </c>
      <c r="P411" s="62">
        <v>3905</v>
      </c>
      <c r="Q411" s="62">
        <v>3294</v>
      </c>
      <c r="R411" s="62">
        <v>2431</v>
      </c>
      <c r="S411" s="62">
        <v>2265</v>
      </c>
      <c r="T411" s="62">
        <v>830</v>
      </c>
      <c r="U411" s="62">
        <v>870</v>
      </c>
      <c r="V411" s="62">
        <v>564</v>
      </c>
      <c r="W411" s="62">
        <v>13284</v>
      </c>
      <c r="X411" s="62">
        <v>13765</v>
      </c>
      <c r="Y411" s="62">
        <v>14170</v>
      </c>
      <c r="Z411" s="62">
        <v>13495</v>
      </c>
      <c r="AA411" s="62">
        <v>10566</v>
      </c>
      <c r="AB411" s="62">
        <v>7927</v>
      </c>
      <c r="AC411" s="62">
        <v>6330</v>
      </c>
      <c r="AD411" s="62">
        <v>5777</v>
      </c>
      <c r="AE411" s="62">
        <v>5360</v>
      </c>
      <c r="AF411" s="62">
        <v>4812</v>
      </c>
      <c r="AG411" s="62">
        <v>3936</v>
      </c>
      <c r="AH411" s="62">
        <v>2994</v>
      </c>
      <c r="AI411" s="62">
        <v>2240</v>
      </c>
      <c r="AJ411" s="62">
        <v>1684</v>
      </c>
      <c r="AK411" s="62">
        <v>1186</v>
      </c>
      <c r="AL411" s="62">
        <v>753</v>
      </c>
      <c r="AM411" s="62">
        <v>440</v>
      </c>
      <c r="AN411" s="61">
        <f t="shared" si="7"/>
        <v>215165</v>
      </c>
    </row>
    <row r="412" spans="1:40" hidden="1" x14ac:dyDescent="0.25">
      <c r="A412" s="61" t="s">
        <v>595</v>
      </c>
      <c r="B412" s="61" t="s">
        <v>1266</v>
      </c>
      <c r="C412" s="61" t="s">
        <v>1268</v>
      </c>
      <c r="D412" s="62">
        <v>104384</v>
      </c>
      <c r="E412" s="62">
        <v>110419</v>
      </c>
      <c r="F412" s="62">
        <v>12666</v>
      </c>
      <c r="G412" s="62">
        <v>13915</v>
      </c>
      <c r="H412" s="62">
        <v>13897</v>
      </c>
      <c r="I412" s="62">
        <v>11504</v>
      </c>
      <c r="J412" s="62">
        <v>8519</v>
      </c>
      <c r="K412" s="62">
        <v>7326</v>
      </c>
      <c r="L412" s="62">
        <v>7054</v>
      </c>
      <c r="M412" s="62">
        <v>7052</v>
      </c>
      <c r="N412" s="62">
        <v>5448</v>
      </c>
      <c r="O412" s="62">
        <v>5108</v>
      </c>
      <c r="P412" s="62">
        <v>2970</v>
      </c>
      <c r="Q412" s="62">
        <v>4014</v>
      </c>
      <c r="R412" s="62">
        <v>1871</v>
      </c>
      <c r="S412" s="62">
        <v>1674</v>
      </c>
      <c r="T412" s="62">
        <v>605</v>
      </c>
      <c r="U412" s="62">
        <v>512</v>
      </c>
      <c r="V412" s="62">
        <v>249</v>
      </c>
      <c r="W412" s="62">
        <v>13493</v>
      </c>
      <c r="X412" s="62">
        <v>15299</v>
      </c>
      <c r="Y412" s="62">
        <v>15498</v>
      </c>
      <c r="Z412" s="62">
        <v>13626</v>
      </c>
      <c r="AA412" s="62">
        <v>10151</v>
      </c>
      <c r="AB412" s="62">
        <v>7390</v>
      </c>
      <c r="AC412" s="62">
        <v>6460</v>
      </c>
      <c r="AD412" s="62">
        <v>6121</v>
      </c>
      <c r="AE412" s="62">
        <v>5849</v>
      </c>
      <c r="AF412" s="62">
        <v>4715</v>
      </c>
      <c r="AG412" s="62">
        <v>3435</v>
      </c>
      <c r="AH412" s="62">
        <v>2813</v>
      </c>
      <c r="AI412" s="62">
        <v>2141</v>
      </c>
      <c r="AJ412" s="62">
        <v>1647</v>
      </c>
      <c r="AK412" s="62">
        <v>1101</v>
      </c>
      <c r="AL412" s="62">
        <v>394</v>
      </c>
      <c r="AM412" s="62">
        <v>286</v>
      </c>
      <c r="AN412" s="61">
        <f t="shared" si="7"/>
        <v>214803</v>
      </c>
    </row>
    <row r="413" spans="1:40" hidden="1" x14ac:dyDescent="0.25">
      <c r="A413" s="61" t="s">
        <v>68</v>
      </c>
      <c r="B413" s="61" t="s">
        <v>77</v>
      </c>
      <c r="C413" s="61" t="s">
        <v>1100</v>
      </c>
      <c r="D413" s="62">
        <v>106651</v>
      </c>
      <c r="E413" s="62">
        <v>108131</v>
      </c>
      <c r="F413" s="62">
        <v>11207</v>
      </c>
      <c r="G413" s="62">
        <v>12264</v>
      </c>
      <c r="H413" s="62">
        <v>14601</v>
      </c>
      <c r="I413" s="62">
        <v>12951</v>
      </c>
      <c r="J413" s="62">
        <v>9210</v>
      </c>
      <c r="K413" s="62">
        <v>8144</v>
      </c>
      <c r="L413" s="62">
        <v>7247</v>
      </c>
      <c r="M413" s="62">
        <v>6948</v>
      </c>
      <c r="N413" s="62">
        <v>5361</v>
      </c>
      <c r="O413" s="62">
        <v>4905</v>
      </c>
      <c r="P413" s="62">
        <v>3264</v>
      </c>
      <c r="Q413" s="62">
        <v>3895</v>
      </c>
      <c r="R413" s="62">
        <v>2231</v>
      </c>
      <c r="S413" s="62">
        <v>2029</v>
      </c>
      <c r="T413" s="62">
        <v>1036</v>
      </c>
      <c r="U413" s="62">
        <v>885</v>
      </c>
      <c r="V413" s="62">
        <v>473</v>
      </c>
      <c r="W413" s="62">
        <v>12073</v>
      </c>
      <c r="X413" s="62">
        <v>12917</v>
      </c>
      <c r="Y413" s="62">
        <v>14663</v>
      </c>
      <c r="Z413" s="62">
        <v>13616</v>
      </c>
      <c r="AA413" s="62">
        <v>10271</v>
      </c>
      <c r="AB413" s="62">
        <v>7624</v>
      </c>
      <c r="AC413" s="62">
        <v>6398</v>
      </c>
      <c r="AD413" s="62">
        <v>6014</v>
      </c>
      <c r="AE413" s="62">
        <v>5668</v>
      </c>
      <c r="AF413" s="62">
        <v>5057</v>
      </c>
      <c r="AG413" s="62">
        <v>3912</v>
      </c>
      <c r="AH413" s="62">
        <v>3280</v>
      </c>
      <c r="AI413" s="62">
        <v>2205</v>
      </c>
      <c r="AJ413" s="62">
        <v>2024</v>
      </c>
      <c r="AK413" s="62">
        <v>1169</v>
      </c>
      <c r="AL413" s="62">
        <v>797</v>
      </c>
      <c r="AM413" s="62">
        <v>443</v>
      </c>
      <c r="AN413" s="61">
        <f t="shared" si="7"/>
        <v>214782</v>
      </c>
    </row>
    <row r="414" spans="1:40" hidden="1" x14ac:dyDescent="0.25">
      <c r="A414" s="61" t="s">
        <v>16</v>
      </c>
      <c r="B414" s="61" t="s">
        <v>21</v>
      </c>
      <c r="C414" s="61" t="s">
        <v>1667</v>
      </c>
      <c r="D414" s="62">
        <v>106531</v>
      </c>
      <c r="E414" s="62">
        <v>108167</v>
      </c>
      <c r="F414" s="62">
        <v>18628</v>
      </c>
      <c r="G414" s="62">
        <v>16058</v>
      </c>
      <c r="H414" s="62">
        <v>13108</v>
      </c>
      <c r="I414" s="62">
        <v>11473</v>
      </c>
      <c r="J414" s="62">
        <v>9014</v>
      </c>
      <c r="K414" s="62">
        <v>7508</v>
      </c>
      <c r="L414" s="62">
        <v>6295</v>
      </c>
      <c r="M414" s="62">
        <v>5069</v>
      </c>
      <c r="N414" s="62">
        <v>4602</v>
      </c>
      <c r="O414" s="62">
        <v>3367</v>
      </c>
      <c r="P414" s="62">
        <v>3142</v>
      </c>
      <c r="Q414" s="62">
        <v>2216</v>
      </c>
      <c r="R414" s="62">
        <v>2031</v>
      </c>
      <c r="S414" s="62">
        <v>1582</v>
      </c>
      <c r="T414" s="62">
        <v>1328</v>
      </c>
      <c r="U414" s="62">
        <v>642</v>
      </c>
      <c r="V414" s="62">
        <v>468</v>
      </c>
      <c r="W414" s="62">
        <v>19660</v>
      </c>
      <c r="X414" s="62">
        <v>16681</v>
      </c>
      <c r="Y414" s="62">
        <v>13660</v>
      </c>
      <c r="Z414" s="62">
        <v>11733</v>
      </c>
      <c r="AA414" s="62">
        <v>8777</v>
      </c>
      <c r="AB414" s="62">
        <v>7386</v>
      </c>
      <c r="AC414" s="62">
        <v>6338</v>
      </c>
      <c r="AD414" s="62">
        <v>5461</v>
      </c>
      <c r="AE414" s="62">
        <v>4483</v>
      </c>
      <c r="AF414" s="62">
        <v>3444</v>
      </c>
      <c r="AG414" s="62">
        <v>2796</v>
      </c>
      <c r="AH414" s="62">
        <v>2416</v>
      </c>
      <c r="AI414" s="62">
        <v>1724</v>
      </c>
      <c r="AJ414" s="62">
        <v>1553</v>
      </c>
      <c r="AK414" s="62">
        <v>1038</v>
      </c>
      <c r="AL414" s="62">
        <v>636</v>
      </c>
      <c r="AM414" s="62">
        <v>381</v>
      </c>
      <c r="AN414" s="61">
        <f t="shared" si="7"/>
        <v>214698</v>
      </c>
    </row>
    <row r="415" spans="1:40" hidden="1" x14ac:dyDescent="0.25">
      <c r="A415" s="61" t="s">
        <v>254</v>
      </c>
      <c r="B415" s="61" t="s">
        <v>1963</v>
      </c>
      <c r="C415" s="61" t="s">
        <v>1590</v>
      </c>
      <c r="D415" s="62">
        <v>110575</v>
      </c>
      <c r="E415" s="62">
        <v>104093</v>
      </c>
      <c r="F415" s="62">
        <v>11972</v>
      </c>
      <c r="G415" s="62">
        <v>12739</v>
      </c>
      <c r="H415" s="62">
        <v>13148</v>
      </c>
      <c r="I415" s="62">
        <v>13322</v>
      </c>
      <c r="J415" s="62">
        <v>10746</v>
      </c>
      <c r="K415" s="62">
        <v>7665</v>
      </c>
      <c r="L415" s="62">
        <v>6608</v>
      </c>
      <c r="M415" s="62">
        <v>6743</v>
      </c>
      <c r="N415" s="62">
        <v>5907</v>
      </c>
      <c r="O415" s="62">
        <v>5545</v>
      </c>
      <c r="P415" s="62">
        <v>4075</v>
      </c>
      <c r="Q415" s="62">
        <v>3986</v>
      </c>
      <c r="R415" s="62">
        <v>2793</v>
      </c>
      <c r="S415" s="62">
        <v>2604</v>
      </c>
      <c r="T415" s="62">
        <v>1459</v>
      </c>
      <c r="U415" s="62">
        <v>847</v>
      </c>
      <c r="V415" s="62">
        <v>416</v>
      </c>
      <c r="W415" s="62">
        <v>12999</v>
      </c>
      <c r="X415" s="62">
        <v>13143</v>
      </c>
      <c r="Y415" s="62">
        <v>13761</v>
      </c>
      <c r="Z415" s="62">
        <v>13284</v>
      </c>
      <c r="AA415" s="62">
        <v>9910</v>
      </c>
      <c r="AB415" s="62">
        <v>6755</v>
      </c>
      <c r="AC415" s="62">
        <v>5379</v>
      </c>
      <c r="AD415" s="62">
        <v>5003</v>
      </c>
      <c r="AE415" s="62">
        <v>4723</v>
      </c>
      <c r="AF415" s="62">
        <v>4530</v>
      </c>
      <c r="AG415" s="62">
        <v>3802</v>
      </c>
      <c r="AH415" s="62">
        <v>3215</v>
      </c>
      <c r="AI415" s="62">
        <v>2633</v>
      </c>
      <c r="AJ415" s="62">
        <v>2402</v>
      </c>
      <c r="AK415" s="62">
        <v>1412</v>
      </c>
      <c r="AL415" s="62">
        <v>768</v>
      </c>
      <c r="AM415" s="62">
        <v>374</v>
      </c>
      <c r="AN415" s="61">
        <f t="shared" si="7"/>
        <v>214668</v>
      </c>
    </row>
    <row r="416" spans="1:40" hidden="1" x14ac:dyDescent="0.25">
      <c r="A416" s="61" t="s">
        <v>282</v>
      </c>
      <c r="B416" s="61" t="s">
        <v>303</v>
      </c>
      <c r="C416" s="61" t="s">
        <v>1046</v>
      </c>
      <c r="D416" s="62">
        <v>108568</v>
      </c>
      <c r="E416" s="62">
        <v>105476</v>
      </c>
      <c r="F416" s="62">
        <v>11511</v>
      </c>
      <c r="G416" s="62">
        <v>10537</v>
      </c>
      <c r="H416" s="62">
        <v>13511</v>
      </c>
      <c r="I416" s="62">
        <v>12928</v>
      </c>
      <c r="J416" s="62">
        <v>11317</v>
      </c>
      <c r="K416" s="62">
        <v>8296</v>
      </c>
      <c r="L416" s="62">
        <v>6671</v>
      </c>
      <c r="M416" s="62">
        <v>6404</v>
      </c>
      <c r="N416" s="62">
        <v>5291</v>
      </c>
      <c r="O416" s="62">
        <v>5184</v>
      </c>
      <c r="P416" s="62">
        <v>3901</v>
      </c>
      <c r="Q416" s="62">
        <v>3997</v>
      </c>
      <c r="R416" s="62">
        <v>2626</v>
      </c>
      <c r="S416" s="62">
        <v>2626</v>
      </c>
      <c r="T416" s="62">
        <v>1809</v>
      </c>
      <c r="U416" s="62">
        <v>1288</v>
      </c>
      <c r="V416" s="62">
        <v>671</v>
      </c>
      <c r="W416" s="62">
        <v>12049</v>
      </c>
      <c r="X416" s="62">
        <v>10510</v>
      </c>
      <c r="Y416" s="62">
        <v>12884</v>
      </c>
      <c r="Z416" s="62">
        <v>12551</v>
      </c>
      <c r="AA416" s="62">
        <v>11922</v>
      </c>
      <c r="AB416" s="62">
        <v>8456</v>
      </c>
      <c r="AC416" s="62">
        <v>6544</v>
      </c>
      <c r="AD416" s="62">
        <v>5619</v>
      </c>
      <c r="AE416" s="62">
        <v>5405</v>
      </c>
      <c r="AF416" s="62">
        <v>5241</v>
      </c>
      <c r="AG416" s="62">
        <v>3808</v>
      </c>
      <c r="AH416" s="62">
        <v>3724</v>
      </c>
      <c r="AI416" s="62">
        <v>2007</v>
      </c>
      <c r="AJ416" s="62">
        <v>2162</v>
      </c>
      <c r="AK416" s="62">
        <v>1213</v>
      </c>
      <c r="AL416" s="62">
        <v>1002</v>
      </c>
      <c r="AM416" s="62">
        <v>379</v>
      </c>
      <c r="AN416" s="61">
        <f t="shared" si="7"/>
        <v>214044</v>
      </c>
    </row>
    <row r="417" spans="1:40" hidden="1" x14ac:dyDescent="0.25">
      <c r="A417" s="61" t="s">
        <v>68</v>
      </c>
      <c r="B417" s="61" t="s">
        <v>85</v>
      </c>
      <c r="C417" s="61" t="s">
        <v>1193</v>
      </c>
      <c r="D417" s="62">
        <v>108788</v>
      </c>
      <c r="E417" s="62">
        <v>104471</v>
      </c>
      <c r="F417" s="62">
        <v>13271</v>
      </c>
      <c r="G417" s="62">
        <v>10507</v>
      </c>
      <c r="H417" s="62">
        <v>15145</v>
      </c>
      <c r="I417" s="62">
        <v>13118</v>
      </c>
      <c r="J417" s="62">
        <v>10313</v>
      </c>
      <c r="K417" s="62">
        <v>8924</v>
      </c>
      <c r="L417" s="62">
        <v>7338</v>
      </c>
      <c r="M417" s="62">
        <v>6639</v>
      </c>
      <c r="N417" s="62">
        <v>5544</v>
      </c>
      <c r="O417" s="62">
        <v>4861</v>
      </c>
      <c r="P417" s="62">
        <v>3260</v>
      </c>
      <c r="Q417" s="62">
        <v>3253</v>
      </c>
      <c r="R417" s="62">
        <v>1782</v>
      </c>
      <c r="S417" s="62">
        <v>2220</v>
      </c>
      <c r="T417" s="62">
        <v>1155</v>
      </c>
      <c r="U417" s="62">
        <v>968</v>
      </c>
      <c r="V417" s="62">
        <v>490</v>
      </c>
      <c r="W417" s="62">
        <v>12987</v>
      </c>
      <c r="X417" s="62">
        <v>10455</v>
      </c>
      <c r="Y417" s="62">
        <v>11953</v>
      </c>
      <c r="Z417" s="62">
        <v>11660</v>
      </c>
      <c r="AA417" s="62">
        <v>11000</v>
      </c>
      <c r="AB417" s="62">
        <v>9028</v>
      </c>
      <c r="AC417" s="62">
        <v>7325</v>
      </c>
      <c r="AD417" s="62">
        <v>6408</v>
      </c>
      <c r="AE417" s="62">
        <v>5825</v>
      </c>
      <c r="AF417" s="62">
        <v>5313</v>
      </c>
      <c r="AG417" s="62">
        <v>4027</v>
      </c>
      <c r="AH417" s="62">
        <v>3048</v>
      </c>
      <c r="AI417" s="62">
        <v>1801</v>
      </c>
      <c r="AJ417" s="62">
        <v>1855</v>
      </c>
      <c r="AK417" s="62">
        <v>777</v>
      </c>
      <c r="AL417" s="62">
        <v>756</v>
      </c>
      <c r="AM417" s="62">
        <v>253</v>
      </c>
      <c r="AN417" s="61">
        <f t="shared" si="7"/>
        <v>213259</v>
      </c>
    </row>
    <row r="418" spans="1:40" hidden="1" x14ac:dyDescent="0.25">
      <c r="A418" s="61" t="s">
        <v>350</v>
      </c>
      <c r="B418" s="61" t="s">
        <v>353</v>
      </c>
      <c r="C418" s="61" t="s">
        <v>1304</v>
      </c>
      <c r="D418" s="62">
        <v>102912</v>
      </c>
      <c r="E418" s="62">
        <v>110328</v>
      </c>
      <c r="F418" s="62">
        <v>20233</v>
      </c>
      <c r="G418" s="62">
        <v>16063</v>
      </c>
      <c r="H418" s="62">
        <v>11763</v>
      </c>
      <c r="I418" s="62">
        <v>10471</v>
      </c>
      <c r="J418" s="62">
        <v>8916</v>
      </c>
      <c r="K418" s="62">
        <v>7380</v>
      </c>
      <c r="L418" s="62">
        <v>6722</v>
      </c>
      <c r="M418" s="62">
        <v>4766</v>
      </c>
      <c r="N418" s="62">
        <v>4520</v>
      </c>
      <c r="O418" s="62">
        <v>2796</v>
      </c>
      <c r="P418" s="62">
        <v>2936</v>
      </c>
      <c r="Q418" s="62">
        <v>1601</v>
      </c>
      <c r="R418" s="62">
        <v>1778</v>
      </c>
      <c r="S418" s="62">
        <v>949</v>
      </c>
      <c r="T418" s="62">
        <v>1139</v>
      </c>
      <c r="U418" s="62">
        <v>408</v>
      </c>
      <c r="V418" s="62">
        <v>471</v>
      </c>
      <c r="W418" s="62">
        <v>23312</v>
      </c>
      <c r="X418" s="62">
        <v>18145</v>
      </c>
      <c r="Y418" s="62">
        <v>14002</v>
      </c>
      <c r="Z418" s="62">
        <v>11695</v>
      </c>
      <c r="AA418" s="62">
        <v>8136</v>
      </c>
      <c r="AB418" s="62">
        <v>6441</v>
      </c>
      <c r="AC418" s="62">
        <v>6368</v>
      </c>
      <c r="AD418" s="62">
        <v>5111</v>
      </c>
      <c r="AE418" s="62">
        <v>4688</v>
      </c>
      <c r="AF418" s="62">
        <v>2985</v>
      </c>
      <c r="AG418" s="62">
        <v>3222</v>
      </c>
      <c r="AH418" s="62">
        <v>1455</v>
      </c>
      <c r="AI418" s="62">
        <v>1946</v>
      </c>
      <c r="AJ418" s="62">
        <v>728</v>
      </c>
      <c r="AK418" s="62">
        <v>1185</v>
      </c>
      <c r="AL418" s="62">
        <v>397</v>
      </c>
      <c r="AM418" s="62">
        <v>512</v>
      </c>
      <c r="AN418" s="61">
        <f t="shared" si="7"/>
        <v>213240</v>
      </c>
    </row>
    <row r="419" spans="1:40" hidden="1" x14ac:dyDescent="0.25">
      <c r="A419" s="61" t="s">
        <v>350</v>
      </c>
      <c r="B419" s="61" t="s">
        <v>372</v>
      </c>
      <c r="C419" s="61" t="s">
        <v>1130</v>
      </c>
      <c r="D419" s="62">
        <v>103757</v>
      </c>
      <c r="E419" s="62">
        <v>109390</v>
      </c>
      <c r="F419" s="62">
        <v>20573</v>
      </c>
      <c r="G419" s="62">
        <v>16588</v>
      </c>
      <c r="H419" s="62">
        <v>11939</v>
      </c>
      <c r="I419" s="62">
        <v>10672</v>
      </c>
      <c r="J419" s="62">
        <v>8856</v>
      </c>
      <c r="K419" s="62">
        <v>7636</v>
      </c>
      <c r="L419" s="62">
        <v>6533</v>
      </c>
      <c r="M419" s="62">
        <v>4768</v>
      </c>
      <c r="N419" s="62">
        <v>4468</v>
      </c>
      <c r="O419" s="62">
        <v>2964</v>
      </c>
      <c r="P419" s="62">
        <v>2844</v>
      </c>
      <c r="Q419" s="62">
        <v>1471</v>
      </c>
      <c r="R419" s="62">
        <v>1646</v>
      </c>
      <c r="S419" s="62">
        <v>735</v>
      </c>
      <c r="T419" s="62">
        <v>1060</v>
      </c>
      <c r="U419" s="62">
        <v>389</v>
      </c>
      <c r="V419" s="62">
        <v>615</v>
      </c>
      <c r="W419" s="62">
        <v>22132</v>
      </c>
      <c r="X419" s="62">
        <v>18409</v>
      </c>
      <c r="Y419" s="62">
        <v>14261</v>
      </c>
      <c r="Z419" s="62">
        <v>11527</v>
      </c>
      <c r="AA419" s="62">
        <v>8004</v>
      </c>
      <c r="AB419" s="62">
        <v>6658</v>
      </c>
      <c r="AC419" s="62">
        <v>6423</v>
      </c>
      <c r="AD419" s="62">
        <v>5316</v>
      </c>
      <c r="AE419" s="62">
        <v>4643</v>
      </c>
      <c r="AF419" s="62">
        <v>3137</v>
      </c>
      <c r="AG419" s="62">
        <v>2954</v>
      </c>
      <c r="AH419" s="62">
        <v>1507</v>
      </c>
      <c r="AI419" s="62">
        <v>1664</v>
      </c>
      <c r="AJ419" s="62">
        <v>735</v>
      </c>
      <c r="AK419" s="62">
        <v>1096</v>
      </c>
      <c r="AL419" s="62">
        <v>380</v>
      </c>
      <c r="AM419" s="62">
        <v>544</v>
      </c>
      <c r="AN419" s="61">
        <f t="shared" si="7"/>
        <v>213147</v>
      </c>
    </row>
    <row r="420" spans="1:40" hidden="1" x14ac:dyDescent="0.25">
      <c r="A420" s="61" t="s">
        <v>595</v>
      </c>
      <c r="B420" s="61" t="s">
        <v>620</v>
      </c>
      <c r="C420" s="61" t="s">
        <v>1268</v>
      </c>
      <c r="D420" s="62">
        <v>103546</v>
      </c>
      <c r="E420" s="62">
        <v>109286</v>
      </c>
      <c r="F420" s="62">
        <v>12898</v>
      </c>
      <c r="G420" s="62">
        <v>13537</v>
      </c>
      <c r="H420" s="62">
        <v>13434</v>
      </c>
      <c r="I420" s="62">
        <v>11743</v>
      </c>
      <c r="J420" s="62">
        <v>8595</v>
      </c>
      <c r="K420" s="62">
        <v>7459</v>
      </c>
      <c r="L420" s="62">
        <v>6811</v>
      </c>
      <c r="M420" s="62">
        <v>7151</v>
      </c>
      <c r="N420" s="62">
        <v>5412</v>
      </c>
      <c r="O420" s="62">
        <v>4884</v>
      </c>
      <c r="P420" s="62">
        <v>3587</v>
      </c>
      <c r="Q420" s="62">
        <v>2719</v>
      </c>
      <c r="R420" s="62">
        <v>2037</v>
      </c>
      <c r="S420" s="62">
        <v>1821</v>
      </c>
      <c r="T420" s="62">
        <v>761</v>
      </c>
      <c r="U420" s="62">
        <v>441</v>
      </c>
      <c r="V420" s="62">
        <v>256</v>
      </c>
      <c r="W420" s="62">
        <v>13494</v>
      </c>
      <c r="X420" s="62">
        <v>14655</v>
      </c>
      <c r="Y420" s="62">
        <v>14780</v>
      </c>
      <c r="Z420" s="62">
        <v>13294</v>
      </c>
      <c r="AA420" s="62">
        <v>10179</v>
      </c>
      <c r="AB420" s="62">
        <v>7668</v>
      </c>
      <c r="AC420" s="62">
        <v>6397</v>
      </c>
      <c r="AD420" s="62">
        <v>6029</v>
      </c>
      <c r="AE420" s="62">
        <v>5679</v>
      </c>
      <c r="AF420" s="62">
        <v>4799</v>
      </c>
      <c r="AG420" s="62">
        <v>3761</v>
      </c>
      <c r="AH420" s="62">
        <v>2642</v>
      </c>
      <c r="AI420" s="62">
        <v>2651</v>
      </c>
      <c r="AJ420" s="62">
        <v>1564</v>
      </c>
      <c r="AK420" s="62">
        <v>956</v>
      </c>
      <c r="AL420" s="62">
        <v>515</v>
      </c>
      <c r="AM420" s="62">
        <v>223</v>
      </c>
      <c r="AN420" s="61">
        <f t="shared" si="7"/>
        <v>212832</v>
      </c>
    </row>
    <row r="421" spans="1:40" hidden="1" x14ac:dyDescent="0.25">
      <c r="A421" s="61" t="s">
        <v>16</v>
      </c>
      <c r="B421" s="61" t="s">
        <v>23</v>
      </c>
      <c r="C421" s="61" t="s">
        <v>1667</v>
      </c>
      <c r="D421" s="62">
        <v>107651</v>
      </c>
      <c r="E421" s="62">
        <v>105155</v>
      </c>
      <c r="F421" s="62">
        <v>17690</v>
      </c>
      <c r="G421" s="62">
        <v>15571</v>
      </c>
      <c r="H421" s="62">
        <v>13500</v>
      </c>
      <c r="I421" s="62">
        <v>11000</v>
      </c>
      <c r="J421" s="62">
        <v>8914</v>
      </c>
      <c r="K421" s="62">
        <v>7230</v>
      </c>
      <c r="L421" s="62">
        <v>6220</v>
      </c>
      <c r="M421" s="62">
        <v>4724</v>
      </c>
      <c r="N421" s="62">
        <v>4793</v>
      </c>
      <c r="O421" s="62">
        <v>3607</v>
      </c>
      <c r="P421" s="62">
        <v>3742</v>
      </c>
      <c r="Q421" s="62">
        <v>2810</v>
      </c>
      <c r="R421" s="62">
        <v>2677</v>
      </c>
      <c r="S421" s="62">
        <v>1794</v>
      </c>
      <c r="T421" s="62">
        <v>1840</v>
      </c>
      <c r="U421" s="62">
        <v>926</v>
      </c>
      <c r="V421" s="62">
        <v>613</v>
      </c>
      <c r="W421" s="62">
        <v>18226</v>
      </c>
      <c r="X421" s="62">
        <v>15660</v>
      </c>
      <c r="Y421" s="62">
        <v>13156</v>
      </c>
      <c r="Z421" s="62">
        <v>11255</v>
      </c>
      <c r="AA421" s="62">
        <v>9134</v>
      </c>
      <c r="AB421" s="62">
        <v>7916</v>
      </c>
      <c r="AC421" s="62">
        <v>6560</v>
      </c>
      <c r="AD421" s="62">
        <v>5472</v>
      </c>
      <c r="AE421" s="62">
        <v>4198</v>
      </c>
      <c r="AF421" s="62">
        <v>3249</v>
      </c>
      <c r="AG421" s="62">
        <v>2444</v>
      </c>
      <c r="AH421" s="62">
        <v>2443</v>
      </c>
      <c r="AI421" s="62">
        <v>1606</v>
      </c>
      <c r="AJ421" s="62">
        <v>1675</v>
      </c>
      <c r="AK421" s="62">
        <v>1104</v>
      </c>
      <c r="AL421" s="62">
        <v>705</v>
      </c>
      <c r="AM421" s="62">
        <v>352</v>
      </c>
      <c r="AN421" s="61">
        <f t="shared" si="7"/>
        <v>212806</v>
      </c>
    </row>
    <row r="422" spans="1:40" hidden="1" x14ac:dyDescent="0.25">
      <c r="A422" s="61" t="s">
        <v>657</v>
      </c>
      <c r="B422" s="61" t="s">
        <v>669</v>
      </c>
      <c r="C422" s="61" t="s">
        <v>1679</v>
      </c>
      <c r="D422" s="62">
        <v>105354</v>
      </c>
      <c r="E422" s="62">
        <v>107378</v>
      </c>
      <c r="F422" s="62">
        <v>20398</v>
      </c>
      <c r="G422" s="62">
        <v>16985</v>
      </c>
      <c r="H422" s="62">
        <v>11496</v>
      </c>
      <c r="I422" s="62">
        <v>10477</v>
      </c>
      <c r="J422" s="62">
        <v>9033</v>
      </c>
      <c r="K422" s="62">
        <v>7708</v>
      </c>
      <c r="L422" s="62">
        <v>7209</v>
      </c>
      <c r="M422" s="62">
        <v>4612</v>
      </c>
      <c r="N422" s="62">
        <v>5044</v>
      </c>
      <c r="O422" s="62">
        <v>2491</v>
      </c>
      <c r="P422" s="62">
        <v>3249</v>
      </c>
      <c r="Q422" s="62">
        <v>1535</v>
      </c>
      <c r="R422" s="62">
        <v>2044</v>
      </c>
      <c r="S422" s="62">
        <v>906</v>
      </c>
      <c r="T422" s="62">
        <v>1246</v>
      </c>
      <c r="U422" s="62">
        <v>377</v>
      </c>
      <c r="V422" s="62">
        <v>544</v>
      </c>
      <c r="W422" s="62">
        <v>21684</v>
      </c>
      <c r="X422" s="62">
        <v>18131</v>
      </c>
      <c r="Y422" s="62">
        <v>13315</v>
      </c>
      <c r="Z422" s="62">
        <v>10391</v>
      </c>
      <c r="AA422" s="62">
        <v>6755</v>
      </c>
      <c r="AB422" s="62">
        <v>6275</v>
      </c>
      <c r="AC422" s="62">
        <v>6501</v>
      </c>
      <c r="AD422" s="62">
        <v>5333</v>
      </c>
      <c r="AE422" s="62">
        <v>5084</v>
      </c>
      <c r="AF422" s="62">
        <v>2937</v>
      </c>
      <c r="AG422" s="62">
        <v>3441</v>
      </c>
      <c r="AH422" s="62">
        <v>2147</v>
      </c>
      <c r="AI422" s="62">
        <v>2300</v>
      </c>
      <c r="AJ422" s="62">
        <v>1066</v>
      </c>
      <c r="AK422" s="62">
        <v>1149</v>
      </c>
      <c r="AL422" s="62">
        <v>460</v>
      </c>
      <c r="AM422" s="62">
        <v>409</v>
      </c>
      <c r="AN422" s="61">
        <f t="shared" si="7"/>
        <v>212732</v>
      </c>
    </row>
    <row r="423" spans="1:40" hidden="1" x14ac:dyDescent="0.25">
      <c r="A423" s="61" t="s">
        <v>350</v>
      </c>
      <c r="B423" s="61" t="s">
        <v>376</v>
      </c>
      <c r="C423" s="61" t="s">
        <v>1467</v>
      </c>
      <c r="D423" s="62">
        <v>97847</v>
      </c>
      <c r="E423" s="62">
        <v>114689</v>
      </c>
      <c r="F423" s="62">
        <v>18753</v>
      </c>
      <c r="G423" s="62">
        <v>15272</v>
      </c>
      <c r="H423" s="62">
        <v>11790</v>
      </c>
      <c r="I423" s="62">
        <v>10592</v>
      </c>
      <c r="J423" s="62">
        <v>8649</v>
      </c>
      <c r="K423" s="62">
        <v>7029</v>
      </c>
      <c r="L423" s="62">
        <v>6114</v>
      </c>
      <c r="M423" s="62">
        <v>4484</v>
      </c>
      <c r="N423" s="62">
        <v>4263</v>
      </c>
      <c r="O423" s="62">
        <v>2510</v>
      </c>
      <c r="P423" s="62">
        <v>2685</v>
      </c>
      <c r="Q423" s="62">
        <v>1346</v>
      </c>
      <c r="R423" s="62">
        <v>1506</v>
      </c>
      <c r="S423" s="62">
        <v>784</v>
      </c>
      <c r="T423" s="62">
        <v>1141</v>
      </c>
      <c r="U423" s="62">
        <v>397</v>
      </c>
      <c r="V423" s="62">
        <v>532</v>
      </c>
      <c r="W423" s="62">
        <v>20736</v>
      </c>
      <c r="X423" s="62">
        <v>17827</v>
      </c>
      <c r="Y423" s="62">
        <v>16593</v>
      </c>
      <c r="Z423" s="62">
        <v>14667</v>
      </c>
      <c r="AA423" s="62">
        <v>9469</v>
      </c>
      <c r="AB423" s="62">
        <v>7131</v>
      </c>
      <c r="AC423" s="62">
        <v>6473</v>
      </c>
      <c r="AD423" s="62">
        <v>5080</v>
      </c>
      <c r="AE423" s="62">
        <v>4658</v>
      </c>
      <c r="AF423" s="62">
        <v>3055</v>
      </c>
      <c r="AG423" s="62">
        <v>3102</v>
      </c>
      <c r="AH423" s="62">
        <v>1517</v>
      </c>
      <c r="AI423" s="62">
        <v>1708</v>
      </c>
      <c r="AJ423" s="62">
        <v>731</v>
      </c>
      <c r="AK423" s="62">
        <v>1054</v>
      </c>
      <c r="AL423" s="62">
        <v>390</v>
      </c>
      <c r="AM423" s="62">
        <v>498</v>
      </c>
      <c r="AN423" s="61">
        <f t="shared" si="7"/>
        <v>212536</v>
      </c>
    </row>
    <row r="424" spans="1:40" x14ac:dyDescent="0.25">
      <c r="A424" s="61" t="s">
        <v>182</v>
      </c>
      <c r="B424" s="61" t="s">
        <v>200</v>
      </c>
      <c r="C424" s="61" t="s">
        <v>1623</v>
      </c>
      <c r="D424" s="62">
        <v>105306</v>
      </c>
      <c r="E424" s="62">
        <v>107183</v>
      </c>
      <c r="F424" s="62">
        <v>13385</v>
      </c>
      <c r="G424" s="62">
        <v>13164</v>
      </c>
      <c r="H424" s="62">
        <v>13458</v>
      </c>
      <c r="I424" s="62">
        <v>11669</v>
      </c>
      <c r="J424" s="62">
        <v>9145</v>
      </c>
      <c r="K424" s="62">
        <v>7731</v>
      </c>
      <c r="L424" s="62">
        <v>7035</v>
      </c>
      <c r="M424" s="62">
        <v>6947</v>
      </c>
      <c r="N424" s="62">
        <v>5524</v>
      </c>
      <c r="O424" s="62">
        <v>4981</v>
      </c>
      <c r="P424" s="62">
        <v>3476</v>
      </c>
      <c r="Q424" s="62">
        <v>2847</v>
      </c>
      <c r="R424" s="62">
        <v>1656</v>
      </c>
      <c r="S424" s="62">
        <v>1735</v>
      </c>
      <c r="T424" s="62">
        <v>1087</v>
      </c>
      <c r="U424" s="62">
        <v>971</v>
      </c>
      <c r="V424" s="62">
        <v>495</v>
      </c>
      <c r="W424" s="62">
        <v>13996</v>
      </c>
      <c r="X424" s="62">
        <v>13707</v>
      </c>
      <c r="Y424" s="62">
        <v>13969</v>
      </c>
      <c r="Z424" s="62">
        <v>12858</v>
      </c>
      <c r="AA424" s="62">
        <v>10354</v>
      </c>
      <c r="AB424" s="62">
        <v>7856</v>
      </c>
      <c r="AC424" s="62">
        <v>6642</v>
      </c>
      <c r="AD424" s="62">
        <v>6020</v>
      </c>
      <c r="AE424" s="62">
        <v>5177</v>
      </c>
      <c r="AF424" s="62">
        <v>4777</v>
      </c>
      <c r="AG424" s="62">
        <v>3431</v>
      </c>
      <c r="AH424" s="62">
        <v>3322</v>
      </c>
      <c r="AI424" s="62">
        <v>1855</v>
      </c>
      <c r="AJ424" s="62">
        <v>1498</v>
      </c>
      <c r="AK424" s="62">
        <v>800</v>
      </c>
      <c r="AL424" s="62">
        <v>614</v>
      </c>
      <c r="AM424" s="62">
        <v>307</v>
      </c>
      <c r="AN424" s="61">
        <f t="shared" si="7"/>
        <v>212489</v>
      </c>
    </row>
    <row r="425" spans="1:40" hidden="1" x14ac:dyDescent="0.25">
      <c r="A425" s="61" t="s">
        <v>696</v>
      </c>
      <c r="B425" s="61" t="s">
        <v>712</v>
      </c>
      <c r="C425" s="61" t="s">
        <v>1297</v>
      </c>
      <c r="D425" s="62">
        <v>104997</v>
      </c>
      <c r="E425" s="62">
        <v>107275</v>
      </c>
      <c r="F425" s="62">
        <v>18824</v>
      </c>
      <c r="G425" s="62">
        <v>16729</v>
      </c>
      <c r="H425" s="62">
        <v>11990</v>
      </c>
      <c r="I425" s="62">
        <v>9841</v>
      </c>
      <c r="J425" s="62">
        <v>9712</v>
      </c>
      <c r="K425" s="62">
        <v>7377</v>
      </c>
      <c r="L425" s="62">
        <v>7424</v>
      </c>
      <c r="M425" s="62">
        <v>4096</v>
      </c>
      <c r="N425" s="62">
        <v>5316</v>
      </c>
      <c r="O425" s="62">
        <v>2455</v>
      </c>
      <c r="P425" s="62">
        <v>3787</v>
      </c>
      <c r="Q425" s="62">
        <v>1533</v>
      </c>
      <c r="R425" s="62">
        <v>2492</v>
      </c>
      <c r="S425" s="62">
        <v>947</v>
      </c>
      <c r="T425" s="62">
        <v>1595</v>
      </c>
      <c r="U425" s="62">
        <v>431</v>
      </c>
      <c r="V425" s="62">
        <v>448</v>
      </c>
      <c r="W425" s="62">
        <v>20208</v>
      </c>
      <c r="X425" s="62">
        <v>16824</v>
      </c>
      <c r="Y425" s="62">
        <v>11068</v>
      </c>
      <c r="Z425" s="62">
        <v>8393</v>
      </c>
      <c r="AA425" s="62">
        <v>7412</v>
      </c>
      <c r="AB425" s="62">
        <v>7784</v>
      </c>
      <c r="AC425" s="62">
        <v>8248</v>
      </c>
      <c r="AD425" s="62">
        <v>5630</v>
      </c>
      <c r="AE425" s="62">
        <v>6132</v>
      </c>
      <c r="AF425" s="62">
        <v>3151</v>
      </c>
      <c r="AG425" s="62">
        <v>4176</v>
      </c>
      <c r="AH425" s="62">
        <v>2079</v>
      </c>
      <c r="AI425" s="62">
        <v>2760</v>
      </c>
      <c r="AJ425" s="62">
        <v>967</v>
      </c>
      <c r="AK425" s="62">
        <v>1503</v>
      </c>
      <c r="AL425" s="62">
        <v>510</v>
      </c>
      <c r="AM425" s="62">
        <v>430</v>
      </c>
      <c r="AN425" s="61">
        <f t="shared" si="7"/>
        <v>212272</v>
      </c>
    </row>
    <row r="426" spans="1:40" hidden="1" x14ac:dyDescent="0.25">
      <c r="A426" s="61" t="s">
        <v>350</v>
      </c>
      <c r="B426" s="61" t="s">
        <v>364</v>
      </c>
      <c r="C426" s="61" t="s">
        <v>1130</v>
      </c>
      <c r="D426" s="62">
        <v>104405</v>
      </c>
      <c r="E426" s="62">
        <v>107606</v>
      </c>
      <c r="F426" s="62">
        <v>20299</v>
      </c>
      <c r="G426" s="62">
        <v>16262</v>
      </c>
      <c r="H426" s="62">
        <v>12250</v>
      </c>
      <c r="I426" s="62">
        <v>10176</v>
      </c>
      <c r="J426" s="62">
        <v>9193</v>
      </c>
      <c r="K426" s="62">
        <v>7592</v>
      </c>
      <c r="L426" s="62">
        <v>6887</v>
      </c>
      <c r="M426" s="62">
        <v>5077</v>
      </c>
      <c r="N426" s="62">
        <v>4774</v>
      </c>
      <c r="O426" s="62">
        <v>2805</v>
      </c>
      <c r="P426" s="62">
        <v>2931</v>
      </c>
      <c r="Q426" s="62">
        <v>1476</v>
      </c>
      <c r="R426" s="62">
        <v>1766</v>
      </c>
      <c r="S426" s="62">
        <v>819</v>
      </c>
      <c r="T426" s="62">
        <v>1113</v>
      </c>
      <c r="U426" s="62">
        <v>500</v>
      </c>
      <c r="V426" s="62">
        <v>485</v>
      </c>
      <c r="W426" s="62">
        <v>21396</v>
      </c>
      <c r="X426" s="62">
        <v>17670</v>
      </c>
      <c r="Y426" s="62">
        <v>13757</v>
      </c>
      <c r="Z426" s="62">
        <v>11098</v>
      </c>
      <c r="AA426" s="62">
        <v>7531</v>
      </c>
      <c r="AB426" s="62">
        <v>6442</v>
      </c>
      <c r="AC426" s="62">
        <v>6515</v>
      </c>
      <c r="AD426" s="62">
        <v>5224</v>
      </c>
      <c r="AE426" s="62">
        <v>4905</v>
      </c>
      <c r="AF426" s="62">
        <v>3120</v>
      </c>
      <c r="AG426" s="62">
        <v>3339</v>
      </c>
      <c r="AH426" s="62">
        <v>1595</v>
      </c>
      <c r="AI426" s="62">
        <v>1948</v>
      </c>
      <c r="AJ426" s="62">
        <v>832</v>
      </c>
      <c r="AK426" s="62">
        <v>1232</v>
      </c>
      <c r="AL426" s="62">
        <v>533</v>
      </c>
      <c r="AM426" s="62">
        <v>469</v>
      </c>
      <c r="AN426" s="61">
        <f t="shared" si="7"/>
        <v>212011</v>
      </c>
    </row>
    <row r="427" spans="1:40" hidden="1" x14ac:dyDescent="0.25">
      <c r="A427" s="61" t="s">
        <v>240</v>
      </c>
      <c r="B427" s="61" t="s">
        <v>249</v>
      </c>
      <c r="C427" s="61" t="s">
        <v>1822</v>
      </c>
      <c r="D427" s="62">
        <v>104043</v>
      </c>
      <c r="E427" s="62">
        <v>107271</v>
      </c>
      <c r="F427" s="62">
        <v>11452</v>
      </c>
      <c r="G427" s="62">
        <v>13631</v>
      </c>
      <c r="H427" s="62">
        <v>14058</v>
      </c>
      <c r="I427" s="62">
        <v>12012</v>
      </c>
      <c r="J427" s="62">
        <v>8629</v>
      </c>
      <c r="K427" s="62">
        <v>7275</v>
      </c>
      <c r="L427" s="62">
        <v>6445</v>
      </c>
      <c r="M427" s="62">
        <v>6624</v>
      </c>
      <c r="N427" s="62">
        <v>5281</v>
      </c>
      <c r="O427" s="62">
        <v>5034</v>
      </c>
      <c r="P427" s="62">
        <v>3511</v>
      </c>
      <c r="Q427" s="62">
        <v>3495</v>
      </c>
      <c r="R427" s="62">
        <v>2692</v>
      </c>
      <c r="S427" s="62">
        <v>1870</v>
      </c>
      <c r="T427" s="62">
        <v>860</v>
      </c>
      <c r="U427" s="62">
        <v>682</v>
      </c>
      <c r="V427" s="62">
        <v>492</v>
      </c>
      <c r="W427" s="62">
        <v>12099</v>
      </c>
      <c r="X427" s="62">
        <v>14322</v>
      </c>
      <c r="Y427" s="62">
        <v>15218</v>
      </c>
      <c r="Z427" s="62">
        <v>13743</v>
      </c>
      <c r="AA427" s="62">
        <v>10273</v>
      </c>
      <c r="AB427" s="62">
        <v>7617</v>
      </c>
      <c r="AC427" s="62">
        <v>6060</v>
      </c>
      <c r="AD427" s="62">
        <v>5399</v>
      </c>
      <c r="AE427" s="62">
        <v>5271</v>
      </c>
      <c r="AF427" s="62">
        <v>4535</v>
      </c>
      <c r="AG427" s="62">
        <v>3772</v>
      </c>
      <c r="AH427" s="62">
        <v>2697</v>
      </c>
      <c r="AI427" s="62">
        <v>2080</v>
      </c>
      <c r="AJ427" s="62">
        <v>2031</v>
      </c>
      <c r="AK427" s="62">
        <v>1057</v>
      </c>
      <c r="AL427" s="62">
        <v>706</v>
      </c>
      <c r="AM427" s="62">
        <v>391</v>
      </c>
      <c r="AN427" s="61">
        <f t="shared" si="7"/>
        <v>211314</v>
      </c>
    </row>
    <row r="428" spans="1:40" hidden="1" x14ac:dyDescent="0.25">
      <c r="A428" s="61" t="s">
        <v>115</v>
      </c>
      <c r="B428" s="61" t="s">
        <v>122</v>
      </c>
      <c r="C428" s="61" t="s">
        <v>1447</v>
      </c>
      <c r="D428" s="62">
        <v>104052</v>
      </c>
      <c r="E428" s="62">
        <v>106743</v>
      </c>
      <c r="F428" s="62">
        <v>19187</v>
      </c>
      <c r="G428" s="62">
        <v>15603</v>
      </c>
      <c r="H428" s="62">
        <v>12989</v>
      </c>
      <c r="I428" s="62">
        <v>11810</v>
      </c>
      <c r="J428" s="62">
        <v>9444</v>
      </c>
      <c r="K428" s="62">
        <v>6833</v>
      </c>
      <c r="L428" s="62">
        <v>5879</v>
      </c>
      <c r="M428" s="62">
        <v>4573</v>
      </c>
      <c r="N428" s="62">
        <v>4413</v>
      </c>
      <c r="O428" s="62">
        <v>2923</v>
      </c>
      <c r="P428" s="62">
        <v>2865</v>
      </c>
      <c r="Q428" s="62">
        <v>1747</v>
      </c>
      <c r="R428" s="62">
        <v>2237</v>
      </c>
      <c r="S428" s="62">
        <v>1151</v>
      </c>
      <c r="T428" s="62">
        <v>1189</v>
      </c>
      <c r="U428" s="62">
        <v>667</v>
      </c>
      <c r="V428" s="62">
        <v>542</v>
      </c>
      <c r="W428" s="62">
        <v>20378</v>
      </c>
      <c r="X428" s="62">
        <v>16200</v>
      </c>
      <c r="Y428" s="62">
        <v>13747</v>
      </c>
      <c r="Z428" s="62">
        <v>11813</v>
      </c>
      <c r="AA428" s="62">
        <v>8988</v>
      </c>
      <c r="AB428" s="62">
        <v>7333</v>
      </c>
      <c r="AC428" s="62">
        <v>6277</v>
      </c>
      <c r="AD428" s="62">
        <v>5248</v>
      </c>
      <c r="AE428" s="62">
        <v>4304</v>
      </c>
      <c r="AF428" s="62">
        <v>3422</v>
      </c>
      <c r="AG428" s="62">
        <v>2620</v>
      </c>
      <c r="AH428" s="62">
        <v>1922</v>
      </c>
      <c r="AI428" s="62">
        <v>1634</v>
      </c>
      <c r="AJ428" s="62">
        <v>1006</v>
      </c>
      <c r="AK428" s="62">
        <v>871</v>
      </c>
      <c r="AL428" s="62">
        <v>547</v>
      </c>
      <c r="AM428" s="62">
        <v>433</v>
      </c>
      <c r="AN428" s="61">
        <f t="shared" si="7"/>
        <v>210795</v>
      </c>
    </row>
    <row r="429" spans="1:40" hidden="1" x14ac:dyDescent="0.25">
      <c r="A429" s="61" t="s">
        <v>68</v>
      </c>
      <c r="B429" s="61" t="s">
        <v>82</v>
      </c>
      <c r="C429" s="61" t="s">
        <v>1100</v>
      </c>
      <c r="D429" s="62">
        <v>105548</v>
      </c>
      <c r="E429" s="62">
        <v>105182</v>
      </c>
      <c r="F429" s="62">
        <v>13115</v>
      </c>
      <c r="G429" s="62">
        <v>11729</v>
      </c>
      <c r="H429" s="62">
        <v>13423</v>
      </c>
      <c r="I429" s="62">
        <v>12010</v>
      </c>
      <c r="J429" s="62">
        <v>10115</v>
      </c>
      <c r="K429" s="62">
        <v>8846</v>
      </c>
      <c r="L429" s="62">
        <v>6965</v>
      </c>
      <c r="M429" s="62">
        <v>6386</v>
      </c>
      <c r="N429" s="62">
        <v>4892</v>
      </c>
      <c r="O429" s="62">
        <v>4185</v>
      </c>
      <c r="P429" s="62">
        <v>3154</v>
      </c>
      <c r="Q429" s="62">
        <v>3362</v>
      </c>
      <c r="R429" s="62">
        <v>2008</v>
      </c>
      <c r="S429" s="62">
        <v>2246</v>
      </c>
      <c r="T429" s="62">
        <v>1451</v>
      </c>
      <c r="U429" s="62">
        <v>1144</v>
      </c>
      <c r="V429" s="62">
        <v>517</v>
      </c>
      <c r="W429" s="62">
        <v>12997</v>
      </c>
      <c r="X429" s="62">
        <v>11502</v>
      </c>
      <c r="Y429" s="62">
        <v>12648</v>
      </c>
      <c r="Z429" s="62">
        <v>11778</v>
      </c>
      <c r="AA429" s="62">
        <v>10868</v>
      </c>
      <c r="AB429" s="62">
        <v>8794</v>
      </c>
      <c r="AC429" s="62">
        <v>7565</v>
      </c>
      <c r="AD429" s="62">
        <v>6544</v>
      </c>
      <c r="AE429" s="62">
        <v>5506</v>
      </c>
      <c r="AF429" s="62">
        <v>4936</v>
      </c>
      <c r="AG429" s="62">
        <v>3257</v>
      </c>
      <c r="AH429" s="62">
        <v>3003</v>
      </c>
      <c r="AI429" s="62">
        <v>1790</v>
      </c>
      <c r="AJ429" s="62">
        <v>1886</v>
      </c>
      <c r="AK429" s="62">
        <v>981</v>
      </c>
      <c r="AL429" s="62">
        <v>776</v>
      </c>
      <c r="AM429" s="62">
        <v>351</v>
      </c>
      <c r="AN429" s="61">
        <f t="shared" si="7"/>
        <v>210730</v>
      </c>
    </row>
    <row r="430" spans="1:40" hidden="1" x14ac:dyDescent="0.25">
      <c r="A430" s="61" t="s">
        <v>208</v>
      </c>
      <c r="B430" s="61" t="s">
        <v>216</v>
      </c>
      <c r="C430" s="61" t="s">
        <v>1082</v>
      </c>
      <c r="D430" s="62">
        <v>103251</v>
      </c>
      <c r="E430" s="62">
        <v>107477</v>
      </c>
      <c r="F430" s="62">
        <v>11457</v>
      </c>
      <c r="G430" s="62">
        <v>12356</v>
      </c>
      <c r="H430" s="62">
        <v>13364</v>
      </c>
      <c r="I430" s="62">
        <v>12618</v>
      </c>
      <c r="J430" s="62">
        <v>9254</v>
      </c>
      <c r="K430" s="62">
        <v>7603</v>
      </c>
      <c r="L430" s="62">
        <v>6882</v>
      </c>
      <c r="M430" s="62">
        <v>6620</v>
      </c>
      <c r="N430" s="62">
        <v>5311</v>
      </c>
      <c r="O430" s="62">
        <v>4833</v>
      </c>
      <c r="P430" s="62">
        <v>3417</v>
      </c>
      <c r="Q430" s="62">
        <v>3095</v>
      </c>
      <c r="R430" s="62">
        <v>2229</v>
      </c>
      <c r="S430" s="62">
        <v>1954</v>
      </c>
      <c r="T430" s="62">
        <v>1043</v>
      </c>
      <c r="U430" s="62">
        <v>773</v>
      </c>
      <c r="V430" s="62">
        <v>442</v>
      </c>
      <c r="W430" s="62">
        <v>12141</v>
      </c>
      <c r="X430" s="62">
        <v>13193</v>
      </c>
      <c r="Y430" s="62">
        <v>14160</v>
      </c>
      <c r="Z430" s="62">
        <v>13719</v>
      </c>
      <c r="AA430" s="62">
        <v>10852</v>
      </c>
      <c r="AB430" s="62">
        <v>7926</v>
      </c>
      <c r="AC430" s="62">
        <v>6535</v>
      </c>
      <c r="AD430" s="62">
        <v>5729</v>
      </c>
      <c r="AE430" s="62">
        <v>5475</v>
      </c>
      <c r="AF430" s="62">
        <v>4773</v>
      </c>
      <c r="AG430" s="62">
        <v>3524</v>
      </c>
      <c r="AH430" s="62">
        <v>3038</v>
      </c>
      <c r="AI430" s="62">
        <v>2468</v>
      </c>
      <c r="AJ430" s="62">
        <v>1719</v>
      </c>
      <c r="AK430" s="62">
        <v>1090</v>
      </c>
      <c r="AL430" s="62">
        <v>721</v>
      </c>
      <c r="AM430" s="62">
        <v>414</v>
      </c>
      <c r="AN430" s="61">
        <f t="shared" si="7"/>
        <v>210728</v>
      </c>
    </row>
    <row r="431" spans="1:40" hidden="1" x14ac:dyDescent="0.25">
      <c r="A431" s="61" t="s">
        <v>166</v>
      </c>
      <c r="B431" s="61" t="s">
        <v>171</v>
      </c>
      <c r="C431" s="61" t="s">
        <v>1041</v>
      </c>
      <c r="D431" s="62">
        <v>102742</v>
      </c>
      <c r="E431" s="62">
        <v>106645</v>
      </c>
      <c r="F431" s="62">
        <v>12635</v>
      </c>
      <c r="G431" s="62">
        <v>13131</v>
      </c>
      <c r="H431" s="62">
        <v>13066</v>
      </c>
      <c r="I431" s="62">
        <v>11760</v>
      </c>
      <c r="J431" s="62">
        <v>8884</v>
      </c>
      <c r="K431" s="62">
        <v>7566</v>
      </c>
      <c r="L431" s="62">
        <v>6829</v>
      </c>
      <c r="M431" s="62">
        <v>6560</v>
      </c>
      <c r="N431" s="62">
        <v>5328</v>
      </c>
      <c r="O431" s="62">
        <v>4718</v>
      </c>
      <c r="P431" s="62">
        <v>3584</v>
      </c>
      <c r="Q431" s="62">
        <v>2568</v>
      </c>
      <c r="R431" s="62">
        <v>2205</v>
      </c>
      <c r="S431" s="62">
        <v>1494</v>
      </c>
      <c r="T431" s="62">
        <v>1157</v>
      </c>
      <c r="U431" s="62">
        <v>756</v>
      </c>
      <c r="V431" s="62">
        <v>501</v>
      </c>
      <c r="W431" s="62">
        <v>13314</v>
      </c>
      <c r="X431" s="62">
        <v>14136</v>
      </c>
      <c r="Y431" s="62">
        <v>14083</v>
      </c>
      <c r="Z431" s="62">
        <v>13156</v>
      </c>
      <c r="AA431" s="62">
        <v>10334</v>
      </c>
      <c r="AB431" s="62">
        <v>7790</v>
      </c>
      <c r="AC431" s="62">
        <v>6538</v>
      </c>
      <c r="AD431" s="62">
        <v>5917</v>
      </c>
      <c r="AE431" s="62">
        <v>5283</v>
      </c>
      <c r="AF431" s="62">
        <v>4480</v>
      </c>
      <c r="AG431" s="62">
        <v>3537</v>
      </c>
      <c r="AH431" s="62">
        <v>2487</v>
      </c>
      <c r="AI431" s="62">
        <v>2053</v>
      </c>
      <c r="AJ431" s="62">
        <v>1571</v>
      </c>
      <c r="AK431" s="62">
        <v>952</v>
      </c>
      <c r="AL431" s="62">
        <v>572</v>
      </c>
      <c r="AM431" s="62">
        <v>442</v>
      </c>
      <c r="AN431" s="61">
        <f t="shared" si="7"/>
        <v>209387</v>
      </c>
    </row>
    <row r="432" spans="1:40" hidden="1" x14ac:dyDescent="0.25">
      <c r="A432" s="61" t="s">
        <v>350</v>
      </c>
      <c r="B432" s="61" t="s">
        <v>377</v>
      </c>
      <c r="C432" s="61" t="s">
        <v>1467</v>
      </c>
      <c r="D432" s="62">
        <v>100897</v>
      </c>
      <c r="E432" s="62">
        <v>108354</v>
      </c>
      <c r="F432" s="62">
        <v>20483</v>
      </c>
      <c r="G432" s="62">
        <v>15583</v>
      </c>
      <c r="H432" s="62">
        <v>11561</v>
      </c>
      <c r="I432" s="62">
        <v>10289</v>
      </c>
      <c r="J432" s="62">
        <v>8533</v>
      </c>
      <c r="K432" s="62">
        <v>7406</v>
      </c>
      <c r="L432" s="62">
        <v>6285</v>
      </c>
      <c r="M432" s="62">
        <v>4701</v>
      </c>
      <c r="N432" s="62">
        <v>4283</v>
      </c>
      <c r="O432" s="62">
        <v>2768</v>
      </c>
      <c r="P432" s="62">
        <v>2745</v>
      </c>
      <c r="Q432" s="62">
        <v>1670</v>
      </c>
      <c r="R432" s="62">
        <v>1727</v>
      </c>
      <c r="S432" s="62">
        <v>780</v>
      </c>
      <c r="T432" s="62">
        <v>1138</v>
      </c>
      <c r="U432" s="62">
        <v>355</v>
      </c>
      <c r="V432" s="62">
        <v>590</v>
      </c>
      <c r="W432" s="62">
        <v>22189</v>
      </c>
      <c r="X432" s="62">
        <v>17694</v>
      </c>
      <c r="Y432" s="62">
        <v>14000</v>
      </c>
      <c r="Z432" s="62">
        <v>12053</v>
      </c>
      <c r="AA432" s="62">
        <v>8182</v>
      </c>
      <c r="AB432" s="62">
        <v>6688</v>
      </c>
      <c r="AC432" s="62">
        <v>6149</v>
      </c>
      <c r="AD432" s="62">
        <v>5100</v>
      </c>
      <c r="AE432" s="62">
        <v>4463</v>
      </c>
      <c r="AF432" s="62">
        <v>3171</v>
      </c>
      <c r="AG432" s="62">
        <v>2925</v>
      </c>
      <c r="AH432" s="62">
        <v>1520</v>
      </c>
      <c r="AI432" s="62">
        <v>1512</v>
      </c>
      <c r="AJ432" s="62">
        <v>816</v>
      </c>
      <c r="AK432" s="62">
        <v>1005</v>
      </c>
      <c r="AL432" s="62">
        <v>385</v>
      </c>
      <c r="AM432" s="62">
        <v>502</v>
      </c>
      <c r="AN432" s="61">
        <f t="shared" si="7"/>
        <v>209251</v>
      </c>
    </row>
    <row r="433" spans="1:40" hidden="1" x14ac:dyDescent="0.25">
      <c r="A433" s="61" t="s">
        <v>138</v>
      </c>
      <c r="B433" s="61" t="s">
        <v>151</v>
      </c>
      <c r="C433" s="61" t="s">
        <v>1325</v>
      </c>
      <c r="D433" s="62">
        <v>100594</v>
      </c>
      <c r="E433" s="62">
        <v>108489</v>
      </c>
      <c r="F433" s="62">
        <v>18782</v>
      </c>
      <c r="G433" s="62">
        <v>15426</v>
      </c>
      <c r="H433" s="62">
        <v>12007</v>
      </c>
      <c r="I433" s="62">
        <v>10379</v>
      </c>
      <c r="J433" s="62">
        <v>10395</v>
      </c>
      <c r="K433" s="62">
        <v>7451</v>
      </c>
      <c r="L433" s="62">
        <v>6148</v>
      </c>
      <c r="M433" s="62">
        <v>4492</v>
      </c>
      <c r="N433" s="62">
        <v>4559</v>
      </c>
      <c r="O433" s="62">
        <v>2556</v>
      </c>
      <c r="P433" s="62">
        <v>2640</v>
      </c>
      <c r="Q433" s="62">
        <v>1498</v>
      </c>
      <c r="R433" s="62">
        <v>1693</v>
      </c>
      <c r="S433" s="62">
        <v>867</v>
      </c>
      <c r="T433" s="62">
        <v>1011</v>
      </c>
      <c r="U433" s="62">
        <v>339</v>
      </c>
      <c r="V433" s="62">
        <v>351</v>
      </c>
      <c r="W433" s="62">
        <v>19494</v>
      </c>
      <c r="X433" s="62">
        <v>15757</v>
      </c>
      <c r="Y433" s="62">
        <v>12730</v>
      </c>
      <c r="Z433" s="62">
        <v>10200</v>
      </c>
      <c r="AA433" s="62">
        <v>10602</v>
      </c>
      <c r="AB433" s="62">
        <v>9187</v>
      </c>
      <c r="AC433" s="62">
        <v>6898</v>
      </c>
      <c r="AD433" s="62">
        <v>5697</v>
      </c>
      <c r="AE433" s="62">
        <v>5052</v>
      </c>
      <c r="AF433" s="62">
        <v>3585</v>
      </c>
      <c r="AG433" s="62">
        <v>2867</v>
      </c>
      <c r="AH433" s="62">
        <v>2296</v>
      </c>
      <c r="AI433" s="62">
        <v>1669</v>
      </c>
      <c r="AJ433" s="62">
        <v>991</v>
      </c>
      <c r="AK433" s="62">
        <v>815</v>
      </c>
      <c r="AL433" s="62">
        <v>376</v>
      </c>
      <c r="AM433" s="62">
        <v>273</v>
      </c>
      <c r="AN433" s="61">
        <f t="shared" si="7"/>
        <v>209083</v>
      </c>
    </row>
    <row r="434" spans="1:40" hidden="1" x14ac:dyDescent="0.25">
      <c r="A434" s="61" t="s">
        <v>450</v>
      </c>
      <c r="B434" s="61" t="s">
        <v>2429</v>
      </c>
      <c r="C434" s="61" t="s">
        <v>1224</v>
      </c>
      <c r="D434" s="62">
        <v>105613</v>
      </c>
      <c r="E434" s="62">
        <v>103469</v>
      </c>
      <c r="F434" s="62">
        <v>18487</v>
      </c>
      <c r="G434" s="62">
        <v>14645</v>
      </c>
      <c r="H434" s="62">
        <v>12900</v>
      </c>
      <c r="I434" s="62">
        <v>11573</v>
      </c>
      <c r="J434" s="62">
        <v>8751</v>
      </c>
      <c r="K434" s="62">
        <v>7608</v>
      </c>
      <c r="L434" s="62">
        <v>6599</v>
      </c>
      <c r="M434" s="62">
        <v>5456</v>
      </c>
      <c r="N434" s="62">
        <v>4960</v>
      </c>
      <c r="O434" s="62">
        <v>3851</v>
      </c>
      <c r="P434" s="62">
        <v>2956</v>
      </c>
      <c r="Q434" s="62">
        <v>2184</v>
      </c>
      <c r="R434" s="62">
        <v>2288</v>
      </c>
      <c r="S434" s="62">
        <v>1652</v>
      </c>
      <c r="T434" s="62">
        <v>894</v>
      </c>
      <c r="U434" s="62">
        <v>476</v>
      </c>
      <c r="V434" s="62">
        <v>333</v>
      </c>
      <c r="W434" s="62">
        <v>19193</v>
      </c>
      <c r="X434" s="62">
        <v>15527</v>
      </c>
      <c r="Y434" s="62">
        <v>13197</v>
      </c>
      <c r="Z434" s="62">
        <v>11403</v>
      </c>
      <c r="AA434" s="62">
        <v>8235</v>
      </c>
      <c r="AB434" s="62">
        <v>6823</v>
      </c>
      <c r="AC434" s="62">
        <v>6055</v>
      </c>
      <c r="AD434" s="62">
        <v>5239</v>
      </c>
      <c r="AE434" s="62">
        <v>4440</v>
      </c>
      <c r="AF434" s="62">
        <v>3531</v>
      </c>
      <c r="AG434" s="62">
        <v>2822</v>
      </c>
      <c r="AH434" s="62">
        <v>1969</v>
      </c>
      <c r="AI434" s="62">
        <v>1880</v>
      </c>
      <c r="AJ434" s="62">
        <v>1459</v>
      </c>
      <c r="AK434" s="62">
        <v>826</v>
      </c>
      <c r="AL434" s="62">
        <v>535</v>
      </c>
      <c r="AM434" s="62">
        <v>335</v>
      </c>
      <c r="AN434" s="61">
        <f t="shared" si="7"/>
        <v>209082</v>
      </c>
    </row>
    <row r="435" spans="1:40" hidden="1" x14ac:dyDescent="0.25">
      <c r="A435" s="61" t="s">
        <v>90</v>
      </c>
      <c r="B435" s="61" t="s">
        <v>97</v>
      </c>
      <c r="C435" s="61" t="s">
        <v>1685</v>
      </c>
      <c r="D435" s="62">
        <v>101849</v>
      </c>
      <c r="E435" s="62">
        <v>106874</v>
      </c>
      <c r="F435" s="62">
        <v>20108</v>
      </c>
      <c r="G435" s="62">
        <v>15739</v>
      </c>
      <c r="H435" s="62">
        <v>12469</v>
      </c>
      <c r="I435" s="62">
        <v>10688</v>
      </c>
      <c r="J435" s="62">
        <v>8854</v>
      </c>
      <c r="K435" s="62">
        <v>7470</v>
      </c>
      <c r="L435" s="62">
        <v>6180</v>
      </c>
      <c r="M435" s="62">
        <v>4948</v>
      </c>
      <c r="N435" s="62">
        <v>4153</v>
      </c>
      <c r="O435" s="62">
        <v>2856</v>
      </c>
      <c r="P435" s="62">
        <v>2543</v>
      </c>
      <c r="Q435" s="62">
        <v>1499</v>
      </c>
      <c r="R435" s="62">
        <v>1658</v>
      </c>
      <c r="S435" s="62">
        <v>1044</v>
      </c>
      <c r="T435" s="62">
        <v>713</v>
      </c>
      <c r="U435" s="62">
        <v>550</v>
      </c>
      <c r="V435" s="62">
        <v>377</v>
      </c>
      <c r="W435" s="62">
        <v>21615</v>
      </c>
      <c r="X435" s="62">
        <v>17381</v>
      </c>
      <c r="Y435" s="62">
        <v>13774</v>
      </c>
      <c r="Z435" s="62">
        <v>10970</v>
      </c>
      <c r="AA435" s="62">
        <v>7938</v>
      </c>
      <c r="AB435" s="62">
        <v>6945</v>
      </c>
      <c r="AC435" s="62">
        <v>6457</v>
      </c>
      <c r="AD435" s="62">
        <v>5416</v>
      </c>
      <c r="AE435" s="62">
        <v>4488</v>
      </c>
      <c r="AF435" s="62">
        <v>3186</v>
      </c>
      <c r="AG435" s="62">
        <v>2698</v>
      </c>
      <c r="AH435" s="62">
        <v>1800</v>
      </c>
      <c r="AI435" s="62">
        <v>1437</v>
      </c>
      <c r="AJ435" s="62">
        <v>967</v>
      </c>
      <c r="AK435" s="62">
        <v>928</v>
      </c>
      <c r="AL435" s="62">
        <v>499</v>
      </c>
      <c r="AM435" s="62">
        <v>375</v>
      </c>
      <c r="AN435" s="61">
        <f t="shared" si="7"/>
        <v>208723</v>
      </c>
    </row>
    <row r="436" spans="1:40" hidden="1" x14ac:dyDescent="0.25">
      <c r="A436" s="61" t="s">
        <v>221</v>
      </c>
      <c r="B436" s="61" t="s">
        <v>236</v>
      </c>
      <c r="C436" s="61" t="s">
        <v>1557</v>
      </c>
      <c r="D436" s="62">
        <v>98149</v>
      </c>
      <c r="E436" s="62">
        <v>107681</v>
      </c>
      <c r="F436" s="62">
        <v>13894</v>
      </c>
      <c r="G436" s="62">
        <v>13016</v>
      </c>
      <c r="H436" s="62">
        <v>11979</v>
      </c>
      <c r="I436" s="62">
        <v>9917</v>
      </c>
      <c r="J436" s="62">
        <v>8384</v>
      </c>
      <c r="K436" s="62">
        <v>7823</v>
      </c>
      <c r="L436" s="62">
        <v>6739</v>
      </c>
      <c r="M436" s="62">
        <v>6244</v>
      </c>
      <c r="N436" s="62">
        <v>4778</v>
      </c>
      <c r="O436" s="62">
        <v>4044</v>
      </c>
      <c r="P436" s="62">
        <v>2974</v>
      </c>
      <c r="Q436" s="62">
        <v>2730</v>
      </c>
      <c r="R436" s="62">
        <v>1908</v>
      </c>
      <c r="S436" s="62">
        <v>1489</v>
      </c>
      <c r="T436" s="62">
        <v>1060</v>
      </c>
      <c r="U436" s="62">
        <v>684</v>
      </c>
      <c r="V436" s="62">
        <v>486</v>
      </c>
      <c r="W436" s="62">
        <v>14634</v>
      </c>
      <c r="X436" s="62">
        <v>13655</v>
      </c>
      <c r="Y436" s="62">
        <v>12749</v>
      </c>
      <c r="Z436" s="62">
        <v>11784</v>
      </c>
      <c r="AA436" s="62">
        <v>11008</v>
      </c>
      <c r="AB436" s="62">
        <v>8796</v>
      </c>
      <c r="AC436" s="62">
        <v>7446</v>
      </c>
      <c r="AD436" s="62">
        <v>6724</v>
      </c>
      <c r="AE436" s="62">
        <v>5485</v>
      </c>
      <c r="AF436" s="62">
        <v>4506</v>
      </c>
      <c r="AG436" s="62">
        <v>3194</v>
      </c>
      <c r="AH436" s="62">
        <v>2629</v>
      </c>
      <c r="AI436" s="62">
        <v>1878</v>
      </c>
      <c r="AJ436" s="62">
        <v>1311</v>
      </c>
      <c r="AK436" s="62">
        <v>902</v>
      </c>
      <c r="AL436" s="62">
        <v>632</v>
      </c>
      <c r="AM436" s="62">
        <v>348</v>
      </c>
      <c r="AN436" s="61">
        <f t="shared" si="7"/>
        <v>205830</v>
      </c>
    </row>
    <row r="437" spans="1:40" hidden="1" x14ac:dyDescent="0.25">
      <c r="A437" s="61" t="s">
        <v>657</v>
      </c>
      <c r="B437" s="61" t="s">
        <v>666</v>
      </c>
      <c r="C437" s="61" t="s">
        <v>1679</v>
      </c>
      <c r="D437" s="62">
        <v>104717</v>
      </c>
      <c r="E437" s="62">
        <v>100975</v>
      </c>
      <c r="F437" s="62">
        <v>19994</v>
      </c>
      <c r="G437" s="62">
        <v>17706</v>
      </c>
      <c r="H437" s="62">
        <v>11581</v>
      </c>
      <c r="I437" s="62">
        <v>9774</v>
      </c>
      <c r="J437" s="62">
        <v>9070</v>
      </c>
      <c r="K437" s="62">
        <v>7874</v>
      </c>
      <c r="L437" s="62">
        <v>7068</v>
      </c>
      <c r="M437" s="62">
        <v>4931</v>
      </c>
      <c r="N437" s="62">
        <v>5061</v>
      </c>
      <c r="O437" s="62">
        <v>2409</v>
      </c>
      <c r="P437" s="62">
        <v>3128</v>
      </c>
      <c r="Q437" s="62">
        <v>1493</v>
      </c>
      <c r="R437" s="62">
        <v>1821</v>
      </c>
      <c r="S437" s="62">
        <v>803</v>
      </c>
      <c r="T437" s="62">
        <v>1142</v>
      </c>
      <c r="U437" s="62">
        <v>365</v>
      </c>
      <c r="V437" s="62">
        <v>497</v>
      </c>
      <c r="W437" s="62">
        <v>21369</v>
      </c>
      <c r="X437" s="62">
        <v>17256</v>
      </c>
      <c r="Y437" s="62">
        <v>12008</v>
      </c>
      <c r="Z437" s="62">
        <v>9634</v>
      </c>
      <c r="AA437" s="62">
        <v>6612</v>
      </c>
      <c r="AB437" s="62">
        <v>6012</v>
      </c>
      <c r="AC437" s="62">
        <v>5966</v>
      </c>
      <c r="AD437" s="62">
        <v>4774</v>
      </c>
      <c r="AE437" s="62">
        <v>4602</v>
      </c>
      <c r="AF437" s="62">
        <v>2682</v>
      </c>
      <c r="AG437" s="62">
        <v>3211</v>
      </c>
      <c r="AH437" s="62">
        <v>1992</v>
      </c>
      <c r="AI437" s="62">
        <v>2061</v>
      </c>
      <c r="AJ437" s="62">
        <v>901</v>
      </c>
      <c r="AK437" s="62">
        <v>1040</v>
      </c>
      <c r="AL437" s="62">
        <v>458</v>
      </c>
      <c r="AM437" s="62">
        <v>397</v>
      </c>
      <c r="AN437" s="61">
        <f t="shared" si="7"/>
        <v>205692</v>
      </c>
    </row>
    <row r="438" spans="1:40" hidden="1" x14ac:dyDescent="0.25">
      <c r="A438" s="61" t="s">
        <v>574</v>
      </c>
      <c r="B438" s="61" t="s">
        <v>1113</v>
      </c>
      <c r="C438" s="61" t="s">
        <v>1115</v>
      </c>
      <c r="D438" s="62">
        <v>101556</v>
      </c>
      <c r="E438" s="62">
        <v>104135</v>
      </c>
      <c r="F438" s="62">
        <v>11203</v>
      </c>
      <c r="G438" s="62">
        <v>12227</v>
      </c>
      <c r="H438" s="62">
        <v>12806</v>
      </c>
      <c r="I438" s="62">
        <v>11958</v>
      </c>
      <c r="J438" s="62">
        <v>8528</v>
      </c>
      <c r="K438" s="62">
        <v>7388</v>
      </c>
      <c r="L438" s="62">
        <v>6584</v>
      </c>
      <c r="M438" s="62">
        <v>6370</v>
      </c>
      <c r="N438" s="62">
        <v>5356</v>
      </c>
      <c r="O438" s="62">
        <v>5123</v>
      </c>
      <c r="P438" s="62">
        <v>3761</v>
      </c>
      <c r="Q438" s="62">
        <v>3341</v>
      </c>
      <c r="R438" s="62">
        <v>2490</v>
      </c>
      <c r="S438" s="62">
        <v>2039</v>
      </c>
      <c r="T438" s="62">
        <v>1161</v>
      </c>
      <c r="U438" s="62">
        <v>712</v>
      </c>
      <c r="V438" s="62">
        <v>509</v>
      </c>
      <c r="W438" s="62">
        <v>11670</v>
      </c>
      <c r="X438" s="62">
        <v>12826</v>
      </c>
      <c r="Y438" s="62">
        <v>13594</v>
      </c>
      <c r="Z438" s="62">
        <v>13389</v>
      </c>
      <c r="AA438" s="62">
        <v>10707</v>
      </c>
      <c r="AB438" s="62">
        <v>7779</v>
      </c>
      <c r="AC438" s="62">
        <v>6182</v>
      </c>
      <c r="AD438" s="62">
        <v>5485</v>
      </c>
      <c r="AE438" s="62">
        <v>5175</v>
      </c>
      <c r="AF438" s="62">
        <v>4496</v>
      </c>
      <c r="AG438" s="62">
        <v>3743</v>
      </c>
      <c r="AH438" s="62">
        <v>2806</v>
      </c>
      <c r="AI438" s="62">
        <v>2401</v>
      </c>
      <c r="AJ438" s="62">
        <v>1787</v>
      </c>
      <c r="AK438" s="62">
        <v>1121</v>
      </c>
      <c r="AL438" s="62">
        <v>604</v>
      </c>
      <c r="AM438" s="62">
        <v>370</v>
      </c>
      <c r="AN438" s="61">
        <f t="shared" si="7"/>
        <v>205691</v>
      </c>
    </row>
    <row r="439" spans="1:40" hidden="1" x14ac:dyDescent="0.25">
      <c r="A439" s="61" t="s">
        <v>138</v>
      </c>
      <c r="B439" s="61" t="s">
        <v>157</v>
      </c>
      <c r="C439" s="61" t="s">
        <v>1325</v>
      </c>
      <c r="D439" s="62">
        <v>99480</v>
      </c>
      <c r="E439" s="62">
        <v>106130</v>
      </c>
      <c r="F439" s="62">
        <v>17791</v>
      </c>
      <c r="G439" s="62">
        <v>16306</v>
      </c>
      <c r="H439" s="62">
        <v>11733</v>
      </c>
      <c r="I439" s="62">
        <v>9756</v>
      </c>
      <c r="J439" s="62">
        <v>9117</v>
      </c>
      <c r="K439" s="62">
        <v>7014</v>
      </c>
      <c r="L439" s="62">
        <v>6807</v>
      </c>
      <c r="M439" s="62">
        <v>4634</v>
      </c>
      <c r="N439" s="62">
        <v>4761</v>
      </c>
      <c r="O439" s="62">
        <v>2351</v>
      </c>
      <c r="P439" s="62">
        <v>2939</v>
      </c>
      <c r="Q439" s="62">
        <v>1473</v>
      </c>
      <c r="R439" s="62">
        <v>1983</v>
      </c>
      <c r="S439" s="62">
        <v>967</v>
      </c>
      <c r="T439" s="62">
        <v>1073</v>
      </c>
      <c r="U439" s="62">
        <v>375</v>
      </c>
      <c r="V439" s="62">
        <v>400</v>
      </c>
      <c r="W439" s="62">
        <v>19498</v>
      </c>
      <c r="X439" s="62">
        <v>17283</v>
      </c>
      <c r="Y439" s="62">
        <v>12586</v>
      </c>
      <c r="Z439" s="62">
        <v>9446</v>
      </c>
      <c r="AA439" s="62">
        <v>7522</v>
      </c>
      <c r="AB439" s="62">
        <v>6866</v>
      </c>
      <c r="AC439" s="62">
        <v>7355</v>
      </c>
      <c r="AD439" s="62">
        <v>5378</v>
      </c>
      <c r="AE439" s="62">
        <v>5787</v>
      </c>
      <c r="AF439" s="62">
        <v>3307</v>
      </c>
      <c r="AG439" s="62">
        <v>3675</v>
      </c>
      <c r="AH439" s="62">
        <v>1992</v>
      </c>
      <c r="AI439" s="62">
        <v>2316</v>
      </c>
      <c r="AJ439" s="62">
        <v>1033</v>
      </c>
      <c r="AK439" s="62">
        <v>1262</v>
      </c>
      <c r="AL439" s="62">
        <v>441</v>
      </c>
      <c r="AM439" s="62">
        <v>383</v>
      </c>
      <c r="AN439" s="61">
        <f t="shared" si="7"/>
        <v>205610</v>
      </c>
    </row>
    <row r="440" spans="1:40" hidden="1" x14ac:dyDescent="0.25">
      <c r="A440" s="61" t="s">
        <v>468</v>
      </c>
      <c r="B440" s="61" t="s">
        <v>474</v>
      </c>
      <c r="C440" s="61" t="s">
        <v>1249</v>
      </c>
      <c r="D440" s="62">
        <v>103252</v>
      </c>
      <c r="E440" s="62">
        <v>101808</v>
      </c>
      <c r="F440" s="62">
        <v>13481</v>
      </c>
      <c r="G440" s="62">
        <v>12710</v>
      </c>
      <c r="H440" s="62">
        <v>13022</v>
      </c>
      <c r="I440" s="62">
        <v>11634</v>
      </c>
      <c r="J440" s="62">
        <v>10064</v>
      </c>
      <c r="K440" s="62">
        <v>7782</v>
      </c>
      <c r="L440" s="62">
        <v>6486</v>
      </c>
      <c r="M440" s="62">
        <v>6133</v>
      </c>
      <c r="N440" s="62">
        <v>5425</v>
      </c>
      <c r="O440" s="62">
        <v>4520</v>
      </c>
      <c r="P440" s="62">
        <v>3326</v>
      </c>
      <c r="Q440" s="62">
        <v>3036</v>
      </c>
      <c r="R440" s="62">
        <v>1840</v>
      </c>
      <c r="S440" s="62">
        <v>1683</v>
      </c>
      <c r="T440" s="62">
        <v>978</v>
      </c>
      <c r="U440" s="62">
        <v>686</v>
      </c>
      <c r="V440" s="62">
        <v>446</v>
      </c>
      <c r="W440" s="62">
        <v>14029</v>
      </c>
      <c r="X440" s="62">
        <v>12817</v>
      </c>
      <c r="Y440" s="62">
        <v>12480</v>
      </c>
      <c r="Z440" s="62">
        <v>11977</v>
      </c>
      <c r="AA440" s="62">
        <v>11931</v>
      </c>
      <c r="AB440" s="62">
        <v>8397</v>
      </c>
      <c r="AC440" s="62">
        <v>5963</v>
      </c>
      <c r="AD440" s="62">
        <v>5347</v>
      </c>
      <c r="AE440" s="62">
        <v>4669</v>
      </c>
      <c r="AF440" s="62">
        <v>4275</v>
      </c>
      <c r="AG440" s="62">
        <v>3052</v>
      </c>
      <c r="AH440" s="62">
        <v>2911</v>
      </c>
      <c r="AI440" s="62">
        <v>1586</v>
      </c>
      <c r="AJ440" s="62">
        <v>1273</v>
      </c>
      <c r="AK440" s="62">
        <v>579</v>
      </c>
      <c r="AL440" s="62">
        <v>328</v>
      </c>
      <c r="AM440" s="62">
        <v>194</v>
      </c>
      <c r="AN440" s="61">
        <f t="shared" si="7"/>
        <v>205060</v>
      </c>
    </row>
    <row r="441" spans="1:40" hidden="1" x14ac:dyDescent="0.25">
      <c r="A441" s="61" t="s">
        <v>713</v>
      </c>
      <c r="B441" s="61" t="s">
        <v>714</v>
      </c>
      <c r="C441" s="61" t="s">
        <v>1219</v>
      </c>
      <c r="D441" s="62">
        <v>100951</v>
      </c>
      <c r="E441" s="62">
        <v>103810</v>
      </c>
      <c r="F441" s="62">
        <v>19686</v>
      </c>
      <c r="G441" s="62">
        <v>16314</v>
      </c>
      <c r="H441" s="62">
        <v>11889</v>
      </c>
      <c r="I441" s="62">
        <v>10912</v>
      </c>
      <c r="J441" s="62">
        <v>9216</v>
      </c>
      <c r="K441" s="62">
        <v>7619</v>
      </c>
      <c r="L441" s="62">
        <v>6400</v>
      </c>
      <c r="M441" s="62">
        <v>4415</v>
      </c>
      <c r="N441" s="62">
        <v>4059</v>
      </c>
      <c r="O441" s="62">
        <v>2268</v>
      </c>
      <c r="P441" s="62">
        <v>2667</v>
      </c>
      <c r="Q441" s="62">
        <v>1336</v>
      </c>
      <c r="R441" s="62">
        <v>1590</v>
      </c>
      <c r="S441" s="62">
        <v>753</v>
      </c>
      <c r="T441" s="62">
        <v>1058</v>
      </c>
      <c r="U441" s="62">
        <v>394</v>
      </c>
      <c r="V441" s="62">
        <v>375</v>
      </c>
      <c r="W441" s="62">
        <v>21058</v>
      </c>
      <c r="X441" s="62">
        <v>16899</v>
      </c>
      <c r="Y441" s="62">
        <v>12824</v>
      </c>
      <c r="Z441" s="62">
        <v>11105</v>
      </c>
      <c r="AA441" s="62">
        <v>7259</v>
      </c>
      <c r="AB441" s="62">
        <v>6753</v>
      </c>
      <c r="AC441" s="62">
        <v>6652</v>
      </c>
      <c r="AD441" s="62">
        <v>5158</v>
      </c>
      <c r="AE441" s="62">
        <v>4553</v>
      </c>
      <c r="AF441" s="62">
        <v>2834</v>
      </c>
      <c r="AG441" s="62">
        <v>2801</v>
      </c>
      <c r="AH441" s="62">
        <v>1658</v>
      </c>
      <c r="AI441" s="62">
        <v>1798</v>
      </c>
      <c r="AJ441" s="62">
        <v>798</v>
      </c>
      <c r="AK441" s="62">
        <v>883</v>
      </c>
      <c r="AL441" s="62">
        <v>415</v>
      </c>
      <c r="AM441" s="62">
        <v>362</v>
      </c>
      <c r="AN441" s="61">
        <f t="shared" si="7"/>
        <v>204761</v>
      </c>
    </row>
    <row r="442" spans="1:40" hidden="1" x14ac:dyDescent="0.25">
      <c r="A442" s="61" t="s">
        <v>622</v>
      </c>
      <c r="B442" s="61" t="s">
        <v>630</v>
      </c>
      <c r="C442" s="61" t="s">
        <v>2173</v>
      </c>
      <c r="D442" s="62">
        <v>100472</v>
      </c>
      <c r="E442" s="62">
        <v>103924</v>
      </c>
      <c r="F442" s="62">
        <v>17830</v>
      </c>
      <c r="G442" s="62">
        <v>15774</v>
      </c>
      <c r="H442" s="62">
        <v>12841</v>
      </c>
      <c r="I442" s="62">
        <v>10561</v>
      </c>
      <c r="J442" s="62">
        <v>9049</v>
      </c>
      <c r="K442" s="62">
        <v>7944</v>
      </c>
      <c r="L442" s="62">
        <v>6982</v>
      </c>
      <c r="M442" s="62">
        <v>4714</v>
      </c>
      <c r="N442" s="62">
        <v>4003</v>
      </c>
      <c r="O442" s="62">
        <v>2708</v>
      </c>
      <c r="P442" s="62">
        <v>2464</v>
      </c>
      <c r="Q442" s="62">
        <v>1400</v>
      </c>
      <c r="R442" s="62">
        <v>1613</v>
      </c>
      <c r="S442" s="62">
        <v>981</v>
      </c>
      <c r="T442" s="62">
        <v>873</v>
      </c>
      <c r="U442" s="62">
        <v>432</v>
      </c>
      <c r="V442" s="62">
        <v>303</v>
      </c>
      <c r="W442" s="62">
        <v>18429</v>
      </c>
      <c r="X442" s="62">
        <v>16197</v>
      </c>
      <c r="Y442" s="62">
        <v>12749</v>
      </c>
      <c r="Z442" s="62">
        <v>11150</v>
      </c>
      <c r="AA442" s="62">
        <v>8094</v>
      </c>
      <c r="AB442" s="62">
        <v>7808</v>
      </c>
      <c r="AC442" s="62">
        <v>7427</v>
      </c>
      <c r="AD442" s="62">
        <v>6262</v>
      </c>
      <c r="AE442" s="62">
        <v>4797</v>
      </c>
      <c r="AF442" s="62">
        <v>3463</v>
      </c>
      <c r="AG442" s="62">
        <v>2370</v>
      </c>
      <c r="AH442" s="62">
        <v>1505</v>
      </c>
      <c r="AI442" s="62">
        <v>1196</v>
      </c>
      <c r="AJ442" s="62">
        <v>1036</v>
      </c>
      <c r="AK442" s="62">
        <v>696</v>
      </c>
      <c r="AL442" s="62">
        <v>474</v>
      </c>
      <c r="AM442" s="62">
        <v>271</v>
      </c>
      <c r="AN442" s="61">
        <f t="shared" si="7"/>
        <v>204396</v>
      </c>
    </row>
    <row r="443" spans="1:40" hidden="1" x14ac:dyDescent="0.25">
      <c r="A443" s="61" t="s">
        <v>68</v>
      </c>
      <c r="B443" s="61" t="s">
        <v>87</v>
      </c>
      <c r="C443" s="61" t="s">
        <v>1100</v>
      </c>
      <c r="D443" s="62">
        <v>103814</v>
      </c>
      <c r="E443" s="62">
        <v>100332</v>
      </c>
      <c r="F443" s="62">
        <v>10619</v>
      </c>
      <c r="G443" s="62">
        <v>10743</v>
      </c>
      <c r="H443" s="62">
        <v>12485</v>
      </c>
      <c r="I443" s="62">
        <v>12721</v>
      </c>
      <c r="J443" s="62">
        <v>12386</v>
      </c>
      <c r="K443" s="62">
        <v>8159</v>
      </c>
      <c r="L443" s="62">
        <v>6463</v>
      </c>
      <c r="M443" s="62">
        <v>6248</v>
      </c>
      <c r="N443" s="62">
        <v>5135</v>
      </c>
      <c r="O443" s="62">
        <v>4674</v>
      </c>
      <c r="P443" s="62">
        <v>3305</v>
      </c>
      <c r="Q443" s="62">
        <v>3491</v>
      </c>
      <c r="R443" s="62">
        <v>2309</v>
      </c>
      <c r="S443" s="62">
        <v>2228</v>
      </c>
      <c r="T443" s="62">
        <v>1416</v>
      </c>
      <c r="U443" s="62">
        <v>954</v>
      </c>
      <c r="V443" s="62">
        <v>478</v>
      </c>
      <c r="W443" s="62">
        <v>10993</v>
      </c>
      <c r="X443" s="62">
        <v>11346</v>
      </c>
      <c r="Y443" s="62">
        <v>12425</v>
      </c>
      <c r="Z443" s="62">
        <v>12420</v>
      </c>
      <c r="AA443" s="62">
        <v>12206</v>
      </c>
      <c r="AB443" s="62">
        <v>8173</v>
      </c>
      <c r="AC443" s="62">
        <v>5812</v>
      </c>
      <c r="AD443" s="62">
        <v>5177</v>
      </c>
      <c r="AE443" s="62">
        <v>4808</v>
      </c>
      <c r="AF443" s="62">
        <v>4367</v>
      </c>
      <c r="AG443" s="62">
        <v>3458</v>
      </c>
      <c r="AH443" s="62">
        <v>2861</v>
      </c>
      <c r="AI443" s="62">
        <v>2063</v>
      </c>
      <c r="AJ443" s="62">
        <v>1816</v>
      </c>
      <c r="AK443" s="62">
        <v>1184</v>
      </c>
      <c r="AL443" s="62">
        <v>815</v>
      </c>
      <c r="AM443" s="62">
        <v>408</v>
      </c>
      <c r="AN443" s="61">
        <f t="shared" si="7"/>
        <v>204146</v>
      </c>
    </row>
    <row r="444" spans="1:40" hidden="1" x14ac:dyDescent="0.25">
      <c r="A444" s="61" t="s">
        <v>305</v>
      </c>
      <c r="B444" s="61" t="s">
        <v>326</v>
      </c>
      <c r="C444" s="61" t="s">
        <v>1291</v>
      </c>
      <c r="D444" s="62">
        <v>102722</v>
      </c>
      <c r="E444" s="62">
        <v>101327</v>
      </c>
      <c r="F444" s="62">
        <v>19214</v>
      </c>
      <c r="G444" s="62">
        <v>15905</v>
      </c>
      <c r="H444" s="62">
        <v>11132</v>
      </c>
      <c r="I444" s="62">
        <v>9854</v>
      </c>
      <c r="J444" s="62">
        <v>8949</v>
      </c>
      <c r="K444" s="62">
        <v>7499</v>
      </c>
      <c r="L444" s="62">
        <v>7224</v>
      </c>
      <c r="M444" s="62">
        <v>4773</v>
      </c>
      <c r="N444" s="62">
        <v>5120</v>
      </c>
      <c r="O444" s="62">
        <v>2784</v>
      </c>
      <c r="P444" s="62">
        <v>3213</v>
      </c>
      <c r="Q444" s="62">
        <v>1705</v>
      </c>
      <c r="R444" s="62">
        <v>2155</v>
      </c>
      <c r="S444" s="62">
        <v>723</v>
      </c>
      <c r="T444" s="62">
        <v>1432</v>
      </c>
      <c r="U444" s="62">
        <v>426</v>
      </c>
      <c r="V444" s="62">
        <v>614</v>
      </c>
      <c r="W444" s="62">
        <v>20352</v>
      </c>
      <c r="X444" s="62">
        <v>16274</v>
      </c>
      <c r="Y444" s="62">
        <v>11535</v>
      </c>
      <c r="Z444" s="62">
        <v>9339</v>
      </c>
      <c r="AA444" s="62">
        <v>6642</v>
      </c>
      <c r="AB444" s="62">
        <v>6003</v>
      </c>
      <c r="AC444" s="62">
        <v>6614</v>
      </c>
      <c r="AD444" s="62">
        <v>4907</v>
      </c>
      <c r="AE444" s="62">
        <v>5319</v>
      </c>
      <c r="AF444" s="62">
        <v>2997</v>
      </c>
      <c r="AG444" s="62">
        <v>3734</v>
      </c>
      <c r="AH444" s="62">
        <v>1708</v>
      </c>
      <c r="AI444" s="62">
        <v>2464</v>
      </c>
      <c r="AJ444" s="62">
        <v>877</v>
      </c>
      <c r="AK444" s="62">
        <v>1521</v>
      </c>
      <c r="AL444" s="62">
        <v>467</v>
      </c>
      <c r="AM444" s="62">
        <v>574</v>
      </c>
      <c r="AN444" s="61">
        <f t="shared" si="7"/>
        <v>204049</v>
      </c>
    </row>
    <row r="445" spans="1:40" hidden="1" x14ac:dyDescent="0.25">
      <c r="A445" s="61" t="s">
        <v>595</v>
      </c>
      <c r="B445" s="61" t="s">
        <v>609</v>
      </c>
      <c r="C445" s="61" t="s">
        <v>1268</v>
      </c>
      <c r="D445" s="62">
        <v>98448</v>
      </c>
      <c r="E445" s="62">
        <v>105577</v>
      </c>
      <c r="F445" s="62">
        <v>12789</v>
      </c>
      <c r="G445" s="62">
        <v>14501</v>
      </c>
      <c r="H445" s="62">
        <v>13793</v>
      </c>
      <c r="I445" s="62">
        <v>10778</v>
      </c>
      <c r="J445" s="62">
        <v>7698</v>
      </c>
      <c r="K445" s="62">
        <v>7472</v>
      </c>
      <c r="L445" s="62">
        <v>7076</v>
      </c>
      <c r="M445" s="62">
        <v>6853</v>
      </c>
      <c r="N445" s="62">
        <v>4854</v>
      </c>
      <c r="O445" s="62">
        <v>4240</v>
      </c>
      <c r="P445" s="62">
        <v>2372</v>
      </c>
      <c r="Q445" s="62">
        <v>2454</v>
      </c>
      <c r="R445" s="62">
        <v>1180</v>
      </c>
      <c r="S445" s="62">
        <v>1207</v>
      </c>
      <c r="T445" s="62">
        <v>562</v>
      </c>
      <c r="U445" s="62">
        <v>376</v>
      </c>
      <c r="V445" s="62">
        <v>243</v>
      </c>
      <c r="W445" s="62">
        <v>13476</v>
      </c>
      <c r="X445" s="62">
        <v>15682</v>
      </c>
      <c r="Y445" s="62">
        <v>15600</v>
      </c>
      <c r="Z445" s="62">
        <v>12550</v>
      </c>
      <c r="AA445" s="62">
        <v>8792</v>
      </c>
      <c r="AB445" s="62">
        <v>6791</v>
      </c>
      <c r="AC445" s="62">
        <v>6222</v>
      </c>
      <c r="AD445" s="62">
        <v>6407</v>
      </c>
      <c r="AE445" s="62">
        <v>5785</v>
      </c>
      <c r="AF445" s="62">
        <v>4367</v>
      </c>
      <c r="AG445" s="62">
        <v>3422</v>
      </c>
      <c r="AH445" s="62">
        <v>2153</v>
      </c>
      <c r="AI445" s="62">
        <v>1573</v>
      </c>
      <c r="AJ445" s="62">
        <v>1432</v>
      </c>
      <c r="AK445" s="62">
        <v>607</v>
      </c>
      <c r="AL445" s="62">
        <v>481</v>
      </c>
      <c r="AM445" s="62">
        <v>237</v>
      </c>
      <c r="AN445" s="61">
        <f t="shared" si="7"/>
        <v>204025</v>
      </c>
    </row>
    <row r="446" spans="1:40" hidden="1" x14ac:dyDescent="0.25">
      <c r="A446" s="61" t="s">
        <v>468</v>
      </c>
      <c r="B446" s="61" t="s">
        <v>473</v>
      </c>
      <c r="C446" s="61" t="s">
        <v>1249</v>
      </c>
      <c r="D446" s="62">
        <v>100613</v>
      </c>
      <c r="E446" s="62">
        <v>102696</v>
      </c>
      <c r="F446" s="62">
        <v>15528</v>
      </c>
      <c r="G446" s="62">
        <v>13404</v>
      </c>
      <c r="H446" s="62">
        <v>12131</v>
      </c>
      <c r="I446" s="62">
        <v>10650</v>
      </c>
      <c r="J446" s="62">
        <v>8737</v>
      </c>
      <c r="K446" s="62">
        <v>7517</v>
      </c>
      <c r="L446" s="62">
        <v>6167</v>
      </c>
      <c r="M446" s="62">
        <v>5463</v>
      </c>
      <c r="N446" s="62">
        <v>4875</v>
      </c>
      <c r="O446" s="62">
        <v>3766</v>
      </c>
      <c r="P446" s="62">
        <v>3064</v>
      </c>
      <c r="Q446" s="62">
        <v>2829</v>
      </c>
      <c r="R446" s="62">
        <v>2201</v>
      </c>
      <c r="S446" s="62">
        <v>1758</v>
      </c>
      <c r="T446" s="62">
        <v>1196</v>
      </c>
      <c r="U446" s="62">
        <v>846</v>
      </c>
      <c r="V446" s="62">
        <v>481</v>
      </c>
      <c r="W446" s="62">
        <v>15962</v>
      </c>
      <c r="X446" s="62">
        <v>13704</v>
      </c>
      <c r="Y446" s="62">
        <v>12340</v>
      </c>
      <c r="Z446" s="62">
        <v>11098</v>
      </c>
      <c r="AA446" s="62">
        <v>9883</v>
      </c>
      <c r="AB446" s="62">
        <v>8526</v>
      </c>
      <c r="AC446" s="62">
        <v>6643</v>
      </c>
      <c r="AD446" s="62">
        <v>5691</v>
      </c>
      <c r="AE446" s="62">
        <v>4744</v>
      </c>
      <c r="AF446" s="62">
        <v>3843</v>
      </c>
      <c r="AG446" s="62">
        <v>2955</v>
      </c>
      <c r="AH446" s="62">
        <v>2415</v>
      </c>
      <c r="AI446" s="62">
        <v>1747</v>
      </c>
      <c r="AJ446" s="62">
        <v>1460</v>
      </c>
      <c r="AK446" s="62">
        <v>834</v>
      </c>
      <c r="AL446" s="62">
        <v>557</v>
      </c>
      <c r="AM446" s="62">
        <v>294</v>
      </c>
      <c r="AN446" s="61">
        <f t="shared" si="7"/>
        <v>203309</v>
      </c>
    </row>
    <row r="447" spans="1:40" hidden="1" x14ac:dyDescent="0.25">
      <c r="A447" s="61" t="s">
        <v>38</v>
      </c>
      <c r="B447" s="61" t="s">
        <v>63</v>
      </c>
      <c r="C447" s="61" t="s">
        <v>1024</v>
      </c>
      <c r="D447" s="62">
        <v>100783</v>
      </c>
      <c r="E447" s="62">
        <v>102353</v>
      </c>
      <c r="F447" s="62">
        <v>11841</v>
      </c>
      <c r="G447" s="62">
        <v>12408</v>
      </c>
      <c r="H447" s="62">
        <v>12528</v>
      </c>
      <c r="I447" s="62">
        <v>11315</v>
      </c>
      <c r="J447" s="62">
        <v>8512</v>
      </c>
      <c r="K447" s="62">
        <v>7304</v>
      </c>
      <c r="L447" s="62">
        <v>6587</v>
      </c>
      <c r="M447" s="62">
        <v>6696</v>
      </c>
      <c r="N447" s="62">
        <v>5352</v>
      </c>
      <c r="O447" s="62">
        <v>4897</v>
      </c>
      <c r="P447" s="62">
        <v>3598</v>
      </c>
      <c r="Q447" s="62">
        <v>3098</v>
      </c>
      <c r="R447" s="62">
        <v>2801</v>
      </c>
      <c r="S447" s="62">
        <v>1955</v>
      </c>
      <c r="T447" s="62">
        <v>1072</v>
      </c>
      <c r="U447" s="62">
        <v>556</v>
      </c>
      <c r="V447" s="62">
        <v>263</v>
      </c>
      <c r="W447" s="62">
        <v>12565</v>
      </c>
      <c r="X447" s="62">
        <v>13303</v>
      </c>
      <c r="Y447" s="62">
        <v>13359</v>
      </c>
      <c r="Z447" s="62">
        <v>12497</v>
      </c>
      <c r="AA447" s="62">
        <v>9788</v>
      </c>
      <c r="AB447" s="62">
        <v>7367</v>
      </c>
      <c r="AC447" s="62">
        <v>6005</v>
      </c>
      <c r="AD447" s="62">
        <v>5479</v>
      </c>
      <c r="AE447" s="62">
        <v>5056</v>
      </c>
      <c r="AF447" s="62">
        <v>4476</v>
      </c>
      <c r="AG447" s="62">
        <v>3615</v>
      </c>
      <c r="AH447" s="62">
        <v>2719</v>
      </c>
      <c r="AI447" s="62">
        <v>2433</v>
      </c>
      <c r="AJ447" s="62">
        <v>1844</v>
      </c>
      <c r="AK447" s="62">
        <v>1032</v>
      </c>
      <c r="AL447" s="62">
        <v>582</v>
      </c>
      <c r="AM447" s="62">
        <v>233</v>
      </c>
      <c r="AN447" s="61">
        <f t="shared" si="7"/>
        <v>203136</v>
      </c>
    </row>
    <row r="448" spans="1:40" hidden="1" x14ac:dyDescent="0.25">
      <c r="A448" s="61" t="s">
        <v>395</v>
      </c>
      <c r="B448" s="61" t="s">
        <v>424</v>
      </c>
      <c r="C448" s="61" t="s">
        <v>1341</v>
      </c>
      <c r="D448" s="62">
        <v>101037</v>
      </c>
      <c r="E448" s="62">
        <v>101685</v>
      </c>
      <c r="F448" s="62">
        <v>20711</v>
      </c>
      <c r="G448" s="62">
        <v>16083</v>
      </c>
      <c r="H448" s="62">
        <v>11238</v>
      </c>
      <c r="I448" s="62">
        <v>10476</v>
      </c>
      <c r="J448" s="62">
        <v>8835</v>
      </c>
      <c r="K448" s="62">
        <v>7200</v>
      </c>
      <c r="L448" s="62">
        <v>6332</v>
      </c>
      <c r="M448" s="62">
        <v>4412</v>
      </c>
      <c r="N448" s="62">
        <v>4519</v>
      </c>
      <c r="O448" s="62">
        <v>2487</v>
      </c>
      <c r="P448" s="62">
        <v>2937</v>
      </c>
      <c r="Q448" s="62">
        <v>1361</v>
      </c>
      <c r="R448" s="62">
        <v>1825</v>
      </c>
      <c r="S448" s="62">
        <v>728</v>
      </c>
      <c r="T448" s="62">
        <v>1040</v>
      </c>
      <c r="U448" s="62">
        <v>435</v>
      </c>
      <c r="V448" s="62">
        <v>418</v>
      </c>
      <c r="W448" s="62">
        <v>21955</v>
      </c>
      <c r="X448" s="62">
        <v>16835</v>
      </c>
      <c r="Y448" s="62">
        <v>11593</v>
      </c>
      <c r="Z448" s="62">
        <v>9167</v>
      </c>
      <c r="AA448" s="62">
        <v>6807</v>
      </c>
      <c r="AB448" s="62">
        <v>6103</v>
      </c>
      <c r="AC448" s="62">
        <v>6378</v>
      </c>
      <c r="AD448" s="62">
        <v>5365</v>
      </c>
      <c r="AE448" s="62">
        <v>4923</v>
      </c>
      <c r="AF448" s="62">
        <v>3091</v>
      </c>
      <c r="AG448" s="62">
        <v>3182</v>
      </c>
      <c r="AH448" s="62">
        <v>1712</v>
      </c>
      <c r="AI448" s="62">
        <v>1839</v>
      </c>
      <c r="AJ448" s="62">
        <v>812</v>
      </c>
      <c r="AK448" s="62">
        <v>1076</v>
      </c>
      <c r="AL448" s="62">
        <v>476</v>
      </c>
      <c r="AM448" s="62">
        <v>371</v>
      </c>
      <c r="AN448" s="61">
        <f t="shared" si="7"/>
        <v>202722</v>
      </c>
    </row>
    <row r="449" spans="1:40" hidden="1" x14ac:dyDescent="0.25">
      <c r="A449" s="61" t="s">
        <v>350</v>
      </c>
      <c r="B449" s="61" t="s">
        <v>371</v>
      </c>
      <c r="C449" s="61" t="s">
        <v>1304</v>
      </c>
      <c r="D449" s="62">
        <v>101408</v>
      </c>
      <c r="E449" s="62">
        <v>101270</v>
      </c>
      <c r="F449" s="62">
        <v>20247</v>
      </c>
      <c r="G449" s="62">
        <v>16885</v>
      </c>
      <c r="H449" s="62">
        <v>11580</v>
      </c>
      <c r="I449" s="62">
        <v>10437</v>
      </c>
      <c r="J449" s="62">
        <v>8844</v>
      </c>
      <c r="K449" s="62">
        <v>7318</v>
      </c>
      <c r="L449" s="62">
        <v>6610</v>
      </c>
      <c r="M449" s="62">
        <v>4454</v>
      </c>
      <c r="N449" s="62">
        <v>4285</v>
      </c>
      <c r="O449" s="62">
        <v>2306</v>
      </c>
      <c r="P449" s="62">
        <v>2647</v>
      </c>
      <c r="Q449" s="62">
        <v>1316</v>
      </c>
      <c r="R449" s="62">
        <v>1695</v>
      </c>
      <c r="S449" s="62">
        <v>798</v>
      </c>
      <c r="T449" s="62">
        <v>1084</v>
      </c>
      <c r="U449" s="62">
        <v>413</v>
      </c>
      <c r="V449" s="62">
        <v>489</v>
      </c>
      <c r="W449" s="62">
        <v>20963</v>
      </c>
      <c r="X449" s="62">
        <v>17206</v>
      </c>
      <c r="Y449" s="62">
        <v>13383</v>
      </c>
      <c r="Z449" s="62">
        <v>10182</v>
      </c>
      <c r="AA449" s="62">
        <v>6699</v>
      </c>
      <c r="AB449" s="62">
        <v>5849</v>
      </c>
      <c r="AC449" s="62">
        <v>5796</v>
      </c>
      <c r="AD449" s="62">
        <v>4770</v>
      </c>
      <c r="AE449" s="62">
        <v>4544</v>
      </c>
      <c r="AF449" s="62">
        <v>2814</v>
      </c>
      <c r="AG449" s="62">
        <v>2952</v>
      </c>
      <c r="AH449" s="62">
        <v>1657</v>
      </c>
      <c r="AI449" s="62">
        <v>1764</v>
      </c>
      <c r="AJ449" s="62">
        <v>781</v>
      </c>
      <c r="AK449" s="62">
        <v>1062</v>
      </c>
      <c r="AL449" s="62">
        <v>406</v>
      </c>
      <c r="AM449" s="62">
        <v>442</v>
      </c>
      <c r="AN449" s="61">
        <f t="shared" si="7"/>
        <v>202678</v>
      </c>
    </row>
    <row r="450" spans="1:40" hidden="1" x14ac:dyDescent="0.25">
      <c r="A450" s="61" t="s">
        <v>450</v>
      </c>
      <c r="B450" s="61" t="s">
        <v>1845</v>
      </c>
      <c r="C450" s="61" t="s">
        <v>1224</v>
      </c>
      <c r="D450" s="62">
        <v>99421</v>
      </c>
      <c r="E450" s="62">
        <v>102681</v>
      </c>
      <c r="F450" s="62">
        <v>16973</v>
      </c>
      <c r="G450" s="62">
        <v>13682</v>
      </c>
      <c r="H450" s="62">
        <v>12289</v>
      </c>
      <c r="I450" s="62">
        <v>11100</v>
      </c>
      <c r="J450" s="62">
        <v>9264</v>
      </c>
      <c r="K450" s="62">
        <v>7495</v>
      </c>
      <c r="L450" s="62">
        <v>6186</v>
      </c>
      <c r="M450" s="62">
        <v>5211</v>
      </c>
      <c r="N450" s="62">
        <v>4546</v>
      </c>
      <c r="O450" s="62">
        <v>3269</v>
      </c>
      <c r="P450" s="62">
        <v>2848</v>
      </c>
      <c r="Q450" s="62">
        <v>1882</v>
      </c>
      <c r="R450" s="62">
        <v>1851</v>
      </c>
      <c r="S450" s="62">
        <v>1199</v>
      </c>
      <c r="T450" s="62">
        <v>836</v>
      </c>
      <c r="U450" s="62">
        <v>444</v>
      </c>
      <c r="V450" s="62">
        <v>346</v>
      </c>
      <c r="W450" s="62">
        <v>17823</v>
      </c>
      <c r="X450" s="62">
        <v>14415</v>
      </c>
      <c r="Y450" s="62">
        <v>13242</v>
      </c>
      <c r="Z450" s="62">
        <v>11817</v>
      </c>
      <c r="AA450" s="62">
        <v>9298</v>
      </c>
      <c r="AB450" s="62">
        <v>7353</v>
      </c>
      <c r="AC450" s="62">
        <v>6305</v>
      </c>
      <c r="AD450" s="62">
        <v>5192</v>
      </c>
      <c r="AE450" s="62">
        <v>4504</v>
      </c>
      <c r="AF450" s="62">
        <v>3460</v>
      </c>
      <c r="AG450" s="62">
        <v>2838</v>
      </c>
      <c r="AH450" s="62">
        <v>1885</v>
      </c>
      <c r="AI450" s="62">
        <v>1642</v>
      </c>
      <c r="AJ450" s="62">
        <v>1175</v>
      </c>
      <c r="AK450" s="62">
        <v>922</v>
      </c>
      <c r="AL450" s="62">
        <v>459</v>
      </c>
      <c r="AM450" s="62">
        <v>351</v>
      </c>
      <c r="AN450" s="61">
        <f t="shared" ref="AN450:AN513" si="8">SUM(F450:AM450)</f>
        <v>202102</v>
      </c>
    </row>
    <row r="451" spans="1:40" hidden="1" x14ac:dyDescent="0.25">
      <c r="A451" s="61" t="s">
        <v>595</v>
      </c>
      <c r="B451" s="61" t="s">
        <v>606</v>
      </c>
      <c r="C451" s="61" t="s">
        <v>1776</v>
      </c>
      <c r="D451" s="62">
        <v>100033</v>
      </c>
      <c r="E451" s="62">
        <v>101968</v>
      </c>
      <c r="F451" s="62">
        <v>11486</v>
      </c>
      <c r="G451" s="62">
        <v>12353</v>
      </c>
      <c r="H451" s="62">
        <v>12379</v>
      </c>
      <c r="I451" s="62">
        <v>11429</v>
      </c>
      <c r="J451" s="62">
        <v>9905</v>
      </c>
      <c r="K451" s="62">
        <v>7339</v>
      </c>
      <c r="L451" s="62">
        <v>6263</v>
      </c>
      <c r="M451" s="62">
        <v>6342</v>
      </c>
      <c r="N451" s="62">
        <v>4838</v>
      </c>
      <c r="O451" s="62">
        <v>4606</v>
      </c>
      <c r="P451" s="62">
        <v>3230</v>
      </c>
      <c r="Q451" s="62">
        <v>3419</v>
      </c>
      <c r="R451" s="62">
        <v>1985</v>
      </c>
      <c r="S451" s="62">
        <v>2068</v>
      </c>
      <c r="T451" s="62">
        <v>1149</v>
      </c>
      <c r="U451" s="62">
        <v>816</v>
      </c>
      <c r="V451" s="62">
        <v>426</v>
      </c>
      <c r="W451" s="62">
        <v>11984</v>
      </c>
      <c r="X451" s="62">
        <v>12992</v>
      </c>
      <c r="Y451" s="62">
        <v>12824</v>
      </c>
      <c r="Z451" s="62">
        <v>12433</v>
      </c>
      <c r="AA451" s="62">
        <v>11758</v>
      </c>
      <c r="AB451" s="62">
        <v>8120</v>
      </c>
      <c r="AC451" s="62">
        <v>5926</v>
      </c>
      <c r="AD451" s="62">
        <v>5521</v>
      </c>
      <c r="AE451" s="62">
        <v>4751</v>
      </c>
      <c r="AF451" s="62">
        <v>4274</v>
      </c>
      <c r="AG451" s="62">
        <v>3135</v>
      </c>
      <c r="AH451" s="62">
        <v>2781</v>
      </c>
      <c r="AI451" s="62">
        <v>1829</v>
      </c>
      <c r="AJ451" s="62">
        <v>1553</v>
      </c>
      <c r="AK451" s="62">
        <v>1098</v>
      </c>
      <c r="AL451" s="62">
        <v>616</v>
      </c>
      <c r="AM451" s="62">
        <v>373</v>
      </c>
      <c r="AN451" s="61">
        <f t="shared" si="8"/>
        <v>202001</v>
      </c>
    </row>
    <row r="452" spans="1:40" hidden="1" x14ac:dyDescent="0.25">
      <c r="A452" s="61" t="s">
        <v>282</v>
      </c>
      <c r="B452" s="61" t="s">
        <v>296</v>
      </c>
      <c r="C452" s="61" t="s">
        <v>1810</v>
      </c>
      <c r="D452" s="62">
        <v>99423</v>
      </c>
      <c r="E452" s="62">
        <v>102537</v>
      </c>
      <c r="F452" s="62">
        <v>11244</v>
      </c>
      <c r="G452" s="62">
        <v>11571</v>
      </c>
      <c r="H452" s="62">
        <v>12267</v>
      </c>
      <c r="I452" s="62">
        <v>11293</v>
      </c>
      <c r="J452" s="62">
        <v>9050</v>
      </c>
      <c r="K452" s="62">
        <v>7152</v>
      </c>
      <c r="L452" s="62">
        <v>6494</v>
      </c>
      <c r="M452" s="62">
        <v>6427</v>
      </c>
      <c r="N452" s="62">
        <v>5255</v>
      </c>
      <c r="O452" s="62">
        <v>4832</v>
      </c>
      <c r="P452" s="62">
        <v>3513</v>
      </c>
      <c r="Q452" s="62">
        <v>3399</v>
      </c>
      <c r="R452" s="62">
        <v>2276</v>
      </c>
      <c r="S452" s="62">
        <v>2089</v>
      </c>
      <c r="T452" s="62">
        <v>1210</v>
      </c>
      <c r="U452" s="62">
        <v>868</v>
      </c>
      <c r="V452" s="62">
        <v>483</v>
      </c>
      <c r="W452" s="62">
        <v>11913</v>
      </c>
      <c r="X452" s="62">
        <v>12343</v>
      </c>
      <c r="Y452" s="62">
        <v>13169</v>
      </c>
      <c r="Z452" s="62">
        <v>12686</v>
      </c>
      <c r="AA452" s="62">
        <v>10816</v>
      </c>
      <c r="AB452" s="62">
        <v>7756</v>
      </c>
      <c r="AC452" s="62">
        <v>6087</v>
      </c>
      <c r="AD452" s="62">
        <v>5356</v>
      </c>
      <c r="AE452" s="62">
        <v>5027</v>
      </c>
      <c r="AF452" s="62">
        <v>4332</v>
      </c>
      <c r="AG452" s="62">
        <v>3566</v>
      </c>
      <c r="AH452" s="62">
        <v>3040</v>
      </c>
      <c r="AI452" s="62">
        <v>2017</v>
      </c>
      <c r="AJ452" s="62">
        <v>2006</v>
      </c>
      <c r="AK452" s="62">
        <v>1160</v>
      </c>
      <c r="AL452" s="62">
        <v>841</v>
      </c>
      <c r="AM452" s="62">
        <v>422</v>
      </c>
      <c r="AN452" s="61">
        <f t="shared" si="8"/>
        <v>201960</v>
      </c>
    </row>
    <row r="453" spans="1:40" hidden="1" x14ac:dyDescent="0.25">
      <c r="A453" s="61" t="s">
        <v>429</v>
      </c>
      <c r="B453" s="61" t="s">
        <v>443</v>
      </c>
      <c r="C453" s="61" t="s">
        <v>1659</v>
      </c>
      <c r="D453" s="62">
        <v>101178</v>
      </c>
      <c r="E453" s="62">
        <v>100145</v>
      </c>
      <c r="F453" s="62">
        <v>20285</v>
      </c>
      <c r="G453" s="62">
        <v>17081</v>
      </c>
      <c r="H453" s="62">
        <v>11744</v>
      </c>
      <c r="I453" s="62">
        <v>10622</v>
      </c>
      <c r="J453" s="62">
        <v>9001</v>
      </c>
      <c r="K453" s="62">
        <v>7548</v>
      </c>
      <c r="L453" s="62">
        <v>5915</v>
      </c>
      <c r="M453" s="62">
        <v>4339</v>
      </c>
      <c r="N453" s="62">
        <v>4077</v>
      </c>
      <c r="O453" s="62">
        <v>2350</v>
      </c>
      <c r="P453" s="62">
        <v>2525</v>
      </c>
      <c r="Q453" s="62">
        <v>1367</v>
      </c>
      <c r="R453" s="62">
        <v>1593</v>
      </c>
      <c r="S453" s="62">
        <v>886</v>
      </c>
      <c r="T453" s="62">
        <v>993</v>
      </c>
      <c r="U453" s="62">
        <v>452</v>
      </c>
      <c r="V453" s="62">
        <v>400</v>
      </c>
      <c r="W453" s="62">
        <v>20440</v>
      </c>
      <c r="X453" s="62">
        <v>16795</v>
      </c>
      <c r="Y453" s="62">
        <v>12052</v>
      </c>
      <c r="Z453" s="62">
        <v>10080</v>
      </c>
      <c r="AA453" s="62">
        <v>7238</v>
      </c>
      <c r="AB453" s="62">
        <v>6885</v>
      </c>
      <c r="AC453" s="62">
        <v>6149</v>
      </c>
      <c r="AD453" s="62">
        <v>4976</v>
      </c>
      <c r="AE453" s="62">
        <v>4190</v>
      </c>
      <c r="AF453" s="62">
        <v>2740</v>
      </c>
      <c r="AG453" s="62">
        <v>2625</v>
      </c>
      <c r="AH453" s="62">
        <v>1728</v>
      </c>
      <c r="AI453" s="62">
        <v>1660</v>
      </c>
      <c r="AJ453" s="62">
        <v>837</v>
      </c>
      <c r="AK453" s="62">
        <v>884</v>
      </c>
      <c r="AL453" s="62">
        <v>471</v>
      </c>
      <c r="AM453" s="62">
        <v>395</v>
      </c>
      <c r="AN453" s="61">
        <f t="shared" si="8"/>
        <v>201323</v>
      </c>
    </row>
    <row r="454" spans="1:40" hidden="1" x14ac:dyDescent="0.25">
      <c r="A454" s="61" t="s">
        <v>681</v>
      </c>
      <c r="B454" s="61" t="s">
        <v>683</v>
      </c>
      <c r="C454" s="61" t="s">
        <v>1518</v>
      </c>
      <c r="D454" s="62">
        <v>98539</v>
      </c>
      <c r="E454" s="62">
        <v>102440</v>
      </c>
      <c r="F454" s="62">
        <v>18663</v>
      </c>
      <c r="G454" s="62">
        <v>15003</v>
      </c>
      <c r="H454" s="62">
        <v>12155</v>
      </c>
      <c r="I454" s="62">
        <v>10357</v>
      </c>
      <c r="J454" s="62">
        <v>8470</v>
      </c>
      <c r="K454" s="62">
        <v>7429</v>
      </c>
      <c r="L454" s="62">
        <v>6259</v>
      </c>
      <c r="M454" s="62">
        <v>4862</v>
      </c>
      <c r="N454" s="62">
        <v>4011</v>
      </c>
      <c r="O454" s="62">
        <v>2806</v>
      </c>
      <c r="P454" s="62">
        <v>2381</v>
      </c>
      <c r="Q454" s="62">
        <v>1702</v>
      </c>
      <c r="R454" s="62">
        <v>1680</v>
      </c>
      <c r="S454" s="62">
        <v>1183</v>
      </c>
      <c r="T454" s="62">
        <v>785</v>
      </c>
      <c r="U454" s="62">
        <v>454</v>
      </c>
      <c r="V454" s="62">
        <v>341</v>
      </c>
      <c r="W454" s="62">
        <v>19495</v>
      </c>
      <c r="X454" s="62">
        <v>15741</v>
      </c>
      <c r="Y454" s="62">
        <v>12774</v>
      </c>
      <c r="Z454" s="62">
        <v>10780</v>
      </c>
      <c r="AA454" s="62">
        <v>8057</v>
      </c>
      <c r="AB454" s="62">
        <v>7071</v>
      </c>
      <c r="AC454" s="62">
        <v>6503</v>
      </c>
      <c r="AD454" s="62">
        <v>5523</v>
      </c>
      <c r="AE454" s="62">
        <v>4518</v>
      </c>
      <c r="AF454" s="62">
        <v>3295</v>
      </c>
      <c r="AG454" s="62">
        <v>2590</v>
      </c>
      <c r="AH454" s="62">
        <v>1843</v>
      </c>
      <c r="AI454" s="62">
        <v>1605</v>
      </c>
      <c r="AJ454" s="62">
        <v>963</v>
      </c>
      <c r="AK454" s="62">
        <v>809</v>
      </c>
      <c r="AL454" s="62">
        <v>588</v>
      </c>
      <c r="AM454" s="62">
        <v>285</v>
      </c>
      <c r="AN454" s="61">
        <f t="shared" si="8"/>
        <v>200981</v>
      </c>
    </row>
    <row r="455" spans="1:40" hidden="1" x14ac:dyDescent="0.25">
      <c r="A455" s="61" t="s">
        <v>115</v>
      </c>
      <c r="B455" s="61" t="s">
        <v>117</v>
      </c>
      <c r="C455" s="61" t="s">
        <v>1063</v>
      </c>
      <c r="D455" s="62">
        <v>98916</v>
      </c>
      <c r="E455" s="62">
        <v>101788</v>
      </c>
      <c r="F455" s="62">
        <v>19746</v>
      </c>
      <c r="G455" s="62">
        <v>14809</v>
      </c>
      <c r="H455" s="62">
        <v>11883</v>
      </c>
      <c r="I455" s="62">
        <v>10103</v>
      </c>
      <c r="J455" s="62">
        <v>8251</v>
      </c>
      <c r="K455" s="62">
        <v>7282</v>
      </c>
      <c r="L455" s="62">
        <v>6038</v>
      </c>
      <c r="M455" s="62">
        <v>4934</v>
      </c>
      <c r="N455" s="62">
        <v>4103</v>
      </c>
      <c r="O455" s="62">
        <v>3006</v>
      </c>
      <c r="P455" s="62">
        <v>2741</v>
      </c>
      <c r="Q455" s="62">
        <v>1405</v>
      </c>
      <c r="R455" s="62">
        <v>1968</v>
      </c>
      <c r="S455" s="62">
        <v>1021</v>
      </c>
      <c r="T455" s="62">
        <v>693</v>
      </c>
      <c r="U455" s="62">
        <v>607</v>
      </c>
      <c r="V455" s="62">
        <v>326</v>
      </c>
      <c r="W455" s="62">
        <v>20752</v>
      </c>
      <c r="X455" s="62">
        <v>15848</v>
      </c>
      <c r="Y455" s="62">
        <v>12777</v>
      </c>
      <c r="Z455" s="62">
        <v>10516</v>
      </c>
      <c r="AA455" s="62">
        <v>7870</v>
      </c>
      <c r="AB455" s="62">
        <v>6649</v>
      </c>
      <c r="AC455" s="62">
        <v>6045</v>
      </c>
      <c r="AD455" s="62">
        <v>5282</v>
      </c>
      <c r="AE455" s="62">
        <v>4343</v>
      </c>
      <c r="AF455" s="62">
        <v>3351</v>
      </c>
      <c r="AG455" s="62">
        <v>2768</v>
      </c>
      <c r="AH455" s="62">
        <v>1522</v>
      </c>
      <c r="AI455" s="62">
        <v>1649</v>
      </c>
      <c r="AJ455" s="62">
        <v>834</v>
      </c>
      <c r="AK455" s="62">
        <v>659</v>
      </c>
      <c r="AL455" s="62">
        <v>593</v>
      </c>
      <c r="AM455" s="62">
        <v>330</v>
      </c>
      <c r="AN455" s="61">
        <f t="shared" si="8"/>
        <v>200704</v>
      </c>
    </row>
    <row r="456" spans="1:40" hidden="1" x14ac:dyDescent="0.25">
      <c r="A456" s="61" t="s">
        <v>696</v>
      </c>
      <c r="B456" s="61" t="s">
        <v>697</v>
      </c>
      <c r="C456" s="61" t="s">
        <v>1297</v>
      </c>
      <c r="D456" s="62">
        <v>94200</v>
      </c>
      <c r="E456" s="62">
        <v>106490</v>
      </c>
      <c r="F456" s="62">
        <v>18082</v>
      </c>
      <c r="G456" s="62">
        <v>14745</v>
      </c>
      <c r="H456" s="62">
        <v>11381</v>
      </c>
      <c r="I456" s="62">
        <v>10284</v>
      </c>
      <c r="J456" s="62">
        <v>8587</v>
      </c>
      <c r="K456" s="62">
        <v>7313</v>
      </c>
      <c r="L456" s="62">
        <v>5907</v>
      </c>
      <c r="M456" s="62">
        <v>4243</v>
      </c>
      <c r="N456" s="62">
        <v>3863</v>
      </c>
      <c r="O456" s="62">
        <v>2248</v>
      </c>
      <c r="P456" s="62">
        <v>2638</v>
      </c>
      <c r="Q456" s="62">
        <v>1119</v>
      </c>
      <c r="R456" s="62">
        <v>1456</v>
      </c>
      <c r="S456" s="62">
        <v>683</v>
      </c>
      <c r="T456" s="62">
        <v>920</v>
      </c>
      <c r="U456" s="62">
        <v>374</v>
      </c>
      <c r="V456" s="62">
        <v>357</v>
      </c>
      <c r="W456" s="62">
        <v>20133</v>
      </c>
      <c r="X456" s="62">
        <v>16090</v>
      </c>
      <c r="Y456" s="62">
        <v>13440</v>
      </c>
      <c r="Z456" s="62">
        <v>11672</v>
      </c>
      <c r="AA456" s="62">
        <v>8599</v>
      </c>
      <c r="AB456" s="62">
        <v>7293</v>
      </c>
      <c r="AC456" s="62">
        <v>7013</v>
      </c>
      <c r="AD456" s="62">
        <v>5603</v>
      </c>
      <c r="AE456" s="62">
        <v>4923</v>
      </c>
      <c r="AF456" s="62">
        <v>3164</v>
      </c>
      <c r="AG456" s="62">
        <v>2755</v>
      </c>
      <c r="AH456" s="62">
        <v>1565</v>
      </c>
      <c r="AI456" s="62">
        <v>1623</v>
      </c>
      <c r="AJ456" s="62">
        <v>853</v>
      </c>
      <c r="AK456" s="62">
        <v>975</v>
      </c>
      <c r="AL456" s="62">
        <v>460</v>
      </c>
      <c r="AM456" s="62">
        <v>329</v>
      </c>
      <c r="AN456" s="61">
        <f t="shared" si="8"/>
        <v>200690</v>
      </c>
    </row>
    <row r="457" spans="1:40" hidden="1" x14ac:dyDescent="0.25">
      <c r="A457" s="61" t="s">
        <v>282</v>
      </c>
      <c r="B457" s="61" t="s">
        <v>298</v>
      </c>
      <c r="C457" s="61" t="s">
        <v>1561</v>
      </c>
      <c r="D457" s="62">
        <v>98626</v>
      </c>
      <c r="E457" s="62">
        <v>102039</v>
      </c>
      <c r="F457" s="62">
        <v>10626</v>
      </c>
      <c r="G457" s="62">
        <v>10971</v>
      </c>
      <c r="H457" s="62">
        <v>12815</v>
      </c>
      <c r="I457" s="62">
        <v>12335</v>
      </c>
      <c r="J457" s="62">
        <v>9340</v>
      </c>
      <c r="K457" s="62">
        <v>7291</v>
      </c>
      <c r="L457" s="62">
        <v>6508</v>
      </c>
      <c r="M457" s="62">
        <v>6310</v>
      </c>
      <c r="N457" s="62">
        <v>5126</v>
      </c>
      <c r="O457" s="62">
        <v>4718</v>
      </c>
      <c r="P457" s="62">
        <v>3314</v>
      </c>
      <c r="Q457" s="62">
        <v>3003</v>
      </c>
      <c r="R457" s="62">
        <v>1840</v>
      </c>
      <c r="S457" s="62">
        <v>1979</v>
      </c>
      <c r="T457" s="62">
        <v>1110</v>
      </c>
      <c r="U457" s="62">
        <v>948</v>
      </c>
      <c r="V457" s="62">
        <v>392</v>
      </c>
      <c r="W457" s="62">
        <v>11143</v>
      </c>
      <c r="X457" s="62">
        <v>11661</v>
      </c>
      <c r="Y457" s="62">
        <v>13463</v>
      </c>
      <c r="Z457" s="62">
        <v>13494</v>
      </c>
      <c r="AA457" s="62">
        <v>11094</v>
      </c>
      <c r="AB457" s="62">
        <v>7902</v>
      </c>
      <c r="AC457" s="62">
        <v>5887</v>
      </c>
      <c r="AD457" s="62">
        <v>5222</v>
      </c>
      <c r="AE457" s="62">
        <v>5015</v>
      </c>
      <c r="AF457" s="62">
        <v>4558</v>
      </c>
      <c r="AG457" s="62">
        <v>3563</v>
      </c>
      <c r="AH457" s="62">
        <v>3086</v>
      </c>
      <c r="AI457" s="62">
        <v>1996</v>
      </c>
      <c r="AJ457" s="62">
        <v>1722</v>
      </c>
      <c r="AK457" s="62">
        <v>1163</v>
      </c>
      <c r="AL457" s="62">
        <v>664</v>
      </c>
      <c r="AM457" s="62">
        <v>406</v>
      </c>
      <c r="AN457" s="61">
        <f t="shared" si="8"/>
        <v>200665</v>
      </c>
    </row>
    <row r="458" spans="1:40" hidden="1" x14ac:dyDescent="0.25">
      <c r="A458" s="61" t="s">
        <v>221</v>
      </c>
      <c r="B458" s="61" t="s">
        <v>234</v>
      </c>
      <c r="C458" s="61" t="s">
        <v>1557</v>
      </c>
      <c r="D458" s="62">
        <v>100523</v>
      </c>
      <c r="E458" s="62">
        <v>99556</v>
      </c>
      <c r="F458" s="62">
        <v>11788</v>
      </c>
      <c r="G458" s="62">
        <v>11780</v>
      </c>
      <c r="H458" s="62">
        <v>12405</v>
      </c>
      <c r="I458" s="62">
        <v>11152</v>
      </c>
      <c r="J458" s="62">
        <v>8072</v>
      </c>
      <c r="K458" s="62">
        <v>6506</v>
      </c>
      <c r="L458" s="62">
        <v>6225</v>
      </c>
      <c r="M458" s="62">
        <v>5969</v>
      </c>
      <c r="N458" s="62">
        <v>5101</v>
      </c>
      <c r="O458" s="62">
        <v>4774</v>
      </c>
      <c r="P458" s="62">
        <v>3632</v>
      </c>
      <c r="Q458" s="62">
        <v>4187</v>
      </c>
      <c r="R458" s="62">
        <v>2713</v>
      </c>
      <c r="S458" s="62">
        <v>2542</v>
      </c>
      <c r="T458" s="62">
        <v>1721</v>
      </c>
      <c r="U458" s="62">
        <v>1204</v>
      </c>
      <c r="V458" s="62">
        <v>752</v>
      </c>
      <c r="W458" s="62">
        <v>11970</v>
      </c>
      <c r="X458" s="62">
        <v>12380</v>
      </c>
      <c r="Y458" s="62">
        <v>13109</v>
      </c>
      <c r="Z458" s="62">
        <v>12440</v>
      </c>
      <c r="AA458" s="62">
        <v>9925</v>
      </c>
      <c r="AB458" s="62">
        <v>7314</v>
      </c>
      <c r="AC458" s="62">
        <v>5760</v>
      </c>
      <c r="AD458" s="62">
        <v>5181</v>
      </c>
      <c r="AE458" s="62">
        <v>4508</v>
      </c>
      <c r="AF458" s="62">
        <v>4124</v>
      </c>
      <c r="AG458" s="62">
        <v>3039</v>
      </c>
      <c r="AH458" s="62">
        <v>3206</v>
      </c>
      <c r="AI458" s="62">
        <v>1875</v>
      </c>
      <c r="AJ458" s="62">
        <v>1969</v>
      </c>
      <c r="AK458" s="62">
        <v>1208</v>
      </c>
      <c r="AL458" s="62">
        <v>992</v>
      </c>
      <c r="AM458" s="62">
        <v>556</v>
      </c>
      <c r="AN458" s="61">
        <f t="shared" si="8"/>
        <v>200079</v>
      </c>
    </row>
    <row r="459" spans="1:40" hidden="1" x14ac:dyDescent="0.25">
      <c r="A459" s="61" t="s">
        <v>657</v>
      </c>
      <c r="B459" s="61" t="s">
        <v>678</v>
      </c>
      <c r="C459" s="61" t="s">
        <v>1372</v>
      </c>
      <c r="D459" s="62">
        <v>97229</v>
      </c>
      <c r="E459" s="62">
        <v>102672</v>
      </c>
      <c r="F459" s="62">
        <v>17755</v>
      </c>
      <c r="G459" s="62">
        <v>14444</v>
      </c>
      <c r="H459" s="62">
        <v>11327</v>
      </c>
      <c r="I459" s="62">
        <v>9844</v>
      </c>
      <c r="J459" s="62">
        <v>9302</v>
      </c>
      <c r="K459" s="62">
        <v>7605</v>
      </c>
      <c r="L459" s="62">
        <v>6542</v>
      </c>
      <c r="M459" s="62">
        <v>4617</v>
      </c>
      <c r="N459" s="62">
        <v>4581</v>
      </c>
      <c r="O459" s="62">
        <v>2439</v>
      </c>
      <c r="P459" s="62">
        <v>2894</v>
      </c>
      <c r="Q459" s="62">
        <v>1518</v>
      </c>
      <c r="R459" s="62">
        <v>1843</v>
      </c>
      <c r="S459" s="62">
        <v>847</v>
      </c>
      <c r="T459" s="62">
        <v>983</v>
      </c>
      <c r="U459" s="62">
        <v>360</v>
      </c>
      <c r="V459" s="62">
        <v>328</v>
      </c>
      <c r="W459" s="62">
        <v>18982</v>
      </c>
      <c r="X459" s="62">
        <v>15033</v>
      </c>
      <c r="Y459" s="62">
        <v>11675</v>
      </c>
      <c r="Z459" s="62">
        <v>9672</v>
      </c>
      <c r="AA459" s="62">
        <v>8441</v>
      </c>
      <c r="AB459" s="62">
        <v>7300</v>
      </c>
      <c r="AC459" s="62">
        <v>6650</v>
      </c>
      <c r="AD459" s="62">
        <v>5714</v>
      </c>
      <c r="AE459" s="62">
        <v>5192</v>
      </c>
      <c r="AF459" s="62">
        <v>3406</v>
      </c>
      <c r="AG459" s="62">
        <v>3363</v>
      </c>
      <c r="AH459" s="62">
        <v>2468</v>
      </c>
      <c r="AI459" s="62">
        <v>2043</v>
      </c>
      <c r="AJ459" s="62">
        <v>1158</v>
      </c>
      <c r="AK459" s="62">
        <v>924</v>
      </c>
      <c r="AL459" s="62">
        <v>376</v>
      </c>
      <c r="AM459" s="62">
        <v>275</v>
      </c>
      <c r="AN459" s="61">
        <f t="shared" si="8"/>
        <v>199901</v>
      </c>
    </row>
    <row r="460" spans="1:40" hidden="1" x14ac:dyDescent="0.25">
      <c r="A460" s="61" t="s">
        <v>512</v>
      </c>
      <c r="B460" s="61" t="s">
        <v>531</v>
      </c>
      <c r="C460" s="61" t="s">
        <v>1422</v>
      </c>
      <c r="D460" s="62">
        <v>99016</v>
      </c>
      <c r="E460" s="62">
        <v>100413</v>
      </c>
      <c r="F460" s="62">
        <v>19589</v>
      </c>
      <c r="G460" s="62">
        <v>15925</v>
      </c>
      <c r="H460" s="62">
        <v>11221</v>
      </c>
      <c r="I460" s="62">
        <v>9473</v>
      </c>
      <c r="J460" s="62">
        <v>8803</v>
      </c>
      <c r="K460" s="62">
        <v>7749</v>
      </c>
      <c r="L460" s="62">
        <v>6100</v>
      </c>
      <c r="M460" s="62">
        <v>4697</v>
      </c>
      <c r="N460" s="62">
        <v>3760</v>
      </c>
      <c r="O460" s="62">
        <v>2704</v>
      </c>
      <c r="P460" s="62">
        <v>2316</v>
      </c>
      <c r="Q460" s="62">
        <v>1778</v>
      </c>
      <c r="R460" s="62">
        <v>1545</v>
      </c>
      <c r="S460" s="62">
        <v>1178</v>
      </c>
      <c r="T460" s="62">
        <v>923</v>
      </c>
      <c r="U460" s="62">
        <v>634</v>
      </c>
      <c r="V460" s="62">
        <v>621</v>
      </c>
      <c r="W460" s="62">
        <v>19587</v>
      </c>
      <c r="X460" s="62">
        <v>15903</v>
      </c>
      <c r="Y460" s="62">
        <v>11928</v>
      </c>
      <c r="Z460" s="62">
        <v>9456</v>
      </c>
      <c r="AA460" s="62">
        <v>7541</v>
      </c>
      <c r="AB460" s="62">
        <v>7272</v>
      </c>
      <c r="AC460" s="62">
        <v>6866</v>
      </c>
      <c r="AD460" s="62">
        <v>5633</v>
      </c>
      <c r="AE460" s="62">
        <v>4353</v>
      </c>
      <c r="AF460" s="62">
        <v>3185</v>
      </c>
      <c r="AG460" s="62">
        <v>2586</v>
      </c>
      <c r="AH460" s="62">
        <v>1650</v>
      </c>
      <c r="AI460" s="62">
        <v>1314</v>
      </c>
      <c r="AJ460" s="62">
        <v>1081</v>
      </c>
      <c r="AK460" s="62">
        <v>889</v>
      </c>
      <c r="AL460" s="62">
        <v>620</v>
      </c>
      <c r="AM460" s="62">
        <v>549</v>
      </c>
      <c r="AN460" s="61">
        <f t="shared" si="8"/>
        <v>199429</v>
      </c>
    </row>
    <row r="461" spans="1:40" hidden="1" x14ac:dyDescent="0.25">
      <c r="A461" s="61" t="s">
        <v>3</v>
      </c>
      <c r="B461" s="61" t="s">
        <v>15</v>
      </c>
      <c r="C461" s="61" t="s">
        <v>1914</v>
      </c>
      <c r="D461" s="62">
        <v>101375</v>
      </c>
      <c r="E461" s="62">
        <v>98007</v>
      </c>
      <c r="F461" s="62">
        <v>10022</v>
      </c>
      <c r="G461" s="62">
        <v>10087</v>
      </c>
      <c r="H461" s="62">
        <v>13954</v>
      </c>
      <c r="I461" s="62">
        <v>12942</v>
      </c>
      <c r="J461" s="62">
        <v>8752</v>
      </c>
      <c r="K461" s="62">
        <v>6956</v>
      </c>
      <c r="L461" s="62">
        <v>6232</v>
      </c>
      <c r="M461" s="62">
        <v>5979</v>
      </c>
      <c r="N461" s="62">
        <v>4906</v>
      </c>
      <c r="O461" s="62">
        <v>4761</v>
      </c>
      <c r="P461" s="62">
        <v>3724</v>
      </c>
      <c r="Q461" s="62">
        <v>4182</v>
      </c>
      <c r="R461" s="62">
        <v>2572</v>
      </c>
      <c r="S461" s="62">
        <v>2688</v>
      </c>
      <c r="T461" s="62">
        <v>1687</v>
      </c>
      <c r="U461" s="62">
        <v>1220</v>
      </c>
      <c r="V461" s="62">
        <v>711</v>
      </c>
      <c r="W461" s="62">
        <v>10406</v>
      </c>
      <c r="X461" s="62">
        <v>10702</v>
      </c>
      <c r="Y461" s="62">
        <v>12043</v>
      </c>
      <c r="Z461" s="62">
        <v>11856</v>
      </c>
      <c r="AA461" s="62">
        <v>10006</v>
      </c>
      <c r="AB461" s="62">
        <v>7533</v>
      </c>
      <c r="AC461" s="62">
        <v>6038</v>
      </c>
      <c r="AD461" s="62">
        <v>5273</v>
      </c>
      <c r="AE461" s="62">
        <v>4973</v>
      </c>
      <c r="AF461" s="62">
        <v>4569</v>
      </c>
      <c r="AG461" s="62">
        <v>3443</v>
      </c>
      <c r="AH461" s="62">
        <v>3548</v>
      </c>
      <c r="AI461" s="62">
        <v>2109</v>
      </c>
      <c r="AJ461" s="62">
        <v>2367</v>
      </c>
      <c r="AK461" s="62">
        <v>1389</v>
      </c>
      <c r="AL461" s="62">
        <v>1244</v>
      </c>
      <c r="AM461" s="62">
        <v>508</v>
      </c>
      <c r="AN461" s="61">
        <f t="shared" si="8"/>
        <v>199382</v>
      </c>
    </row>
    <row r="462" spans="1:40" hidden="1" x14ac:dyDescent="0.25">
      <c r="A462" s="61" t="s">
        <v>350</v>
      </c>
      <c r="B462" s="61" t="s">
        <v>385</v>
      </c>
      <c r="C462" s="61" t="s">
        <v>1304</v>
      </c>
      <c r="D462" s="62">
        <v>100801</v>
      </c>
      <c r="E462" s="62">
        <v>97951</v>
      </c>
      <c r="F462" s="62">
        <v>20187</v>
      </c>
      <c r="G462" s="62">
        <v>15716</v>
      </c>
      <c r="H462" s="62">
        <v>12151</v>
      </c>
      <c r="I462" s="62">
        <v>10819</v>
      </c>
      <c r="J462" s="62">
        <v>8665</v>
      </c>
      <c r="K462" s="62">
        <v>7434</v>
      </c>
      <c r="L462" s="62">
        <v>6295</v>
      </c>
      <c r="M462" s="62">
        <v>4470</v>
      </c>
      <c r="N462" s="62">
        <v>4211</v>
      </c>
      <c r="O462" s="62">
        <v>2507</v>
      </c>
      <c r="P462" s="62">
        <v>2697</v>
      </c>
      <c r="Q462" s="62">
        <v>1355</v>
      </c>
      <c r="R462" s="62">
        <v>1610</v>
      </c>
      <c r="S462" s="62">
        <v>794</v>
      </c>
      <c r="T462" s="62">
        <v>1023</v>
      </c>
      <c r="U462" s="62">
        <v>444</v>
      </c>
      <c r="V462" s="62">
        <v>423</v>
      </c>
      <c r="W462" s="62">
        <v>21456</v>
      </c>
      <c r="X462" s="62">
        <v>16246</v>
      </c>
      <c r="Y462" s="62">
        <v>11659</v>
      </c>
      <c r="Z462" s="62">
        <v>9341</v>
      </c>
      <c r="AA462" s="62">
        <v>6396</v>
      </c>
      <c r="AB462" s="62">
        <v>5958</v>
      </c>
      <c r="AC462" s="62">
        <v>6027</v>
      </c>
      <c r="AD462" s="62">
        <v>4884</v>
      </c>
      <c r="AE462" s="62">
        <v>4406</v>
      </c>
      <c r="AF462" s="62">
        <v>2920</v>
      </c>
      <c r="AG462" s="62">
        <v>2852</v>
      </c>
      <c r="AH462" s="62">
        <v>1531</v>
      </c>
      <c r="AI462" s="62">
        <v>1628</v>
      </c>
      <c r="AJ462" s="62">
        <v>748</v>
      </c>
      <c r="AK462" s="62">
        <v>1059</v>
      </c>
      <c r="AL462" s="62">
        <v>377</v>
      </c>
      <c r="AM462" s="62">
        <v>463</v>
      </c>
      <c r="AN462" s="61">
        <f t="shared" si="8"/>
        <v>198752</v>
      </c>
    </row>
    <row r="463" spans="1:40" hidden="1" x14ac:dyDescent="0.25">
      <c r="A463" s="61" t="s">
        <v>208</v>
      </c>
      <c r="B463" s="61" t="s">
        <v>210</v>
      </c>
      <c r="C463" s="61" t="s">
        <v>1082</v>
      </c>
      <c r="D463" s="62">
        <v>96826</v>
      </c>
      <c r="E463" s="62">
        <v>101893</v>
      </c>
      <c r="F463" s="62">
        <v>10338</v>
      </c>
      <c r="G463" s="62">
        <v>10699</v>
      </c>
      <c r="H463" s="62">
        <v>11974</v>
      </c>
      <c r="I463" s="62">
        <v>11998</v>
      </c>
      <c r="J463" s="62">
        <v>9378</v>
      </c>
      <c r="K463" s="62">
        <v>6954</v>
      </c>
      <c r="L463" s="62">
        <v>5803</v>
      </c>
      <c r="M463" s="62">
        <v>5741</v>
      </c>
      <c r="N463" s="62">
        <v>4740</v>
      </c>
      <c r="O463" s="62">
        <v>4495</v>
      </c>
      <c r="P463" s="62">
        <v>3259</v>
      </c>
      <c r="Q463" s="62">
        <v>3607</v>
      </c>
      <c r="R463" s="62">
        <v>2431</v>
      </c>
      <c r="S463" s="62">
        <v>2361</v>
      </c>
      <c r="T463" s="62">
        <v>1428</v>
      </c>
      <c r="U463" s="62">
        <v>1048</v>
      </c>
      <c r="V463" s="62">
        <v>572</v>
      </c>
      <c r="W463" s="62">
        <v>11318</v>
      </c>
      <c r="X463" s="62">
        <v>11471</v>
      </c>
      <c r="Y463" s="62">
        <v>13578</v>
      </c>
      <c r="Z463" s="62">
        <v>15910</v>
      </c>
      <c r="AA463" s="62">
        <v>12540</v>
      </c>
      <c r="AB463" s="62">
        <v>7433</v>
      </c>
      <c r="AC463" s="62">
        <v>5182</v>
      </c>
      <c r="AD463" s="62">
        <v>4617</v>
      </c>
      <c r="AE463" s="62">
        <v>4196</v>
      </c>
      <c r="AF463" s="62">
        <v>3935</v>
      </c>
      <c r="AG463" s="62">
        <v>2859</v>
      </c>
      <c r="AH463" s="62">
        <v>2971</v>
      </c>
      <c r="AI463" s="62">
        <v>1596</v>
      </c>
      <c r="AJ463" s="62">
        <v>1818</v>
      </c>
      <c r="AK463" s="62">
        <v>1075</v>
      </c>
      <c r="AL463" s="62">
        <v>956</v>
      </c>
      <c r="AM463" s="62">
        <v>438</v>
      </c>
      <c r="AN463" s="61">
        <f t="shared" si="8"/>
        <v>198719</v>
      </c>
    </row>
    <row r="464" spans="1:40" hidden="1" x14ac:dyDescent="0.25">
      <c r="A464" s="61" t="s">
        <v>681</v>
      </c>
      <c r="B464" s="61" t="s">
        <v>687</v>
      </c>
      <c r="C464" s="61" t="s">
        <v>1234</v>
      </c>
      <c r="D464" s="62">
        <v>95563</v>
      </c>
      <c r="E464" s="62">
        <v>102712</v>
      </c>
      <c r="F464" s="62">
        <v>15411</v>
      </c>
      <c r="G464" s="62">
        <v>13734</v>
      </c>
      <c r="H464" s="62">
        <v>13070</v>
      </c>
      <c r="I464" s="62">
        <v>11913</v>
      </c>
      <c r="J464" s="62">
        <v>9361</v>
      </c>
      <c r="K464" s="62">
        <v>7722</v>
      </c>
      <c r="L464" s="62">
        <v>6232</v>
      </c>
      <c r="M464" s="62">
        <v>4947</v>
      </c>
      <c r="N464" s="62">
        <v>3840</v>
      </c>
      <c r="O464" s="62">
        <v>2700</v>
      </c>
      <c r="P464" s="62">
        <v>1905</v>
      </c>
      <c r="Q464" s="62">
        <v>1323</v>
      </c>
      <c r="R464" s="62">
        <v>1067</v>
      </c>
      <c r="S464" s="62">
        <v>866</v>
      </c>
      <c r="T464" s="62">
        <v>755</v>
      </c>
      <c r="U464" s="62">
        <v>421</v>
      </c>
      <c r="V464" s="62">
        <v>296</v>
      </c>
      <c r="W464" s="62">
        <v>16545</v>
      </c>
      <c r="X464" s="62">
        <v>13732</v>
      </c>
      <c r="Y464" s="62">
        <v>12045</v>
      </c>
      <c r="Z464" s="62">
        <v>10986</v>
      </c>
      <c r="AA464" s="62">
        <v>9499</v>
      </c>
      <c r="AB464" s="62">
        <v>8828</v>
      </c>
      <c r="AC464" s="62">
        <v>7445</v>
      </c>
      <c r="AD464" s="62">
        <v>6815</v>
      </c>
      <c r="AE464" s="62">
        <v>4858</v>
      </c>
      <c r="AF464" s="62">
        <v>4054</v>
      </c>
      <c r="AG464" s="62">
        <v>2558</v>
      </c>
      <c r="AH464" s="62">
        <v>2110</v>
      </c>
      <c r="AI464" s="62">
        <v>1222</v>
      </c>
      <c r="AJ464" s="62">
        <v>909</v>
      </c>
      <c r="AK464" s="62">
        <v>568</v>
      </c>
      <c r="AL464" s="62">
        <v>355</v>
      </c>
      <c r="AM464" s="62">
        <v>183</v>
      </c>
      <c r="AN464" s="61">
        <f t="shared" si="8"/>
        <v>198275</v>
      </c>
    </row>
    <row r="465" spans="1:40" hidden="1" x14ac:dyDescent="0.25">
      <c r="A465" s="61" t="s">
        <v>574</v>
      </c>
      <c r="B465" s="61" t="s">
        <v>594</v>
      </c>
      <c r="C465" s="61" t="s">
        <v>1408</v>
      </c>
      <c r="D465" s="62">
        <v>98265</v>
      </c>
      <c r="E465" s="62">
        <v>99862</v>
      </c>
      <c r="F465" s="62">
        <v>11722</v>
      </c>
      <c r="G465" s="62">
        <v>12002</v>
      </c>
      <c r="H465" s="62">
        <v>12522</v>
      </c>
      <c r="I465" s="62">
        <v>10986</v>
      </c>
      <c r="J465" s="62">
        <v>8551</v>
      </c>
      <c r="K465" s="62">
        <v>7524</v>
      </c>
      <c r="L465" s="62">
        <v>6454</v>
      </c>
      <c r="M465" s="62">
        <v>6346</v>
      </c>
      <c r="N465" s="62">
        <v>4956</v>
      </c>
      <c r="O465" s="62">
        <v>4564</v>
      </c>
      <c r="P465" s="62">
        <v>3338</v>
      </c>
      <c r="Q465" s="62">
        <v>3035</v>
      </c>
      <c r="R465" s="62">
        <v>2151</v>
      </c>
      <c r="S465" s="62">
        <v>1826</v>
      </c>
      <c r="T465" s="62">
        <v>1149</v>
      </c>
      <c r="U465" s="62">
        <v>656</v>
      </c>
      <c r="V465" s="62">
        <v>483</v>
      </c>
      <c r="W465" s="62">
        <v>12469</v>
      </c>
      <c r="X465" s="62">
        <v>12582</v>
      </c>
      <c r="Y465" s="62">
        <v>12799</v>
      </c>
      <c r="Z465" s="62">
        <v>12258</v>
      </c>
      <c r="AA465" s="62">
        <v>10007</v>
      </c>
      <c r="AB465" s="62">
        <v>7718</v>
      </c>
      <c r="AC465" s="62">
        <v>6157</v>
      </c>
      <c r="AD465" s="62">
        <v>5533</v>
      </c>
      <c r="AE465" s="62">
        <v>4885</v>
      </c>
      <c r="AF465" s="62">
        <v>4306</v>
      </c>
      <c r="AG465" s="62">
        <v>3178</v>
      </c>
      <c r="AH465" s="62">
        <v>2827</v>
      </c>
      <c r="AI465" s="62">
        <v>1847</v>
      </c>
      <c r="AJ465" s="62">
        <v>1762</v>
      </c>
      <c r="AK465" s="62">
        <v>800</v>
      </c>
      <c r="AL465" s="62">
        <v>442</v>
      </c>
      <c r="AM465" s="62">
        <v>292</v>
      </c>
      <c r="AN465" s="61">
        <f t="shared" si="8"/>
        <v>198127</v>
      </c>
    </row>
    <row r="466" spans="1:40" hidden="1" x14ac:dyDescent="0.25">
      <c r="A466" s="61" t="s">
        <v>16</v>
      </c>
      <c r="B466" s="61" t="s">
        <v>24</v>
      </c>
      <c r="C466" s="61" t="s">
        <v>1507</v>
      </c>
      <c r="D466" s="62">
        <v>100707</v>
      </c>
      <c r="E466" s="62">
        <v>97412</v>
      </c>
      <c r="F466" s="62">
        <v>16321</v>
      </c>
      <c r="G466" s="62">
        <v>15328</v>
      </c>
      <c r="H466" s="62">
        <v>11515</v>
      </c>
      <c r="I466" s="62">
        <v>9859</v>
      </c>
      <c r="J466" s="62">
        <v>8423</v>
      </c>
      <c r="K466" s="62">
        <v>7133</v>
      </c>
      <c r="L466" s="62">
        <v>6564</v>
      </c>
      <c r="M466" s="62">
        <v>4951</v>
      </c>
      <c r="N466" s="62">
        <v>4943</v>
      </c>
      <c r="O466" s="62">
        <v>3216</v>
      </c>
      <c r="P466" s="62">
        <v>3323</v>
      </c>
      <c r="Q466" s="62">
        <v>2314</v>
      </c>
      <c r="R466" s="62">
        <v>2393</v>
      </c>
      <c r="S466" s="62">
        <v>1551</v>
      </c>
      <c r="T466" s="62">
        <v>1546</v>
      </c>
      <c r="U466" s="62">
        <v>743</v>
      </c>
      <c r="V466" s="62">
        <v>584</v>
      </c>
      <c r="W466" s="62">
        <v>16855</v>
      </c>
      <c r="X466" s="62">
        <v>15127</v>
      </c>
      <c r="Y466" s="62">
        <v>11418</v>
      </c>
      <c r="Z466" s="62">
        <v>9337</v>
      </c>
      <c r="AA466" s="62">
        <v>7188</v>
      </c>
      <c r="AB466" s="62">
        <v>6473</v>
      </c>
      <c r="AC466" s="62">
        <v>6349</v>
      </c>
      <c r="AD466" s="62">
        <v>5738</v>
      </c>
      <c r="AE466" s="62">
        <v>4567</v>
      </c>
      <c r="AF466" s="62">
        <v>3433</v>
      </c>
      <c r="AG466" s="62">
        <v>2705</v>
      </c>
      <c r="AH466" s="62">
        <v>2481</v>
      </c>
      <c r="AI466" s="62">
        <v>1931</v>
      </c>
      <c r="AJ466" s="62">
        <v>1460</v>
      </c>
      <c r="AK466" s="62">
        <v>1184</v>
      </c>
      <c r="AL466" s="62">
        <v>736</v>
      </c>
      <c r="AM466" s="62">
        <v>430</v>
      </c>
      <c r="AN466" s="61">
        <f t="shared" si="8"/>
        <v>198119</v>
      </c>
    </row>
    <row r="467" spans="1:40" hidden="1" x14ac:dyDescent="0.25">
      <c r="A467" s="61" t="s">
        <v>138</v>
      </c>
      <c r="B467" s="61" t="s">
        <v>161</v>
      </c>
      <c r="C467" s="61" t="s">
        <v>1015</v>
      </c>
      <c r="D467" s="62">
        <v>92896</v>
      </c>
      <c r="E467" s="62">
        <v>104482</v>
      </c>
      <c r="F467" s="62">
        <v>16922</v>
      </c>
      <c r="G467" s="62">
        <v>15187</v>
      </c>
      <c r="H467" s="62">
        <v>10727</v>
      </c>
      <c r="I467" s="62">
        <v>9579</v>
      </c>
      <c r="J467" s="62">
        <v>8686</v>
      </c>
      <c r="K467" s="62">
        <v>6762</v>
      </c>
      <c r="L467" s="62">
        <v>6432</v>
      </c>
      <c r="M467" s="62">
        <v>4192</v>
      </c>
      <c r="N467" s="62">
        <v>4080</v>
      </c>
      <c r="O467" s="62">
        <v>2377</v>
      </c>
      <c r="P467" s="62">
        <v>2730</v>
      </c>
      <c r="Q467" s="62">
        <v>1191</v>
      </c>
      <c r="R467" s="62">
        <v>1710</v>
      </c>
      <c r="S467" s="62">
        <v>789</v>
      </c>
      <c r="T467" s="62">
        <v>871</v>
      </c>
      <c r="U467" s="62">
        <v>343</v>
      </c>
      <c r="V467" s="62">
        <v>318</v>
      </c>
      <c r="W467" s="62">
        <v>18612</v>
      </c>
      <c r="X467" s="62">
        <v>16940</v>
      </c>
      <c r="Y467" s="62">
        <v>13241</v>
      </c>
      <c r="Z467" s="62">
        <v>10646</v>
      </c>
      <c r="AA467" s="62">
        <v>7967</v>
      </c>
      <c r="AB467" s="62">
        <v>6989</v>
      </c>
      <c r="AC467" s="62">
        <v>7017</v>
      </c>
      <c r="AD467" s="62">
        <v>5229</v>
      </c>
      <c r="AE467" s="62">
        <v>5178</v>
      </c>
      <c r="AF467" s="62">
        <v>3128</v>
      </c>
      <c r="AG467" s="62">
        <v>3159</v>
      </c>
      <c r="AH467" s="62">
        <v>1792</v>
      </c>
      <c r="AI467" s="62">
        <v>2047</v>
      </c>
      <c r="AJ467" s="62">
        <v>871</v>
      </c>
      <c r="AK467" s="62">
        <v>987</v>
      </c>
      <c r="AL467" s="62">
        <v>385</v>
      </c>
      <c r="AM467" s="62">
        <v>294</v>
      </c>
      <c r="AN467" s="61">
        <f t="shared" si="8"/>
        <v>197378</v>
      </c>
    </row>
    <row r="468" spans="1:40" hidden="1" x14ac:dyDescent="0.25">
      <c r="A468" s="61" t="s">
        <v>681</v>
      </c>
      <c r="B468" s="61" t="s">
        <v>691</v>
      </c>
      <c r="C468" s="61" t="s">
        <v>1518</v>
      </c>
      <c r="D468" s="62">
        <v>97095</v>
      </c>
      <c r="E468" s="62">
        <v>100025</v>
      </c>
      <c r="F468" s="62">
        <v>18824</v>
      </c>
      <c r="G468" s="62">
        <v>14449</v>
      </c>
      <c r="H468" s="62">
        <v>11709</v>
      </c>
      <c r="I468" s="62">
        <v>10213</v>
      </c>
      <c r="J468" s="62">
        <v>8312</v>
      </c>
      <c r="K468" s="62">
        <v>7253</v>
      </c>
      <c r="L468" s="62">
        <v>6007</v>
      </c>
      <c r="M468" s="62">
        <v>4743</v>
      </c>
      <c r="N468" s="62">
        <v>4015</v>
      </c>
      <c r="O468" s="62">
        <v>2929</v>
      </c>
      <c r="P468" s="62">
        <v>2456</v>
      </c>
      <c r="Q468" s="62">
        <v>1695</v>
      </c>
      <c r="R468" s="62">
        <v>1778</v>
      </c>
      <c r="S468" s="62">
        <v>1208</v>
      </c>
      <c r="T468" s="62">
        <v>784</v>
      </c>
      <c r="U468" s="62">
        <v>379</v>
      </c>
      <c r="V468" s="62">
        <v>343</v>
      </c>
      <c r="W468" s="62">
        <v>19430</v>
      </c>
      <c r="X468" s="62">
        <v>15131</v>
      </c>
      <c r="Y468" s="62">
        <v>12476</v>
      </c>
      <c r="Z468" s="62">
        <v>10404</v>
      </c>
      <c r="AA468" s="62">
        <v>7980</v>
      </c>
      <c r="AB468" s="62">
        <v>6989</v>
      </c>
      <c r="AC468" s="62">
        <v>6258</v>
      </c>
      <c r="AD468" s="62">
        <v>5282</v>
      </c>
      <c r="AE468" s="62">
        <v>4280</v>
      </c>
      <c r="AF468" s="62">
        <v>3350</v>
      </c>
      <c r="AG468" s="62">
        <v>2719</v>
      </c>
      <c r="AH468" s="62">
        <v>1617</v>
      </c>
      <c r="AI468" s="62">
        <v>1514</v>
      </c>
      <c r="AJ468" s="62">
        <v>1050</v>
      </c>
      <c r="AK468" s="62">
        <v>754</v>
      </c>
      <c r="AL468" s="62">
        <v>493</v>
      </c>
      <c r="AM468" s="62">
        <v>298</v>
      </c>
      <c r="AN468" s="61">
        <f t="shared" si="8"/>
        <v>197122</v>
      </c>
    </row>
    <row r="469" spans="1:40" hidden="1" x14ac:dyDescent="0.25">
      <c r="A469" s="61" t="s">
        <v>208</v>
      </c>
      <c r="B469" s="61" t="s">
        <v>219</v>
      </c>
      <c r="C469" s="61" t="s">
        <v>1029</v>
      </c>
      <c r="D469" s="62">
        <v>102056</v>
      </c>
      <c r="E469" s="62">
        <v>94563</v>
      </c>
      <c r="F469" s="62">
        <v>14169</v>
      </c>
      <c r="G469" s="62">
        <v>13652</v>
      </c>
      <c r="H469" s="62">
        <v>13587</v>
      </c>
      <c r="I469" s="62">
        <v>12939</v>
      </c>
      <c r="J469" s="62">
        <v>8249</v>
      </c>
      <c r="K469" s="62">
        <v>6627</v>
      </c>
      <c r="L469" s="62">
        <v>6068</v>
      </c>
      <c r="M469" s="62">
        <v>5643</v>
      </c>
      <c r="N469" s="62">
        <v>4957</v>
      </c>
      <c r="O469" s="62">
        <v>4160</v>
      </c>
      <c r="P469" s="62">
        <v>3048</v>
      </c>
      <c r="Q469" s="62">
        <v>2807</v>
      </c>
      <c r="R469" s="62">
        <v>2379</v>
      </c>
      <c r="S469" s="62">
        <v>1724</v>
      </c>
      <c r="T469" s="62">
        <v>993</v>
      </c>
      <c r="U469" s="62">
        <v>614</v>
      </c>
      <c r="V469" s="62">
        <v>440</v>
      </c>
      <c r="W469" s="62">
        <v>14527</v>
      </c>
      <c r="X469" s="62">
        <v>13552</v>
      </c>
      <c r="Y469" s="62">
        <v>13464</v>
      </c>
      <c r="Z469" s="62">
        <v>11860</v>
      </c>
      <c r="AA469" s="62">
        <v>8190</v>
      </c>
      <c r="AB469" s="62">
        <v>5748</v>
      </c>
      <c r="AC469" s="62">
        <v>4807</v>
      </c>
      <c r="AD469" s="62">
        <v>4479</v>
      </c>
      <c r="AE469" s="62">
        <v>4150</v>
      </c>
      <c r="AF469" s="62">
        <v>3650</v>
      </c>
      <c r="AG469" s="62">
        <v>3021</v>
      </c>
      <c r="AH469" s="62">
        <v>2148</v>
      </c>
      <c r="AI469" s="62">
        <v>1823</v>
      </c>
      <c r="AJ469" s="62">
        <v>1370</v>
      </c>
      <c r="AK469" s="62">
        <v>850</v>
      </c>
      <c r="AL469" s="62">
        <v>559</v>
      </c>
      <c r="AM469" s="62">
        <v>365</v>
      </c>
      <c r="AN469" s="61">
        <f t="shared" si="8"/>
        <v>196619</v>
      </c>
    </row>
    <row r="470" spans="1:40" hidden="1" x14ac:dyDescent="0.25">
      <c r="A470" s="61" t="s">
        <v>395</v>
      </c>
      <c r="B470" s="61" t="s">
        <v>411</v>
      </c>
      <c r="C470" s="61" t="s">
        <v>1341</v>
      </c>
      <c r="D470" s="62">
        <v>95898</v>
      </c>
      <c r="E470" s="62">
        <v>100054</v>
      </c>
      <c r="F470" s="62">
        <v>19789</v>
      </c>
      <c r="G470" s="62">
        <v>15512</v>
      </c>
      <c r="H470" s="62">
        <v>11350</v>
      </c>
      <c r="I470" s="62">
        <v>9451</v>
      </c>
      <c r="J470" s="62">
        <v>8029</v>
      </c>
      <c r="K470" s="62">
        <v>6894</v>
      </c>
      <c r="L470" s="62">
        <v>5818</v>
      </c>
      <c r="M470" s="62">
        <v>4489</v>
      </c>
      <c r="N470" s="62">
        <v>3966</v>
      </c>
      <c r="O470" s="62">
        <v>2550</v>
      </c>
      <c r="P470" s="62">
        <v>2542</v>
      </c>
      <c r="Q470" s="62">
        <v>1322</v>
      </c>
      <c r="R470" s="62">
        <v>1482</v>
      </c>
      <c r="S470" s="62">
        <v>788</v>
      </c>
      <c r="T470" s="62">
        <v>980</v>
      </c>
      <c r="U470" s="62">
        <v>525</v>
      </c>
      <c r="V470" s="62">
        <v>411</v>
      </c>
      <c r="W470" s="62">
        <v>21424</v>
      </c>
      <c r="X470" s="62">
        <v>16516</v>
      </c>
      <c r="Y470" s="62">
        <v>12438</v>
      </c>
      <c r="Z470" s="62">
        <v>9750</v>
      </c>
      <c r="AA470" s="62">
        <v>7195</v>
      </c>
      <c r="AB470" s="62">
        <v>6216</v>
      </c>
      <c r="AC470" s="62">
        <v>5815</v>
      </c>
      <c r="AD470" s="62">
        <v>5012</v>
      </c>
      <c r="AE470" s="62">
        <v>4234</v>
      </c>
      <c r="AF470" s="62">
        <v>3070</v>
      </c>
      <c r="AG470" s="62">
        <v>2652</v>
      </c>
      <c r="AH470" s="62">
        <v>1653</v>
      </c>
      <c r="AI470" s="62">
        <v>1543</v>
      </c>
      <c r="AJ470" s="62">
        <v>812</v>
      </c>
      <c r="AK470" s="62">
        <v>875</v>
      </c>
      <c r="AL470" s="62">
        <v>553</v>
      </c>
      <c r="AM470" s="62">
        <v>296</v>
      </c>
      <c r="AN470" s="61">
        <f t="shared" si="8"/>
        <v>195952</v>
      </c>
    </row>
    <row r="471" spans="1:40" hidden="1" x14ac:dyDescent="0.25">
      <c r="A471" s="61" t="s">
        <v>538</v>
      </c>
      <c r="B471" s="61" t="s">
        <v>1868</v>
      </c>
      <c r="C471" s="61" t="s">
        <v>1862</v>
      </c>
      <c r="D471" s="62">
        <v>100280</v>
      </c>
      <c r="E471" s="62">
        <v>95266</v>
      </c>
      <c r="F471" s="62">
        <v>12884</v>
      </c>
      <c r="G471" s="62">
        <v>11177</v>
      </c>
      <c r="H471" s="62">
        <v>11590</v>
      </c>
      <c r="I471" s="62">
        <v>9830</v>
      </c>
      <c r="J471" s="62">
        <v>9555</v>
      </c>
      <c r="K471" s="62">
        <v>8204</v>
      </c>
      <c r="L471" s="62">
        <v>6787</v>
      </c>
      <c r="M471" s="62">
        <v>6292</v>
      </c>
      <c r="N471" s="62">
        <v>4808</v>
      </c>
      <c r="O471" s="62">
        <v>4181</v>
      </c>
      <c r="P471" s="62">
        <v>3272</v>
      </c>
      <c r="Q471" s="62">
        <v>3162</v>
      </c>
      <c r="R471" s="62">
        <v>2303</v>
      </c>
      <c r="S471" s="62">
        <v>2474</v>
      </c>
      <c r="T471" s="62">
        <v>1652</v>
      </c>
      <c r="U471" s="62">
        <v>1343</v>
      </c>
      <c r="V471" s="62">
        <v>766</v>
      </c>
      <c r="W471" s="62">
        <v>12846</v>
      </c>
      <c r="X471" s="62">
        <v>11123</v>
      </c>
      <c r="Y471" s="62">
        <v>10750</v>
      </c>
      <c r="Z471" s="62">
        <v>10126</v>
      </c>
      <c r="AA471" s="62">
        <v>10355</v>
      </c>
      <c r="AB471" s="62">
        <v>8771</v>
      </c>
      <c r="AC471" s="62">
        <v>6863</v>
      </c>
      <c r="AD471" s="62">
        <v>6156</v>
      </c>
      <c r="AE471" s="62">
        <v>4446</v>
      </c>
      <c r="AF471" s="62">
        <v>3783</v>
      </c>
      <c r="AG471" s="62">
        <v>2485</v>
      </c>
      <c r="AH471" s="62">
        <v>2542</v>
      </c>
      <c r="AI471" s="62">
        <v>1468</v>
      </c>
      <c r="AJ471" s="62">
        <v>1612</v>
      </c>
      <c r="AK471" s="62">
        <v>895</v>
      </c>
      <c r="AL471" s="62">
        <v>780</v>
      </c>
      <c r="AM471" s="62">
        <v>265</v>
      </c>
      <c r="AN471" s="61">
        <f t="shared" si="8"/>
        <v>195546</v>
      </c>
    </row>
    <row r="472" spans="1:40" hidden="1" x14ac:dyDescent="0.25">
      <c r="A472" s="61" t="s">
        <v>595</v>
      </c>
      <c r="B472" s="61" t="s">
        <v>619</v>
      </c>
      <c r="C472" s="61" t="s">
        <v>1077</v>
      </c>
      <c r="D472" s="62">
        <v>96921</v>
      </c>
      <c r="E472" s="62">
        <v>98498</v>
      </c>
      <c r="F472" s="62">
        <v>11929</v>
      </c>
      <c r="G472" s="62">
        <v>12448</v>
      </c>
      <c r="H472" s="62">
        <v>12222</v>
      </c>
      <c r="I472" s="62">
        <v>10629</v>
      </c>
      <c r="J472" s="62">
        <v>8604</v>
      </c>
      <c r="K472" s="62">
        <v>7547</v>
      </c>
      <c r="L472" s="62">
        <v>6427</v>
      </c>
      <c r="M472" s="62">
        <v>5931</v>
      </c>
      <c r="N472" s="62">
        <v>4558</v>
      </c>
      <c r="O472" s="62">
        <v>4321</v>
      </c>
      <c r="P472" s="62">
        <v>3059</v>
      </c>
      <c r="Q472" s="62">
        <v>3046</v>
      </c>
      <c r="R472" s="62">
        <v>2070</v>
      </c>
      <c r="S472" s="62">
        <v>1896</v>
      </c>
      <c r="T472" s="62">
        <v>1083</v>
      </c>
      <c r="U472" s="62">
        <v>711</v>
      </c>
      <c r="V472" s="62">
        <v>440</v>
      </c>
      <c r="W472" s="62">
        <v>12379</v>
      </c>
      <c r="X472" s="62">
        <v>12886</v>
      </c>
      <c r="Y472" s="62">
        <v>12581</v>
      </c>
      <c r="Z472" s="62">
        <v>11717</v>
      </c>
      <c r="AA472" s="62">
        <v>9680</v>
      </c>
      <c r="AB472" s="62">
        <v>7812</v>
      </c>
      <c r="AC472" s="62">
        <v>6437</v>
      </c>
      <c r="AD472" s="62">
        <v>5624</v>
      </c>
      <c r="AE472" s="62">
        <v>4928</v>
      </c>
      <c r="AF472" s="62">
        <v>3935</v>
      </c>
      <c r="AG472" s="62">
        <v>3062</v>
      </c>
      <c r="AH472" s="62">
        <v>2283</v>
      </c>
      <c r="AI472" s="62">
        <v>1777</v>
      </c>
      <c r="AJ472" s="62">
        <v>1571</v>
      </c>
      <c r="AK472" s="62">
        <v>927</v>
      </c>
      <c r="AL472" s="62">
        <v>558</v>
      </c>
      <c r="AM472" s="62">
        <v>341</v>
      </c>
      <c r="AN472" s="61">
        <f t="shared" si="8"/>
        <v>195419</v>
      </c>
    </row>
    <row r="473" spans="1:40" hidden="1" x14ac:dyDescent="0.25">
      <c r="A473" s="61" t="s">
        <v>429</v>
      </c>
      <c r="B473" s="61" t="s">
        <v>441</v>
      </c>
      <c r="C473" s="61" t="s">
        <v>1179</v>
      </c>
      <c r="D473" s="62">
        <v>95632</v>
      </c>
      <c r="E473" s="62">
        <v>99311</v>
      </c>
      <c r="F473" s="62">
        <v>18733</v>
      </c>
      <c r="G473" s="62">
        <v>16379</v>
      </c>
      <c r="H473" s="62">
        <v>11325</v>
      </c>
      <c r="I473" s="62">
        <v>9646</v>
      </c>
      <c r="J473" s="62">
        <v>8796</v>
      </c>
      <c r="K473" s="62">
        <v>7166</v>
      </c>
      <c r="L473" s="62">
        <v>5780</v>
      </c>
      <c r="M473" s="62">
        <v>4160</v>
      </c>
      <c r="N473" s="62">
        <v>3884</v>
      </c>
      <c r="O473" s="62">
        <v>2170</v>
      </c>
      <c r="P473" s="62">
        <v>2368</v>
      </c>
      <c r="Q473" s="62">
        <v>1259</v>
      </c>
      <c r="R473" s="62">
        <v>1693</v>
      </c>
      <c r="S473" s="62">
        <v>829</v>
      </c>
      <c r="T473" s="62">
        <v>845</v>
      </c>
      <c r="U473" s="62">
        <v>315</v>
      </c>
      <c r="V473" s="62">
        <v>284</v>
      </c>
      <c r="W473" s="62">
        <v>20028</v>
      </c>
      <c r="X473" s="62">
        <v>16829</v>
      </c>
      <c r="Y473" s="62">
        <v>12647</v>
      </c>
      <c r="Z473" s="62">
        <v>10113</v>
      </c>
      <c r="AA473" s="62">
        <v>6812</v>
      </c>
      <c r="AB473" s="62">
        <v>6536</v>
      </c>
      <c r="AC473" s="62">
        <v>6178</v>
      </c>
      <c r="AD473" s="62">
        <v>4942</v>
      </c>
      <c r="AE473" s="62">
        <v>4240</v>
      </c>
      <c r="AF473" s="62">
        <v>2682</v>
      </c>
      <c r="AG473" s="62">
        <v>2646</v>
      </c>
      <c r="AH473" s="62">
        <v>1703</v>
      </c>
      <c r="AI473" s="62">
        <v>1634</v>
      </c>
      <c r="AJ473" s="62">
        <v>888</v>
      </c>
      <c r="AK473" s="62">
        <v>853</v>
      </c>
      <c r="AL473" s="62">
        <v>334</v>
      </c>
      <c r="AM473" s="62">
        <v>246</v>
      </c>
      <c r="AN473" s="61">
        <f t="shared" si="8"/>
        <v>194943</v>
      </c>
    </row>
    <row r="474" spans="1:40" hidden="1" x14ac:dyDescent="0.25">
      <c r="A474" s="61" t="s">
        <v>556</v>
      </c>
      <c r="B474" s="61" t="s">
        <v>572</v>
      </c>
      <c r="C474" s="61" t="s">
        <v>1151</v>
      </c>
      <c r="D474" s="62">
        <v>96255</v>
      </c>
      <c r="E474" s="62">
        <v>98361</v>
      </c>
      <c r="F474" s="62">
        <v>11509</v>
      </c>
      <c r="G474" s="62">
        <v>12129</v>
      </c>
      <c r="H474" s="62">
        <v>12585</v>
      </c>
      <c r="I474" s="62">
        <v>11043</v>
      </c>
      <c r="J474" s="62">
        <v>7697</v>
      </c>
      <c r="K474" s="62">
        <v>6922</v>
      </c>
      <c r="L474" s="62">
        <v>6286</v>
      </c>
      <c r="M474" s="62">
        <v>6138</v>
      </c>
      <c r="N474" s="62">
        <v>5032</v>
      </c>
      <c r="O474" s="62">
        <v>4642</v>
      </c>
      <c r="P474" s="62">
        <v>3257</v>
      </c>
      <c r="Q474" s="62">
        <v>3148</v>
      </c>
      <c r="R474" s="62">
        <v>2372</v>
      </c>
      <c r="S474" s="62">
        <v>1618</v>
      </c>
      <c r="T474" s="62">
        <v>761</v>
      </c>
      <c r="U474" s="62">
        <v>646</v>
      </c>
      <c r="V474" s="62">
        <v>470</v>
      </c>
      <c r="W474" s="62">
        <v>12033</v>
      </c>
      <c r="X474" s="62">
        <v>12964</v>
      </c>
      <c r="Y474" s="62">
        <v>13378</v>
      </c>
      <c r="Z474" s="62">
        <v>12177</v>
      </c>
      <c r="AA474" s="62">
        <v>9227</v>
      </c>
      <c r="AB474" s="62">
        <v>7034</v>
      </c>
      <c r="AC474" s="62">
        <v>5729</v>
      </c>
      <c r="AD474" s="62">
        <v>5218</v>
      </c>
      <c r="AE474" s="62">
        <v>4917</v>
      </c>
      <c r="AF474" s="62">
        <v>4265</v>
      </c>
      <c r="AG474" s="62">
        <v>3580</v>
      </c>
      <c r="AH474" s="62">
        <v>2203</v>
      </c>
      <c r="AI474" s="62">
        <v>1932</v>
      </c>
      <c r="AJ474" s="62">
        <v>1744</v>
      </c>
      <c r="AK474" s="62">
        <v>1137</v>
      </c>
      <c r="AL474" s="62">
        <v>499</v>
      </c>
      <c r="AM474" s="62">
        <v>324</v>
      </c>
      <c r="AN474" s="61">
        <f t="shared" si="8"/>
        <v>194616</v>
      </c>
    </row>
    <row r="475" spans="1:40" hidden="1" x14ac:dyDescent="0.25">
      <c r="A475" s="61" t="s">
        <v>395</v>
      </c>
      <c r="B475" s="61" t="s">
        <v>415</v>
      </c>
      <c r="C475" s="61" t="s">
        <v>1348</v>
      </c>
      <c r="D475" s="62">
        <v>95074</v>
      </c>
      <c r="E475" s="62">
        <v>99233</v>
      </c>
      <c r="F475" s="62">
        <v>19335</v>
      </c>
      <c r="G475" s="62">
        <v>14473</v>
      </c>
      <c r="H475" s="62">
        <v>11108</v>
      </c>
      <c r="I475" s="62">
        <v>9632</v>
      </c>
      <c r="J475" s="62">
        <v>8600</v>
      </c>
      <c r="K475" s="62">
        <v>7028</v>
      </c>
      <c r="L475" s="62">
        <v>5961</v>
      </c>
      <c r="M475" s="62">
        <v>4540</v>
      </c>
      <c r="N475" s="62">
        <v>3975</v>
      </c>
      <c r="O475" s="62">
        <v>2640</v>
      </c>
      <c r="P475" s="62">
        <v>2436</v>
      </c>
      <c r="Q475" s="62">
        <v>1459</v>
      </c>
      <c r="R475" s="62">
        <v>1484</v>
      </c>
      <c r="S475" s="62">
        <v>765</v>
      </c>
      <c r="T475" s="62">
        <v>864</v>
      </c>
      <c r="U475" s="62">
        <v>426</v>
      </c>
      <c r="V475" s="62">
        <v>348</v>
      </c>
      <c r="W475" s="62">
        <v>21285</v>
      </c>
      <c r="X475" s="62">
        <v>15873</v>
      </c>
      <c r="Y475" s="62">
        <v>11942</v>
      </c>
      <c r="Z475" s="62">
        <v>9510</v>
      </c>
      <c r="AA475" s="62">
        <v>7013</v>
      </c>
      <c r="AB475" s="62">
        <v>6264</v>
      </c>
      <c r="AC475" s="62">
        <v>6268</v>
      </c>
      <c r="AD475" s="62">
        <v>5169</v>
      </c>
      <c r="AE475" s="62">
        <v>4595</v>
      </c>
      <c r="AF475" s="62">
        <v>2997</v>
      </c>
      <c r="AG475" s="62">
        <v>2781</v>
      </c>
      <c r="AH475" s="62">
        <v>1535</v>
      </c>
      <c r="AI475" s="62">
        <v>1559</v>
      </c>
      <c r="AJ475" s="62">
        <v>732</v>
      </c>
      <c r="AK475" s="62">
        <v>920</v>
      </c>
      <c r="AL475" s="62">
        <v>446</v>
      </c>
      <c r="AM475" s="62">
        <v>344</v>
      </c>
      <c r="AN475" s="61">
        <f t="shared" si="8"/>
        <v>194307</v>
      </c>
    </row>
    <row r="476" spans="1:40" hidden="1" x14ac:dyDescent="0.25">
      <c r="A476" s="61" t="s">
        <v>574</v>
      </c>
      <c r="B476" s="61" t="s">
        <v>590</v>
      </c>
      <c r="C476" s="61" t="s">
        <v>1260</v>
      </c>
      <c r="D476" s="62">
        <v>95641</v>
      </c>
      <c r="E476" s="62">
        <v>98607</v>
      </c>
      <c r="F476" s="62">
        <v>10628</v>
      </c>
      <c r="G476" s="62">
        <v>11557</v>
      </c>
      <c r="H476" s="62">
        <v>12486</v>
      </c>
      <c r="I476" s="62">
        <v>11239</v>
      </c>
      <c r="J476" s="62">
        <v>8518</v>
      </c>
      <c r="K476" s="62">
        <v>6962</v>
      </c>
      <c r="L476" s="62">
        <v>5975</v>
      </c>
      <c r="M476" s="62">
        <v>6159</v>
      </c>
      <c r="N476" s="62">
        <v>4684</v>
      </c>
      <c r="O476" s="62">
        <v>4517</v>
      </c>
      <c r="P476" s="62">
        <v>2901</v>
      </c>
      <c r="Q476" s="62">
        <v>3697</v>
      </c>
      <c r="R476" s="62">
        <v>2442</v>
      </c>
      <c r="S476" s="62">
        <v>1520</v>
      </c>
      <c r="T476" s="62">
        <v>1308</v>
      </c>
      <c r="U476" s="62">
        <v>707</v>
      </c>
      <c r="V476" s="62">
        <v>341</v>
      </c>
      <c r="W476" s="62">
        <v>11499</v>
      </c>
      <c r="X476" s="62">
        <v>12426</v>
      </c>
      <c r="Y476" s="62">
        <v>13121</v>
      </c>
      <c r="Z476" s="62">
        <v>12272</v>
      </c>
      <c r="AA476" s="62">
        <v>10496</v>
      </c>
      <c r="AB476" s="62">
        <v>7414</v>
      </c>
      <c r="AC476" s="62">
        <v>5649</v>
      </c>
      <c r="AD476" s="62">
        <v>5022</v>
      </c>
      <c r="AE476" s="62">
        <v>4835</v>
      </c>
      <c r="AF476" s="62">
        <v>4284</v>
      </c>
      <c r="AG476" s="62">
        <v>3290</v>
      </c>
      <c r="AH476" s="62">
        <v>2675</v>
      </c>
      <c r="AI476" s="62">
        <v>2188</v>
      </c>
      <c r="AJ476" s="62">
        <v>1613</v>
      </c>
      <c r="AK476" s="62">
        <v>908</v>
      </c>
      <c r="AL476" s="62">
        <v>600</v>
      </c>
      <c r="AM476" s="62">
        <v>315</v>
      </c>
      <c r="AN476" s="61">
        <f t="shared" si="8"/>
        <v>194248</v>
      </c>
    </row>
    <row r="477" spans="1:40" hidden="1" x14ac:dyDescent="0.25">
      <c r="A477" s="61" t="s">
        <v>166</v>
      </c>
      <c r="B477" s="61" t="s">
        <v>176</v>
      </c>
      <c r="C477" s="61" t="s">
        <v>1041</v>
      </c>
      <c r="D477" s="62">
        <v>95817</v>
      </c>
      <c r="E477" s="62">
        <v>97569</v>
      </c>
      <c r="F477" s="62">
        <v>12170</v>
      </c>
      <c r="G477" s="62">
        <v>12364</v>
      </c>
      <c r="H477" s="62">
        <v>12139</v>
      </c>
      <c r="I477" s="62">
        <v>10941</v>
      </c>
      <c r="J477" s="62">
        <v>8246</v>
      </c>
      <c r="K477" s="62">
        <v>7021</v>
      </c>
      <c r="L477" s="62">
        <v>6431</v>
      </c>
      <c r="M477" s="62">
        <v>6083</v>
      </c>
      <c r="N477" s="62">
        <v>4964</v>
      </c>
      <c r="O477" s="62">
        <v>4170</v>
      </c>
      <c r="P477" s="62">
        <v>3284</v>
      </c>
      <c r="Q477" s="62">
        <v>2297</v>
      </c>
      <c r="R477" s="62">
        <v>1983</v>
      </c>
      <c r="S477" s="62">
        <v>1755</v>
      </c>
      <c r="T477" s="62">
        <v>933</v>
      </c>
      <c r="U477" s="62">
        <v>677</v>
      </c>
      <c r="V477" s="62">
        <v>359</v>
      </c>
      <c r="W477" s="62">
        <v>12815</v>
      </c>
      <c r="X477" s="62">
        <v>13250</v>
      </c>
      <c r="Y477" s="62">
        <v>12784</v>
      </c>
      <c r="Z477" s="62">
        <v>11948</v>
      </c>
      <c r="AA477" s="62">
        <v>9338</v>
      </c>
      <c r="AB477" s="62">
        <v>7089</v>
      </c>
      <c r="AC477" s="62">
        <v>5836</v>
      </c>
      <c r="AD477" s="62">
        <v>5169</v>
      </c>
      <c r="AE477" s="62">
        <v>4848</v>
      </c>
      <c r="AF477" s="62">
        <v>3937</v>
      </c>
      <c r="AG477" s="62">
        <v>3107</v>
      </c>
      <c r="AH477" s="62">
        <v>2368</v>
      </c>
      <c r="AI477" s="62">
        <v>1873</v>
      </c>
      <c r="AJ477" s="62">
        <v>1309</v>
      </c>
      <c r="AK477" s="62">
        <v>977</v>
      </c>
      <c r="AL477" s="62">
        <v>614</v>
      </c>
      <c r="AM477" s="62">
        <v>307</v>
      </c>
      <c r="AN477" s="61">
        <f t="shared" si="8"/>
        <v>193386</v>
      </c>
    </row>
    <row r="478" spans="1:40" hidden="1" x14ac:dyDescent="0.25">
      <c r="A478" s="61" t="s">
        <v>538</v>
      </c>
      <c r="B478" s="61" t="s">
        <v>540</v>
      </c>
      <c r="C478" s="61" t="s">
        <v>1034</v>
      </c>
      <c r="D478" s="62">
        <v>100514</v>
      </c>
      <c r="E478" s="62">
        <v>92651</v>
      </c>
      <c r="F478" s="62">
        <v>13193</v>
      </c>
      <c r="G478" s="62">
        <v>11298</v>
      </c>
      <c r="H478" s="62">
        <v>11491</v>
      </c>
      <c r="I478" s="62">
        <v>9941</v>
      </c>
      <c r="J478" s="62">
        <v>9033</v>
      </c>
      <c r="K478" s="62">
        <v>8075</v>
      </c>
      <c r="L478" s="62">
        <v>7083</v>
      </c>
      <c r="M478" s="62">
        <v>6250</v>
      </c>
      <c r="N478" s="62">
        <v>4874</v>
      </c>
      <c r="O478" s="62">
        <v>4077</v>
      </c>
      <c r="P478" s="62">
        <v>3291</v>
      </c>
      <c r="Q478" s="62">
        <v>3217</v>
      </c>
      <c r="R478" s="62">
        <v>2553</v>
      </c>
      <c r="S478" s="62">
        <v>2520</v>
      </c>
      <c r="T478" s="62">
        <v>1718</v>
      </c>
      <c r="U478" s="62">
        <v>1195</v>
      </c>
      <c r="V478" s="62">
        <v>705</v>
      </c>
      <c r="W478" s="62">
        <v>13287</v>
      </c>
      <c r="X478" s="62">
        <v>11177</v>
      </c>
      <c r="Y478" s="62">
        <v>11173</v>
      </c>
      <c r="Z478" s="62">
        <v>10086</v>
      </c>
      <c r="AA478" s="62">
        <v>9282</v>
      </c>
      <c r="AB478" s="62">
        <v>8126</v>
      </c>
      <c r="AC478" s="62">
        <v>6373</v>
      </c>
      <c r="AD478" s="62">
        <v>5622</v>
      </c>
      <c r="AE478" s="62">
        <v>4259</v>
      </c>
      <c r="AF478" s="62">
        <v>3888</v>
      </c>
      <c r="AG478" s="62">
        <v>2468</v>
      </c>
      <c r="AH478" s="62">
        <v>2462</v>
      </c>
      <c r="AI478" s="62">
        <v>1374</v>
      </c>
      <c r="AJ478" s="62">
        <v>1499</v>
      </c>
      <c r="AK478" s="62">
        <v>778</v>
      </c>
      <c r="AL478" s="62">
        <v>580</v>
      </c>
      <c r="AM478" s="62">
        <v>217</v>
      </c>
      <c r="AN478" s="61">
        <f t="shared" si="8"/>
        <v>193165</v>
      </c>
    </row>
    <row r="479" spans="1:40" x14ac:dyDescent="0.25">
      <c r="A479" s="61" t="s">
        <v>182</v>
      </c>
      <c r="B479" s="61" t="s">
        <v>194</v>
      </c>
      <c r="C479" s="61" t="s">
        <v>1212</v>
      </c>
      <c r="D479" s="62">
        <v>98625</v>
      </c>
      <c r="E479" s="62">
        <v>93811</v>
      </c>
      <c r="F479" s="62">
        <v>11639</v>
      </c>
      <c r="G479" s="62">
        <v>11308</v>
      </c>
      <c r="H479" s="62">
        <v>12401</v>
      </c>
      <c r="I479" s="62">
        <v>11416</v>
      </c>
      <c r="J479" s="62">
        <v>8856</v>
      </c>
      <c r="K479" s="62">
        <v>6240</v>
      </c>
      <c r="L479" s="62">
        <v>5547</v>
      </c>
      <c r="M479" s="62">
        <v>5255</v>
      </c>
      <c r="N479" s="62">
        <v>4469</v>
      </c>
      <c r="O479" s="62">
        <v>4241</v>
      </c>
      <c r="P479" s="62">
        <v>3520</v>
      </c>
      <c r="Q479" s="62">
        <v>3882</v>
      </c>
      <c r="R479" s="62">
        <v>2739</v>
      </c>
      <c r="S479" s="62">
        <v>2955</v>
      </c>
      <c r="T479" s="62">
        <v>1802</v>
      </c>
      <c r="U479" s="62">
        <v>1524</v>
      </c>
      <c r="V479" s="62">
        <v>831</v>
      </c>
      <c r="W479" s="62">
        <v>11607</v>
      </c>
      <c r="X479" s="62">
        <v>11494</v>
      </c>
      <c r="Y479" s="62">
        <v>12565</v>
      </c>
      <c r="Z479" s="62">
        <v>12137</v>
      </c>
      <c r="AA479" s="62">
        <v>9718</v>
      </c>
      <c r="AB479" s="62">
        <v>7046</v>
      </c>
      <c r="AC479" s="62">
        <v>5663</v>
      </c>
      <c r="AD479" s="62">
        <v>4575</v>
      </c>
      <c r="AE479" s="62">
        <v>4001</v>
      </c>
      <c r="AF479" s="62">
        <v>3496</v>
      </c>
      <c r="AG479" s="62">
        <v>2675</v>
      </c>
      <c r="AH479" s="62">
        <v>2773</v>
      </c>
      <c r="AI479" s="62">
        <v>1741</v>
      </c>
      <c r="AJ479" s="62">
        <v>1695</v>
      </c>
      <c r="AK479" s="62">
        <v>1141</v>
      </c>
      <c r="AL479" s="62">
        <v>1010</v>
      </c>
      <c r="AM479" s="62">
        <v>474</v>
      </c>
      <c r="AN479" s="61">
        <f t="shared" si="8"/>
        <v>192436</v>
      </c>
    </row>
    <row r="480" spans="1:40" hidden="1" x14ac:dyDescent="0.25">
      <c r="A480" s="61" t="s">
        <v>254</v>
      </c>
      <c r="B480" s="61" t="s">
        <v>261</v>
      </c>
      <c r="C480" s="61" t="s">
        <v>1590</v>
      </c>
      <c r="D480" s="62">
        <v>99593</v>
      </c>
      <c r="E480" s="62">
        <v>92793</v>
      </c>
      <c r="F480" s="62">
        <v>10859</v>
      </c>
      <c r="G480" s="62">
        <v>11070</v>
      </c>
      <c r="H480" s="62">
        <v>12038</v>
      </c>
      <c r="I480" s="62">
        <v>11438</v>
      </c>
      <c r="J480" s="62">
        <v>7704</v>
      </c>
      <c r="K480" s="62">
        <v>6280</v>
      </c>
      <c r="L480" s="62">
        <v>5916</v>
      </c>
      <c r="M480" s="62">
        <v>5960</v>
      </c>
      <c r="N480" s="62">
        <v>5567</v>
      </c>
      <c r="O480" s="62">
        <v>5312</v>
      </c>
      <c r="P480" s="62">
        <v>4264</v>
      </c>
      <c r="Q480" s="62">
        <v>4041</v>
      </c>
      <c r="R480" s="62">
        <v>3130</v>
      </c>
      <c r="S480" s="62">
        <v>2823</v>
      </c>
      <c r="T480" s="62">
        <v>1620</v>
      </c>
      <c r="U480" s="62">
        <v>1006</v>
      </c>
      <c r="V480" s="62">
        <v>565</v>
      </c>
      <c r="W480" s="62">
        <v>11037</v>
      </c>
      <c r="X480" s="62">
        <v>11568</v>
      </c>
      <c r="Y480" s="62">
        <v>12103</v>
      </c>
      <c r="Z480" s="62">
        <v>11178</v>
      </c>
      <c r="AA480" s="62">
        <v>8240</v>
      </c>
      <c r="AB480" s="62">
        <v>5878</v>
      </c>
      <c r="AC480" s="62">
        <v>4696</v>
      </c>
      <c r="AD480" s="62">
        <v>4357</v>
      </c>
      <c r="AE480" s="62">
        <v>4486</v>
      </c>
      <c r="AF480" s="62">
        <v>4165</v>
      </c>
      <c r="AG480" s="62">
        <v>3445</v>
      </c>
      <c r="AH480" s="62">
        <v>3367</v>
      </c>
      <c r="AI480" s="62">
        <v>2731</v>
      </c>
      <c r="AJ480" s="62">
        <v>2588</v>
      </c>
      <c r="AK480" s="62">
        <v>1567</v>
      </c>
      <c r="AL480" s="62">
        <v>949</v>
      </c>
      <c r="AM480" s="62">
        <v>438</v>
      </c>
      <c r="AN480" s="61">
        <f t="shared" si="8"/>
        <v>192386</v>
      </c>
    </row>
    <row r="481" spans="1:40" hidden="1" x14ac:dyDescent="0.25">
      <c r="A481" s="61" t="s">
        <v>450</v>
      </c>
      <c r="B481" s="61" t="s">
        <v>454</v>
      </c>
      <c r="C481" s="61" t="s">
        <v>1224</v>
      </c>
      <c r="D481" s="62">
        <v>95506</v>
      </c>
      <c r="E481" s="62">
        <v>96636</v>
      </c>
      <c r="F481" s="62">
        <v>17547</v>
      </c>
      <c r="G481" s="62">
        <v>13772</v>
      </c>
      <c r="H481" s="62">
        <v>11419</v>
      </c>
      <c r="I481" s="62">
        <v>9980</v>
      </c>
      <c r="J481" s="62">
        <v>8042</v>
      </c>
      <c r="K481" s="62">
        <v>7011</v>
      </c>
      <c r="L481" s="62">
        <v>5919</v>
      </c>
      <c r="M481" s="62">
        <v>4932</v>
      </c>
      <c r="N481" s="62">
        <v>4128</v>
      </c>
      <c r="O481" s="62">
        <v>3136</v>
      </c>
      <c r="P481" s="62">
        <v>2581</v>
      </c>
      <c r="Q481" s="62">
        <v>2016</v>
      </c>
      <c r="R481" s="62">
        <v>1651</v>
      </c>
      <c r="S481" s="62">
        <v>1604</v>
      </c>
      <c r="T481" s="62">
        <v>826</v>
      </c>
      <c r="U481" s="62">
        <v>616</v>
      </c>
      <c r="V481" s="62">
        <v>326</v>
      </c>
      <c r="W481" s="62">
        <v>18244</v>
      </c>
      <c r="X481" s="62">
        <v>14389</v>
      </c>
      <c r="Y481" s="62">
        <v>12185</v>
      </c>
      <c r="Z481" s="62">
        <v>10304</v>
      </c>
      <c r="AA481" s="62">
        <v>7687</v>
      </c>
      <c r="AB481" s="62">
        <v>6517</v>
      </c>
      <c r="AC481" s="62">
        <v>5863</v>
      </c>
      <c r="AD481" s="62">
        <v>5085</v>
      </c>
      <c r="AE481" s="62">
        <v>4213</v>
      </c>
      <c r="AF481" s="62">
        <v>3311</v>
      </c>
      <c r="AG481" s="62">
        <v>2701</v>
      </c>
      <c r="AH481" s="62">
        <v>1763</v>
      </c>
      <c r="AI481" s="62">
        <v>1571</v>
      </c>
      <c r="AJ481" s="62">
        <v>1061</v>
      </c>
      <c r="AK481" s="62">
        <v>826</v>
      </c>
      <c r="AL481" s="62">
        <v>547</v>
      </c>
      <c r="AM481" s="62">
        <v>369</v>
      </c>
      <c r="AN481" s="61">
        <f t="shared" si="8"/>
        <v>192142</v>
      </c>
    </row>
    <row r="482" spans="1:40" x14ac:dyDescent="0.25">
      <c r="A482" s="61" t="s">
        <v>182</v>
      </c>
      <c r="B482" s="61" t="s">
        <v>195</v>
      </c>
      <c r="C482" s="61" t="s">
        <v>1623</v>
      </c>
      <c r="D482" s="62">
        <v>94197</v>
      </c>
      <c r="E482" s="62">
        <v>97294</v>
      </c>
      <c r="F482" s="62">
        <v>11417</v>
      </c>
      <c r="G482" s="62">
        <v>12026</v>
      </c>
      <c r="H482" s="62">
        <v>11987</v>
      </c>
      <c r="I482" s="62">
        <v>10989</v>
      </c>
      <c r="J482" s="62">
        <v>8419</v>
      </c>
      <c r="K482" s="62">
        <v>7031</v>
      </c>
      <c r="L482" s="62">
        <v>6151</v>
      </c>
      <c r="M482" s="62">
        <v>5941</v>
      </c>
      <c r="N482" s="62">
        <v>4618</v>
      </c>
      <c r="O482" s="62">
        <v>4252</v>
      </c>
      <c r="P482" s="62">
        <v>3019</v>
      </c>
      <c r="Q482" s="62">
        <v>2675</v>
      </c>
      <c r="R482" s="62">
        <v>1770</v>
      </c>
      <c r="S482" s="62">
        <v>1491</v>
      </c>
      <c r="T482" s="62">
        <v>1143</v>
      </c>
      <c r="U482" s="62">
        <v>731</v>
      </c>
      <c r="V482" s="62">
        <v>537</v>
      </c>
      <c r="W482" s="62">
        <v>11942</v>
      </c>
      <c r="X482" s="62">
        <v>12772</v>
      </c>
      <c r="Y482" s="62">
        <v>12882</v>
      </c>
      <c r="Z482" s="62">
        <v>12355</v>
      </c>
      <c r="AA482" s="62">
        <v>9813</v>
      </c>
      <c r="AB482" s="62">
        <v>7375</v>
      </c>
      <c r="AC482" s="62">
        <v>5881</v>
      </c>
      <c r="AD482" s="62">
        <v>5268</v>
      </c>
      <c r="AE482" s="62">
        <v>4726</v>
      </c>
      <c r="AF482" s="62">
        <v>4012</v>
      </c>
      <c r="AG482" s="62">
        <v>3074</v>
      </c>
      <c r="AH482" s="62">
        <v>2356</v>
      </c>
      <c r="AI482" s="62">
        <v>1554</v>
      </c>
      <c r="AJ482" s="62">
        <v>1454</v>
      </c>
      <c r="AK482" s="62">
        <v>841</v>
      </c>
      <c r="AL482" s="62">
        <v>589</v>
      </c>
      <c r="AM482" s="62">
        <v>400</v>
      </c>
      <c r="AN482" s="61">
        <f t="shared" si="8"/>
        <v>191491</v>
      </c>
    </row>
    <row r="483" spans="1:40" hidden="1" x14ac:dyDescent="0.25">
      <c r="A483" s="61" t="s">
        <v>90</v>
      </c>
      <c r="B483" s="61" t="s">
        <v>106</v>
      </c>
      <c r="C483" s="61" t="s">
        <v>1685</v>
      </c>
      <c r="D483" s="62">
        <v>93301</v>
      </c>
      <c r="E483" s="62">
        <v>98167</v>
      </c>
      <c r="F483" s="62">
        <v>18122</v>
      </c>
      <c r="G483" s="62">
        <v>14263</v>
      </c>
      <c r="H483" s="62">
        <v>11164</v>
      </c>
      <c r="I483" s="62">
        <v>10171</v>
      </c>
      <c r="J483" s="62">
        <v>8333</v>
      </c>
      <c r="K483" s="62">
        <v>6784</v>
      </c>
      <c r="L483" s="62">
        <v>5895</v>
      </c>
      <c r="M483" s="62">
        <v>4392</v>
      </c>
      <c r="N483" s="62">
        <v>3881</v>
      </c>
      <c r="O483" s="62">
        <v>2653</v>
      </c>
      <c r="P483" s="62">
        <v>2461</v>
      </c>
      <c r="Q483" s="62">
        <v>1410</v>
      </c>
      <c r="R483" s="62">
        <v>1415</v>
      </c>
      <c r="S483" s="62">
        <v>828</v>
      </c>
      <c r="T483" s="62">
        <v>772</v>
      </c>
      <c r="U483" s="62">
        <v>436</v>
      </c>
      <c r="V483" s="62">
        <v>321</v>
      </c>
      <c r="W483" s="62">
        <v>19524</v>
      </c>
      <c r="X483" s="62">
        <v>15596</v>
      </c>
      <c r="Y483" s="62">
        <v>12708</v>
      </c>
      <c r="Z483" s="62">
        <v>10185</v>
      </c>
      <c r="AA483" s="62">
        <v>7523</v>
      </c>
      <c r="AB483" s="62">
        <v>6394</v>
      </c>
      <c r="AC483" s="62">
        <v>6088</v>
      </c>
      <c r="AD483" s="62">
        <v>4862</v>
      </c>
      <c r="AE483" s="62">
        <v>4305</v>
      </c>
      <c r="AF483" s="62">
        <v>2946</v>
      </c>
      <c r="AG483" s="62">
        <v>2843</v>
      </c>
      <c r="AH483" s="62">
        <v>1298</v>
      </c>
      <c r="AI483" s="62">
        <v>1547</v>
      </c>
      <c r="AJ483" s="62">
        <v>708</v>
      </c>
      <c r="AK483" s="62">
        <v>854</v>
      </c>
      <c r="AL483" s="62">
        <v>382</v>
      </c>
      <c r="AM483" s="62">
        <v>404</v>
      </c>
      <c r="AN483" s="61">
        <f t="shared" si="8"/>
        <v>191468</v>
      </c>
    </row>
    <row r="484" spans="1:40" hidden="1" x14ac:dyDescent="0.25">
      <c r="A484" s="61" t="s">
        <v>381</v>
      </c>
      <c r="B484" s="61" t="s">
        <v>2338</v>
      </c>
      <c r="C484" s="61" t="s">
        <v>1279</v>
      </c>
      <c r="D484" s="62">
        <v>95217</v>
      </c>
      <c r="E484" s="62">
        <v>96172</v>
      </c>
      <c r="F484" s="62">
        <v>18418</v>
      </c>
      <c r="G484" s="62">
        <v>14146</v>
      </c>
      <c r="H484" s="62">
        <v>11814</v>
      </c>
      <c r="I484" s="62">
        <v>10640</v>
      </c>
      <c r="J484" s="62">
        <v>8401</v>
      </c>
      <c r="K484" s="62">
        <v>6932</v>
      </c>
      <c r="L484" s="62">
        <v>5575</v>
      </c>
      <c r="M484" s="62">
        <v>4505</v>
      </c>
      <c r="N484" s="62">
        <v>3678</v>
      </c>
      <c r="O484" s="62">
        <v>2763</v>
      </c>
      <c r="P484" s="62">
        <v>2274</v>
      </c>
      <c r="Q484" s="62">
        <v>1765</v>
      </c>
      <c r="R484" s="62">
        <v>1558</v>
      </c>
      <c r="S484" s="62">
        <v>1247</v>
      </c>
      <c r="T484" s="62">
        <v>736</v>
      </c>
      <c r="U484" s="62">
        <v>390</v>
      </c>
      <c r="V484" s="62">
        <v>375</v>
      </c>
      <c r="W484" s="62">
        <v>18868</v>
      </c>
      <c r="X484" s="62">
        <v>14586</v>
      </c>
      <c r="Y484" s="62">
        <v>12948</v>
      </c>
      <c r="Z484" s="62">
        <v>11242</v>
      </c>
      <c r="AA484" s="62">
        <v>7584</v>
      </c>
      <c r="AB484" s="62">
        <v>6362</v>
      </c>
      <c r="AC484" s="62">
        <v>5614</v>
      </c>
      <c r="AD484" s="62">
        <v>4685</v>
      </c>
      <c r="AE484" s="62">
        <v>3865</v>
      </c>
      <c r="AF484" s="62">
        <v>2958</v>
      </c>
      <c r="AG484" s="62">
        <v>2371</v>
      </c>
      <c r="AH484" s="62">
        <v>1493</v>
      </c>
      <c r="AI484" s="62">
        <v>1224</v>
      </c>
      <c r="AJ484" s="62">
        <v>852</v>
      </c>
      <c r="AK484" s="62">
        <v>711</v>
      </c>
      <c r="AL484" s="62">
        <v>459</v>
      </c>
      <c r="AM484" s="62">
        <v>350</v>
      </c>
      <c r="AN484" s="61">
        <f t="shared" si="8"/>
        <v>191389</v>
      </c>
    </row>
    <row r="485" spans="1:40" hidden="1" x14ac:dyDescent="0.25">
      <c r="A485" s="61" t="s">
        <v>574</v>
      </c>
      <c r="B485" s="61" t="s">
        <v>576</v>
      </c>
      <c r="C485" s="61" t="s">
        <v>1408</v>
      </c>
      <c r="D485" s="62">
        <v>93680</v>
      </c>
      <c r="E485" s="62">
        <v>97503</v>
      </c>
      <c r="F485" s="62">
        <v>10678</v>
      </c>
      <c r="G485" s="62">
        <v>11349</v>
      </c>
      <c r="H485" s="62">
        <v>11921</v>
      </c>
      <c r="I485" s="62">
        <v>11079</v>
      </c>
      <c r="J485" s="62">
        <v>8799</v>
      </c>
      <c r="K485" s="62">
        <v>6936</v>
      </c>
      <c r="L485" s="62">
        <v>6002</v>
      </c>
      <c r="M485" s="62">
        <v>6194</v>
      </c>
      <c r="N485" s="62">
        <v>5024</v>
      </c>
      <c r="O485" s="62">
        <v>4196</v>
      </c>
      <c r="P485" s="62">
        <v>2806</v>
      </c>
      <c r="Q485" s="62">
        <v>3617</v>
      </c>
      <c r="R485" s="62">
        <v>1424</v>
      </c>
      <c r="S485" s="62">
        <v>2017</v>
      </c>
      <c r="T485" s="62">
        <v>659</v>
      </c>
      <c r="U485" s="62">
        <v>659</v>
      </c>
      <c r="V485" s="62">
        <v>320</v>
      </c>
      <c r="W485" s="62">
        <v>11378</v>
      </c>
      <c r="X485" s="62">
        <v>12297</v>
      </c>
      <c r="Y485" s="62">
        <v>12656</v>
      </c>
      <c r="Z485" s="62">
        <v>12330</v>
      </c>
      <c r="AA485" s="62">
        <v>10727</v>
      </c>
      <c r="AB485" s="62">
        <v>7536</v>
      </c>
      <c r="AC485" s="62">
        <v>5596</v>
      </c>
      <c r="AD485" s="62">
        <v>5007</v>
      </c>
      <c r="AE485" s="62">
        <v>4756</v>
      </c>
      <c r="AF485" s="62">
        <v>4263</v>
      </c>
      <c r="AG485" s="62">
        <v>3325</v>
      </c>
      <c r="AH485" s="62">
        <v>2519</v>
      </c>
      <c r="AI485" s="62">
        <v>2019</v>
      </c>
      <c r="AJ485" s="62">
        <v>1212</v>
      </c>
      <c r="AK485" s="62">
        <v>678</v>
      </c>
      <c r="AL485" s="62">
        <v>854</v>
      </c>
      <c r="AM485" s="62">
        <v>350</v>
      </c>
      <c r="AN485" s="61">
        <f t="shared" si="8"/>
        <v>191183</v>
      </c>
    </row>
    <row r="486" spans="1:40" hidden="1" x14ac:dyDescent="0.25">
      <c r="A486" s="61" t="s">
        <v>512</v>
      </c>
      <c r="B486" s="61" t="s">
        <v>523</v>
      </c>
      <c r="C486" s="61" t="s">
        <v>1105</v>
      </c>
      <c r="D486" s="62">
        <v>92483</v>
      </c>
      <c r="E486" s="62">
        <v>98616</v>
      </c>
      <c r="F486" s="62">
        <v>17798</v>
      </c>
      <c r="G486" s="62">
        <v>14503</v>
      </c>
      <c r="H486" s="62">
        <v>11423</v>
      </c>
      <c r="I486" s="62">
        <v>10383</v>
      </c>
      <c r="J486" s="62">
        <v>9029</v>
      </c>
      <c r="K486" s="62">
        <v>7036</v>
      </c>
      <c r="L486" s="62">
        <v>5520</v>
      </c>
      <c r="M486" s="62">
        <v>3928</v>
      </c>
      <c r="N486" s="62">
        <v>3509</v>
      </c>
      <c r="O486" s="62">
        <v>2199</v>
      </c>
      <c r="P486" s="62">
        <v>2269</v>
      </c>
      <c r="Q486" s="62">
        <v>1547</v>
      </c>
      <c r="R486" s="62">
        <v>1313</v>
      </c>
      <c r="S486" s="62">
        <v>680</v>
      </c>
      <c r="T486" s="62">
        <v>696</v>
      </c>
      <c r="U486" s="62">
        <v>322</v>
      </c>
      <c r="V486" s="62">
        <v>328</v>
      </c>
      <c r="W486" s="62">
        <v>17771</v>
      </c>
      <c r="X486" s="62">
        <v>14192</v>
      </c>
      <c r="Y486" s="62">
        <v>11524</v>
      </c>
      <c r="Z486" s="62">
        <v>10049</v>
      </c>
      <c r="AA486" s="62">
        <v>9337</v>
      </c>
      <c r="AB486" s="62">
        <v>7955</v>
      </c>
      <c r="AC486" s="62">
        <v>6669</v>
      </c>
      <c r="AD486" s="62">
        <v>5644</v>
      </c>
      <c r="AE486" s="62">
        <v>4353</v>
      </c>
      <c r="AF486" s="62">
        <v>3114</v>
      </c>
      <c r="AG486" s="62">
        <v>2422</v>
      </c>
      <c r="AH486" s="62">
        <v>1945</v>
      </c>
      <c r="AI486" s="62">
        <v>1302</v>
      </c>
      <c r="AJ486" s="62">
        <v>981</v>
      </c>
      <c r="AK486" s="62">
        <v>685</v>
      </c>
      <c r="AL486" s="62">
        <v>414</v>
      </c>
      <c r="AM486" s="62">
        <v>259</v>
      </c>
      <c r="AN486" s="61">
        <f t="shared" si="8"/>
        <v>191099</v>
      </c>
    </row>
    <row r="487" spans="1:40" hidden="1" x14ac:dyDescent="0.25">
      <c r="A487" s="61" t="s">
        <v>221</v>
      </c>
      <c r="B487" s="61" t="s">
        <v>228</v>
      </c>
      <c r="C487" s="61" t="s">
        <v>1146</v>
      </c>
      <c r="D487" s="62">
        <v>94348</v>
      </c>
      <c r="E487" s="62">
        <v>96327</v>
      </c>
      <c r="F487" s="62">
        <v>11522</v>
      </c>
      <c r="G487" s="62">
        <v>11782</v>
      </c>
      <c r="H487" s="62">
        <v>11604</v>
      </c>
      <c r="I487" s="62">
        <v>10520</v>
      </c>
      <c r="J487" s="62">
        <v>8033</v>
      </c>
      <c r="K487" s="62">
        <v>6843</v>
      </c>
      <c r="L487" s="62">
        <v>6069</v>
      </c>
      <c r="M487" s="62">
        <v>6113</v>
      </c>
      <c r="N487" s="62">
        <v>4868</v>
      </c>
      <c r="O487" s="62">
        <v>4501</v>
      </c>
      <c r="P487" s="62">
        <v>3407</v>
      </c>
      <c r="Q487" s="62">
        <v>2711</v>
      </c>
      <c r="R487" s="62">
        <v>1985</v>
      </c>
      <c r="S487" s="62">
        <v>1787</v>
      </c>
      <c r="T487" s="62">
        <v>1145</v>
      </c>
      <c r="U487" s="62">
        <v>985</v>
      </c>
      <c r="V487" s="62">
        <v>473</v>
      </c>
      <c r="W487" s="62">
        <v>12227</v>
      </c>
      <c r="X487" s="62">
        <v>12624</v>
      </c>
      <c r="Y487" s="62">
        <v>12878</v>
      </c>
      <c r="Z487" s="62">
        <v>11771</v>
      </c>
      <c r="AA487" s="62">
        <v>9184</v>
      </c>
      <c r="AB487" s="62">
        <v>7012</v>
      </c>
      <c r="AC487" s="62">
        <v>5521</v>
      </c>
      <c r="AD487" s="62">
        <v>5114</v>
      </c>
      <c r="AE487" s="62">
        <v>4668</v>
      </c>
      <c r="AF487" s="62">
        <v>4064</v>
      </c>
      <c r="AG487" s="62">
        <v>3094</v>
      </c>
      <c r="AH487" s="62">
        <v>2663</v>
      </c>
      <c r="AI487" s="62">
        <v>1527</v>
      </c>
      <c r="AJ487" s="62">
        <v>1801</v>
      </c>
      <c r="AK487" s="62">
        <v>887</v>
      </c>
      <c r="AL487" s="62">
        <v>917</v>
      </c>
      <c r="AM487" s="62">
        <v>375</v>
      </c>
      <c r="AN487" s="61">
        <f t="shared" si="8"/>
        <v>190675</v>
      </c>
    </row>
    <row r="488" spans="1:40" hidden="1" x14ac:dyDescent="0.25">
      <c r="A488" s="61" t="s">
        <v>38</v>
      </c>
      <c r="B488" s="61" t="s">
        <v>58</v>
      </c>
      <c r="C488" s="61" t="s">
        <v>1633</v>
      </c>
      <c r="D488" s="62">
        <v>94183</v>
      </c>
      <c r="E488" s="62">
        <v>96401</v>
      </c>
      <c r="F488" s="62">
        <v>11273</v>
      </c>
      <c r="G488" s="62">
        <v>11701</v>
      </c>
      <c r="H488" s="62">
        <v>11814</v>
      </c>
      <c r="I488" s="62">
        <v>10622</v>
      </c>
      <c r="J488" s="62">
        <v>7913</v>
      </c>
      <c r="K488" s="62">
        <v>6753</v>
      </c>
      <c r="L488" s="62">
        <v>5940</v>
      </c>
      <c r="M488" s="62">
        <v>5830</v>
      </c>
      <c r="N488" s="62">
        <v>5023</v>
      </c>
      <c r="O488" s="62">
        <v>4410</v>
      </c>
      <c r="P488" s="62">
        <v>3195</v>
      </c>
      <c r="Q488" s="62">
        <v>3193</v>
      </c>
      <c r="R488" s="62">
        <v>2757</v>
      </c>
      <c r="S488" s="62">
        <v>2175</v>
      </c>
      <c r="T488" s="62">
        <v>914</v>
      </c>
      <c r="U488" s="62">
        <v>495</v>
      </c>
      <c r="V488" s="62">
        <v>175</v>
      </c>
      <c r="W488" s="62">
        <v>11954</v>
      </c>
      <c r="X488" s="62">
        <v>12593</v>
      </c>
      <c r="Y488" s="62">
        <v>12802</v>
      </c>
      <c r="Z488" s="62">
        <v>11770</v>
      </c>
      <c r="AA488" s="62">
        <v>9329</v>
      </c>
      <c r="AB488" s="62">
        <v>6917</v>
      </c>
      <c r="AC488" s="62">
        <v>5540</v>
      </c>
      <c r="AD488" s="62">
        <v>5073</v>
      </c>
      <c r="AE488" s="62">
        <v>4683</v>
      </c>
      <c r="AF488" s="62">
        <v>4200</v>
      </c>
      <c r="AG488" s="62">
        <v>3306</v>
      </c>
      <c r="AH488" s="62">
        <v>2627</v>
      </c>
      <c r="AI488" s="62">
        <v>1812</v>
      </c>
      <c r="AJ488" s="62">
        <v>1709</v>
      </c>
      <c r="AK488" s="62">
        <v>992</v>
      </c>
      <c r="AL488" s="62">
        <v>767</v>
      </c>
      <c r="AM488" s="62">
        <v>327</v>
      </c>
      <c r="AN488" s="61">
        <f t="shared" si="8"/>
        <v>190584</v>
      </c>
    </row>
    <row r="489" spans="1:40" hidden="1" x14ac:dyDescent="0.25">
      <c r="A489" s="61" t="s">
        <v>166</v>
      </c>
      <c r="B489" s="61" t="s">
        <v>172</v>
      </c>
      <c r="C489" s="61" t="s">
        <v>1135</v>
      </c>
      <c r="D489" s="62">
        <v>95260</v>
      </c>
      <c r="E489" s="62">
        <v>95291</v>
      </c>
      <c r="F489" s="62">
        <v>10673</v>
      </c>
      <c r="G489" s="62">
        <v>10205</v>
      </c>
      <c r="H489" s="62">
        <v>12357</v>
      </c>
      <c r="I489" s="62">
        <v>12747</v>
      </c>
      <c r="J489" s="62">
        <v>12696</v>
      </c>
      <c r="K489" s="62">
        <v>8434</v>
      </c>
      <c r="L489" s="62">
        <v>6263</v>
      </c>
      <c r="M489" s="62">
        <v>5757</v>
      </c>
      <c r="N489" s="62">
        <v>4292</v>
      </c>
      <c r="O489" s="62">
        <v>3274</v>
      </c>
      <c r="P489" s="62">
        <v>2591</v>
      </c>
      <c r="Q489" s="62">
        <v>1957</v>
      </c>
      <c r="R489" s="62">
        <v>1347</v>
      </c>
      <c r="S489" s="62">
        <v>1086</v>
      </c>
      <c r="T489" s="62">
        <v>811</v>
      </c>
      <c r="U489" s="62">
        <v>488</v>
      </c>
      <c r="V489" s="62">
        <v>282</v>
      </c>
      <c r="W489" s="62">
        <v>10508</v>
      </c>
      <c r="X489" s="62">
        <v>9740</v>
      </c>
      <c r="Y489" s="62">
        <v>10775</v>
      </c>
      <c r="Z489" s="62">
        <v>10203</v>
      </c>
      <c r="AA489" s="62">
        <v>12543</v>
      </c>
      <c r="AB489" s="62">
        <v>10392</v>
      </c>
      <c r="AC489" s="62">
        <v>6962</v>
      </c>
      <c r="AD489" s="62">
        <v>6340</v>
      </c>
      <c r="AE489" s="62">
        <v>4994</v>
      </c>
      <c r="AF489" s="62">
        <v>4708</v>
      </c>
      <c r="AG489" s="62">
        <v>2730</v>
      </c>
      <c r="AH489" s="62">
        <v>2371</v>
      </c>
      <c r="AI489" s="62">
        <v>1051</v>
      </c>
      <c r="AJ489" s="62">
        <v>984</v>
      </c>
      <c r="AK489" s="62">
        <v>470</v>
      </c>
      <c r="AL489" s="62">
        <v>381</v>
      </c>
      <c r="AM489" s="62">
        <v>139</v>
      </c>
      <c r="AN489" s="61">
        <f t="shared" si="8"/>
        <v>190551</v>
      </c>
    </row>
    <row r="490" spans="1:40" hidden="1" x14ac:dyDescent="0.25">
      <c r="A490" s="61" t="s">
        <v>240</v>
      </c>
      <c r="B490" s="61" t="s">
        <v>244</v>
      </c>
      <c r="C490" s="61" t="s">
        <v>1072</v>
      </c>
      <c r="D490" s="62">
        <v>94166</v>
      </c>
      <c r="E490" s="62">
        <v>96290</v>
      </c>
      <c r="F490" s="62">
        <v>10580</v>
      </c>
      <c r="G490" s="62">
        <v>11711</v>
      </c>
      <c r="H490" s="62">
        <v>12110</v>
      </c>
      <c r="I490" s="62">
        <v>10729</v>
      </c>
      <c r="J490" s="62">
        <v>7793</v>
      </c>
      <c r="K490" s="62">
        <v>6742</v>
      </c>
      <c r="L490" s="62">
        <v>6020</v>
      </c>
      <c r="M490" s="62">
        <v>6348</v>
      </c>
      <c r="N490" s="62">
        <v>4781</v>
      </c>
      <c r="O490" s="62">
        <v>4614</v>
      </c>
      <c r="P490" s="62">
        <v>3289</v>
      </c>
      <c r="Q490" s="62">
        <v>3197</v>
      </c>
      <c r="R490" s="62">
        <v>2450</v>
      </c>
      <c r="S490" s="62">
        <v>1696</v>
      </c>
      <c r="T490" s="62">
        <v>1030</v>
      </c>
      <c r="U490" s="62">
        <v>738</v>
      </c>
      <c r="V490" s="62">
        <v>338</v>
      </c>
      <c r="W490" s="62">
        <v>11364</v>
      </c>
      <c r="X490" s="62">
        <v>12324</v>
      </c>
      <c r="Y490" s="62">
        <v>12950</v>
      </c>
      <c r="Z490" s="62">
        <v>12101</v>
      </c>
      <c r="AA490" s="62">
        <v>9238</v>
      </c>
      <c r="AB490" s="62">
        <v>6937</v>
      </c>
      <c r="AC490" s="62">
        <v>5594</v>
      </c>
      <c r="AD490" s="62">
        <v>5107</v>
      </c>
      <c r="AE490" s="62">
        <v>4799</v>
      </c>
      <c r="AF490" s="62">
        <v>4176</v>
      </c>
      <c r="AG490" s="62">
        <v>3472</v>
      </c>
      <c r="AH490" s="62">
        <v>2566</v>
      </c>
      <c r="AI490" s="62">
        <v>2261</v>
      </c>
      <c r="AJ490" s="62">
        <v>1689</v>
      </c>
      <c r="AK490" s="62">
        <v>1007</v>
      </c>
      <c r="AL490" s="62">
        <v>416</v>
      </c>
      <c r="AM490" s="62">
        <v>289</v>
      </c>
      <c r="AN490" s="61">
        <f t="shared" si="8"/>
        <v>190456</v>
      </c>
    </row>
    <row r="491" spans="1:40" hidden="1" x14ac:dyDescent="0.25">
      <c r="A491" s="61" t="s">
        <v>138</v>
      </c>
      <c r="B491" s="61" t="s">
        <v>148</v>
      </c>
      <c r="C491" s="61" t="s">
        <v>1015</v>
      </c>
      <c r="D491" s="62">
        <v>90468</v>
      </c>
      <c r="E491" s="62">
        <v>99880</v>
      </c>
      <c r="F491" s="62">
        <v>16151</v>
      </c>
      <c r="G491" s="62">
        <v>12722</v>
      </c>
      <c r="H491" s="62">
        <v>10430</v>
      </c>
      <c r="I491" s="62">
        <v>10356</v>
      </c>
      <c r="J491" s="62">
        <v>8611</v>
      </c>
      <c r="K491" s="62">
        <v>6602</v>
      </c>
      <c r="L491" s="62">
        <v>5840</v>
      </c>
      <c r="M491" s="62">
        <v>4598</v>
      </c>
      <c r="N491" s="62">
        <v>4272</v>
      </c>
      <c r="O491" s="62">
        <v>2697</v>
      </c>
      <c r="P491" s="62">
        <v>2357</v>
      </c>
      <c r="Q491" s="62">
        <v>1616</v>
      </c>
      <c r="R491" s="62">
        <v>1471</v>
      </c>
      <c r="S491" s="62">
        <v>1077</v>
      </c>
      <c r="T491" s="62">
        <v>834</v>
      </c>
      <c r="U491" s="62">
        <v>465</v>
      </c>
      <c r="V491" s="62">
        <v>369</v>
      </c>
      <c r="W491" s="62">
        <v>17558</v>
      </c>
      <c r="X491" s="62">
        <v>14554</v>
      </c>
      <c r="Y491" s="62">
        <v>11995</v>
      </c>
      <c r="Z491" s="62">
        <v>10949</v>
      </c>
      <c r="AA491" s="62">
        <v>8600</v>
      </c>
      <c r="AB491" s="62">
        <v>6713</v>
      </c>
      <c r="AC491" s="62">
        <v>6635</v>
      </c>
      <c r="AD491" s="62">
        <v>5161</v>
      </c>
      <c r="AE491" s="62">
        <v>4958</v>
      </c>
      <c r="AF491" s="62">
        <v>3194</v>
      </c>
      <c r="AG491" s="62">
        <v>2903</v>
      </c>
      <c r="AH491" s="62">
        <v>1887</v>
      </c>
      <c r="AI491" s="62">
        <v>1955</v>
      </c>
      <c r="AJ491" s="62">
        <v>795</v>
      </c>
      <c r="AK491" s="62">
        <v>1114</v>
      </c>
      <c r="AL491" s="62">
        <v>519</v>
      </c>
      <c r="AM491" s="62">
        <v>390</v>
      </c>
      <c r="AN491" s="61">
        <f t="shared" si="8"/>
        <v>190348</v>
      </c>
    </row>
    <row r="492" spans="1:40" hidden="1" x14ac:dyDescent="0.25">
      <c r="A492" s="61" t="s">
        <v>512</v>
      </c>
      <c r="B492" s="61" t="s">
        <v>513</v>
      </c>
      <c r="C492" s="61" t="s">
        <v>1088</v>
      </c>
      <c r="D492" s="62">
        <v>93984</v>
      </c>
      <c r="E492" s="62">
        <v>96222</v>
      </c>
      <c r="F492" s="62">
        <v>18783</v>
      </c>
      <c r="G492" s="62">
        <v>14080</v>
      </c>
      <c r="H492" s="62">
        <v>11378</v>
      </c>
      <c r="I492" s="62">
        <v>9906</v>
      </c>
      <c r="J492" s="62">
        <v>7984</v>
      </c>
      <c r="K492" s="62">
        <v>6882</v>
      </c>
      <c r="L492" s="62">
        <v>5761</v>
      </c>
      <c r="M492" s="62">
        <v>4581</v>
      </c>
      <c r="N492" s="62">
        <v>3795</v>
      </c>
      <c r="O492" s="62">
        <v>2713</v>
      </c>
      <c r="P492" s="62">
        <v>2310</v>
      </c>
      <c r="Q492" s="62">
        <v>1728</v>
      </c>
      <c r="R492" s="62">
        <v>1485</v>
      </c>
      <c r="S492" s="62">
        <v>1208</v>
      </c>
      <c r="T492" s="62">
        <v>668</v>
      </c>
      <c r="U492" s="62">
        <v>468</v>
      </c>
      <c r="V492" s="62">
        <v>254</v>
      </c>
      <c r="W492" s="62">
        <v>19839</v>
      </c>
      <c r="X492" s="62">
        <v>14859</v>
      </c>
      <c r="Y492" s="62">
        <v>12062</v>
      </c>
      <c r="Z492" s="62">
        <v>9775</v>
      </c>
      <c r="AA492" s="62">
        <v>7332</v>
      </c>
      <c r="AB492" s="62">
        <v>6497</v>
      </c>
      <c r="AC492" s="62">
        <v>5811</v>
      </c>
      <c r="AD492" s="62">
        <v>5068</v>
      </c>
      <c r="AE492" s="62">
        <v>4058</v>
      </c>
      <c r="AF492" s="62">
        <v>3112</v>
      </c>
      <c r="AG492" s="62">
        <v>2530</v>
      </c>
      <c r="AH492" s="62">
        <v>1454</v>
      </c>
      <c r="AI492" s="62">
        <v>1501</v>
      </c>
      <c r="AJ492" s="62">
        <v>909</v>
      </c>
      <c r="AK492" s="62">
        <v>756</v>
      </c>
      <c r="AL492" s="62">
        <v>379</v>
      </c>
      <c r="AM492" s="62">
        <v>280</v>
      </c>
      <c r="AN492" s="61">
        <f t="shared" si="8"/>
        <v>190206</v>
      </c>
    </row>
    <row r="493" spans="1:40" hidden="1" x14ac:dyDescent="0.25">
      <c r="A493" s="61" t="s">
        <v>38</v>
      </c>
      <c r="B493" s="61" t="s">
        <v>53</v>
      </c>
      <c r="C493" s="61" t="s">
        <v>1633</v>
      </c>
      <c r="D493" s="62">
        <v>92558</v>
      </c>
      <c r="E493" s="62">
        <v>96877</v>
      </c>
      <c r="F493" s="62">
        <v>10580</v>
      </c>
      <c r="G493" s="62">
        <v>11504</v>
      </c>
      <c r="H493" s="62">
        <v>12050</v>
      </c>
      <c r="I493" s="62">
        <v>11022</v>
      </c>
      <c r="J493" s="62">
        <v>8173</v>
      </c>
      <c r="K493" s="62">
        <v>6976</v>
      </c>
      <c r="L493" s="62">
        <v>6273</v>
      </c>
      <c r="M493" s="62">
        <v>6152</v>
      </c>
      <c r="N493" s="62">
        <v>4772</v>
      </c>
      <c r="O493" s="62">
        <v>4346</v>
      </c>
      <c r="P493" s="62">
        <v>3252</v>
      </c>
      <c r="Q493" s="62">
        <v>2346</v>
      </c>
      <c r="R493" s="62">
        <v>1927</v>
      </c>
      <c r="S493" s="62">
        <v>1739</v>
      </c>
      <c r="T493" s="62">
        <v>772</v>
      </c>
      <c r="U493" s="62">
        <v>444</v>
      </c>
      <c r="V493" s="62">
        <v>230</v>
      </c>
      <c r="W493" s="62">
        <v>11185</v>
      </c>
      <c r="X493" s="62">
        <v>12477</v>
      </c>
      <c r="Y493" s="62">
        <v>12711</v>
      </c>
      <c r="Z493" s="62">
        <v>12146</v>
      </c>
      <c r="AA493" s="62">
        <v>9672</v>
      </c>
      <c r="AB493" s="62">
        <v>7223</v>
      </c>
      <c r="AC493" s="62">
        <v>5774</v>
      </c>
      <c r="AD493" s="62">
        <v>5311</v>
      </c>
      <c r="AE493" s="62">
        <v>4938</v>
      </c>
      <c r="AF493" s="62">
        <v>4207</v>
      </c>
      <c r="AG493" s="62">
        <v>3114</v>
      </c>
      <c r="AH493" s="62">
        <v>2914</v>
      </c>
      <c r="AI493" s="62">
        <v>2020</v>
      </c>
      <c r="AJ493" s="62">
        <v>1425</v>
      </c>
      <c r="AK493" s="62">
        <v>947</v>
      </c>
      <c r="AL493" s="62">
        <v>534</v>
      </c>
      <c r="AM493" s="62">
        <v>279</v>
      </c>
      <c r="AN493" s="61">
        <f t="shared" si="8"/>
        <v>189435</v>
      </c>
    </row>
    <row r="494" spans="1:40" hidden="1" x14ac:dyDescent="0.25">
      <c r="A494" s="61" t="s">
        <v>622</v>
      </c>
      <c r="B494" s="61" t="s">
        <v>628</v>
      </c>
      <c r="C494" s="61" t="s">
        <v>1404</v>
      </c>
      <c r="D494" s="62">
        <v>95543</v>
      </c>
      <c r="E494" s="62">
        <v>92930</v>
      </c>
      <c r="F494" s="62">
        <v>16629</v>
      </c>
      <c r="G494" s="62">
        <v>13604</v>
      </c>
      <c r="H494" s="62">
        <v>11818</v>
      </c>
      <c r="I494" s="62">
        <v>9925</v>
      </c>
      <c r="J494" s="62">
        <v>8087</v>
      </c>
      <c r="K494" s="62">
        <v>6818</v>
      </c>
      <c r="L494" s="62">
        <v>5700</v>
      </c>
      <c r="M494" s="62">
        <v>4727</v>
      </c>
      <c r="N494" s="62">
        <v>4005</v>
      </c>
      <c r="O494" s="62">
        <v>3256</v>
      </c>
      <c r="P494" s="62">
        <v>2640</v>
      </c>
      <c r="Q494" s="62">
        <v>2359</v>
      </c>
      <c r="R494" s="62">
        <v>2036</v>
      </c>
      <c r="S494" s="62">
        <v>1691</v>
      </c>
      <c r="T494" s="62">
        <v>1176</v>
      </c>
      <c r="U494" s="62">
        <v>707</v>
      </c>
      <c r="V494" s="62">
        <v>365</v>
      </c>
      <c r="W494" s="62">
        <v>16918</v>
      </c>
      <c r="X494" s="62">
        <v>13963</v>
      </c>
      <c r="Y494" s="62">
        <v>11897</v>
      </c>
      <c r="Z494" s="62">
        <v>10179</v>
      </c>
      <c r="AA494" s="62">
        <v>7612</v>
      </c>
      <c r="AB494" s="62">
        <v>6449</v>
      </c>
      <c r="AC494" s="62">
        <v>5591</v>
      </c>
      <c r="AD494" s="62">
        <v>5146</v>
      </c>
      <c r="AE494" s="62">
        <v>3743</v>
      </c>
      <c r="AF494" s="62">
        <v>3167</v>
      </c>
      <c r="AG494" s="62">
        <v>2131</v>
      </c>
      <c r="AH494" s="62">
        <v>1890</v>
      </c>
      <c r="AI494" s="62">
        <v>1208</v>
      </c>
      <c r="AJ494" s="62">
        <v>1211</v>
      </c>
      <c r="AK494" s="62">
        <v>876</v>
      </c>
      <c r="AL494" s="62">
        <v>592</v>
      </c>
      <c r="AM494" s="62">
        <v>357</v>
      </c>
      <c r="AN494" s="61">
        <f t="shared" si="8"/>
        <v>188473</v>
      </c>
    </row>
    <row r="495" spans="1:40" hidden="1" x14ac:dyDescent="0.25">
      <c r="A495" s="61" t="s">
        <v>305</v>
      </c>
      <c r="B495" s="61" t="s">
        <v>312</v>
      </c>
      <c r="C495" s="61" t="s">
        <v>1291</v>
      </c>
      <c r="D495" s="62">
        <v>90631</v>
      </c>
      <c r="E495" s="62">
        <v>97354</v>
      </c>
      <c r="F495" s="62">
        <v>18120</v>
      </c>
      <c r="G495" s="62">
        <v>13925</v>
      </c>
      <c r="H495" s="62">
        <v>11017</v>
      </c>
      <c r="I495" s="62">
        <v>9560</v>
      </c>
      <c r="J495" s="62">
        <v>7840</v>
      </c>
      <c r="K495" s="62">
        <v>6651</v>
      </c>
      <c r="L495" s="62">
        <v>5525</v>
      </c>
      <c r="M495" s="62">
        <v>4304</v>
      </c>
      <c r="N495" s="62">
        <v>3647</v>
      </c>
      <c r="O495" s="62">
        <v>2575</v>
      </c>
      <c r="P495" s="62">
        <v>2429</v>
      </c>
      <c r="Q495" s="62">
        <v>1199</v>
      </c>
      <c r="R495" s="62">
        <v>1487</v>
      </c>
      <c r="S495" s="62">
        <v>635</v>
      </c>
      <c r="T495" s="62">
        <v>896</v>
      </c>
      <c r="U495" s="62">
        <v>469</v>
      </c>
      <c r="V495" s="62">
        <v>352</v>
      </c>
      <c r="W495" s="62">
        <v>19010</v>
      </c>
      <c r="X495" s="62">
        <v>14801</v>
      </c>
      <c r="Y495" s="62">
        <v>11967</v>
      </c>
      <c r="Z495" s="62">
        <v>10043</v>
      </c>
      <c r="AA495" s="62">
        <v>8438</v>
      </c>
      <c r="AB495" s="62">
        <v>7220</v>
      </c>
      <c r="AC495" s="62">
        <v>6261</v>
      </c>
      <c r="AD495" s="62">
        <v>4993</v>
      </c>
      <c r="AE495" s="62">
        <v>4073</v>
      </c>
      <c r="AF495" s="62">
        <v>2932</v>
      </c>
      <c r="AG495" s="62">
        <v>2624</v>
      </c>
      <c r="AH495" s="62">
        <v>1292</v>
      </c>
      <c r="AI495" s="62">
        <v>1464</v>
      </c>
      <c r="AJ495" s="62">
        <v>730</v>
      </c>
      <c r="AK495" s="62">
        <v>774</v>
      </c>
      <c r="AL495" s="62">
        <v>410</v>
      </c>
      <c r="AM495" s="62">
        <v>322</v>
      </c>
      <c r="AN495" s="61">
        <f t="shared" si="8"/>
        <v>187985</v>
      </c>
    </row>
    <row r="496" spans="1:40" hidden="1" x14ac:dyDescent="0.25">
      <c r="A496" s="61" t="s">
        <v>595</v>
      </c>
      <c r="B496" s="61" t="s">
        <v>2463</v>
      </c>
      <c r="C496" s="61" t="s">
        <v>1268</v>
      </c>
      <c r="D496" s="62">
        <v>92104</v>
      </c>
      <c r="E496" s="62">
        <v>95690</v>
      </c>
      <c r="F496" s="62">
        <v>11348</v>
      </c>
      <c r="G496" s="62">
        <v>12516</v>
      </c>
      <c r="H496" s="62">
        <v>11757</v>
      </c>
      <c r="I496" s="62">
        <v>9840</v>
      </c>
      <c r="J496" s="62">
        <v>7358</v>
      </c>
      <c r="K496" s="62">
        <v>6842</v>
      </c>
      <c r="L496" s="62">
        <v>6059</v>
      </c>
      <c r="M496" s="62">
        <v>5890</v>
      </c>
      <c r="N496" s="62">
        <v>4590</v>
      </c>
      <c r="O496" s="62">
        <v>4176</v>
      </c>
      <c r="P496" s="62">
        <v>2885</v>
      </c>
      <c r="Q496" s="62">
        <v>2989</v>
      </c>
      <c r="R496" s="62">
        <v>1921</v>
      </c>
      <c r="S496" s="62">
        <v>1812</v>
      </c>
      <c r="T496" s="62">
        <v>1050</v>
      </c>
      <c r="U496" s="62">
        <v>709</v>
      </c>
      <c r="V496" s="62">
        <v>362</v>
      </c>
      <c r="W496" s="62">
        <v>11724</v>
      </c>
      <c r="X496" s="62">
        <v>13276</v>
      </c>
      <c r="Y496" s="62">
        <v>12792</v>
      </c>
      <c r="Z496" s="62">
        <v>11564</v>
      </c>
      <c r="AA496" s="62">
        <v>8781</v>
      </c>
      <c r="AB496" s="62">
        <v>6818</v>
      </c>
      <c r="AC496" s="62">
        <v>5953</v>
      </c>
      <c r="AD496" s="62">
        <v>5198</v>
      </c>
      <c r="AE496" s="62">
        <v>4811</v>
      </c>
      <c r="AF496" s="62">
        <v>4032</v>
      </c>
      <c r="AG496" s="62">
        <v>3220</v>
      </c>
      <c r="AH496" s="62">
        <v>2173</v>
      </c>
      <c r="AI496" s="62">
        <v>1893</v>
      </c>
      <c r="AJ496" s="62">
        <v>1550</v>
      </c>
      <c r="AK496" s="62">
        <v>1019</v>
      </c>
      <c r="AL496" s="62">
        <v>549</v>
      </c>
      <c r="AM496" s="62">
        <v>337</v>
      </c>
      <c r="AN496" s="61">
        <f t="shared" si="8"/>
        <v>187794</v>
      </c>
    </row>
    <row r="497" spans="1:40" hidden="1" x14ac:dyDescent="0.25">
      <c r="A497" s="61" t="s">
        <v>166</v>
      </c>
      <c r="B497" s="61" t="s">
        <v>174</v>
      </c>
      <c r="C497" s="61" t="s">
        <v>1041</v>
      </c>
      <c r="D497" s="62">
        <v>92475</v>
      </c>
      <c r="E497" s="62">
        <v>95006</v>
      </c>
      <c r="F497" s="62">
        <v>12048</v>
      </c>
      <c r="G497" s="62">
        <v>12618</v>
      </c>
      <c r="H497" s="62">
        <v>12360</v>
      </c>
      <c r="I497" s="62">
        <v>11283</v>
      </c>
      <c r="J497" s="62">
        <v>8906</v>
      </c>
      <c r="K497" s="62">
        <v>7088</v>
      </c>
      <c r="L497" s="62">
        <v>5910</v>
      </c>
      <c r="M497" s="62">
        <v>5117</v>
      </c>
      <c r="N497" s="62">
        <v>4239</v>
      </c>
      <c r="O497" s="62">
        <v>3445</v>
      </c>
      <c r="P497" s="62">
        <v>2589</v>
      </c>
      <c r="Q497" s="62">
        <v>1909</v>
      </c>
      <c r="R497" s="62">
        <v>1873</v>
      </c>
      <c r="S497" s="62">
        <v>1313</v>
      </c>
      <c r="T497" s="62">
        <v>921</v>
      </c>
      <c r="U497" s="62">
        <v>490</v>
      </c>
      <c r="V497" s="62">
        <v>366</v>
      </c>
      <c r="W497" s="62">
        <v>12640</v>
      </c>
      <c r="X497" s="62">
        <v>12894</v>
      </c>
      <c r="Y497" s="62">
        <v>12308</v>
      </c>
      <c r="Z497" s="62">
        <v>11605</v>
      </c>
      <c r="AA497" s="62">
        <v>9110</v>
      </c>
      <c r="AB497" s="62">
        <v>7891</v>
      </c>
      <c r="AC497" s="62">
        <v>6471</v>
      </c>
      <c r="AD497" s="62">
        <v>5439</v>
      </c>
      <c r="AE497" s="62">
        <v>4396</v>
      </c>
      <c r="AF497" s="62">
        <v>3624</v>
      </c>
      <c r="AG497" s="62">
        <v>2586</v>
      </c>
      <c r="AH497" s="62">
        <v>2039</v>
      </c>
      <c r="AI497" s="62">
        <v>1458</v>
      </c>
      <c r="AJ497" s="62">
        <v>1098</v>
      </c>
      <c r="AK497" s="62">
        <v>707</v>
      </c>
      <c r="AL497" s="62">
        <v>486</v>
      </c>
      <c r="AM497" s="62">
        <v>254</v>
      </c>
      <c r="AN497" s="61">
        <f t="shared" si="8"/>
        <v>187481</v>
      </c>
    </row>
    <row r="498" spans="1:40" hidden="1" x14ac:dyDescent="0.25">
      <c r="A498" s="61" t="s">
        <v>282</v>
      </c>
      <c r="B498" s="61" t="s">
        <v>295</v>
      </c>
      <c r="C498" s="61" t="s">
        <v>1561</v>
      </c>
      <c r="D498" s="62">
        <v>94718</v>
      </c>
      <c r="E498" s="62">
        <v>92157</v>
      </c>
      <c r="F498" s="62">
        <v>10892</v>
      </c>
      <c r="G498" s="62">
        <v>11327</v>
      </c>
      <c r="H498" s="62">
        <v>11696</v>
      </c>
      <c r="I498" s="62">
        <v>11526</v>
      </c>
      <c r="J498" s="62">
        <v>8440</v>
      </c>
      <c r="K498" s="62">
        <v>6910</v>
      </c>
      <c r="L498" s="62">
        <v>6075</v>
      </c>
      <c r="M498" s="62">
        <v>5926</v>
      </c>
      <c r="N498" s="62">
        <v>4868</v>
      </c>
      <c r="O498" s="62">
        <v>4543</v>
      </c>
      <c r="P498" s="62">
        <v>3199</v>
      </c>
      <c r="Q498" s="62">
        <v>3201</v>
      </c>
      <c r="R498" s="62">
        <v>1680</v>
      </c>
      <c r="S498" s="62">
        <v>2054</v>
      </c>
      <c r="T498" s="62">
        <v>1177</v>
      </c>
      <c r="U498" s="62">
        <v>869</v>
      </c>
      <c r="V498" s="62">
        <v>335</v>
      </c>
      <c r="W498" s="62">
        <v>11399</v>
      </c>
      <c r="X498" s="62">
        <v>12112</v>
      </c>
      <c r="Y498" s="62">
        <v>12248</v>
      </c>
      <c r="Z498" s="62">
        <v>11557</v>
      </c>
      <c r="AA498" s="62">
        <v>8609</v>
      </c>
      <c r="AB498" s="62">
        <v>5941</v>
      </c>
      <c r="AC498" s="62">
        <v>5640</v>
      </c>
      <c r="AD498" s="62">
        <v>4625</v>
      </c>
      <c r="AE498" s="62">
        <v>4420</v>
      </c>
      <c r="AF498" s="62">
        <v>4228</v>
      </c>
      <c r="AG498" s="62">
        <v>2895</v>
      </c>
      <c r="AH498" s="62">
        <v>2868</v>
      </c>
      <c r="AI498" s="62">
        <v>1809</v>
      </c>
      <c r="AJ498" s="62">
        <v>1476</v>
      </c>
      <c r="AK498" s="62">
        <v>1003</v>
      </c>
      <c r="AL498" s="62">
        <v>936</v>
      </c>
      <c r="AM498" s="62">
        <v>391</v>
      </c>
      <c r="AN498" s="61">
        <f t="shared" si="8"/>
        <v>186875</v>
      </c>
    </row>
    <row r="499" spans="1:40" hidden="1" x14ac:dyDescent="0.25">
      <c r="A499" s="61" t="s">
        <v>538</v>
      </c>
      <c r="B499" s="61" t="s">
        <v>1547</v>
      </c>
      <c r="C499" s="61" t="s">
        <v>1068</v>
      </c>
      <c r="D499" s="62">
        <v>96104</v>
      </c>
      <c r="E499" s="62">
        <v>90711</v>
      </c>
      <c r="F499" s="62">
        <v>13360</v>
      </c>
      <c r="G499" s="62">
        <v>12578</v>
      </c>
      <c r="H499" s="62">
        <v>11207</v>
      </c>
      <c r="I499" s="62">
        <v>9349</v>
      </c>
      <c r="J499" s="62">
        <v>7350</v>
      </c>
      <c r="K499" s="62">
        <v>6891</v>
      </c>
      <c r="L499" s="62">
        <v>6091</v>
      </c>
      <c r="M499" s="62">
        <v>5754</v>
      </c>
      <c r="N499" s="62">
        <v>4613</v>
      </c>
      <c r="O499" s="62">
        <v>4419</v>
      </c>
      <c r="P499" s="62">
        <v>3370</v>
      </c>
      <c r="Q499" s="62">
        <v>3473</v>
      </c>
      <c r="R499" s="62">
        <v>2436</v>
      </c>
      <c r="S499" s="62">
        <v>2450</v>
      </c>
      <c r="T499" s="62">
        <v>1403</v>
      </c>
      <c r="U499" s="62">
        <v>885</v>
      </c>
      <c r="V499" s="62">
        <v>475</v>
      </c>
      <c r="W499" s="62">
        <v>13290</v>
      </c>
      <c r="X499" s="62">
        <v>12773</v>
      </c>
      <c r="Y499" s="62">
        <v>11403</v>
      </c>
      <c r="Z499" s="62">
        <v>9748</v>
      </c>
      <c r="AA499" s="62">
        <v>7660</v>
      </c>
      <c r="AB499" s="62">
        <v>6377</v>
      </c>
      <c r="AC499" s="62">
        <v>5589</v>
      </c>
      <c r="AD499" s="62">
        <v>5001</v>
      </c>
      <c r="AE499" s="62">
        <v>4416</v>
      </c>
      <c r="AF499" s="62">
        <v>3628</v>
      </c>
      <c r="AG499" s="62">
        <v>2824</v>
      </c>
      <c r="AH499" s="62">
        <v>2428</v>
      </c>
      <c r="AI499" s="62">
        <v>1892</v>
      </c>
      <c r="AJ499" s="62">
        <v>1716</v>
      </c>
      <c r="AK499" s="62">
        <v>1018</v>
      </c>
      <c r="AL499" s="62">
        <v>656</v>
      </c>
      <c r="AM499" s="62">
        <v>292</v>
      </c>
      <c r="AN499" s="61">
        <f t="shared" si="8"/>
        <v>186815</v>
      </c>
    </row>
    <row r="500" spans="1:40" hidden="1" x14ac:dyDescent="0.25">
      <c r="A500" s="61" t="s">
        <v>512</v>
      </c>
      <c r="B500" s="61" t="s">
        <v>522</v>
      </c>
      <c r="C500" s="61" t="s">
        <v>1088</v>
      </c>
      <c r="D500" s="62">
        <v>92938</v>
      </c>
      <c r="E500" s="62">
        <v>93720</v>
      </c>
      <c r="F500" s="62">
        <v>18187</v>
      </c>
      <c r="G500" s="62">
        <v>14690</v>
      </c>
      <c r="H500" s="62">
        <v>10782</v>
      </c>
      <c r="I500" s="62">
        <v>9621</v>
      </c>
      <c r="J500" s="62">
        <v>8313</v>
      </c>
      <c r="K500" s="62">
        <v>7234</v>
      </c>
      <c r="L500" s="62">
        <v>5833</v>
      </c>
      <c r="M500" s="62">
        <v>4544</v>
      </c>
      <c r="N500" s="62">
        <v>3688</v>
      </c>
      <c r="O500" s="62">
        <v>2593</v>
      </c>
      <c r="P500" s="62">
        <v>2128</v>
      </c>
      <c r="Q500" s="62">
        <v>1707</v>
      </c>
      <c r="R500" s="62">
        <v>1381</v>
      </c>
      <c r="S500" s="62">
        <v>902</v>
      </c>
      <c r="T500" s="62">
        <v>678</v>
      </c>
      <c r="U500" s="62">
        <v>383</v>
      </c>
      <c r="V500" s="62">
        <v>274</v>
      </c>
      <c r="W500" s="62">
        <v>18712</v>
      </c>
      <c r="X500" s="62">
        <v>15386</v>
      </c>
      <c r="Y500" s="62">
        <v>11598</v>
      </c>
      <c r="Z500" s="62">
        <v>9221</v>
      </c>
      <c r="AA500" s="62">
        <v>6859</v>
      </c>
      <c r="AB500" s="62">
        <v>6513</v>
      </c>
      <c r="AC500" s="62">
        <v>5717</v>
      </c>
      <c r="AD500" s="62">
        <v>4911</v>
      </c>
      <c r="AE500" s="62">
        <v>4026</v>
      </c>
      <c r="AF500" s="62">
        <v>2946</v>
      </c>
      <c r="AG500" s="62">
        <v>2561</v>
      </c>
      <c r="AH500" s="62">
        <v>1283</v>
      </c>
      <c r="AI500" s="62">
        <v>1466</v>
      </c>
      <c r="AJ500" s="62">
        <v>979</v>
      </c>
      <c r="AK500" s="62">
        <v>796</v>
      </c>
      <c r="AL500" s="62">
        <v>394</v>
      </c>
      <c r="AM500" s="62">
        <v>352</v>
      </c>
      <c r="AN500" s="61">
        <f t="shared" si="8"/>
        <v>186658</v>
      </c>
    </row>
    <row r="501" spans="1:40" hidden="1" x14ac:dyDescent="0.25">
      <c r="A501" s="61" t="s">
        <v>622</v>
      </c>
      <c r="B501" s="61" t="s">
        <v>629</v>
      </c>
      <c r="C501" s="61" t="s">
        <v>2173</v>
      </c>
      <c r="D501" s="62">
        <v>94221</v>
      </c>
      <c r="E501" s="62">
        <v>92166</v>
      </c>
      <c r="F501" s="62">
        <v>14758</v>
      </c>
      <c r="G501" s="62">
        <v>13624</v>
      </c>
      <c r="H501" s="62">
        <v>12691</v>
      </c>
      <c r="I501" s="62">
        <v>11437</v>
      </c>
      <c r="J501" s="62">
        <v>7943</v>
      </c>
      <c r="K501" s="62">
        <v>7093</v>
      </c>
      <c r="L501" s="62">
        <v>5893</v>
      </c>
      <c r="M501" s="62">
        <v>4506</v>
      </c>
      <c r="N501" s="62">
        <v>3881</v>
      </c>
      <c r="O501" s="62">
        <v>2884</v>
      </c>
      <c r="P501" s="62">
        <v>2637</v>
      </c>
      <c r="Q501" s="62">
        <v>1711</v>
      </c>
      <c r="R501" s="62">
        <v>1680</v>
      </c>
      <c r="S501" s="62">
        <v>1421</v>
      </c>
      <c r="T501" s="62">
        <v>1069</v>
      </c>
      <c r="U501" s="62">
        <v>581</v>
      </c>
      <c r="V501" s="62">
        <v>412</v>
      </c>
      <c r="W501" s="62">
        <v>14494</v>
      </c>
      <c r="X501" s="62">
        <v>13369</v>
      </c>
      <c r="Y501" s="62">
        <v>11932</v>
      </c>
      <c r="Z501" s="62">
        <v>10678</v>
      </c>
      <c r="AA501" s="62">
        <v>7605</v>
      </c>
      <c r="AB501" s="62">
        <v>6739</v>
      </c>
      <c r="AC501" s="62">
        <v>6333</v>
      </c>
      <c r="AD501" s="62">
        <v>5480</v>
      </c>
      <c r="AE501" s="62">
        <v>4240</v>
      </c>
      <c r="AF501" s="62">
        <v>3326</v>
      </c>
      <c r="AG501" s="62">
        <v>2424</v>
      </c>
      <c r="AH501" s="62">
        <v>1554</v>
      </c>
      <c r="AI501" s="62">
        <v>1326</v>
      </c>
      <c r="AJ501" s="62">
        <v>1111</v>
      </c>
      <c r="AK501" s="62">
        <v>686</v>
      </c>
      <c r="AL501" s="62">
        <v>570</v>
      </c>
      <c r="AM501" s="62">
        <v>299</v>
      </c>
      <c r="AN501" s="61">
        <f t="shared" si="8"/>
        <v>186387</v>
      </c>
    </row>
    <row r="502" spans="1:40" hidden="1" x14ac:dyDescent="0.25">
      <c r="A502" s="61" t="s">
        <v>395</v>
      </c>
      <c r="B502" s="61" t="s">
        <v>403</v>
      </c>
      <c r="C502" s="61" t="s">
        <v>1310</v>
      </c>
      <c r="D502" s="62">
        <v>90833</v>
      </c>
      <c r="E502" s="62">
        <v>95531</v>
      </c>
      <c r="F502" s="62">
        <v>18445</v>
      </c>
      <c r="G502" s="62">
        <v>14277</v>
      </c>
      <c r="H502" s="62">
        <v>10539</v>
      </c>
      <c r="I502" s="62">
        <v>10301</v>
      </c>
      <c r="J502" s="62">
        <v>8237</v>
      </c>
      <c r="K502" s="62">
        <v>6622</v>
      </c>
      <c r="L502" s="62">
        <v>5628</v>
      </c>
      <c r="M502" s="62">
        <v>4037</v>
      </c>
      <c r="N502" s="62">
        <v>3614</v>
      </c>
      <c r="O502" s="62">
        <v>2224</v>
      </c>
      <c r="P502" s="62">
        <v>2239</v>
      </c>
      <c r="Q502" s="62">
        <v>1115</v>
      </c>
      <c r="R502" s="62">
        <v>1275</v>
      </c>
      <c r="S502" s="62">
        <v>736</v>
      </c>
      <c r="T502" s="62">
        <v>757</v>
      </c>
      <c r="U502" s="62">
        <v>483</v>
      </c>
      <c r="V502" s="62">
        <v>304</v>
      </c>
      <c r="W502" s="62">
        <v>19728</v>
      </c>
      <c r="X502" s="62">
        <v>15903</v>
      </c>
      <c r="Y502" s="62">
        <v>12319</v>
      </c>
      <c r="Z502" s="62">
        <v>10027</v>
      </c>
      <c r="AA502" s="62">
        <v>7255</v>
      </c>
      <c r="AB502" s="62">
        <v>6205</v>
      </c>
      <c r="AC502" s="62">
        <v>5792</v>
      </c>
      <c r="AD502" s="62">
        <v>4474</v>
      </c>
      <c r="AE502" s="62">
        <v>3994</v>
      </c>
      <c r="AF502" s="62">
        <v>2625</v>
      </c>
      <c r="AG502" s="62">
        <v>2501</v>
      </c>
      <c r="AH502" s="62">
        <v>1287</v>
      </c>
      <c r="AI502" s="62">
        <v>1290</v>
      </c>
      <c r="AJ502" s="62">
        <v>617</v>
      </c>
      <c r="AK502" s="62">
        <v>825</v>
      </c>
      <c r="AL502" s="62">
        <v>328</v>
      </c>
      <c r="AM502" s="62">
        <v>361</v>
      </c>
      <c r="AN502" s="61">
        <f t="shared" si="8"/>
        <v>186364</v>
      </c>
    </row>
    <row r="503" spans="1:40" hidden="1" x14ac:dyDescent="0.25">
      <c r="A503" s="61" t="s">
        <v>713</v>
      </c>
      <c r="B503" s="61" t="s">
        <v>722</v>
      </c>
      <c r="C503" s="61" t="s">
        <v>1390</v>
      </c>
      <c r="D503" s="62">
        <v>94865</v>
      </c>
      <c r="E503" s="62">
        <v>91249</v>
      </c>
      <c r="F503" s="62">
        <v>18085</v>
      </c>
      <c r="G503" s="62">
        <v>15917</v>
      </c>
      <c r="H503" s="62">
        <v>10632</v>
      </c>
      <c r="I503" s="62">
        <v>8133</v>
      </c>
      <c r="J503" s="62">
        <v>7843</v>
      </c>
      <c r="K503" s="62">
        <v>7053</v>
      </c>
      <c r="L503" s="62">
        <v>6709</v>
      </c>
      <c r="M503" s="62">
        <v>4345</v>
      </c>
      <c r="N503" s="62">
        <v>4687</v>
      </c>
      <c r="O503" s="62">
        <v>2245</v>
      </c>
      <c r="P503" s="62">
        <v>3117</v>
      </c>
      <c r="Q503" s="62">
        <v>1393</v>
      </c>
      <c r="R503" s="62">
        <v>1939</v>
      </c>
      <c r="S503" s="62">
        <v>828</v>
      </c>
      <c r="T503" s="62">
        <v>1086</v>
      </c>
      <c r="U503" s="62">
        <v>430</v>
      </c>
      <c r="V503" s="62">
        <v>423</v>
      </c>
      <c r="W503" s="62">
        <v>18812</v>
      </c>
      <c r="X503" s="62">
        <v>15298</v>
      </c>
      <c r="Y503" s="62">
        <v>10300</v>
      </c>
      <c r="Z503" s="62">
        <v>8259</v>
      </c>
      <c r="AA503" s="62">
        <v>5545</v>
      </c>
      <c r="AB503" s="62">
        <v>5400</v>
      </c>
      <c r="AC503" s="62">
        <v>5868</v>
      </c>
      <c r="AD503" s="62">
        <v>4512</v>
      </c>
      <c r="AE503" s="62">
        <v>4789</v>
      </c>
      <c r="AF503" s="62">
        <v>2588</v>
      </c>
      <c r="AG503" s="62">
        <v>3281</v>
      </c>
      <c r="AH503" s="62">
        <v>1891</v>
      </c>
      <c r="AI503" s="62">
        <v>2046</v>
      </c>
      <c r="AJ503" s="62">
        <v>810</v>
      </c>
      <c r="AK503" s="62">
        <v>1133</v>
      </c>
      <c r="AL503" s="62">
        <v>377</v>
      </c>
      <c r="AM503" s="62">
        <v>340</v>
      </c>
      <c r="AN503" s="61">
        <f t="shared" si="8"/>
        <v>186114</v>
      </c>
    </row>
    <row r="504" spans="1:40" x14ac:dyDescent="0.25">
      <c r="A504" s="61" t="s">
        <v>182</v>
      </c>
      <c r="B504" s="61" t="s">
        <v>199</v>
      </c>
      <c r="C504" s="61" t="s">
        <v>1623</v>
      </c>
      <c r="D504" s="62">
        <v>93886</v>
      </c>
      <c r="E504" s="62">
        <v>91767</v>
      </c>
      <c r="F504" s="62">
        <v>12262</v>
      </c>
      <c r="G504" s="62">
        <v>11292</v>
      </c>
      <c r="H504" s="62">
        <v>11856</v>
      </c>
      <c r="I504" s="62">
        <v>10482</v>
      </c>
      <c r="J504" s="62">
        <v>8746</v>
      </c>
      <c r="K504" s="62">
        <v>6765</v>
      </c>
      <c r="L504" s="62">
        <v>5741</v>
      </c>
      <c r="M504" s="62">
        <v>5321</v>
      </c>
      <c r="N504" s="62">
        <v>4477</v>
      </c>
      <c r="O504" s="62">
        <v>4347</v>
      </c>
      <c r="P504" s="62">
        <v>3005</v>
      </c>
      <c r="Q504" s="62">
        <v>3364</v>
      </c>
      <c r="R504" s="62">
        <v>1782</v>
      </c>
      <c r="S504" s="62">
        <v>1831</v>
      </c>
      <c r="T504" s="62">
        <v>1159</v>
      </c>
      <c r="U504" s="62">
        <v>863</v>
      </c>
      <c r="V504" s="62">
        <v>593</v>
      </c>
      <c r="W504" s="62">
        <v>12590</v>
      </c>
      <c r="X504" s="62">
        <v>11347</v>
      </c>
      <c r="Y504" s="62">
        <v>12042</v>
      </c>
      <c r="Z504" s="62">
        <v>10419</v>
      </c>
      <c r="AA504" s="62">
        <v>9397</v>
      </c>
      <c r="AB504" s="62">
        <v>7058</v>
      </c>
      <c r="AC504" s="62">
        <v>5743</v>
      </c>
      <c r="AD504" s="62">
        <v>4904</v>
      </c>
      <c r="AE504" s="62">
        <v>3994</v>
      </c>
      <c r="AF504" s="62">
        <v>3694</v>
      </c>
      <c r="AG504" s="62">
        <v>2748</v>
      </c>
      <c r="AH504" s="62">
        <v>2892</v>
      </c>
      <c r="AI504" s="62">
        <v>1531</v>
      </c>
      <c r="AJ504" s="62">
        <v>1593</v>
      </c>
      <c r="AK504" s="62">
        <v>722</v>
      </c>
      <c r="AL504" s="62">
        <v>827</v>
      </c>
      <c r="AM504" s="62">
        <v>266</v>
      </c>
      <c r="AN504" s="61">
        <f t="shared" si="8"/>
        <v>185653</v>
      </c>
    </row>
    <row r="505" spans="1:40" hidden="1" x14ac:dyDescent="0.25">
      <c r="A505" s="61" t="s">
        <v>265</v>
      </c>
      <c r="B505" s="61" t="s">
        <v>270</v>
      </c>
      <c r="C505" s="61" t="s">
        <v>1020</v>
      </c>
      <c r="D505" s="62">
        <v>90873</v>
      </c>
      <c r="E505" s="62">
        <v>94750</v>
      </c>
      <c r="F505" s="62">
        <v>16024</v>
      </c>
      <c r="G505" s="62">
        <v>13488</v>
      </c>
      <c r="H505" s="62">
        <v>11791</v>
      </c>
      <c r="I505" s="62">
        <v>10063</v>
      </c>
      <c r="J505" s="62">
        <v>7394</v>
      </c>
      <c r="K505" s="62">
        <v>6870</v>
      </c>
      <c r="L505" s="62">
        <v>6006</v>
      </c>
      <c r="M505" s="62">
        <v>4856</v>
      </c>
      <c r="N505" s="62">
        <v>3578</v>
      </c>
      <c r="O505" s="62">
        <v>2724</v>
      </c>
      <c r="P505" s="62">
        <v>1921</v>
      </c>
      <c r="Q505" s="62">
        <v>1791</v>
      </c>
      <c r="R505" s="62">
        <v>1219</v>
      </c>
      <c r="S505" s="62">
        <v>1298</v>
      </c>
      <c r="T505" s="62">
        <v>777</v>
      </c>
      <c r="U505" s="62">
        <v>635</v>
      </c>
      <c r="V505" s="62">
        <v>438</v>
      </c>
      <c r="W505" s="62">
        <v>15475</v>
      </c>
      <c r="X505" s="62">
        <v>13144</v>
      </c>
      <c r="Y505" s="62">
        <v>12185</v>
      </c>
      <c r="Z505" s="62">
        <v>10794</v>
      </c>
      <c r="AA505" s="62">
        <v>7447</v>
      </c>
      <c r="AB505" s="62">
        <v>7663</v>
      </c>
      <c r="AC505" s="62">
        <v>6737</v>
      </c>
      <c r="AD505" s="62">
        <v>6205</v>
      </c>
      <c r="AE505" s="62">
        <v>4244</v>
      </c>
      <c r="AF505" s="62">
        <v>3352</v>
      </c>
      <c r="AG505" s="62">
        <v>2179</v>
      </c>
      <c r="AH505" s="62">
        <v>1767</v>
      </c>
      <c r="AI505" s="62">
        <v>984</v>
      </c>
      <c r="AJ505" s="62">
        <v>1072</v>
      </c>
      <c r="AK505" s="62">
        <v>638</v>
      </c>
      <c r="AL505" s="62">
        <v>534</v>
      </c>
      <c r="AM505" s="62">
        <v>330</v>
      </c>
      <c r="AN505" s="61">
        <f t="shared" si="8"/>
        <v>185623</v>
      </c>
    </row>
    <row r="506" spans="1:40" hidden="1" x14ac:dyDescent="0.25">
      <c r="A506" s="61" t="s">
        <v>381</v>
      </c>
      <c r="B506" s="61" t="s">
        <v>504</v>
      </c>
      <c r="C506" s="61" t="s">
        <v>1279</v>
      </c>
      <c r="D506" s="62">
        <v>89968</v>
      </c>
      <c r="E506" s="62">
        <v>95617</v>
      </c>
      <c r="F506" s="62">
        <v>17630</v>
      </c>
      <c r="G506" s="62">
        <v>13597</v>
      </c>
      <c r="H506" s="62">
        <v>11072</v>
      </c>
      <c r="I506" s="62">
        <v>9798</v>
      </c>
      <c r="J506" s="62">
        <v>7714</v>
      </c>
      <c r="K506" s="62">
        <v>6684</v>
      </c>
      <c r="L506" s="62">
        <v>5406</v>
      </c>
      <c r="M506" s="62">
        <v>4326</v>
      </c>
      <c r="N506" s="62">
        <v>3604</v>
      </c>
      <c r="O506" s="62">
        <v>2608</v>
      </c>
      <c r="P506" s="62">
        <v>2245</v>
      </c>
      <c r="Q506" s="62">
        <v>1398</v>
      </c>
      <c r="R506" s="62">
        <v>1380</v>
      </c>
      <c r="S506" s="62">
        <v>982</v>
      </c>
      <c r="T506" s="62">
        <v>710</v>
      </c>
      <c r="U506" s="62">
        <v>543</v>
      </c>
      <c r="V506" s="62">
        <v>271</v>
      </c>
      <c r="W506" s="62">
        <v>18600</v>
      </c>
      <c r="X506" s="62">
        <v>14380</v>
      </c>
      <c r="Y506" s="62">
        <v>12627</v>
      </c>
      <c r="Z506" s="62">
        <v>11364</v>
      </c>
      <c r="AA506" s="62">
        <v>8014</v>
      </c>
      <c r="AB506" s="62">
        <v>6522</v>
      </c>
      <c r="AC506" s="62">
        <v>5599</v>
      </c>
      <c r="AD506" s="62">
        <v>4770</v>
      </c>
      <c r="AE506" s="62">
        <v>3697</v>
      </c>
      <c r="AF506" s="62">
        <v>2883</v>
      </c>
      <c r="AG506" s="62">
        <v>2386</v>
      </c>
      <c r="AH506" s="62">
        <v>1376</v>
      </c>
      <c r="AI506" s="62">
        <v>1337</v>
      </c>
      <c r="AJ506" s="62">
        <v>764</v>
      </c>
      <c r="AK506" s="62">
        <v>597</v>
      </c>
      <c r="AL506" s="62">
        <v>376</v>
      </c>
      <c r="AM506" s="62">
        <v>325</v>
      </c>
      <c r="AN506" s="61">
        <f t="shared" si="8"/>
        <v>185585</v>
      </c>
    </row>
    <row r="507" spans="1:40" hidden="1" x14ac:dyDescent="0.25">
      <c r="A507" s="61" t="s">
        <v>305</v>
      </c>
      <c r="B507" s="61" t="s">
        <v>306</v>
      </c>
      <c r="C507" s="61" t="s">
        <v>1274</v>
      </c>
      <c r="D507" s="62">
        <v>90634</v>
      </c>
      <c r="E507" s="62">
        <v>94903</v>
      </c>
      <c r="F507" s="62">
        <v>17828</v>
      </c>
      <c r="G507" s="62">
        <v>14382</v>
      </c>
      <c r="H507" s="62">
        <v>10670</v>
      </c>
      <c r="I507" s="62">
        <v>9294</v>
      </c>
      <c r="J507" s="62">
        <v>8051</v>
      </c>
      <c r="K507" s="62">
        <v>6766</v>
      </c>
      <c r="L507" s="62">
        <v>5921</v>
      </c>
      <c r="M507" s="62">
        <v>4300</v>
      </c>
      <c r="N507" s="62">
        <v>3857</v>
      </c>
      <c r="O507" s="62">
        <v>2358</v>
      </c>
      <c r="P507" s="62">
        <v>2521</v>
      </c>
      <c r="Q507" s="62">
        <v>1054</v>
      </c>
      <c r="R507" s="62">
        <v>1387</v>
      </c>
      <c r="S507" s="62">
        <v>677</v>
      </c>
      <c r="T507" s="62">
        <v>930</v>
      </c>
      <c r="U507" s="62">
        <v>297</v>
      </c>
      <c r="V507" s="62">
        <v>341</v>
      </c>
      <c r="W507" s="62">
        <v>19744</v>
      </c>
      <c r="X507" s="62">
        <v>15462</v>
      </c>
      <c r="Y507" s="62">
        <v>11623</v>
      </c>
      <c r="Z507" s="62">
        <v>9498</v>
      </c>
      <c r="AA507" s="62">
        <v>6718</v>
      </c>
      <c r="AB507" s="62">
        <v>5952</v>
      </c>
      <c r="AC507" s="62">
        <v>5933</v>
      </c>
      <c r="AD507" s="62">
        <v>5028</v>
      </c>
      <c r="AE507" s="62">
        <v>4340</v>
      </c>
      <c r="AF507" s="62">
        <v>2723</v>
      </c>
      <c r="AG507" s="62">
        <v>2778</v>
      </c>
      <c r="AH507" s="62">
        <v>1242</v>
      </c>
      <c r="AI507" s="62">
        <v>1404</v>
      </c>
      <c r="AJ507" s="62">
        <v>716</v>
      </c>
      <c r="AK507" s="62">
        <v>1032</v>
      </c>
      <c r="AL507" s="62">
        <v>335</v>
      </c>
      <c r="AM507" s="62">
        <v>375</v>
      </c>
      <c r="AN507" s="61">
        <f t="shared" si="8"/>
        <v>185537</v>
      </c>
    </row>
    <row r="508" spans="1:40" hidden="1" x14ac:dyDescent="0.25">
      <c r="A508" s="61" t="s">
        <v>350</v>
      </c>
      <c r="B508" s="61" t="s">
        <v>393</v>
      </c>
      <c r="C508" s="61" t="s">
        <v>1467</v>
      </c>
      <c r="D508" s="62">
        <v>91262</v>
      </c>
      <c r="E508" s="62">
        <v>94252</v>
      </c>
      <c r="F508" s="62">
        <v>17176</v>
      </c>
      <c r="G508" s="62">
        <v>14881</v>
      </c>
      <c r="H508" s="62">
        <v>10213</v>
      </c>
      <c r="I508" s="62">
        <v>8585</v>
      </c>
      <c r="J508" s="62">
        <v>8180</v>
      </c>
      <c r="K508" s="62">
        <v>6783</v>
      </c>
      <c r="L508" s="62">
        <v>6458</v>
      </c>
      <c r="M508" s="62">
        <v>4108</v>
      </c>
      <c r="N508" s="62">
        <v>4488</v>
      </c>
      <c r="O508" s="62">
        <v>2043</v>
      </c>
      <c r="P508" s="62">
        <v>2641</v>
      </c>
      <c r="Q508" s="62">
        <v>1226</v>
      </c>
      <c r="R508" s="62">
        <v>1728</v>
      </c>
      <c r="S508" s="62">
        <v>804</v>
      </c>
      <c r="T508" s="62">
        <v>1145</v>
      </c>
      <c r="U508" s="62">
        <v>346</v>
      </c>
      <c r="V508" s="62">
        <v>457</v>
      </c>
      <c r="W508" s="62">
        <v>17619</v>
      </c>
      <c r="X508" s="62">
        <v>16363</v>
      </c>
      <c r="Y508" s="62">
        <v>11621</v>
      </c>
      <c r="Z508" s="62">
        <v>9499</v>
      </c>
      <c r="AA508" s="62">
        <v>5862</v>
      </c>
      <c r="AB508" s="62">
        <v>5836</v>
      </c>
      <c r="AC508" s="62">
        <v>5806</v>
      </c>
      <c r="AD508" s="62">
        <v>4470</v>
      </c>
      <c r="AE508" s="62">
        <v>4565</v>
      </c>
      <c r="AF508" s="62">
        <v>2675</v>
      </c>
      <c r="AG508" s="62">
        <v>3259</v>
      </c>
      <c r="AH508" s="62">
        <v>1720</v>
      </c>
      <c r="AI508" s="62">
        <v>2036</v>
      </c>
      <c r="AJ508" s="62">
        <v>878</v>
      </c>
      <c r="AK508" s="62">
        <v>1178</v>
      </c>
      <c r="AL508" s="62">
        <v>437</v>
      </c>
      <c r="AM508" s="62">
        <v>428</v>
      </c>
      <c r="AN508" s="61">
        <f t="shared" si="8"/>
        <v>185514</v>
      </c>
    </row>
    <row r="509" spans="1:40" hidden="1" x14ac:dyDescent="0.25">
      <c r="A509" s="61" t="s">
        <v>16</v>
      </c>
      <c r="B509" s="61" t="s">
        <v>20</v>
      </c>
      <c r="C509" s="61" t="s">
        <v>1667</v>
      </c>
      <c r="D509" s="62">
        <v>89186</v>
      </c>
      <c r="E509" s="62">
        <v>96116</v>
      </c>
      <c r="F509" s="62">
        <v>15752</v>
      </c>
      <c r="G509" s="62">
        <v>13070</v>
      </c>
      <c r="H509" s="62">
        <v>11237</v>
      </c>
      <c r="I509" s="62">
        <v>10509</v>
      </c>
      <c r="J509" s="62">
        <v>9056</v>
      </c>
      <c r="K509" s="62">
        <v>6567</v>
      </c>
      <c r="L509" s="62">
        <v>5422</v>
      </c>
      <c r="M509" s="62">
        <v>4166</v>
      </c>
      <c r="N509" s="62">
        <v>3587</v>
      </c>
      <c r="O509" s="62">
        <v>2403</v>
      </c>
      <c r="P509" s="62">
        <v>2114</v>
      </c>
      <c r="Q509" s="62">
        <v>1460</v>
      </c>
      <c r="R509" s="62">
        <v>1337</v>
      </c>
      <c r="S509" s="62">
        <v>903</v>
      </c>
      <c r="T509" s="62">
        <v>812</v>
      </c>
      <c r="U509" s="62">
        <v>454</v>
      </c>
      <c r="V509" s="62">
        <v>337</v>
      </c>
      <c r="W509" s="62">
        <v>16619</v>
      </c>
      <c r="X509" s="62">
        <v>14083</v>
      </c>
      <c r="Y509" s="62">
        <v>11854</v>
      </c>
      <c r="Z509" s="62">
        <v>9833</v>
      </c>
      <c r="AA509" s="62">
        <v>9838</v>
      </c>
      <c r="AB509" s="62">
        <v>7902</v>
      </c>
      <c r="AC509" s="62">
        <v>5824</v>
      </c>
      <c r="AD509" s="62">
        <v>5167</v>
      </c>
      <c r="AE509" s="62">
        <v>3991</v>
      </c>
      <c r="AF509" s="62">
        <v>3083</v>
      </c>
      <c r="AG509" s="62">
        <v>2303</v>
      </c>
      <c r="AH509" s="62">
        <v>1877</v>
      </c>
      <c r="AI509" s="62">
        <v>1262</v>
      </c>
      <c r="AJ509" s="62">
        <v>996</v>
      </c>
      <c r="AK509" s="62">
        <v>728</v>
      </c>
      <c r="AL509" s="62">
        <v>513</v>
      </c>
      <c r="AM509" s="62">
        <v>243</v>
      </c>
      <c r="AN509" s="61">
        <f t="shared" si="8"/>
        <v>185302</v>
      </c>
    </row>
    <row r="510" spans="1:40" hidden="1" x14ac:dyDescent="0.25">
      <c r="A510" s="61" t="s">
        <v>429</v>
      </c>
      <c r="B510" s="61" t="s">
        <v>438</v>
      </c>
      <c r="C510" s="61" t="s">
        <v>1179</v>
      </c>
      <c r="D510" s="62">
        <v>93555</v>
      </c>
      <c r="E510" s="62">
        <v>91647</v>
      </c>
      <c r="F510" s="62">
        <v>18105</v>
      </c>
      <c r="G510" s="62">
        <v>15359</v>
      </c>
      <c r="H510" s="62">
        <v>11634</v>
      </c>
      <c r="I510" s="62">
        <v>9523</v>
      </c>
      <c r="J510" s="62">
        <v>7556</v>
      </c>
      <c r="K510" s="62">
        <v>6596</v>
      </c>
      <c r="L510" s="62">
        <v>5646</v>
      </c>
      <c r="M510" s="62">
        <v>4080</v>
      </c>
      <c r="N510" s="62">
        <v>4261</v>
      </c>
      <c r="O510" s="62">
        <v>2297</v>
      </c>
      <c r="P510" s="62">
        <v>2514</v>
      </c>
      <c r="Q510" s="62">
        <v>1537</v>
      </c>
      <c r="R510" s="62">
        <v>1671</v>
      </c>
      <c r="S510" s="62">
        <v>951</v>
      </c>
      <c r="T510" s="62">
        <v>1042</v>
      </c>
      <c r="U510" s="62">
        <v>463</v>
      </c>
      <c r="V510" s="62">
        <v>320</v>
      </c>
      <c r="W510" s="62">
        <v>19069</v>
      </c>
      <c r="X510" s="62">
        <v>15296</v>
      </c>
      <c r="Y510" s="62">
        <v>11001</v>
      </c>
      <c r="Z510" s="62">
        <v>8386</v>
      </c>
      <c r="AA510" s="62">
        <v>5664</v>
      </c>
      <c r="AB510" s="62">
        <v>5790</v>
      </c>
      <c r="AC510" s="62">
        <v>5473</v>
      </c>
      <c r="AD510" s="62">
        <v>4692</v>
      </c>
      <c r="AE510" s="62">
        <v>4171</v>
      </c>
      <c r="AF510" s="62">
        <v>2789</v>
      </c>
      <c r="AG510" s="62">
        <v>2738</v>
      </c>
      <c r="AH510" s="62">
        <v>2089</v>
      </c>
      <c r="AI510" s="62">
        <v>1778</v>
      </c>
      <c r="AJ510" s="62">
        <v>1109</v>
      </c>
      <c r="AK510" s="62">
        <v>866</v>
      </c>
      <c r="AL510" s="62">
        <v>463</v>
      </c>
      <c r="AM510" s="62">
        <v>273</v>
      </c>
      <c r="AN510" s="61">
        <f t="shared" si="8"/>
        <v>185202</v>
      </c>
    </row>
    <row r="511" spans="1:40" hidden="1" x14ac:dyDescent="0.25">
      <c r="A511" s="61" t="s">
        <v>574</v>
      </c>
      <c r="B511" s="61" t="s">
        <v>2359</v>
      </c>
      <c r="C511" s="61" t="s">
        <v>1408</v>
      </c>
      <c r="D511" s="62">
        <v>89925</v>
      </c>
      <c r="E511" s="62">
        <v>94742</v>
      </c>
      <c r="F511" s="62">
        <v>10718</v>
      </c>
      <c r="G511" s="62">
        <v>11536</v>
      </c>
      <c r="H511" s="62">
        <v>12189</v>
      </c>
      <c r="I511" s="62">
        <v>10609</v>
      </c>
      <c r="J511" s="62">
        <v>7468</v>
      </c>
      <c r="K511" s="62">
        <v>6502</v>
      </c>
      <c r="L511" s="62">
        <v>5785</v>
      </c>
      <c r="M511" s="62">
        <v>6182</v>
      </c>
      <c r="N511" s="62">
        <v>4610</v>
      </c>
      <c r="O511" s="62">
        <v>3987</v>
      </c>
      <c r="P511" s="62">
        <v>2453</v>
      </c>
      <c r="Q511" s="62">
        <v>3501</v>
      </c>
      <c r="R511" s="62">
        <v>1801</v>
      </c>
      <c r="S511" s="62">
        <v>1554</v>
      </c>
      <c r="T511" s="62">
        <v>590</v>
      </c>
      <c r="U511" s="62">
        <v>240</v>
      </c>
      <c r="V511" s="62">
        <v>200</v>
      </c>
      <c r="W511" s="62">
        <v>11557</v>
      </c>
      <c r="X511" s="62">
        <v>12899</v>
      </c>
      <c r="Y511" s="62">
        <v>13054</v>
      </c>
      <c r="Z511" s="62">
        <v>11445</v>
      </c>
      <c r="AA511" s="62">
        <v>8530</v>
      </c>
      <c r="AB511" s="62">
        <v>7190</v>
      </c>
      <c r="AC511" s="62">
        <v>5398</v>
      </c>
      <c r="AD511" s="62">
        <v>5479</v>
      </c>
      <c r="AE511" s="62">
        <v>5052</v>
      </c>
      <c r="AF511" s="62">
        <v>3756</v>
      </c>
      <c r="AG511" s="62">
        <v>3016</v>
      </c>
      <c r="AH511" s="62">
        <v>2809</v>
      </c>
      <c r="AI511" s="62">
        <v>1618</v>
      </c>
      <c r="AJ511" s="62">
        <v>1465</v>
      </c>
      <c r="AK511" s="62">
        <v>881</v>
      </c>
      <c r="AL511" s="62">
        <v>370</v>
      </c>
      <c r="AM511" s="62">
        <v>223</v>
      </c>
      <c r="AN511" s="61">
        <f t="shared" si="8"/>
        <v>184667</v>
      </c>
    </row>
    <row r="512" spans="1:40" hidden="1" x14ac:dyDescent="0.25">
      <c r="A512" s="61" t="s">
        <v>254</v>
      </c>
      <c r="B512" s="61" t="s">
        <v>262</v>
      </c>
      <c r="C512" s="61" t="s">
        <v>1590</v>
      </c>
      <c r="D512" s="62">
        <v>94463</v>
      </c>
      <c r="E512" s="62">
        <v>90150</v>
      </c>
      <c r="F512" s="62">
        <v>8921</v>
      </c>
      <c r="G512" s="62">
        <v>9552</v>
      </c>
      <c r="H512" s="62">
        <v>11816</v>
      </c>
      <c r="I512" s="62">
        <v>11763</v>
      </c>
      <c r="J512" s="62">
        <v>8333</v>
      </c>
      <c r="K512" s="62">
        <v>6554</v>
      </c>
      <c r="L512" s="62">
        <v>5614</v>
      </c>
      <c r="M512" s="62">
        <v>5618</v>
      </c>
      <c r="N512" s="62">
        <v>4999</v>
      </c>
      <c r="O512" s="62">
        <v>5032</v>
      </c>
      <c r="P512" s="62">
        <v>3761</v>
      </c>
      <c r="Q512" s="62">
        <v>3819</v>
      </c>
      <c r="R512" s="62">
        <v>2804</v>
      </c>
      <c r="S512" s="62">
        <v>2817</v>
      </c>
      <c r="T512" s="62">
        <v>1500</v>
      </c>
      <c r="U512" s="62">
        <v>1014</v>
      </c>
      <c r="V512" s="62">
        <v>546</v>
      </c>
      <c r="W512" s="62">
        <v>9161</v>
      </c>
      <c r="X512" s="62">
        <v>9792</v>
      </c>
      <c r="Y512" s="62">
        <v>11803</v>
      </c>
      <c r="Z512" s="62">
        <v>11351</v>
      </c>
      <c r="AA512" s="62">
        <v>9123</v>
      </c>
      <c r="AB512" s="62">
        <v>6620</v>
      </c>
      <c r="AC512" s="62">
        <v>4844</v>
      </c>
      <c r="AD512" s="62">
        <v>4390</v>
      </c>
      <c r="AE512" s="62">
        <v>4268</v>
      </c>
      <c r="AF512" s="62">
        <v>4177</v>
      </c>
      <c r="AG512" s="62">
        <v>3308</v>
      </c>
      <c r="AH512" s="62">
        <v>3309</v>
      </c>
      <c r="AI512" s="62">
        <v>2402</v>
      </c>
      <c r="AJ512" s="62">
        <v>2566</v>
      </c>
      <c r="AK512" s="62">
        <v>1517</v>
      </c>
      <c r="AL512" s="62">
        <v>1057</v>
      </c>
      <c r="AM512" s="62">
        <v>462</v>
      </c>
      <c r="AN512" s="61">
        <f t="shared" si="8"/>
        <v>184613</v>
      </c>
    </row>
    <row r="513" spans="1:40" x14ac:dyDescent="0.25">
      <c r="A513" s="61" t="s">
        <v>182</v>
      </c>
      <c r="B513" s="61" t="s">
        <v>207</v>
      </c>
      <c r="C513" s="61" t="s">
        <v>1412</v>
      </c>
      <c r="D513" s="62">
        <v>88452</v>
      </c>
      <c r="E513" s="62">
        <v>96060</v>
      </c>
      <c r="F513" s="62">
        <v>10722</v>
      </c>
      <c r="G513" s="62">
        <v>11220</v>
      </c>
      <c r="H513" s="62">
        <v>11350</v>
      </c>
      <c r="I513" s="62">
        <v>9962</v>
      </c>
      <c r="J513" s="62">
        <v>7174</v>
      </c>
      <c r="K513" s="62">
        <v>6419</v>
      </c>
      <c r="L513" s="62">
        <v>5802</v>
      </c>
      <c r="M513" s="62">
        <v>5933</v>
      </c>
      <c r="N513" s="62">
        <v>4625</v>
      </c>
      <c r="O513" s="62">
        <v>4262</v>
      </c>
      <c r="P513" s="62">
        <v>3047</v>
      </c>
      <c r="Q513" s="62">
        <v>2806</v>
      </c>
      <c r="R513" s="62">
        <v>1555</v>
      </c>
      <c r="S513" s="62">
        <v>1761</v>
      </c>
      <c r="T513" s="62">
        <v>750</v>
      </c>
      <c r="U513" s="62">
        <v>696</v>
      </c>
      <c r="V513" s="62">
        <v>368</v>
      </c>
      <c r="W513" s="62">
        <v>11471</v>
      </c>
      <c r="X513" s="62">
        <v>12123</v>
      </c>
      <c r="Y513" s="62">
        <v>12122</v>
      </c>
      <c r="Z513" s="62">
        <v>11253</v>
      </c>
      <c r="AA513" s="62">
        <v>8922</v>
      </c>
      <c r="AB513" s="62">
        <v>7354</v>
      </c>
      <c r="AC513" s="62">
        <v>6287</v>
      </c>
      <c r="AD513" s="62">
        <v>6027</v>
      </c>
      <c r="AE513" s="62">
        <v>5368</v>
      </c>
      <c r="AF513" s="62">
        <v>4536</v>
      </c>
      <c r="AG513" s="62">
        <v>3394</v>
      </c>
      <c r="AH513" s="62">
        <v>2671</v>
      </c>
      <c r="AI513" s="62">
        <v>1568</v>
      </c>
      <c r="AJ513" s="62">
        <v>1125</v>
      </c>
      <c r="AK513" s="62">
        <v>796</v>
      </c>
      <c r="AL513" s="62">
        <v>517</v>
      </c>
      <c r="AM513" s="62">
        <v>526</v>
      </c>
      <c r="AN513" s="61">
        <f t="shared" si="8"/>
        <v>184512</v>
      </c>
    </row>
    <row r="514" spans="1:40" hidden="1" x14ac:dyDescent="0.25">
      <c r="A514" s="61" t="s">
        <v>395</v>
      </c>
      <c r="B514" s="61" t="s">
        <v>419</v>
      </c>
      <c r="C514" s="61" t="s">
        <v>1310</v>
      </c>
      <c r="D514" s="62">
        <v>90785</v>
      </c>
      <c r="E514" s="62">
        <v>93448</v>
      </c>
      <c r="F514" s="62">
        <v>18573</v>
      </c>
      <c r="G514" s="62">
        <v>14440</v>
      </c>
      <c r="H514" s="62">
        <v>10677</v>
      </c>
      <c r="I514" s="62">
        <v>9271</v>
      </c>
      <c r="J514" s="62">
        <v>8165</v>
      </c>
      <c r="K514" s="62">
        <v>6599</v>
      </c>
      <c r="L514" s="62">
        <v>5298</v>
      </c>
      <c r="M514" s="62">
        <v>3991</v>
      </c>
      <c r="N514" s="62">
        <v>3795</v>
      </c>
      <c r="O514" s="62">
        <v>2191</v>
      </c>
      <c r="P514" s="62">
        <v>2463</v>
      </c>
      <c r="Q514" s="62">
        <v>1414</v>
      </c>
      <c r="R514" s="62">
        <v>1579</v>
      </c>
      <c r="S514" s="62">
        <v>723</v>
      </c>
      <c r="T514" s="62">
        <v>880</v>
      </c>
      <c r="U514" s="62">
        <v>326</v>
      </c>
      <c r="V514" s="62">
        <v>400</v>
      </c>
      <c r="W514" s="62">
        <v>19702</v>
      </c>
      <c r="X514" s="62">
        <v>14904</v>
      </c>
      <c r="Y514" s="62">
        <v>11741</v>
      </c>
      <c r="Z514" s="62">
        <v>8870</v>
      </c>
      <c r="AA514" s="62">
        <v>6459</v>
      </c>
      <c r="AB514" s="62">
        <v>6439</v>
      </c>
      <c r="AC514" s="62">
        <v>5857</v>
      </c>
      <c r="AD514" s="62">
        <v>4955</v>
      </c>
      <c r="AE514" s="62">
        <v>3948</v>
      </c>
      <c r="AF514" s="62">
        <v>2683</v>
      </c>
      <c r="AG514" s="62">
        <v>2447</v>
      </c>
      <c r="AH514" s="62">
        <v>1597</v>
      </c>
      <c r="AI514" s="62">
        <v>1460</v>
      </c>
      <c r="AJ514" s="62">
        <v>802</v>
      </c>
      <c r="AK514" s="62">
        <v>842</v>
      </c>
      <c r="AL514" s="62">
        <v>377</v>
      </c>
      <c r="AM514" s="62">
        <v>365</v>
      </c>
      <c r="AN514" s="61">
        <f t="shared" ref="AN514:AN577" si="9">SUM(F514:AM514)</f>
        <v>184233</v>
      </c>
    </row>
    <row r="515" spans="1:40" hidden="1" x14ac:dyDescent="0.25">
      <c r="A515" s="61" t="s">
        <v>450</v>
      </c>
      <c r="B515" s="61" t="s">
        <v>458</v>
      </c>
      <c r="C515" s="61" t="s">
        <v>1874</v>
      </c>
      <c r="D515" s="62">
        <v>91306</v>
      </c>
      <c r="E515" s="62">
        <v>92645</v>
      </c>
      <c r="F515" s="62">
        <v>17274</v>
      </c>
      <c r="G515" s="62">
        <v>13071</v>
      </c>
      <c r="H515" s="62">
        <v>10995</v>
      </c>
      <c r="I515" s="62">
        <v>9558</v>
      </c>
      <c r="J515" s="62">
        <v>7637</v>
      </c>
      <c r="K515" s="62">
        <v>6721</v>
      </c>
      <c r="L515" s="62">
        <v>5582</v>
      </c>
      <c r="M515" s="62">
        <v>4577</v>
      </c>
      <c r="N515" s="62">
        <v>3803</v>
      </c>
      <c r="O515" s="62">
        <v>2968</v>
      </c>
      <c r="P515" s="62">
        <v>2381</v>
      </c>
      <c r="Q515" s="62">
        <v>2170</v>
      </c>
      <c r="R515" s="62">
        <v>1456</v>
      </c>
      <c r="S515" s="62">
        <v>1317</v>
      </c>
      <c r="T515" s="62">
        <v>832</v>
      </c>
      <c r="U515" s="62">
        <v>594</v>
      </c>
      <c r="V515" s="62">
        <v>370</v>
      </c>
      <c r="W515" s="62">
        <v>17821</v>
      </c>
      <c r="X515" s="62">
        <v>13673</v>
      </c>
      <c r="Y515" s="62">
        <v>11506</v>
      </c>
      <c r="Z515" s="62">
        <v>9964</v>
      </c>
      <c r="AA515" s="62">
        <v>7626</v>
      </c>
      <c r="AB515" s="62">
        <v>6354</v>
      </c>
      <c r="AC515" s="62">
        <v>5097</v>
      </c>
      <c r="AD515" s="62">
        <v>4883</v>
      </c>
      <c r="AE515" s="62">
        <v>3952</v>
      </c>
      <c r="AF515" s="62">
        <v>3122</v>
      </c>
      <c r="AG515" s="62">
        <v>2436</v>
      </c>
      <c r="AH515" s="62">
        <v>1888</v>
      </c>
      <c r="AI515" s="62">
        <v>1592</v>
      </c>
      <c r="AJ515" s="62">
        <v>1337</v>
      </c>
      <c r="AK515" s="62">
        <v>694</v>
      </c>
      <c r="AL515" s="62">
        <v>474</v>
      </c>
      <c r="AM515" s="62">
        <v>226</v>
      </c>
      <c r="AN515" s="61">
        <f t="shared" si="9"/>
        <v>183951</v>
      </c>
    </row>
    <row r="516" spans="1:40" hidden="1" x14ac:dyDescent="0.25">
      <c r="A516" s="61" t="s">
        <v>595</v>
      </c>
      <c r="B516" s="61" t="s">
        <v>596</v>
      </c>
      <c r="C516" s="61" t="s">
        <v>1077</v>
      </c>
      <c r="D516" s="62">
        <v>92066</v>
      </c>
      <c r="E516" s="62">
        <v>91838</v>
      </c>
      <c r="F516" s="62">
        <v>8681</v>
      </c>
      <c r="G516" s="62">
        <v>10443</v>
      </c>
      <c r="H516" s="62">
        <v>10986</v>
      </c>
      <c r="I516" s="62">
        <v>10474</v>
      </c>
      <c r="J516" s="62">
        <v>9151</v>
      </c>
      <c r="K516" s="62">
        <v>7337</v>
      </c>
      <c r="L516" s="62">
        <v>5680</v>
      </c>
      <c r="M516" s="62">
        <v>5812</v>
      </c>
      <c r="N516" s="62">
        <v>4382</v>
      </c>
      <c r="O516" s="62">
        <v>4514</v>
      </c>
      <c r="P516" s="62">
        <v>3035</v>
      </c>
      <c r="Q516" s="62">
        <v>3777</v>
      </c>
      <c r="R516" s="62">
        <v>2386</v>
      </c>
      <c r="S516" s="62">
        <v>2715</v>
      </c>
      <c r="T516" s="62">
        <v>1249</v>
      </c>
      <c r="U516" s="62">
        <v>951</v>
      </c>
      <c r="V516" s="62">
        <v>493</v>
      </c>
      <c r="W516" s="62">
        <v>9009</v>
      </c>
      <c r="X516" s="62">
        <v>10467</v>
      </c>
      <c r="Y516" s="62">
        <v>10887</v>
      </c>
      <c r="Z516" s="62">
        <v>11268</v>
      </c>
      <c r="AA516" s="62">
        <v>10194</v>
      </c>
      <c r="AB516" s="62">
        <v>7726</v>
      </c>
      <c r="AC516" s="62">
        <v>5790</v>
      </c>
      <c r="AD516" s="62">
        <v>5018</v>
      </c>
      <c r="AE516" s="62">
        <v>4810</v>
      </c>
      <c r="AF516" s="62">
        <v>3949</v>
      </c>
      <c r="AG516" s="62">
        <v>3142</v>
      </c>
      <c r="AH516" s="62">
        <v>2691</v>
      </c>
      <c r="AI516" s="62">
        <v>2131</v>
      </c>
      <c r="AJ516" s="62">
        <v>2226</v>
      </c>
      <c r="AK516" s="62">
        <v>1271</v>
      </c>
      <c r="AL516" s="62">
        <v>838</v>
      </c>
      <c r="AM516" s="62">
        <v>421</v>
      </c>
      <c r="AN516" s="61">
        <f t="shared" si="9"/>
        <v>183904</v>
      </c>
    </row>
    <row r="517" spans="1:40" hidden="1" x14ac:dyDescent="0.25">
      <c r="A517" s="61" t="s">
        <v>282</v>
      </c>
      <c r="B517" s="61" t="s">
        <v>294</v>
      </c>
      <c r="C517" s="61" t="s">
        <v>1810</v>
      </c>
      <c r="D517" s="62">
        <v>90470</v>
      </c>
      <c r="E517" s="62">
        <v>93120</v>
      </c>
      <c r="F517" s="62">
        <v>10387</v>
      </c>
      <c r="G517" s="62">
        <v>11053</v>
      </c>
      <c r="H517" s="62">
        <v>11341</v>
      </c>
      <c r="I517" s="62">
        <v>10209</v>
      </c>
      <c r="J517" s="62">
        <v>7891</v>
      </c>
      <c r="K517" s="62">
        <v>6596</v>
      </c>
      <c r="L517" s="62">
        <v>5928</v>
      </c>
      <c r="M517" s="62">
        <v>6049</v>
      </c>
      <c r="N517" s="62">
        <v>4749</v>
      </c>
      <c r="O517" s="62">
        <v>4304</v>
      </c>
      <c r="P517" s="62">
        <v>3012</v>
      </c>
      <c r="Q517" s="62">
        <v>3121</v>
      </c>
      <c r="R517" s="62">
        <v>1901</v>
      </c>
      <c r="S517" s="62">
        <v>1943</v>
      </c>
      <c r="T517" s="62">
        <v>896</v>
      </c>
      <c r="U517" s="62">
        <v>625</v>
      </c>
      <c r="V517" s="62">
        <v>465</v>
      </c>
      <c r="W517" s="62">
        <v>11408</v>
      </c>
      <c r="X517" s="62">
        <v>11917</v>
      </c>
      <c r="Y517" s="62">
        <v>12224</v>
      </c>
      <c r="Z517" s="62">
        <v>11399</v>
      </c>
      <c r="AA517" s="62">
        <v>9150</v>
      </c>
      <c r="AB517" s="62">
        <v>6713</v>
      </c>
      <c r="AC517" s="62">
        <v>5263</v>
      </c>
      <c r="AD517" s="62">
        <v>4805</v>
      </c>
      <c r="AE517" s="62">
        <v>4599</v>
      </c>
      <c r="AF517" s="62">
        <v>4209</v>
      </c>
      <c r="AG517" s="62">
        <v>3034</v>
      </c>
      <c r="AH517" s="62">
        <v>3027</v>
      </c>
      <c r="AI517" s="62">
        <v>2001</v>
      </c>
      <c r="AJ517" s="62">
        <v>1322</v>
      </c>
      <c r="AK517" s="62">
        <v>992</v>
      </c>
      <c r="AL517" s="62">
        <v>673</v>
      </c>
      <c r="AM517" s="62">
        <v>384</v>
      </c>
      <c r="AN517" s="61">
        <f t="shared" si="9"/>
        <v>183590</v>
      </c>
    </row>
    <row r="518" spans="1:40" hidden="1" x14ac:dyDescent="0.25">
      <c r="A518" s="61" t="s">
        <v>305</v>
      </c>
      <c r="B518" s="61" t="s">
        <v>311</v>
      </c>
      <c r="C518" s="61" t="s">
        <v>1291</v>
      </c>
      <c r="D518" s="62">
        <v>92054</v>
      </c>
      <c r="E518" s="62">
        <v>91315</v>
      </c>
      <c r="F518" s="62">
        <v>17825</v>
      </c>
      <c r="G518" s="62">
        <v>14109</v>
      </c>
      <c r="H518" s="62">
        <v>9924</v>
      </c>
      <c r="I518" s="62">
        <v>8848</v>
      </c>
      <c r="J518" s="62">
        <v>8175</v>
      </c>
      <c r="K518" s="62">
        <v>6924</v>
      </c>
      <c r="L518" s="62">
        <v>6596</v>
      </c>
      <c r="M518" s="62">
        <v>4378</v>
      </c>
      <c r="N518" s="62">
        <v>4510</v>
      </c>
      <c r="O518" s="62">
        <v>2377</v>
      </c>
      <c r="P518" s="62">
        <v>2722</v>
      </c>
      <c r="Q518" s="62">
        <v>1307</v>
      </c>
      <c r="R518" s="62">
        <v>1699</v>
      </c>
      <c r="S518" s="62">
        <v>729</v>
      </c>
      <c r="T518" s="62">
        <v>1099</v>
      </c>
      <c r="U518" s="62">
        <v>347</v>
      </c>
      <c r="V518" s="62">
        <v>485</v>
      </c>
      <c r="W518" s="62">
        <v>19718</v>
      </c>
      <c r="X518" s="62">
        <v>14437</v>
      </c>
      <c r="Y518" s="62">
        <v>10292</v>
      </c>
      <c r="Z518" s="62">
        <v>8035</v>
      </c>
      <c r="AA518" s="62">
        <v>5821</v>
      </c>
      <c r="AB518" s="62">
        <v>5226</v>
      </c>
      <c r="AC518" s="62">
        <v>6281</v>
      </c>
      <c r="AD518" s="62">
        <v>4532</v>
      </c>
      <c r="AE518" s="62">
        <v>4831</v>
      </c>
      <c r="AF518" s="62">
        <v>2771</v>
      </c>
      <c r="AG518" s="62">
        <v>3247</v>
      </c>
      <c r="AH518" s="62">
        <v>1361</v>
      </c>
      <c r="AI518" s="62">
        <v>2064</v>
      </c>
      <c r="AJ518" s="62">
        <v>616</v>
      </c>
      <c r="AK518" s="62">
        <v>1342</v>
      </c>
      <c r="AL518" s="62">
        <v>302</v>
      </c>
      <c r="AM518" s="62">
        <v>439</v>
      </c>
      <c r="AN518" s="61">
        <f t="shared" si="9"/>
        <v>183369</v>
      </c>
    </row>
    <row r="519" spans="1:40" hidden="1" x14ac:dyDescent="0.25">
      <c r="A519" s="61" t="s">
        <v>429</v>
      </c>
      <c r="B519" s="61" t="s">
        <v>436</v>
      </c>
      <c r="C519" s="61" t="s">
        <v>1239</v>
      </c>
      <c r="D519" s="62">
        <v>91180</v>
      </c>
      <c r="E519" s="62">
        <v>91654</v>
      </c>
      <c r="F519" s="62">
        <v>17438</v>
      </c>
      <c r="G519" s="62">
        <v>15500</v>
      </c>
      <c r="H519" s="62">
        <v>10496</v>
      </c>
      <c r="I519" s="62">
        <v>8780</v>
      </c>
      <c r="J519" s="62">
        <v>8028</v>
      </c>
      <c r="K519" s="62">
        <v>6882</v>
      </c>
      <c r="L519" s="62">
        <v>5866</v>
      </c>
      <c r="M519" s="62">
        <v>4185</v>
      </c>
      <c r="N519" s="62">
        <v>3888</v>
      </c>
      <c r="O519" s="62">
        <v>2187</v>
      </c>
      <c r="P519" s="62">
        <v>2502</v>
      </c>
      <c r="Q519" s="62">
        <v>1405</v>
      </c>
      <c r="R519" s="62">
        <v>1558</v>
      </c>
      <c r="S519" s="62">
        <v>827</v>
      </c>
      <c r="T519" s="62">
        <v>925</v>
      </c>
      <c r="U519" s="62">
        <v>380</v>
      </c>
      <c r="V519" s="62">
        <v>333</v>
      </c>
      <c r="W519" s="62">
        <v>18717</v>
      </c>
      <c r="X519" s="62">
        <v>15334</v>
      </c>
      <c r="Y519" s="62">
        <v>11218</v>
      </c>
      <c r="Z519" s="62">
        <v>8893</v>
      </c>
      <c r="AA519" s="62">
        <v>6473</v>
      </c>
      <c r="AB519" s="62">
        <v>6220</v>
      </c>
      <c r="AC519" s="62">
        <v>5658</v>
      </c>
      <c r="AD519" s="62">
        <v>4592</v>
      </c>
      <c r="AE519" s="62">
        <v>3783</v>
      </c>
      <c r="AF519" s="62">
        <v>2655</v>
      </c>
      <c r="AG519" s="62">
        <v>2433</v>
      </c>
      <c r="AH519" s="62">
        <v>1858</v>
      </c>
      <c r="AI519" s="62">
        <v>1541</v>
      </c>
      <c r="AJ519" s="62">
        <v>908</v>
      </c>
      <c r="AK519" s="62">
        <v>708</v>
      </c>
      <c r="AL519" s="62">
        <v>398</v>
      </c>
      <c r="AM519" s="62">
        <v>265</v>
      </c>
      <c r="AN519" s="61">
        <f t="shared" si="9"/>
        <v>182834</v>
      </c>
    </row>
    <row r="520" spans="1:40" hidden="1" x14ac:dyDescent="0.25">
      <c r="A520" s="61" t="s">
        <v>166</v>
      </c>
      <c r="B520" s="61" t="s">
        <v>1453</v>
      </c>
      <c r="C520" s="61" t="s">
        <v>1135</v>
      </c>
      <c r="D520" s="62">
        <v>88893</v>
      </c>
      <c r="E520" s="62">
        <v>93863</v>
      </c>
      <c r="F520" s="62">
        <v>10103</v>
      </c>
      <c r="G520" s="62">
        <v>9546</v>
      </c>
      <c r="H520" s="62">
        <v>12159</v>
      </c>
      <c r="I520" s="62">
        <v>12234</v>
      </c>
      <c r="J520" s="62">
        <v>11907</v>
      </c>
      <c r="K520" s="62">
        <v>8089</v>
      </c>
      <c r="L520" s="62">
        <v>5927</v>
      </c>
      <c r="M520" s="62">
        <v>5110</v>
      </c>
      <c r="N520" s="62">
        <v>3832</v>
      </c>
      <c r="O520" s="62">
        <v>3081</v>
      </c>
      <c r="P520" s="62">
        <v>1996</v>
      </c>
      <c r="Q520" s="62">
        <v>1647</v>
      </c>
      <c r="R520" s="62">
        <v>1147</v>
      </c>
      <c r="S520" s="62">
        <v>916</v>
      </c>
      <c r="T520" s="62">
        <v>613</v>
      </c>
      <c r="U520" s="62">
        <v>394</v>
      </c>
      <c r="V520" s="62">
        <v>192</v>
      </c>
      <c r="W520" s="62">
        <v>10276</v>
      </c>
      <c r="X520" s="62">
        <v>9493</v>
      </c>
      <c r="Y520" s="62">
        <v>10248</v>
      </c>
      <c r="Z520" s="62">
        <v>9790</v>
      </c>
      <c r="AA520" s="62">
        <v>12865</v>
      </c>
      <c r="AB520" s="62">
        <v>10812</v>
      </c>
      <c r="AC520" s="62">
        <v>6922</v>
      </c>
      <c r="AD520" s="62">
        <v>6314</v>
      </c>
      <c r="AE520" s="62">
        <v>5027</v>
      </c>
      <c r="AF520" s="62">
        <v>4662</v>
      </c>
      <c r="AG520" s="62">
        <v>2564</v>
      </c>
      <c r="AH520" s="62">
        <v>2467</v>
      </c>
      <c r="AI520" s="62">
        <v>967</v>
      </c>
      <c r="AJ520" s="62">
        <v>760</v>
      </c>
      <c r="AK520" s="62">
        <v>326</v>
      </c>
      <c r="AL520" s="62">
        <v>249</v>
      </c>
      <c r="AM520" s="62">
        <v>121</v>
      </c>
      <c r="AN520" s="61">
        <f t="shared" si="9"/>
        <v>182756</v>
      </c>
    </row>
    <row r="521" spans="1:40" hidden="1" x14ac:dyDescent="0.25">
      <c r="A521" s="61" t="s">
        <v>208</v>
      </c>
      <c r="B521" s="61" t="s">
        <v>212</v>
      </c>
      <c r="C521" s="61" t="s">
        <v>1651</v>
      </c>
      <c r="D521" s="62">
        <v>94857</v>
      </c>
      <c r="E521" s="62">
        <v>87163</v>
      </c>
      <c r="F521" s="62">
        <v>13114</v>
      </c>
      <c r="G521" s="62">
        <v>12946</v>
      </c>
      <c r="H521" s="62">
        <v>12370</v>
      </c>
      <c r="I521" s="62">
        <v>11025</v>
      </c>
      <c r="J521" s="62">
        <v>7292</v>
      </c>
      <c r="K521" s="62">
        <v>6273</v>
      </c>
      <c r="L521" s="62">
        <v>5944</v>
      </c>
      <c r="M521" s="62">
        <v>5629</v>
      </c>
      <c r="N521" s="62">
        <v>4787</v>
      </c>
      <c r="O521" s="62">
        <v>4067</v>
      </c>
      <c r="P521" s="62">
        <v>3024</v>
      </c>
      <c r="Q521" s="62">
        <v>2607</v>
      </c>
      <c r="R521" s="62">
        <v>2085</v>
      </c>
      <c r="S521" s="62">
        <v>1672</v>
      </c>
      <c r="T521" s="62">
        <v>1002</v>
      </c>
      <c r="U521" s="62">
        <v>643</v>
      </c>
      <c r="V521" s="62">
        <v>377</v>
      </c>
      <c r="W521" s="62">
        <v>13226</v>
      </c>
      <c r="X521" s="62">
        <v>13214</v>
      </c>
      <c r="Y521" s="62">
        <v>12445</v>
      </c>
      <c r="Z521" s="62">
        <v>10246</v>
      </c>
      <c r="AA521" s="62">
        <v>7234</v>
      </c>
      <c r="AB521" s="62">
        <v>5196</v>
      </c>
      <c r="AC521" s="62">
        <v>4372</v>
      </c>
      <c r="AD521" s="62">
        <v>4191</v>
      </c>
      <c r="AE521" s="62">
        <v>4033</v>
      </c>
      <c r="AF521" s="62">
        <v>3417</v>
      </c>
      <c r="AG521" s="62">
        <v>2735</v>
      </c>
      <c r="AH521" s="62">
        <v>2013</v>
      </c>
      <c r="AI521" s="62">
        <v>1760</v>
      </c>
      <c r="AJ521" s="62">
        <v>1476</v>
      </c>
      <c r="AK521" s="62">
        <v>735</v>
      </c>
      <c r="AL521" s="62">
        <v>536</v>
      </c>
      <c r="AM521" s="62">
        <v>334</v>
      </c>
      <c r="AN521" s="61">
        <f t="shared" si="9"/>
        <v>182020</v>
      </c>
    </row>
    <row r="522" spans="1:40" hidden="1" x14ac:dyDescent="0.25">
      <c r="A522" s="61" t="s">
        <v>696</v>
      </c>
      <c r="B522" s="61" t="s">
        <v>711</v>
      </c>
      <c r="C522" s="61" t="s">
        <v>1443</v>
      </c>
      <c r="D522" s="62">
        <v>87633</v>
      </c>
      <c r="E522" s="62">
        <v>93822</v>
      </c>
      <c r="F522" s="62">
        <v>15736</v>
      </c>
      <c r="G522" s="62">
        <v>13560</v>
      </c>
      <c r="H522" s="62">
        <v>9790</v>
      </c>
      <c r="I522" s="62">
        <v>9423</v>
      </c>
      <c r="J522" s="62">
        <v>8927</v>
      </c>
      <c r="K522" s="62">
        <v>6407</v>
      </c>
      <c r="L522" s="62">
        <v>6176</v>
      </c>
      <c r="M522" s="62">
        <v>3932</v>
      </c>
      <c r="N522" s="62">
        <v>4059</v>
      </c>
      <c r="O522" s="62">
        <v>1949</v>
      </c>
      <c r="P522" s="62">
        <v>2528</v>
      </c>
      <c r="Q522" s="62">
        <v>1141</v>
      </c>
      <c r="R522" s="62">
        <v>1639</v>
      </c>
      <c r="S522" s="62">
        <v>691</v>
      </c>
      <c r="T522" s="62">
        <v>1024</v>
      </c>
      <c r="U522" s="62">
        <v>320</v>
      </c>
      <c r="V522" s="62">
        <v>331</v>
      </c>
      <c r="W522" s="62">
        <v>17686</v>
      </c>
      <c r="X522" s="62">
        <v>14810</v>
      </c>
      <c r="Y522" s="62">
        <v>10193</v>
      </c>
      <c r="Z522" s="62">
        <v>8527</v>
      </c>
      <c r="AA522" s="62">
        <v>6852</v>
      </c>
      <c r="AB522" s="62">
        <v>6432</v>
      </c>
      <c r="AC522" s="62">
        <v>6867</v>
      </c>
      <c r="AD522" s="62">
        <v>4788</v>
      </c>
      <c r="AE522" s="62">
        <v>5438</v>
      </c>
      <c r="AF522" s="62">
        <v>2795</v>
      </c>
      <c r="AG522" s="62">
        <v>3235</v>
      </c>
      <c r="AH522" s="62">
        <v>1406</v>
      </c>
      <c r="AI522" s="62">
        <v>2170</v>
      </c>
      <c r="AJ522" s="62">
        <v>662</v>
      </c>
      <c r="AK522" s="62">
        <v>1239</v>
      </c>
      <c r="AL522" s="62">
        <v>361</v>
      </c>
      <c r="AM522" s="62">
        <v>361</v>
      </c>
      <c r="AN522" s="61">
        <f t="shared" si="9"/>
        <v>181455</v>
      </c>
    </row>
    <row r="523" spans="1:40" hidden="1" x14ac:dyDescent="0.25">
      <c r="A523" s="61" t="s">
        <v>696</v>
      </c>
      <c r="B523" s="61" t="s">
        <v>703</v>
      </c>
      <c r="C523" s="61" t="s">
        <v>1443</v>
      </c>
      <c r="D523" s="62">
        <v>79872</v>
      </c>
      <c r="E523" s="62">
        <v>101530</v>
      </c>
      <c r="F523" s="62">
        <v>14694</v>
      </c>
      <c r="G523" s="62">
        <v>13277</v>
      </c>
      <c r="H523" s="62">
        <v>10598</v>
      </c>
      <c r="I523" s="62">
        <v>8073</v>
      </c>
      <c r="J523" s="62">
        <v>7218</v>
      </c>
      <c r="K523" s="62">
        <v>5619</v>
      </c>
      <c r="L523" s="62">
        <v>4755</v>
      </c>
      <c r="M523" s="62">
        <v>3100</v>
      </c>
      <c r="N523" s="62">
        <v>3636</v>
      </c>
      <c r="O523" s="62">
        <v>2137</v>
      </c>
      <c r="P523" s="62">
        <v>2053</v>
      </c>
      <c r="Q523" s="62">
        <v>1256</v>
      </c>
      <c r="R523" s="62">
        <v>1412</v>
      </c>
      <c r="S523" s="62">
        <v>624</v>
      </c>
      <c r="T523" s="62">
        <v>874</v>
      </c>
      <c r="U523" s="62">
        <v>279</v>
      </c>
      <c r="V523" s="62">
        <v>267</v>
      </c>
      <c r="W523" s="62">
        <v>16378</v>
      </c>
      <c r="X523" s="62">
        <v>15326</v>
      </c>
      <c r="Y523" s="62">
        <v>16515</v>
      </c>
      <c r="Z523" s="62">
        <v>13043</v>
      </c>
      <c r="AA523" s="62">
        <v>8778</v>
      </c>
      <c r="AB523" s="62">
        <v>6445</v>
      </c>
      <c r="AC523" s="62">
        <v>6005</v>
      </c>
      <c r="AD523" s="62">
        <v>4207</v>
      </c>
      <c r="AE523" s="62">
        <v>4054</v>
      </c>
      <c r="AF523" s="62">
        <v>2585</v>
      </c>
      <c r="AG523" s="62">
        <v>2496</v>
      </c>
      <c r="AH523" s="62">
        <v>1764</v>
      </c>
      <c r="AI523" s="62">
        <v>1632</v>
      </c>
      <c r="AJ523" s="62">
        <v>773</v>
      </c>
      <c r="AK523" s="62">
        <v>909</v>
      </c>
      <c r="AL523" s="62">
        <v>339</v>
      </c>
      <c r="AM523" s="62">
        <v>281</v>
      </c>
      <c r="AN523" s="61">
        <f t="shared" si="9"/>
        <v>181402</v>
      </c>
    </row>
    <row r="524" spans="1:40" hidden="1" x14ac:dyDescent="0.25">
      <c r="A524" s="61" t="s">
        <v>107</v>
      </c>
      <c r="B524" s="61" t="s">
        <v>108</v>
      </c>
      <c r="C524" s="61" t="s">
        <v>1426</v>
      </c>
      <c r="D524" s="62">
        <v>88539</v>
      </c>
      <c r="E524" s="62">
        <v>92726</v>
      </c>
      <c r="F524" s="62">
        <v>10156</v>
      </c>
      <c r="G524" s="62">
        <v>11057</v>
      </c>
      <c r="H524" s="62">
        <v>11418</v>
      </c>
      <c r="I524" s="62">
        <v>10467</v>
      </c>
      <c r="J524" s="62">
        <v>7581</v>
      </c>
      <c r="K524" s="62">
        <v>6517</v>
      </c>
      <c r="L524" s="62">
        <v>5979</v>
      </c>
      <c r="M524" s="62">
        <v>5815</v>
      </c>
      <c r="N524" s="62">
        <v>4737</v>
      </c>
      <c r="O524" s="62">
        <v>4168</v>
      </c>
      <c r="P524" s="62">
        <v>2873</v>
      </c>
      <c r="Q524" s="62">
        <v>2702</v>
      </c>
      <c r="R524" s="62">
        <v>1930</v>
      </c>
      <c r="S524" s="62">
        <v>1497</v>
      </c>
      <c r="T524" s="62">
        <v>796</v>
      </c>
      <c r="U524" s="62">
        <v>570</v>
      </c>
      <c r="V524" s="62">
        <v>276</v>
      </c>
      <c r="W524" s="62">
        <v>10615</v>
      </c>
      <c r="X524" s="62">
        <v>11767</v>
      </c>
      <c r="Y524" s="62">
        <v>12274</v>
      </c>
      <c r="Z524" s="62">
        <v>11822</v>
      </c>
      <c r="AA524" s="62">
        <v>9230</v>
      </c>
      <c r="AB524" s="62">
        <v>6852</v>
      </c>
      <c r="AC524" s="62">
        <v>5651</v>
      </c>
      <c r="AD524" s="62">
        <v>5211</v>
      </c>
      <c r="AE524" s="62">
        <v>4698</v>
      </c>
      <c r="AF524" s="62">
        <v>3959</v>
      </c>
      <c r="AG524" s="62">
        <v>3100</v>
      </c>
      <c r="AH524" s="62">
        <v>2442</v>
      </c>
      <c r="AI524" s="62">
        <v>1895</v>
      </c>
      <c r="AJ524" s="62">
        <v>1427</v>
      </c>
      <c r="AK524" s="62">
        <v>939</v>
      </c>
      <c r="AL524" s="62">
        <v>575</v>
      </c>
      <c r="AM524" s="62">
        <v>269</v>
      </c>
      <c r="AN524" s="61">
        <f t="shared" si="9"/>
        <v>181265</v>
      </c>
    </row>
    <row r="525" spans="1:40" hidden="1" x14ac:dyDescent="0.25">
      <c r="A525" s="61" t="s">
        <v>574</v>
      </c>
      <c r="B525" s="61" t="s">
        <v>591</v>
      </c>
      <c r="C525" s="61" t="s">
        <v>1408</v>
      </c>
      <c r="D525" s="62">
        <v>89564</v>
      </c>
      <c r="E525" s="62">
        <v>91643</v>
      </c>
      <c r="F525" s="62">
        <v>10694</v>
      </c>
      <c r="G525" s="62">
        <v>10988</v>
      </c>
      <c r="H525" s="62">
        <v>11283</v>
      </c>
      <c r="I525" s="62">
        <v>10154</v>
      </c>
      <c r="J525" s="62">
        <v>7744</v>
      </c>
      <c r="K525" s="62">
        <v>6705</v>
      </c>
      <c r="L525" s="62">
        <v>5765</v>
      </c>
      <c r="M525" s="62">
        <v>5813</v>
      </c>
      <c r="N525" s="62">
        <v>4626</v>
      </c>
      <c r="O525" s="62">
        <v>4144</v>
      </c>
      <c r="P525" s="62">
        <v>2881</v>
      </c>
      <c r="Q525" s="62">
        <v>3062</v>
      </c>
      <c r="R525" s="62">
        <v>1569</v>
      </c>
      <c r="S525" s="62">
        <v>1951</v>
      </c>
      <c r="T525" s="62">
        <v>893</v>
      </c>
      <c r="U525" s="62">
        <v>818</v>
      </c>
      <c r="V525" s="62">
        <v>474</v>
      </c>
      <c r="W525" s="62">
        <v>11286</v>
      </c>
      <c r="X525" s="62">
        <v>11916</v>
      </c>
      <c r="Y525" s="62">
        <v>11983</v>
      </c>
      <c r="Z525" s="62">
        <v>11190</v>
      </c>
      <c r="AA525" s="62">
        <v>9086</v>
      </c>
      <c r="AB525" s="62">
        <v>6858</v>
      </c>
      <c r="AC525" s="62">
        <v>5434</v>
      </c>
      <c r="AD525" s="62">
        <v>4979</v>
      </c>
      <c r="AE525" s="62">
        <v>4475</v>
      </c>
      <c r="AF525" s="62">
        <v>3902</v>
      </c>
      <c r="AG525" s="62">
        <v>2805</v>
      </c>
      <c r="AH525" s="62">
        <v>2745</v>
      </c>
      <c r="AI525" s="62">
        <v>1639</v>
      </c>
      <c r="AJ525" s="62">
        <v>1608</v>
      </c>
      <c r="AK525" s="62">
        <v>756</v>
      </c>
      <c r="AL525" s="62">
        <v>696</v>
      </c>
      <c r="AM525" s="62">
        <v>285</v>
      </c>
      <c r="AN525" s="61">
        <f t="shared" si="9"/>
        <v>181207</v>
      </c>
    </row>
    <row r="526" spans="1:40" hidden="1" x14ac:dyDescent="0.25">
      <c r="A526" s="61" t="s">
        <v>3</v>
      </c>
      <c r="B526" s="61" t="s">
        <v>1973</v>
      </c>
      <c r="C526" s="61" t="s">
        <v>1245</v>
      </c>
      <c r="D526" s="62">
        <v>93491</v>
      </c>
      <c r="E526" s="62">
        <v>87572</v>
      </c>
      <c r="F526" s="62">
        <v>8525</v>
      </c>
      <c r="G526" s="62">
        <v>8746</v>
      </c>
      <c r="H526" s="62">
        <v>11130</v>
      </c>
      <c r="I526" s="62">
        <v>12206</v>
      </c>
      <c r="J526" s="62">
        <v>10032</v>
      </c>
      <c r="K526" s="62">
        <v>5871</v>
      </c>
      <c r="L526" s="62">
        <v>4877</v>
      </c>
      <c r="M526" s="62">
        <v>4773</v>
      </c>
      <c r="N526" s="62">
        <v>4335</v>
      </c>
      <c r="O526" s="62">
        <v>4240</v>
      </c>
      <c r="P526" s="62">
        <v>3755</v>
      </c>
      <c r="Q526" s="62">
        <v>4095</v>
      </c>
      <c r="R526" s="62">
        <v>3161</v>
      </c>
      <c r="S526" s="62">
        <v>3373</v>
      </c>
      <c r="T526" s="62">
        <v>2045</v>
      </c>
      <c r="U526" s="62">
        <v>1511</v>
      </c>
      <c r="V526" s="62">
        <v>816</v>
      </c>
      <c r="W526" s="62">
        <v>8511</v>
      </c>
      <c r="X526" s="62">
        <v>8910</v>
      </c>
      <c r="Y526" s="62">
        <v>11734</v>
      </c>
      <c r="Z526" s="62">
        <v>12210</v>
      </c>
      <c r="AA526" s="62">
        <v>10640</v>
      </c>
      <c r="AB526" s="62">
        <v>6711</v>
      </c>
      <c r="AC526" s="62">
        <v>4747</v>
      </c>
      <c r="AD526" s="62">
        <v>4079</v>
      </c>
      <c r="AE526" s="62">
        <v>3804</v>
      </c>
      <c r="AF526" s="62">
        <v>3621</v>
      </c>
      <c r="AG526" s="62">
        <v>2718</v>
      </c>
      <c r="AH526" s="62">
        <v>2924</v>
      </c>
      <c r="AI526" s="62">
        <v>1979</v>
      </c>
      <c r="AJ526" s="62">
        <v>2064</v>
      </c>
      <c r="AK526" s="62">
        <v>1316</v>
      </c>
      <c r="AL526" s="62">
        <v>1101</v>
      </c>
      <c r="AM526" s="62">
        <v>503</v>
      </c>
      <c r="AN526" s="61">
        <f t="shared" si="9"/>
        <v>181063</v>
      </c>
    </row>
    <row r="527" spans="1:40" hidden="1" x14ac:dyDescent="0.25">
      <c r="A527" s="61" t="s">
        <v>556</v>
      </c>
      <c r="B527" s="61" t="s">
        <v>567</v>
      </c>
      <c r="C527" s="61" t="s">
        <v>1613</v>
      </c>
      <c r="D527" s="62">
        <v>89570</v>
      </c>
      <c r="E527" s="62">
        <v>91288</v>
      </c>
      <c r="F527" s="62">
        <v>11281</v>
      </c>
      <c r="G527" s="62">
        <v>11866</v>
      </c>
      <c r="H527" s="62">
        <v>11784</v>
      </c>
      <c r="I527" s="62">
        <v>9875</v>
      </c>
      <c r="J527" s="62">
        <v>7556</v>
      </c>
      <c r="K527" s="62">
        <v>6651</v>
      </c>
      <c r="L527" s="62">
        <v>5816</v>
      </c>
      <c r="M527" s="62">
        <v>5561</v>
      </c>
      <c r="N527" s="62">
        <v>4428</v>
      </c>
      <c r="O527" s="62">
        <v>3827</v>
      </c>
      <c r="P527" s="62">
        <v>3078</v>
      </c>
      <c r="Q527" s="62">
        <v>2386</v>
      </c>
      <c r="R527" s="62">
        <v>1849</v>
      </c>
      <c r="S527" s="62">
        <v>1421</v>
      </c>
      <c r="T527" s="62">
        <v>1006</v>
      </c>
      <c r="U527" s="62">
        <v>585</v>
      </c>
      <c r="V527" s="62">
        <v>600</v>
      </c>
      <c r="W527" s="62">
        <v>11770</v>
      </c>
      <c r="X527" s="62">
        <v>12690</v>
      </c>
      <c r="Y527" s="62">
        <v>12504</v>
      </c>
      <c r="Z527" s="62">
        <v>11156</v>
      </c>
      <c r="AA527" s="62">
        <v>8738</v>
      </c>
      <c r="AB527" s="62">
        <v>6578</v>
      </c>
      <c r="AC527" s="62">
        <v>5503</v>
      </c>
      <c r="AD527" s="62">
        <v>4718</v>
      </c>
      <c r="AE527" s="62">
        <v>4478</v>
      </c>
      <c r="AF527" s="62">
        <v>3545</v>
      </c>
      <c r="AG527" s="62">
        <v>3127</v>
      </c>
      <c r="AH527" s="62">
        <v>1725</v>
      </c>
      <c r="AI527" s="62">
        <v>1647</v>
      </c>
      <c r="AJ527" s="62">
        <v>1292</v>
      </c>
      <c r="AK527" s="62">
        <v>944</v>
      </c>
      <c r="AL527" s="62">
        <v>496</v>
      </c>
      <c r="AM527" s="62">
        <v>377</v>
      </c>
      <c r="AN527" s="61">
        <f t="shared" si="9"/>
        <v>180858</v>
      </c>
    </row>
    <row r="528" spans="1:40" hidden="1" x14ac:dyDescent="0.25">
      <c r="A528" s="61" t="s">
        <v>681</v>
      </c>
      <c r="B528" s="61" t="s">
        <v>695</v>
      </c>
      <c r="C528" s="61" t="s">
        <v>1234</v>
      </c>
      <c r="D528" s="62">
        <v>88784</v>
      </c>
      <c r="E528" s="62">
        <v>91832</v>
      </c>
      <c r="F528" s="62">
        <v>15411</v>
      </c>
      <c r="G528" s="62">
        <v>13387</v>
      </c>
      <c r="H528" s="62">
        <v>11006</v>
      </c>
      <c r="I528" s="62">
        <v>9503</v>
      </c>
      <c r="J528" s="62">
        <v>7850</v>
      </c>
      <c r="K528" s="62">
        <v>6780</v>
      </c>
      <c r="L528" s="62">
        <v>5573</v>
      </c>
      <c r="M528" s="62">
        <v>4512</v>
      </c>
      <c r="N528" s="62">
        <v>3721</v>
      </c>
      <c r="O528" s="62">
        <v>2687</v>
      </c>
      <c r="P528" s="62">
        <v>2236</v>
      </c>
      <c r="Q528" s="62">
        <v>1735</v>
      </c>
      <c r="R528" s="62">
        <v>1517</v>
      </c>
      <c r="S528" s="62">
        <v>1140</v>
      </c>
      <c r="T528" s="62">
        <v>827</v>
      </c>
      <c r="U528" s="62">
        <v>591</v>
      </c>
      <c r="V528" s="62">
        <v>308</v>
      </c>
      <c r="W528" s="62">
        <v>16241</v>
      </c>
      <c r="X528" s="62">
        <v>14066</v>
      </c>
      <c r="Y528" s="62">
        <v>11770</v>
      </c>
      <c r="Z528" s="62">
        <v>9984</v>
      </c>
      <c r="AA528" s="62">
        <v>7351</v>
      </c>
      <c r="AB528" s="62">
        <v>6510</v>
      </c>
      <c r="AC528" s="62">
        <v>5738</v>
      </c>
      <c r="AD528" s="62">
        <v>5037</v>
      </c>
      <c r="AE528" s="62">
        <v>3942</v>
      </c>
      <c r="AF528" s="62">
        <v>3192</v>
      </c>
      <c r="AG528" s="62">
        <v>2276</v>
      </c>
      <c r="AH528" s="62">
        <v>1758</v>
      </c>
      <c r="AI528" s="62">
        <v>1310</v>
      </c>
      <c r="AJ528" s="62">
        <v>1020</v>
      </c>
      <c r="AK528" s="62">
        <v>787</v>
      </c>
      <c r="AL528" s="62">
        <v>524</v>
      </c>
      <c r="AM528" s="62">
        <v>326</v>
      </c>
      <c r="AN528" s="61">
        <f t="shared" si="9"/>
        <v>180616</v>
      </c>
    </row>
    <row r="529" spans="1:40" hidden="1" x14ac:dyDescent="0.25">
      <c r="A529" s="61" t="s">
        <v>68</v>
      </c>
      <c r="B529" s="61" t="s">
        <v>73</v>
      </c>
      <c r="C529" s="61" t="s">
        <v>1199</v>
      </c>
      <c r="D529" s="62">
        <v>88975</v>
      </c>
      <c r="E529" s="62">
        <v>91560</v>
      </c>
      <c r="F529" s="62">
        <v>10122</v>
      </c>
      <c r="G529" s="62">
        <v>10826</v>
      </c>
      <c r="H529" s="62">
        <v>11197</v>
      </c>
      <c r="I529" s="62">
        <v>10000</v>
      </c>
      <c r="J529" s="62">
        <v>7648</v>
      </c>
      <c r="K529" s="62">
        <v>6585</v>
      </c>
      <c r="L529" s="62">
        <v>5817</v>
      </c>
      <c r="M529" s="62">
        <v>5886</v>
      </c>
      <c r="N529" s="62">
        <v>4729</v>
      </c>
      <c r="O529" s="62">
        <v>4152</v>
      </c>
      <c r="P529" s="62">
        <v>2819</v>
      </c>
      <c r="Q529" s="62">
        <v>3164</v>
      </c>
      <c r="R529" s="62">
        <v>2019</v>
      </c>
      <c r="S529" s="62">
        <v>1994</v>
      </c>
      <c r="T529" s="62">
        <v>1087</v>
      </c>
      <c r="U529" s="62">
        <v>594</v>
      </c>
      <c r="V529" s="62">
        <v>336</v>
      </c>
      <c r="W529" s="62">
        <v>10633</v>
      </c>
      <c r="X529" s="62">
        <v>11666</v>
      </c>
      <c r="Y529" s="62">
        <v>11870</v>
      </c>
      <c r="Z529" s="62">
        <v>11600</v>
      </c>
      <c r="AA529" s="62">
        <v>8906</v>
      </c>
      <c r="AB529" s="62">
        <v>6801</v>
      </c>
      <c r="AC529" s="62">
        <v>5485</v>
      </c>
      <c r="AD529" s="62">
        <v>4921</v>
      </c>
      <c r="AE529" s="62">
        <v>4577</v>
      </c>
      <c r="AF529" s="62">
        <v>3957</v>
      </c>
      <c r="AG529" s="62">
        <v>3167</v>
      </c>
      <c r="AH529" s="62">
        <v>2561</v>
      </c>
      <c r="AI529" s="62">
        <v>1860</v>
      </c>
      <c r="AJ529" s="62">
        <v>1622</v>
      </c>
      <c r="AK529" s="62">
        <v>954</v>
      </c>
      <c r="AL529" s="62">
        <v>585</v>
      </c>
      <c r="AM529" s="62">
        <v>395</v>
      </c>
      <c r="AN529" s="61">
        <f t="shared" si="9"/>
        <v>180535</v>
      </c>
    </row>
    <row r="530" spans="1:40" hidden="1" x14ac:dyDescent="0.25">
      <c r="A530" s="61" t="s">
        <v>282</v>
      </c>
      <c r="B530" s="61" t="s">
        <v>287</v>
      </c>
      <c r="C530" s="61" t="s">
        <v>1046</v>
      </c>
      <c r="D530" s="62">
        <v>90869</v>
      </c>
      <c r="E530" s="62">
        <v>89496</v>
      </c>
      <c r="F530" s="62">
        <v>9423</v>
      </c>
      <c r="G530" s="62">
        <v>9453</v>
      </c>
      <c r="H530" s="62">
        <v>10807</v>
      </c>
      <c r="I530" s="62">
        <v>10516</v>
      </c>
      <c r="J530" s="62">
        <v>7836</v>
      </c>
      <c r="K530" s="62">
        <v>6634</v>
      </c>
      <c r="L530" s="62">
        <v>5730</v>
      </c>
      <c r="M530" s="62">
        <v>5520</v>
      </c>
      <c r="N530" s="62">
        <v>4704</v>
      </c>
      <c r="O530" s="62">
        <v>4520</v>
      </c>
      <c r="P530" s="62">
        <v>3646</v>
      </c>
      <c r="Q530" s="62">
        <v>3491</v>
      </c>
      <c r="R530" s="62">
        <v>2750</v>
      </c>
      <c r="S530" s="62">
        <v>2613</v>
      </c>
      <c r="T530" s="62">
        <v>1700</v>
      </c>
      <c r="U530" s="62">
        <v>1042</v>
      </c>
      <c r="V530" s="62">
        <v>484</v>
      </c>
      <c r="W530" s="62">
        <v>9902</v>
      </c>
      <c r="X530" s="62">
        <v>10071</v>
      </c>
      <c r="Y530" s="62">
        <v>10915</v>
      </c>
      <c r="Z530" s="62">
        <v>10997</v>
      </c>
      <c r="AA530" s="62">
        <v>8908</v>
      </c>
      <c r="AB530" s="62">
        <v>6652</v>
      </c>
      <c r="AC530" s="62">
        <v>5252</v>
      </c>
      <c r="AD530" s="62">
        <v>4772</v>
      </c>
      <c r="AE530" s="62">
        <v>4599</v>
      </c>
      <c r="AF530" s="62">
        <v>4192</v>
      </c>
      <c r="AG530" s="62">
        <v>3364</v>
      </c>
      <c r="AH530" s="62">
        <v>2904</v>
      </c>
      <c r="AI530" s="62">
        <v>2089</v>
      </c>
      <c r="AJ530" s="62">
        <v>2063</v>
      </c>
      <c r="AK530" s="62">
        <v>1354</v>
      </c>
      <c r="AL530" s="62">
        <v>1013</v>
      </c>
      <c r="AM530" s="62">
        <v>449</v>
      </c>
      <c r="AN530" s="61">
        <f t="shared" si="9"/>
        <v>180365</v>
      </c>
    </row>
    <row r="531" spans="1:40" hidden="1" x14ac:dyDescent="0.25">
      <c r="A531" s="61" t="s">
        <v>395</v>
      </c>
      <c r="B531" s="61" t="s">
        <v>401</v>
      </c>
      <c r="C531" s="61" t="s">
        <v>1341</v>
      </c>
      <c r="D531" s="62">
        <v>87847</v>
      </c>
      <c r="E531" s="62">
        <v>92374</v>
      </c>
      <c r="F531" s="62">
        <v>17790</v>
      </c>
      <c r="G531" s="62">
        <v>13712</v>
      </c>
      <c r="H531" s="62">
        <v>10361</v>
      </c>
      <c r="I531" s="62">
        <v>8784</v>
      </c>
      <c r="J531" s="62">
        <v>7472</v>
      </c>
      <c r="K531" s="62">
        <v>6382</v>
      </c>
      <c r="L531" s="62">
        <v>5614</v>
      </c>
      <c r="M531" s="62">
        <v>4169</v>
      </c>
      <c r="N531" s="62">
        <v>3675</v>
      </c>
      <c r="O531" s="62">
        <v>2435</v>
      </c>
      <c r="P531" s="62">
        <v>2256</v>
      </c>
      <c r="Q531" s="62">
        <v>1309</v>
      </c>
      <c r="R531" s="62">
        <v>1426</v>
      </c>
      <c r="S531" s="62">
        <v>918</v>
      </c>
      <c r="T531" s="62">
        <v>900</v>
      </c>
      <c r="U531" s="62">
        <v>360</v>
      </c>
      <c r="V531" s="62">
        <v>284</v>
      </c>
      <c r="W531" s="62">
        <v>19570</v>
      </c>
      <c r="X531" s="62">
        <v>14915</v>
      </c>
      <c r="Y531" s="62">
        <v>11550</v>
      </c>
      <c r="Z531" s="62">
        <v>9234</v>
      </c>
      <c r="AA531" s="62">
        <v>6605</v>
      </c>
      <c r="AB531" s="62">
        <v>5743</v>
      </c>
      <c r="AC531" s="62">
        <v>5457</v>
      </c>
      <c r="AD531" s="62">
        <v>4594</v>
      </c>
      <c r="AE531" s="62">
        <v>4129</v>
      </c>
      <c r="AF531" s="62">
        <v>2840</v>
      </c>
      <c r="AG531" s="62">
        <v>2610</v>
      </c>
      <c r="AH531" s="62">
        <v>1374</v>
      </c>
      <c r="AI531" s="62">
        <v>1484</v>
      </c>
      <c r="AJ531" s="62">
        <v>721</v>
      </c>
      <c r="AK531" s="62">
        <v>790</v>
      </c>
      <c r="AL531" s="62">
        <v>464</v>
      </c>
      <c r="AM531" s="62">
        <v>294</v>
      </c>
      <c r="AN531" s="61">
        <f t="shared" si="9"/>
        <v>180221</v>
      </c>
    </row>
    <row r="532" spans="1:40" hidden="1" x14ac:dyDescent="0.25">
      <c r="A532" s="61" t="s">
        <v>282</v>
      </c>
      <c r="B532" s="61" t="s">
        <v>286</v>
      </c>
      <c r="C532" s="61" t="s">
        <v>1561</v>
      </c>
      <c r="D532" s="62">
        <v>89163</v>
      </c>
      <c r="E532" s="62">
        <v>90871</v>
      </c>
      <c r="F532" s="62">
        <v>10119</v>
      </c>
      <c r="G532" s="62">
        <v>10520</v>
      </c>
      <c r="H532" s="62">
        <v>11254</v>
      </c>
      <c r="I532" s="62">
        <v>10778</v>
      </c>
      <c r="J532" s="62">
        <v>7757</v>
      </c>
      <c r="K532" s="62">
        <v>6471</v>
      </c>
      <c r="L532" s="62">
        <v>5825</v>
      </c>
      <c r="M532" s="62">
        <v>5782</v>
      </c>
      <c r="N532" s="62">
        <v>4757</v>
      </c>
      <c r="O532" s="62">
        <v>4357</v>
      </c>
      <c r="P532" s="62">
        <v>3041</v>
      </c>
      <c r="Q532" s="62">
        <v>2880</v>
      </c>
      <c r="R532" s="62">
        <v>1806</v>
      </c>
      <c r="S532" s="62">
        <v>1669</v>
      </c>
      <c r="T532" s="62">
        <v>1179</v>
      </c>
      <c r="U532" s="62">
        <v>697</v>
      </c>
      <c r="V532" s="62">
        <v>271</v>
      </c>
      <c r="W532" s="62">
        <v>10664</v>
      </c>
      <c r="X532" s="62">
        <v>11308</v>
      </c>
      <c r="Y532" s="62">
        <v>12017</v>
      </c>
      <c r="Z532" s="62">
        <v>11537</v>
      </c>
      <c r="AA532" s="62">
        <v>9098</v>
      </c>
      <c r="AB532" s="62">
        <v>6505</v>
      </c>
      <c r="AC532" s="62">
        <v>5231</v>
      </c>
      <c r="AD532" s="62">
        <v>4781</v>
      </c>
      <c r="AE532" s="62">
        <v>4463</v>
      </c>
      <c r="AF532" s="62">
        <v>3981</v>
      </c>
      <c r="AG532" s="62">
        <v>2978</v>
      </c>
      <c r="AH532" s="62">
        <v>2898</v>
      </c>
      <c r="AI532" s="62">
        <v>1747</v>
      </c>
      <c r="AJ532" s="62">
        <v>1650</v>
      </c>
      <c r="AK532" s="62">
        <v>906</v>
      </c>
      <c r="AL532" s="62">
        <v>753</v>
      </c>
      <c r="AM532" s="62">
        <v>354</v>
      </c>
      <c r="AN532" s="61">
        <f t="shared" si="9"/>
        <v>180034</v>
      </c>
    </row>
    <row r="533" spans="1:40" hidden="1" x14ac:dyDescent="0.25">
      <c r="A533" s="61" t="s">
        <v>330</v>
      </c>
      <c r="B533" s="61" t="s">
        <v>2230</v>
      </c>
      <c r="C533" s="61" t="s">
        <v>1884</v>
      </c>
      <c r="D533" s="62">
        <v>89357</v>
      </c>
      <c r="E533" s="62">
        <v>90320</v>
      </c>
      <c r="F533" s="62">
        <v>17751</v>
      </c>
      <c r="G533" s="62">
        <v>14295</v>
      </c>
      <c r="H533" s="62">
        <v>9967</v>
      </c>
      <c r="I533" s="62">
        <v>10113</v>
      </c>
      <c r="J533" s="62">
        <v>8630</v>
      </c>
      <c r="K533" s="62">
        <v>6594</v>
      </c>
      <c r="L533" s="62">
        <v>5629</v>
      </c>
      <c r="M533" s="62">
        <v>3788</v>
      </c>
      <c r="N533" s="62">
        <v>3527</v>
      </c>
      <c r="O533" s="62">
        <v>2082</v>
      </c>
      <c r="P533" s="62">
        <v>2254</v>
      </c>
      <c r="Q533" s="62">
        <v>1230</v>
      </c>
      <c r="R533" s="62">
        <v>1347</v>
      </c>
      <c r="S533" s="62">
        <v>615</v>
      </c>
      <c r="T533" s="62">
        <v>844</v>
      </c>
      <c r="U533" s="62">
        <v>333</v>
      </c>
      <c r="V533" s="62">
        <v>358</v>
      </c>
      <c r="W533" s="62">
        <v>18115</v>
      </c>
      <c r="X533" s="62">
        <v>14523</v>
      </c>
      <c r="Y533" s="62">
        <v>10741</v>
      </c>
      <c r="Z533" s="62">
        <v>8933</v>
      </c>
      <c r="AA533" s="62">
        <v>6397</v>
      </c>
      <c r="AB533" s="62">
        <v>6272</v>
      </c>
      <c r="AC533" s="62">
        <v>6045</v>
      </c>
      <c r="AD533" s="62">
        <v>4719</v>
      </c>
      <c r="AE533" s="62">
        <v>4130</v>
      </c>
      <c r="AF533" s="62">
        <v>2642</v>
      </c>
      <c r="AG533" s="62">
        <v>2452</v>
      </c>
      <c r="AH533" s="62">
        <v>1491</v>
      </c>
      <c r="AI533" s="62">
        <v>1485</v>
      </c>
      <c r="AJ533" s="62">
        <v>817</v>
      </c>
      <c r="AK533" s="62">
        <v>835</v>
      </c>
      <c r="AL533" s="62">
        <v>353</v>
      </c>
      <c r="AM533" s="62">
        <v>370</v>
      </c>
      <c r="AN533" s="61">
        <f t="shared" si="9"/>
        <v>179677</v>
      </c>
    </row>
    <row r="534" spans="1:40" hidden="1" x14ac:dyDescent="0.25">
      <c r="A534" s="61" t="s">
        <v>282</v>
      </c>
      <c r="B534" s="61" t="s">
        <v>284</v>
      </c>
      <c r="C534" s="61" t="s">
        <v>1810</v>
      </c>
      <c r="D534" s="62">
        <v>89287</v>
      </c>
      <c r="E534" s="62">
        <v>90104</v>
      </c>
      <c r="F534" s="62">
        <v>10106</v>
      </c>
      <c r="G534" s="62">
        <v>10717</v>
      </c>
      <c r="H534" s="62">
        <v>11343</v>
      </c>
      <c r="I534" s="62">
        <v>10660</v>
      </c>
      <c r="J534" s="62">
        <v>7651</v>
      </c>
      <c r="K534" s="62">
        <v>6447</v>
      </c>
      <c r="L534" s="62">
        <v>5790</v>
      </c>
      <c r="M534" s="62">
        <v>5744</v>
      </c>
      <c r="N534" s="62">
        <v>4622</v>
      </c>
      <c r="O534" s="62">
        <v>4263</v>
      </c>
      <c r="P534" s="62">
        <v>2940</v>
      </c>
      <c r="Q534" s="62">
        <v>2988</v>
      </c>
      <c r="R534" s="62">
        <v>1718</v>
      </c>
      <c r="S534" s="62">
        <v>1923</v>
      </c>
      <c r="T534" s="62">
        <v>1119</v>
      </c>
      <c r="U534" s="62">
        <v>774</v>
      </c>
      <c r="V534" s="62">
        <v>482</v>
      </c>
      <c r="W534" s="62">
        <v>10619</v>
      </c>
      <c r="X534" s="62">
        <v>11382</v>
      </c>
      <c r="Y534" s="62">
        <v>12137</v>
      </c>
      <c r="Z534" s="62">
        <v>11433</v>
      </c>
      <c r="AA534" s="62">
        <v>8704</v>
      </c>
      <c r="AB534" s="62">
        <v>6553</v>
      </c>
      <c r="AC534" s="62">
        <v>5256</v>
      </c>
      <c r="AD534" s="62">
        <v>4716</v>
      </c>
      <c r="AE534" s="62">
        <v>4359</v>
      </c>
      <c r="AF534" s="62">
        <v>3952</v>
      </c>
      <c r="AG534" s="62">
        <v>3129</v>
      </c>
      <c r="AH534" s="62">
        <v>2518</v>
      </c>
      <c r="AI534" s="62">
        <v>1850</v>
      </c>
      <c r="AJ534" s="62">
        <v>1483</v>
      </c>
      <c r="AK534" s="62">
        <v>969</v>
      </c>
      <c r="AL534" s="62">
        <v>706</v>
      </c>
      <c r="AM534" s="62">
        <v>338</v>
      </c>
      <c r="AN534" s="61">
        <f t="shared" si="9"/>
        <v>179391</v>
      </c>
    </row>
    <row r="535" spans="1:40" hidden="1" x14ac:dyDescent="0.25">
      <c r="A535" s="61" t="s">
        <v>90</v>
      </c>
      <c r="B535" s="61" t="s">
        <v>105</v>
      </c>
      <c r="C535" s="61" t="s">
        <v>1475</v>
      </c>
      <c r="D535" s="62">
        <v>88460</v>
      </c>
      <c r="E535" s="62">
        <v>90756</v>
      </c>
      <c r="F535" s="62">
        <v>17867</v>
      </c>
      <c r="G535" s="62">
        <v>13356</v>
      </c>
      <c r="H535" s="62">
        <v>10708</v>
      </c>
      <c r="I535" s="62">
        <v>9027</v>
      </c>
      <c r="J535" s="62">
        <v>7297</v>
      </c>
      <c r="K535" s="62">
        <v>6525</v>
      </c>
      <c r="L535" s="62">
        <v>5383</v>
      </c>
      <c r="M535" s="62">
        <v>4294</v>
      </c>
      <c r="N535" s="62">
        <v>3638</v>
      </c>
      <c r="O535" s="62">
        <v>2564</v>
      </c>
      <c r="P535" s="62">
        <v>2380</v>
      </c>
      <c r="Q535" s="62">
        <v>1492</v>
      </c>
      <c r="R535" s="62">
        <v>1536</v>
      </c>
      <c r="S535" s="62">
        <v>714</v>
      </c>
      <c r="T535" s="62">
        <v>878</v>
      </c>
      <c r="U535" s="62">
        <v>405</v>
      </c>
      <c r="V535" s="62">
        <v>396</v>
      </c>
      <c r="W535" s="62">
        <v>18557</v>
      </c>
      <c r="X535" s="62">
        <v>14340</v>
      </c>
      <c r="Y535" s="62">
        <v>11846</v>
      </c>
      <c r="Z535" s="62">
        <v>9412</v>
      </c>
      <c r="AA535" s="62">
        <v>6553</v>
      </c>
      <c r="AB535" s="62">
        <v>6216</v>
      </c>
      <c r="AC535" s="62">
        <v>5474</v>
      </c>
      <c r="AD535" s="62">
        <v>4693</v>
      </c>
      <c r="AE535" s="62">
        <v>3825</v>
      </c>
      <c r="AF535" s="62">
        <v>2612</v>
      </c>
      <c r="AG535" s="62">
        <v>2423</v>
      </c>
      <c r="AH535" s="62">
        <v>1493</v>
      </c>
      <c r="AI535" s="62">
        <v>1156</v>
      </c>
      <c r="AJ535" s="62">
        <v>701</v>
      </c>
      <c r="AK535" s="62">
        <v>712</v>
      </c>
      <c r="AL535" s="62">
        <v>408</v>
      </c>
      <c r="AM535" s="62">
        <v>335</v>
      </c>
      <c r="AN535" s="61">
        <f t="shared" si="9"/>
        <v>179216</v>
      </c>
    </row>
    <row r="536" spans="1:40" hidden="1" x14ac:dyDescent="0.25">
      <c r="A536" s="61" t="s">
        <v>574</v>
      </c>
      <c r="B536" s="61" t="s">
        <v>584</v>
      </c>
      <c r="C536" s="61" t="s">
        <v>1260</v>
      </c>
      <c r="D536" s="62">
        <v>88567</v>
      </c>
      <c r="E536" s="62">
        <v>90218</v>
      </c>
      <c r="F536" s="62">
        <v>10008</v>
      </c>
      <c r="G536" s="62">
        <v>10686</v>
      </c>
      <c r="H536" s="62">
        <v>10815</v>
      </c>
      <c r="I536" s="62">
        <v>9349</v>
      </c>
      <c r="J536" s="62">
        <v>7278</v>
      </c>
      <c r="K536" s="62">
        <v>6362</v>
      </c>
      <c r="L536" s="62">
        <v>5696</v>
      </c>
      <c r="M536" s="62">
        <v>5349</v>
      </c>
      <c r="N536" s="62">
        <v>4676</v>
      </c>
      <c r="O536" s="62">
        <v>4263</v>
      </c>
      <c r="P536" s="62">
        <v>3661</v>
      </c>
      <c r="Q536" s="62">
        <v>3217</v>
      </c>
      <c r="R536" s="62">
        <v>3134</v>
      </c>
      <c r="S536" s="62">
        <v>2051</v>
      </c>
      <c r="T536" s="62">
        <v>1125</v>
      </c>
      <c r="U536" s="62">
        <v>585</v>
      </c>
      <c r="V536" s="62">
        <v>312</v>
      </c>
      <c r="W536" s="62">
        <v>10674</v>
      </c>
      <c r="X536" s="62">
        <v>11238</v>
      </c>
      <c r="Y536" s="62">
        <v>11515</v>
      </c>
      <c r="Z536" s="62">
        <v>10775</v>
      </c>
      <c r="AA536" s="62">
        <v>8735</v>
      </c>
      <c r="AB536" s="62">
        <v>6916</v>
      </c>
      <c r="AC536" s="62">
        <v>5643</v>
      </c>
      <c r="AD536" s="62">
        <v>4965</v>
      </c>
      <c r="AE536" s="62">
        <v>4475</v>
      </c>
      <c r="AF536" s="62">
        <v>3691</v>
      </c>
      <c r="AG536" s="62">
        <v>3110</v>
      </c>
      <c r="AH536" s="62">
        <v>2267</v>
      </c>
      <c r="AI536" s="62">
        <v>2071</v>
      </c>
      <c r="AJ536" s="62">
        <v>1680</v>
      </c>
      <c r="AK536" s="62">
        <v>1333</v>
      </c>
      <c r="AL536" s="62">
        <v>757</v>
      </c>
      <c r="AM536" s="62">
        <v>373</v>
      </c>
      <c r="AN536" s="61">
        <f t="shared" si="9"/>
        <v>178785</v>
      </c>
    </row>
    <row r="537" spans="1:40" hidden="1" x14ac:dyDescent="0.25">
      <c r="A537" s="61" t="s">
        <v>16</v>
      </c>
      <c r="B537" s="61" t="s">
        <v>29</v>
      </c>
      <c r="C537" s="61" t="s">
        <v>2193</v>
      </c>
      <c r="D537" s="62">
        <v>92842</v>
      </c>
      <c r="E537" s="62">
        <v>85693</v>
      </c>
      <c r="F537" s="62">
        <v>14853</v>
      </c>
      <c r="G537" s="62">
        <v>13150</v>
      </c>
      <c r="H537" s="62">
        <v>11248</v>
      </c>
      <c r="I537" s="62">
        <v>9896</v>
      </c>
      <c r="J537" s="62">
        <v>7348</v>
      </c>
      <c r="K537" s="62">
        <v>6091</v>
      </c>
      <c r="L537" s="62">
        <v>5181</v>
      </c>
      <c r="M537" s="62">
        <v>4330</v>
      </c>
      <c r="N537" s="62">
        <v>3913</v>
      </c>
      <c r="O537" s="62">
        <v>3282</v>
      </c>
      <c r="P537" s="62">
        <v>3125</v>
      </c>
      <c r="Q537" s="62">
        <v>2455</v>
      </c>
      <c r="R537" s="62">
        <v>2420</v>
      </c>
      <c r="S537" s="62">
        <v>2096</v>
      </c>
      <c r="T537" s="62">
        <v>1899</v>
      </c>
      <c r="U537" s="62">
        <v>915</v>
      </c>
      <c r="V537" s="62">
        <v>640</v>
      </c>
      <c r="W537" s="62">
        <v>15138</v>
      </c>
      <c r="X537" s="62">
        <v>13497</v>
      </c>
      <c r="Y537" s="62">
        <v>11300</v>
      </c>
      <c r="Z537" s="62">
        <v>9570</v>
      </c>
      <c r="AA537" s="62">
        <v>6507</v>
      </c>
      <c r="AB537" s="62">
        <v>5372</v>
      </c>
      <c r="AC537" s="62">
        <v>4870</v>
      </c>
      <c r="AD537" s="62">
        <v>4294</v>
      </c>
      <c r="AE537" s="62">
        <v>3404</v>
      </c>
      <c r="AF537" s="62">
        <v>2825</v>
      </c>
      <c r="AG537" s="62">
        <v>2102</v>
      </c>
      <c r="AH537" s="62">
        <v>1961</v>
      </c>
      <c r="AI537" s="62">
        <v>1384</v>
      </c>
      <c r="AJ537" s="62">
        <v>1317</v>
      </c>
      <c r="AK537" s="62">
        <v>1062</v>
      </c>
      <c r="AL537" s="62">
        <v>639</v>
      </c>
      <c r="AM537" s="62">
        <v>451</v>
      </c>
      <c r="AN537" s="61">
        <f t="shared" si="9"/>
        <v>178535</v>
      </c>
    </row>
    <row r="538" spans="1:40" x14ac:dyDescent="0.25">
      <c r="A538" s="61" t="s">
        <v>182</v>
      </c>
      <c r="B538" s="61" t="s">
        <v>205</v>
      </c>
      <c r="C538" s="61" t="s">
        <v>1412</v>
      </c>
      <c r="D538" s="62">
        <v>86003</v>
      </c>
      <c r="E538" s="62">
        <v>91741</v>
      </c>
      <c r="F538" s="62">
        <v>10103</v>
      </c>
      <c r="G538" s="62">
        <v>10801</v>
      </c>
      <c r="H538" s="62">
        <v>11103</v>
      </c>
      <c r="I538" s="62">
        <v>10020</v>
      </c>
      <c r="J538" s="62">
        <v>7269</v>
      </c>
      <c r="K538" s="62">
        <v>6310</v>
      </c>
      <c r="L538" s="62">
        <v>5752</v>
      </c>
      <c r="M538" s="62">
        <v>5991</v>
      </c>
      <c r="N538" s="62">
        <v>4510</v>
      </c>
      <c r="O538" s="62">
        <v>4102</v>
      </c>
      <c r="P538" s="62">
        <v>2818</v>
      </c>
      <c r="Q538" s="62">
        <v>2600</v>
      </c>
      <c r="R538" s="62">
        <v>1605</v>
      </c>
      <c r="S538" s="62">
        <v>1178</v>
      </c>
      <c r="T538" s="62">
        <v>841</v>
      </c>
      <c r="U538" s="62">
        <v>670</v>
      </c>
      <c r="V538" s="62">
        <v>330</v>
      </c>
      <c r="W538" s="62">
        <v>10878</v>
      </c>
      <c r="X538" s="62">
        <v>11975</v>
      </c>
      <c r="Y538" s="62">
        <v>12556</v>
      </c>
      <c r="Z538" s="62">
        <v>11755</v>
      </c>
      <c r="AA538" s="62">
        <v>8723</v>
      </c>
      <c r="AB538" s="62">
        <v>6577</v>
      </c>
      <c r="AC538" s="62">
        <v>5434</v>
      </c>
      <c r="AD538" s="62">
        <v>4918</v>
      </c>
      <c r="AE538" s="62">
        <v>4601</v>
      </c>
      <c r="AF538" s="62">
        <v>4027</v>
      </c>
      <c r="AG538" s="62">
        <v>3070</v>
      </c>
      <c r="AH538" s="62">
        <v>2300</v>
      </c>
      <c r="AI538" s="62">
        <v>1776</v>
      </c>
      <c r="AJ538" s="62">
        <v>1273</v>
      </c>
      <c r="AK538" s="62">
        <v>890</v>
      </c>
      <c r="AL538" s="62">
        <v>629</v>
      </c>
      <c r="AM538" s="62">
        <v>359</v>
      </c>
      <c r="AN538" s="61">
        <f t="shared" si="9"/>
        <v>177744</v>
      </c>
    </row>
    <row r="539" spans="1:40" hidden="1" x14ac:dyDescent="0.25">
      <c r="A539" s="61" t="s">
        <v>595</v>
      </c>
      <c r="B539" s="61" t="s">
        <v>618</v>
      </c>
      <c r="C539" s="61" t="s">
        <v>1077</v>
      </c>
      <c r="D539" s="62">
        <v>89157</v>
      </c>
      <c r="E539" s="62">
        <v>88557</v>
      </c>
      <c r="F539" s="62">
        <v>10500</v>
      </c>
      <c r="G539" s="62">
        <v>11148</v>
      </c>
      <c r="H539" s="62">
        <v>11055</v>
      </c>
      <c r="I539" s="62">
        <v>9727</v>
      </c>
      <c r="J539" s="62">
        <v>7562</v>
      </c>
      <c r="K539" s="62">
        <v>6515</v>
      </c>
      <c r="L539" s="62">
        <v>5682</v>
      </c>
      <c r="M539" s="62">
        <v>5388</v>
      </c>
      <c r="N539" s="62">
        <v>4384</v>
      </c>
      <c r="O539" s="62">
        <v>3965</v>
      </c>
      <c r="P539" s="62">
        <v>2990</v>
      </c>
      <c r="Q539" s="62">
        <v>3290</v>
      </c>
      <c r="R539" s="62">
        <v>2283</v>
      </c>
      <c r="S539" s="62">
        <v>1988</v>
      </c>
      <c r="T539" s="62">
        <v>1196</v>
      </c>
      <c r="U539" s="62">
        <v>940</v>
      </c>
      <c r="V539" s="62">
        <v>544</v>
      </c>
      <c r="W539" s="62">
        <v>11070</v>
      </c>
      <c r="X539" s="62">
        <v>11571</v>
      </c>
      <c r="Y539" s="62">
        <v>10987</v>
      </c>
      <c r="Z539" s="62">
        <v>10221</v>
      </c>
      <c r="AA539" s="62">
        <v>8437</v>
      </c>
      <c r="AB539" s="62">
        <v>6864</v>
      </c>
      <c r="AC539" s="62">
        <v>5675</v>
      </c>
      <c r="AD539" s="62">
        <v>5136</v>
      </c>
      <c r="AE539" s="62">
        <v>4455</v>
      </c>
      <c r="AF539" s="62">
        <v>3729</v>
      </c>
      <c r="AG539" s="62">
        <v>2735</v>
      </c>
      <c r="AH539" s="62">
        <v>2261</v>
      </c>
      <c r="AI539" s="62">
        <v>1710</v>
      </c>
      <c r="AJ539" s="62">
        <v>1760</v>
      </c>
      <c r="AK539" s="62">
        <v>932</v>
      </c>
      <c r="AL539" s="62">
        <v>666</v>
      </c>
      <c r="AM539" s="62">
        <v>348</v>
      </c>
      <c r="AN539" s="61">
        <f t="shared" si="9"/>
        <v>177714</v>
      </c>
    </row>
    <row r="540" spans="1:40" hidden="1" x14ac:dyDescent="0.25">
      <c r="A540" s="61" t="s">
        <v>16</v>
      </c>
      <c r="B540" s="61" t="s">
        <v>26</v>
      </c>
      <c r="C540" s="61" t="s">
        <v>2193</v>
      </c>
      <c r="D540" s="62">
        <v>89054</v>
      </c>
      <c r="E540" s="62">
        <v>87497</v>
      </c>
      <c r="F540" s="62">
        <v>15081</v>
      </c>
      <c r="G540" s="62">
        <v>12934</v>
      </c>
      <c r="H540" s="62">
        <v>11233</v>
      </c>
      <c r="I540" s="62">
        <v>9142</v>
      </c>
      <c r="J540" s="62">
        <v>7394</v>
      </c>
      <c r="K540" s="62">
        <v>5895</v>
      </c>
      <c r="L540" s="62">
        <v>5085</v>
      </c>
      <c r="M540" s="62">
        <v>4152</v>
      </c>
      <c r="N540" s="62">
        <v>4135</v>
      </c>
      <c r="O540" s="62">
        <v>2966</v>
      </c>
      <c r="P540" s="62">
        <v>3180</v>
      </c>
      <c r="Q540" s="62">
        <v>1968</v>
      </c>
      <c r="R540" s="62">
        <v>2187</v>
      </c>
      <c r="S540" s="62">
        <v>1335</v>
      </c>
      <c r="T540" s="62">
        <v>1290</v>
      </c>
      <c r="U540" s="62">
        <v>630</v>
      </c>
      <c r="V540" s="62">
        <v>447</v>
      </c>
      <c r="W540" s="62">
        <v>16529</v>
      </c>
      <c r="X540" s="62">
        <v>13349</v>
      </c>
      <c r="Y540" s="62">
        <v>11236</v>
      </c>
      <c r="Z540" s="62">
        <v>9691</v>
      </c>
      <c r="AA540" s="62">
        <v>6838</v>
      </c>
      <c r="AB540" s="62">
        <v>5716</v>
      </c>
      <c r="AC540" s="62">
        <v>5187</v>
      </c>
      <c r="AD540" s="62">
        <v>4403</v>
      </c>
      <c r="AE540" s="62">
        <v>3603</v>
      </c>
      <c r="AF540" s="62">
        <v>2703</v>
      </c>
      <c r="AG540" s="62">
        <v>2103</v>
      </c>
      <c r="AH540" s="62">
        <v>1877</v>
      </c>
      <c r="AI540" s="62">
        <v>1314</v>
      </c>
      <c r="AJ540" s="62">
        <v>1125</v>
      </c>
      <c r="AK540" s="62">
        <v>939</v>
      </c>
      <c r="AL540" s="62">
        <v>527</v>
      </c>
      <c r="AM540" s="62">
        <v>357</v>
      </c>
      <c r="AN540" s="61">
        <f t="shared" si="9"/>
        <v>176551</v>
      </c>
    </row>
    <row r="541" spans="1:40" hidden="1" x14ac:dyDescent="0.25">
      <c r="A541" s="61" t="s">
        <v>468</v>
      </c>
      <c r="B541" s="61" t="s">
        <v>476</v>
      </c>
      <c r="C541" s="61" t="s">
        <v>1572</v>
      </c>
      <c r="D541" s="62">
        <v>88587</v>
      </c>
      <c r="E541" s="62">
        <v>87814</v>
      </c>
      <c r="F541" s="62">
        <v>14425</v>
      </c>
      <c r="G541" s="62">
        <v>11998</v>
      </c>
      <c r="H541" s="62">
        <v>11703</v>
      </c>
      <c r="I541" s="62">
        <v>10120</v>
      </c>
      <c r="J541" s="62">
        <v>7934</v>
      </c>
      <c r="K541" s="62">
        <v>6139</v>
      </c>
      <c r="L541" s="62">
        <v>5064</v>
      </c>
      <c r="M541" s="62">
        <v>4358</v>
      </c>
      <c r="N541" s="62">
        <v>3783</v>
      </c>
      <c r="O541" s="62">
        <v>3166</v>
      </c>
      <c r="P541" s="62">
        <v>2245</v>
      </c>
      <c r="Q541" s="62">
        <v>2545</v>
      </c>
      <c r="R541" s="62">
        <v>1532</v>
      </c>
      <c r="S541" s="62">
        <v>1583</v>
      </c>
      <c r="T541" s="62">
        <v>895</v>
      </c>
      <c r="U541" s="62">
        <v>679</v>
      </c>
      <c r="V541" s="62">
        <v>418</v>
      </c>
      <c r="W541" s="62">
        <v>14979</v>
      </c>
      <c r="X541" s="62">
        <v>12452</v>
      </c>
      <c r="Y541" s="62">
        <v>11241</v>
      </c>
      <c r="Z541" s="62">
        <v>10059</v>
      </c>
      <c r="AA541" s="62">
        <v>8068</v>
      </c>
      <c r="AB541" s="62">
        <v>5987</v>
      </c>
      <c r="AC541" s="62">
        <v>5059</v>
      </c>
      <c r="AD541" s="62">
        <v>4381</v>
      </c>
      <c r="AE541" s="62">
        <v>3790</v>
      </c>
      <c r="AF541" s="62">
        <v>3144</v>
      </c>
      <c r="AG541" s="62">
        <v>2247</v>
      </c>
      <c r="AH541" s="62">
        <v>2129</v>
      </c>
      <c r="AI541" s="62">
        <v>1459</v>
      </c>
      <c r="AJ541" s="62">
        <v>1272</v>
      </c>
      <c r="AK541" s="62">
        <v>723</v>
      </c>
      <c r="AL541" s="62">
        <v>525</v>
      </c>
      <c r="AM541" s="62">
        <v>299</v>
      </c>
      <c r="AN541" s="61">
        <f t="shared" si="9"/>
        <v>176401</v>
      </c>
    </row>
    <row r="542" spans="1:40" hidden="1" x14ac:dyDescent="0.25">
      <c r="A542" s="61" t="s">
        <v>350</v>
      </c>
      <c r="B542" s="61" t="s">
        <v>1695</v>
      </c>
      <c r="C542" s="61" t="s">
        <v>1467</v>
      </c>
      <c r="D542" s="62">
        <v>69523</v>
      </c>
      <c r="E542" s="62">
        <v>106667</v>
      </c>
      <c r="F542" s="62">
        <v>12632</v>
      </c>
      <c r="G542" s="62">
        <v>10408</v>
      </c>
      <c r="H542" s="62">
        <v>7739</v>
      </c>
      <c r="I542" s="62">
        <v>7437</v>
      </c>
      <c r="J542" s="62">
        <v>6433</v>
      </c>
      <c r="K542" s="62">
        <v>5217</v>
      </c>
      <c r="L542" s="62">
        <v>4766</v>
      </c>
      <c r="M542" s="62">
        <v>3333</v>
      </c>
      <c r="N542" s="62">
        <v>3228</v>
      </c>
      <c r="O542" s="62">
        <v>1879</v>
      </c>
      <c r="P542" s="62">
        <v>2029</v>
      </c>
      <c r="Q542" s="62">
        <v>1067</v>
      </c>
      <c r="R542" s="62">
        <v>1225</v>
      </c>
      <c r="S542" s="62">
        <v>591</v>
      </c>
      <c r="T542" s="62">
        <v>892</v>
      </c>
      <c r="U542" s="62">
        <v>275</v>
      </c>
      <c r="V542" s="62">
        <v>372</v>
      </c>
      <c r="W542" s="62">
        <v>13906</v>
      </c>
      <c r="X542" s="62">
        <v>11749</v>
      </c>
      <c r="Y542" s="62">
        <v>10654</v>
      </c>
      <c r="Z542" s="62">
        <v>10861</v>
      </c>
      <c r="AA542" s="62">
        <v>9897</v>
      </c>
      <c r="AB542" s="62">
        <v>9139</v>
      </c>
      <c r="AC542" s="62">
        <v>10517</v>
      </c>
      <c r="AD542" s="62">
        <v>7168</v>
      </c>
      <c r="AE542" s="62">
        <v>6956</v>
      </c>
      <c r="AF542" s="62">
        <v>3578</v>
      </c>
      <c r="AG542" s="62">
        <v>3983</v>
      </c>
      <c r="AH542" s="62">
        <v>2299</v>
      </c>
      <c r="AI542" s="62">
        <v>2483</v>
      </c>
      <c r="AJ542" s="62">
        <v>1079</v>
      </c>
      <c r="AK542" s="62">
        <v>1273</v>
      </c>
      <c r="AL542" s="62">
        <v>572</v>
      </c>
      <c r="AM542" s="62">
        <v>553</v>
      </c>
      <c r="AN542" s="61">
        <f t="shared" si="9"/>
        <v>176190</v>
      </c>
    </row>
    <row r="543" spans="1:40" hidden="1" x14ac:dyDescent="0.25">
      <c r="A543" s="61" t="s">
        <v>595</v>
      </c>
      <c r="B543" s="61" t="s">
        <v>608</v>
      </c>
      <c r="C543" s="61" t="s">
        <v>1776</v>
      </c>
      <c r="D543" s="62">
        <v>87587</v>
      </c>
      <c r="E543" s="62">
        <v>88505</v>
      </c>
      <c r="F543" s="62">
        <v>10747</v>
      </c>
      <c r="G543" s="62">
        <v>10546</v>
      </c>
      <c r="H543" s="62">
        <v>11212</v>
      </c>
      <c r="I543" s="62">
        <v>8707</v>
      </c>
      <c r="J543" s="62">
        <v>7192</v>
      </c>
      <c r="K543" s="62">
        <v>6427</v>
      </c>
      <c r="L543" s="62">
        <v>5864</v>
      </c>
      <c r="M543" s="62">
        <v>5242</v>
      </c>
      <c r="N543" s="62">
        <v>4657</v>
      </c>
      <c r="O543" s="62">
        <v>4095</v>
      </c>
      <c r="P543" s="62">
        <v>3287</v>
      </c>
      <c r="Q543" s="62">
        <v>2988</v>
      </c>
      <c r="R543" s="62">
        <v>2262</v>
      </c>
      <c r="S543" s="62">
        <v>1892</v>
      </c>
      <c r="T543" s="62">
        <v>1181</v>
      </c>
      <c r="U543" s="62">
        <v>765</v>
      </c>
      <c r="V543" s="62">
        <v>523</v>
      </c>
      <c r="W543" s="62">
        <v>10936</v>
      </c>
      <c r="X543" s="62">
        <v>10328</v>
      </c>
      <c r="Y543" s="62">
        <v>11414</v>
      </c>
      <c r="Z543" s="62">
        <v>9463</v>
      </c>
      <c r="AA543" s="62">
        <v>8128</v>
      </c>
      <c r="AB543" s="62">
        <v>7221</v>
      </c>
      <c r="AC543" s="62">
        <v>5951</v>
      </c>
      <c r="AD543" s="62">
        <v>5519</v>
      </c>
      <c r="AE543" s="62">
        <v>4505</v>
      </c>
      <c r="AF543" s="62">
        <v>4069</v>
      </c>
      <c r="AG543" s="62">
        <v>2918</v>
      </c>
      <c r="AH543" s="62">
        <v>2836</v>
      </c>
      <c r="AI543" s="62">
        <v>1971</v>
      </c>
      <c r="AJ543" s="62">
        <v>1602</v>
      </c>
      <c r="AK543" s="62">
        <v>860</v>
      </c>
      <c r="AL543" s="62">
        <v>492</v>
      </c>
      <c r="AM543" s="62">
        <v>292</v>
      </c>
      <c r="AN543" s="61">
        <f t="shared" si="9"/>
        <v>176092</v>
      </c>
    </row>
    <row r="544" spans="1:40" hidden="1" x14ac:dyDescent="0.25">
      <c r="A544" s="61" t="s">
        <v>429</v>
      </c>
      <c r="B544" s="61" t="s">
        <v>435</v>
      </c>
      <c r="C544" s="61" t="s">
        <v>1179</v>
      </c>
      <c r="D544" s="62">
        <v>88244</v>
      </c>
      <c r="E544" s="62">
        <v>87617</v>
      </c>
      <c r="F544" s="62">
        <v>16719</v>
      </c>
      <c r="G544" s="62">
        <v>14780</v>
      </c>
      <c r="H544" s="62">
        <v>10839</v>
      </c>
      <c r="I544" s="62">
        <v>8527</v>
      </c>
      <c r="J544" s="62">
        <v>7475</v>
      </c>
      <c r="K544" s="62">
        <v>6440</v>
      </c>
      <c r="L544" s="62">
        <v>5349</v>
      </c>
      <c r="M544" s="62">
        <v>4073</v>
      </c>
      <c r="N544" s="62">
        <v>3917</v>
      </c>
      <c r="O544" s="62">
        <v>2175</v>
      </c>
      <c r="P544" s="62">
        <v>2428</v>
      </c>
      <c r="Q544" s="62">
        <v>1453</v>
      </c>
      <c r="R544" s="62">
        <v>1555</v>
      </c>
      <c r="S544" s="62">
        <v>893</v>
      </c>
      <c r="T544" s="62">
        <v>946</v>
      </c>
      <c r="U544" s="62">
        <v>391</v>
      </c>
      <c r="V544" s="62">
        <v>284</v>
      </c>
      <c r="W544" s="62">
        <v>17879</v>
      </c>
      <c r="X544" s="62">
        <v>14557</v>
      </c>
      <c r="Y544" s="62">
        <v>11043</v>
      </c>
      <c r="Z544" s="62">
        <v>8541</v>
      </c>
      <c r="AA544" s="62">
        <v>6011</v>
      </c>
      <c r="AB544" s="62">
        <v>6080</v>
      </c>
      <c r="AC544" s="62">
        <v>5088</v>
      </c>
      <c r="AD544" s="62">
        <v>4138</v>
      </c>
      <c r="AE544" s="62">
        <v>3563</v>
      </c>
      <c r="AF544" s="62">
        <v>2571</v>
      </c>
      <c r="AG544" s="62">
        <v>2424</v>
      </c>
      <c r="AH544" s="62">
        <v>1888</v>
      </c>
      <c r="AI544" s="62">
        <v>1520</v>
      </c>
      <c r="AJ544" s="62">
        <v>1008</v>
      </c>
      <c r="AK544" s="62">
        <v>692</v>
      </c>
      <c r="AL544" s="62">
        <v>407</v>
      </c>
      <c r="AM544" s="62">
        <v>207</v>
      </c>
      <c r="AN544" s="61">
        <f t="shared" si="9"/>
        <v>175861</v>
      </c>
    </row>
    <row r="545" spans="1:40" hidden="1" x14ac:dyDescent="0.25">
      <c r="A545" s="61" t="s">
        <v>450</v>
      </c>
      <c r="B545" s="61" t="s">
        <v>456</v>
      </c>
      <c r="C545" s="61" t="s">
        <v>1224</v>
      </c>
      <c r="D545" s="62">
        <v>86598</v>
      </c>
      <c r="E545" s="62">
        <v>88735</v>
      </c>
      <c r="F545" s="62">
        <v>16481</v>
      </c>
      <c r="G545" s="62">
        <v>12897</v>
      </c>
      <c r="H545" s="62">
        <v>10731</v>
      </c>
      <c r="I545" s="62">
        <v>8930</v>
      </c>
      <c r="J545" s="62">
        <v>7040</v>
      </c>
      <c r="K545" s="62">
        <v>6285</v>
      </c>
      <c r="L545" s="62">
        <v>5404</v>
      </c>
      <c r="M545" s="62">
        <v>4444</v>
      </c>
      <c r="N545" s="62">
        <v>3678</v>
      </c>
      <c r="O545" s="62">
        <v>2730</v>
      </c>
      <c r="P545" s="62">
        <v>2364</v>
      </c>
      <c r="Q545" s="62">
        <v>1503</v>
      </c>
      <c r="R545" s="62">
        <v>1694</v>
      </c>
      <c r="S545" s="62">
        <v>1005</v>
      </c>
      <c r="T545" s="62">
        <v>785</v>
      </c>
      <c r="U545" s="62">
        <v>446</v>
      </c>
      <c r="V545" s="62">
        <v>181</v>
      </c>
      <c r="W545" s="62">
        <v>17339</v>
      </c>
      <c r="X545" s="62">
        <v>13592</v>
      </c>
      <c r="Y545" s="62">
        <v>11267</v>
      </c>
      <c r="Z545" s="62">
        <v>9338</v>
      </c>
      <c r="AA545" s="62">
        <v>6926</v>
      </c>
      <c r="AB545" s="62">
        <v>5875</v>
      </c>
      <c r="AC545" s="62">
        <v>5282</v>
      </c>
      <c r="AD545" s="62">
        <v>4475</v>
      </c>
      <c r="AE545" s="62">
        <v>3986</v>
      </c>
      <c r="AF545" s="62">
        <v>2846</v>
      </c>
      <c r="AG545" s="62">
        <v>2518</v>
      </c>
      <c r="AH545" s="62">
        <v>1350</v>
      </c>
      <c r="AI545" s="62">
        <v>1644</v>
      </c>
      <c r="AJ545" s="62">
        <v>1013</v>
      </c>
      <c r="AK545" s="62">
        <v>554</v>
      </c>
      <c r="AL545" s="62">
        <v>557</v>
      </c>
      <c r="AM545" s="62">
        <v>173</v>
      </c>
      <c r="AN545" s="61">
        <f t="shared" si="9"/>
        <v>175333</v>
      </c>
    </row>
    <row r="546" spans="1:40" hidden="1" x14ac:dyDescent="0.25">
      <c r="A546" s="61" t="s">
        <v>429</v>
      </c>
      <c r="B546" s="61" t="s">
        <v>437</v>
      </c>
      <c r="C546" s="61" t="s">
        <v>1659</v>
      </c>
      <c r="D546" s="62">
        <v>86562</v>
      </c>
      <c r="E546" s="62">
        <v>88685</v>
      </c>
      <c r="F546" s="62">
        <v>17151</v>
      </c>
      <c r="G546" s="62">
        <v>13953</v>
      </c>
      <c r="H546" s="62">
        <v>10445</v>
      </c>
      <c r="I546" s="62">
        <v>9066</v>
      </c>
      <c r="J546" s="62">
        <v>7466</v>
      </c>
      <c r="K546" s="62">
        <v>6374</v>
      </c>
      <c r="L546" s="62">
        <v>5016</v>
      </c>
      <c r="M546" s="62">
        <v>3756</v>
      </c>
      <c r="N546" s="62">
        <v>3568</v>
      </c>
      <c r="O546" s="62">
        <v>2310</v>
      </c>
      <c r="P546" s="62">
        <v>2301</v>
      </c>
      <c r="Q546" s="62">
        <v>1331</v>
      </c>
      <c r="R546" s="62">
        <v>1364</v>
      </c>
      <c r="S546" s="62">
        <v>744</v>
      </c>
      <c r="T546" s="62">
        <v>934</v>
      </c>
      <c r="U546" s="62">
        <v>396</v>
      </c>
      <c r="V546" s="62">
        <v>387</v>
      </c>
      <c r="W546" s="62">
        <v>18049</v>
      </c>
      <c r="X546" s="62">
        <v>14484</v>
      </c>
      <c r="Y546" s="62">
        <v>11245</v>
      </c>
      <c r="Z546" s="62">
        <v>9082</v>
      </c>
      <c r="AA546" s="62">
        <v>6466</v>
      </c>
      <c r="AB546" s="62">
        <v>6053</v>
      </c>
      <c r="AC546" s="62">
        <v>5484</v>
      </c>
      <c r="AD546" s="62">
        <v>4295</v>
      </c>
      <c r="AE546" s="62">
        <v>3599</v>
      </c>
      <c r="AF546" s="62">
        <v>2456</v>
      </c>
      <c r="AG546" s="62">
        <v>2312</v>
      </c>
      <c r="AH546" s="62">
        <v>1520</v>
      </c>
      <c r="AI546" s="62">
        <v>1351</v>
      </c>
      <c r="AJ546" s="62">
        <v>755</v>
      </c>
      <c r="AK546" s="62">
        <v>757</v>
      </c>
      <c r="AL546" s="62">
        <v>409</v>
      </c>
      <c r="AM546" s="62">
        <v>368</v>
      </c>
      <c r="AN546" s="61">
        <f t="shared" si="9"/>
        <v>175247</v>
      </c>
    </row>
    <row r="547" spans="1:40" hidden="1" x14ac:dyDescent="0.25">
      <c r="A547" s="61" t="s">
        <v>107</v>
      </c>
      <c r="B547" s="61" t="s">
        <v>110</v>
      </c>
      <c r="C547" s="61" t="s">
        <v>2121</v>
      </c>
      <c r="D547" s="62">
        <v>86959</v>
      </c>
      <c r="E547" s="62">
        <v>87949</v>
      </c>
      <c r="F547" s="62">
        <v>10348</v>
      </c>
      <c r="G547" s="62">
        <v>10722</v>
      </c>
      <c r="H547" s="62">
        <v>11719</v>
      </c>
      <c r="I547" s="62">
        <v>10593</v>
      </c>
      <c r="J547" s="62">
        <v>7410</v>
      </c>
      <c r="K547" s="62">
        <v>6132</v>
      </c>
      <c r="L547" s="62">
        <v>5533</v>
      </c>
      <c r="M547" s="62">
        <v>5647</v>
      </c>
      <c r="N547" s="62">
        <v>4382</v>
      </c>
      <c r="O547" s="62">
        <v>3963</v>
      </c>
      <c r="P547" s="62">
        <v>2715</v>
      </c>
      <c r="Q547" s="62">
        <v>2664</v>
      </c>
      <c r="R547" s="62">
        <v>1748</v>
      </c>
      <c r="S547" s="62">
        <v>1461</v>
      </c>
      <c r="T547" s="62">
        <v>887</v>
      </c>
      <c r="U547" s="62">
        <v>657</v>
      </c>
      <c r="V547" s="62">
        <v>378</v>
      </c>
      <c r="W547" s="62">
        <v>10434</v>
      </c>
      <c r="X547" s="62">
        <v>11111</v>
      </c>
      <c r="Y547" s="62">
        <v>12369</v>
      </c>
      <c r="Z547" s="62">
        <v>11632</v>
      </c>
      <c r="AA547" s="62">
        <v>8248</v>
      </c>
      <c r="AB547" s="62">
        <v>6213</v>
      </c>
      <c r="AC547" s="62">
        <v>5075</v>
      </c>
      <c r="AD547" s="62">
        <v>4631</v>
      </c>
      <c r="AE547" s="62">
        <v>4369</v>
      </c>
      <c r="AF547" s="62">
        <v>3725</v>
      </c>
      <c r="AG547" s="62">
        <v>3045</v>
      </c>
      <c r="AH547" s="62">
        <v>2143</v>
      </c>
      <c r="AI547" s="62">
        <v>1924</v>
      </c>
      <c r="AJ547" s="62">
        <v>1283</v>
      </c>
      <c r="AK547" s="62">
        <v>799</v>
      </c>
      <c r="AL547" s="62">
        <v>691</v>
      </c>
      <c r="AM547" s="62">
        <v>257</v>
      </c>
      <c r="AN547" s="61">
        <f t="shared" si="9"/>
        <v>174908</v>
      </c>
    </row>
    <row r="548" spans="1:40" hidden="1" x14ac:dyDescent="0.25">
      <c r="A548" s="61" t="s">
        <v>107</v>
      </c>
      <c r="B548" s="61" t="s">
        <v>112</v>
      </c>
      <c r="C548" s="61" t="s">
        <v>1426</v>
      </c>
      <c r="D548" s="62">
        <v>85329</v>
      </c>
      <c r="E548" s="62">
        <v>89472</v>
      </c>
      <c r="F548" s="62">
        <v>10400</v>
      </c>
      <c r="G548" s="62">
        <v>10991</v>
      </c>
      <c r="H548" s="62">
        <v>11115</v>
      </c>
      <c r="I548" s="62">
        <v>10419</v>
      </c>
      <c r="J548" s="62">
        <v>7485</v>
      </c>
      <c r="K548" s="62">
        <v>6261</v>
      </c>
      <c r="L548" s="62">
        <v>5608</v>
      </c>
      <c r="M548" s="62">
        <v>5443</v>
      </c>
      <c r="N548" s="62">
        <v>4357</v>
      </c>
      <c r="O548" s="62">
        <v>3829</v>
      </c>
      <c r="P548" s="62">
        <v>2679</v>
      </c>
      <c r="Q548" s="62">
        <v>2338</v>
      </c>
      <c r="R548" s="62">
        <v>1822</v>
      </c>
      <c r="S548" s="62">
        <v>1128</v>
      </c>
      <c r="T548" s="62">
        <v>542</v>
      </c>
      <c r="U548" s="62">
        <v>598</v>
      </c>
      <c r="V548" s="62">
        <v>314</v>
      </c>
      <c r="W548" s="62">
        <v>10834</v>
      </c>
      <c r="X548" s="62">
        <v>11705</v>
      </c>
      <c r="Y548" s="62">
        <v>11572</v>
      </c>
      <c r="Z548" s="62">
        <v>11311</v>
      </c>
      <c r="AA548" s="62">
        <v>8785</v>
      </c>
      <c r="AB548" s="62">
        <v>6499</v>
      </c>
      <c r="AC548" s="62">
        <v>5477</v>
      </c>
      <c r="AD548" s="62">
        <v>4826</v>
      </c>
      <c r="AE548" s="62">
        <v>4549</v>
      </c>
      <c r="AF548" s="62">
        <v>3890</v>
      </c>
      <c r="AG548" s="62">
        <v>3040</v>
      </c>
      <c r="AH548" s="62">
        <v>2211</v>
      </c>
      <c r="AI548" s="62">
        <v>1807</v>
      </c>
      <c r="AJ548" s="62">
        <v>1228</v>
      </c>
      <c r="AK548" s="62">
        <v>905</v>
      </c>
      <c r="AL548" s="62">
        <v>520</v>
      </c>
      <c r="AM548" s="62">
        <v>313</v>
      </c>
      <c r="AN548" s="61">
        <f t="shared" si="9"/>
        <v>174801</v>
      </c>
    </row>
    <row r="549" spans="1:40" hidden="1" x14ac:dyDescent="0.25">
      <c r="A549" s="61" t="s">
        <v>115</v>
      </c>
      <c r="B549" s="61" t="s">
        <v>123</v>
      </c>
      <c r="C549" s="61" t="s">
        <v>1447</v>
      </c>
      <c r="D549" s="62">
        <v>86385</v>
      </c>
      <c r="E549" s="62">
        <v>88383</v>
      </c>
      <c r="F549" s="62">
        <v>17249</v>
      </c>
      <c r="G549" s="62">
        <v>12971</v>
      </c>
      <c r="H549" s="62">
        <v>10433</v>
      </c>
      <c r="I549" s="62">
        <v>8849</v>
      </c>
      <c r="J549" s="62">
        <v>7180</v>
      </c>
      <c r="K549" s="62">
        <v>6338</v>
      </c>
      <c r="L549" s="62">
        <v>5248</v>
      </c>
      <c r="M549" s="62">
        <v>4186</v>
      </c>
      <c r="N549" s="62">
        <v>3566</v>
      </c>
      <c r="O549" s="62">
        <v>2597</v>
      </c>
      <c r="P549" s="62">
        <v>2209</v>
      </c>
      <c r="Q549" s="62">
        <v>1556</v>
      </c>
      <c r="R549" s="62">
        <v>1641</v>
      </c>
      <c r="S549" s="62">
        <v>862</v>
      </c>
      <c r="T549" s="62">
        <v>795</v>
      </c>
      <c r="U549" s="62">
        <v>414</v>
      </c>
      <c r="V549" s="62">
        <v>291</v>
      </c>
      <c r="W549" s="62">
        <v>18132</v>
      </c>
      <c r="X549" s="62">
        <v>13645</v>
      </c>
      <c r="Y549" s="62">
        <v>11163</v>
      </c>
      <c r="Z549" s="62">
        <v>9201</v>
      </c>
      <c r="AA549" s="62">
        <v>6909</v>
      </c>
      <c r="AB549" s="62">
        <v>5882</v>
      </c>
      <c r="AC549" s="62">
        <v>5202</v>
      </c>
      <c r="AD549" s="62">
        <v>4548</v>
      </c>
      <c r="AE549" s="62">
        <v>3694</v>
      </c>
      <c r="AF549" s="62">
        <v>2822</v>
      </c>
      <c r="AG549" s="62">
        <v>2372</v>
      </c>
      <c r="AH549" s="62">
        <v>1396</v>
      </c>
      <c r="AI549" s="62">
        <v>1408</v>
      </c>
      <c r="AJ549" s="62">
        <v>670</v>
      </c>
      <c r="AK549" s="62">
        <v>670</v>
      </c>
      <c r="AL549" s="62">
        <v>359</v>
      </c>
      <c r="AM549" s="62">
        <v>310</v>
      </c>
      <c r="AN549" s="61">
        <f t="shared" si="9"/>
        <v>174768</v>
      </c>
    </row>
    <row r="550" spans="1:40" hidden="1" x14ac:dyDescent="0.25">
      <c r="A550" s="61" t="s">
        <v>657</v>
      </c>
      <c r="B550" s="61" t="s">
        <v>658</v>
      </c>
      <c r="C550" s="61" t="s">
        <v>1372</v>
      </c>
      <c r="D550" s="62">
        <v>85724</v>
      </c>
      <c r="E550" s="62">
        <v>88863</v>
      </c>
      <c r="F550" s="62">
        <v>17381</v>
      </c>
      <c r="G550" s="62">
        <v>13276</v>
      </c>
      <c r="H550" s="62">
        <v>9967</v>
      </c>
      <c r="I550" s="62">
        <v>8612</v>
      </c>
      <c r="J550" s="62">
        <v>7097</v>
      </c>
      <c r="K550" s="62">
        <v>6249</v>
      </c>
      <c r="L550" s="62">
        <v>5396</v>
      </c>
      <c r="M550" s="62">
        <v>4097</v>
      </c>
      <c r="N550" s="62">
        <v>3540</v>
      </c>
      <c r="O550" s="62">
        <v>2401</v>
      </c>
      <c r="P550" s="62">
        <v>2278</v>
      </c>
      <c r="Q550" s="62">
        <v>1560</v>
      </c>
      <c r="R550" s="62">
        <v>1602</v>
      </c>
      <c r="S550" s="62">
        <v>833</v>
      </c>
      <c r="T550" s="62">
        <v>889</v>
      </c>
      <c r="U550" s="62">
        <v>259</v>
      </c>
      <c r="V550" s="62">
        <v>287</v>
      </c>
      <c r="W550" s="62">
        <v>19044</v>
      </c>
      <c r="X550" s="62">
        <v>14219</v>
      </c>
      <c r="Y550" s="62">
        <v>10967</v>
      </c>
      <c r="Z550" s="62">
        <v>9132</v>
      </c>
      <c r="AA550" s="62">
        <v>6822</v>
      </c>
      <c r="AB550" s="62">
        <v>5507</v>
      </c>
      <c r="AC550" s="62">
        <v>5035</v>
      </c>
      <c r="AD550" s="62">
        <v>4386</v>
      </c>
      <c r="AE550" s="62">
        <v>3683</v>
      </c>
      <c r="AF550" s="62">
        <v>2735</v>
      </c>
      <c r="AG550" s="62">
        <v>2351</v>
      </c>
      <c r="AH550" s="62">
        <v>1443</v>
      </c>
      <c r="AI550" s="62">
        <v>1538</v>
      </c>
      <c r="AJ550" s="62">
        <v>633</v>
      </c>
      <c r="AK550" s="62">
        <v>809</v>
      </c>
      <c r="AL550" s="62">
        <v>309</v>
      </c>
      <c r="AM550" s="62">
        <v>250</v>
      </c>
      <c r="AN550" s="61">
        <f t="shared" si="9"/>
        <v>174587</v>
      </c>
    </row>
    <row r="551" spans="1:40" hidden="1" x14ac:dyDescent="0.25">
      <c r="A551" s="61" t="s">
        <v>696</v>
      </c>
      <c r="B551" s="61" t="s">
        <v>709</v>
      </c>
      <c r="C551" s="61" t="s">
        <v>1297</v>
      </c>
      <c r="D551" s="62">
        <v>80321</v>
      </c>
      <c r="E551" s="62">
        <v>93901</v>
      </c>
      <c r="F551" s="62">
        <v>14111</v>
      </c>
      <c r="G551" s="62">
        <v>11727</v>
      </c>
      <c r="H551" s="62">
        <v>10165</v>
      </c>
      <c r="I551" s="62">
        <v>10203</v>
      </c>
      <c r="J551" s="62">
        <v>7394</v>
      </c>
      <c r="K551" s="62">
        <v>5919</v>
      </c>
      <c r="L551" s="62">
        <v>5142</v>
      </c>
      <c r="M551" s="62">
        <v>3601</v>
      </c>
      <c r="N551" s="62">
        <v>3480</v>
      </c>
      <c r="O551" s="62">
        <v>1908</v>
      </c>
      <c r="P551" s="62">
        <v>2116</v>
      </c>
      <c r="Q551" s="62">
        <v>1114</v>
      </c>
      <c r="R551" s="62">
        <v>1384</v>
      </c>
      <c r="S551" s="62">
        <v>652</v>
      </c>
      <c r="T551" s="62">
        <v>835</v>
      </c>
      <c r="U551" s="62">
        <v>286</v>
      </c>
      <c r="V551" s="62">
        <v>284</v>
      </c>
      <c r="W551" s="62">
        <v>16579</v>
      </c>
      <c r="X551" s="62">
        <v>14691</v>
      </c>
      <c r="Y551" s="62">
        <v>12362</v>
      </c>
      <c r="Z551" s="62">
        <v>10865</v>
      </c>
      <c r="AA551" s="62">
        <v>7169</v>
      </c>
      <c r="AB551" s="62">
        <v>6077</v>
      </c>
      <c r="AC551" s="62">
        <v>5979</v>
      </c>
      <c r="AD551" s="62">
        <v>4823</v>
      </c>
      <c r="AE551" s="62">
        <v>4346</v>
      </c>
      <c r="AF551" s="62">
        <v>2811</v>
      </c>
      <c r="AG551" s="62">
        <v>2566</v>
      </c>
      <c r="AH551" s="62">
        <v>1559</v>
      </c>
      <c r="AI551" s="62">
        <v>1754</v>
      </c>
      <c r="AJ551" s="62">
        <v>863</v>
      </c>
      <c r="AK551" s="62">
        <v>817</v>
      </c>
      <c r="AL551" s="62">
        <v>374</v>
      </c>
      <c r="AM551" s="62">
        <v>266</v>
      </c>
      <c r="AN551" s="61">
        <f t="shared" si="9"/>
        <v>174222</v>
      </c>
    </row>
    <row r="552" spans="1:40" hidden="1" x14ac:dyDescent="0.25">
      <c r="A552" s="61" t="s">
        <v>538</v>
      </c>
      <c r="B552" s="61" t="s">
        <v>1549</v>
      </c>
      <c r="C552" s="61" t="s">
        <v>1068</v>
      </c>
      <c r="D552" s="62">
        <v>89535</v>
      </c>
      <c r="E552" s="62">
        <v>83820</v>
      </c>
      <c r="F552" s="62">
        <v>12944</v>
      </c>
      <c r="G552" s="62">
        <v>11110</v>
      </c>
      <c r="H552" s="62">
        <v>10286</v>
      </c>
      <c r="I552" s="62">
        <v>8557</v>
      </c>
      <c r="J552" s="62">
        <v>7639</v>
      </c>
      <c r="K552" s="62">
        <v>6864</v>
      </c>
      <c r="L552" s="62">
        <v>5729</v>
      </c>
      <c r="M552" s="62">
        <v>4884</v>
      </c>
      <c r="N552" s="62">
        <v>4175</v>
      </c>
      <c r="O552" s="62">
        <v>3700</v>
      </c>
      <c r="P552" s="62">
        <v>3072</v>
      </c>
      <c r="Q552" s="62">
        <v>2957</v>
      </c>
      <c r="R552" s="62">
        <v>2252</v>
      </c>
      <c r="S552" s="62">
        <v>2464</v>
      </c>
      <c r="T552" s="62">
        <v>1340</v>
      </c>
      <c r="U552" s="62">
        <v>1066</v>
      </c>
      <c r="V552" s="62">
        <v>496</v>
      </c>
      <c r="W552" s="62">
        <v>12932</v>
      </c>
      <c r="X552" s="62">
        <v>11035</v>
      </c>
      <c r="Y552" s="62">
        <v>9905</v>
      </c>
      <c r="Z552" s="62">
        <v>8692</v>
      </c>
      <c r="AA552" s="62">
        <v>7825</v>
      </c>
      <c r="AB552" s="62">
        <v>6790</v>
      </c>
      <c r="AC552" s="62">
        <v>5689</v>
      </c>
      <c r="AD552" s="62">
        <v>5067</v>
      </c>
      <c r="AE552" s="62">
        <v>3813</v>
      </c>
      <c r="AF552" s="62">
        <v>3407</v>
      </c>
      <c r="AG552" s="62">
        <v>2261</v>
      </c>
      <c r="AH552" s="62">
        <v>2075</v>
      </c>
      <c r="AI552" s="62">
        <v>1441</v>
      </c>
      <c r="AJ552" s="62">
        <v>1444</v>
      </c>
      <c r="AK552" s="62">
        <v>750</v>
      </c>
      <c r="AL552" s="62">
        <v>473</v>
      </c>
      <c r="AM552" s="62">
        <v>221</v>
      </c>
      <c r="AN552" s="61">
        <f t="shared" si="9"/>
        <v>173355</v>
      </c>
    </row>
    <row r="553" spans="1:40" hidden="1" x14ac:dyDescent="0.25">
      <c r="A553" s="61" t="s">
        <v>221</v>
      </c>
      <c r="B553" s="61" t="s">
        <v>235</v>
      </c>
      <c r="C553" s="61" t="s">
        <v>1557</v>
      </c>
      <c r="D553" s="62">
        <v>83032</v>
      </c>
      <c r="E553" s="62">
        <v>89762</v>
      </c>
      <c r="F553" s="62">
        <v>10241</v>
      </c>
      <c r="G553" s="62">
        <v>9633</v>
      </c>
      <c r="H553" s="62">
        <v>9320</v>
      </c>
      <c r="I553" s="62">
        <v>9741</v>
      </c>
      <c r="J553" s="62">
        <v>9907</v>
      </c>
      <c r="K553" s="62">
        <v>6449</v>
      </c>
      <c r="L553" s="62">
        <v>5088</v>
      </c>
      <c r="M553" s="62">
        <v>4733</v>
      </c>
      <c r="N553" s="62">
        <v>3800</v>
      </c>
      <c r="O553" s="62">
        <v>3562</v>
      </c>
      <c r="P553" s="62">
        <v>2592</v>
      </c>
      <c r="Q553" s="62">
        <v>2650</v>
      </c>
      <c r="R553" s="62">
        <v>1522</v>
      </c>
      <c r="S553" s="62">
        <v>1580</v>
      </c>
      <c r="T553" s="62">
        <v>955</v>
      </c>
      <c r="U553" s="62">
        <v>746</v>
      </c>
      <c r="V553" s="62">
        <v>513</v>
      </c>
      <c r="W553" s="62">
        <v>10780</v>
      </c>
      <c r="X553" s="62">
        <v>9724</v>
      </c>
      <c r="Y553" s="62">
        <v>9588</v>
      </c>
      <c r="Z553" s="62">
        <v>9774</v>
      </c>
      <c r="AA553" s="62">
        <v>11994</v>
      </c>
      <c r="AB553" s="62">
        <v>9377</v>
      </c>
      <c r="AC553" s="62">
        <v>6138</v>
      </c>
      <c r="AD553" s="62">
        <v>5177</v>
      </c>
      <c r="AE553" s="62">
        <v>4039</v>
      </c>
      <c r="AF553" s="62">
        <v>3672</v>
      </c>
      <c r="AG553" s="62">
        <v>2432</v>
      </c>
      <c r="AH553" s="62">
        <v>2616</v>
      </c>
      <c r="AI553" s="62">
        <v>1445</v>
      </c>
      <c r="AJ553" s="62">
        <v>1481</v>
      </c>
      <c r="AK553" s="62">
        <v>648</v>
      </c>
      <c r="AL553" s="62">
        <v>519</v>
      </c>
      <c r="AM553" s="62">
        <v>358</v>
      </c>
      <c r="AN553" s="61">
        <f t="shared" si="9"/>
        <v>172794</v>
      </c>
    </row>
    <row r="554" spans="1:40" hidden="1" x14ac:dyDescent="0.25">
      <c r="A554" s="61" t="s">
        <v>556</v>
      </c>
      <c r="B554" s="61" t="s">
        <v>561</v>
      </c>
      <c r="C554" s="61" t="s">
        <v>1166</v>
      </c>
      <c r="D554" s="62">
        <v>84909</v>
      </c>
      <c r="E554" s="62">
        <v>87460</v>
      </c>
      <c r="F554" s="62">
        <v>10732</v>
      </c>
      <c r="G554" s="62">
        <v>10314</v>
      </c>
      <c r="H554" s="62">
        <v>11365</v>
      </c>
      <c r="I554" s="62">
        <v>9825</v>
      </c>
      <c r="J554" s="62">
        <v>7327</v>
      </c>
      <c r="K554" s="62">
        <v>6316</v>
      </c>
      <c r="L554" s="62">
        <v>5407</v>
      </c>
      <c r="M554" s="62">
        <v>5202</v>
      </c>
      <c r="N554" s="62">
        <v>4177</v>
      </c>
      <c r="O554" s="62">
        <v>3691</v>
      </c>
      <c r="P554" s="62">
        <v>2541</v>
      </c>
      <c r="Q554" s="62">
        <v>2803</v>
      </c>
      <c r="R554" s="62">
        <v>1989</v>
      </c>
      <c r="S554" s="62">
        <v>1480</v>
      </c>
      <c r="T554" s="62">
        <v>815</v>
      </c>
      <c r="U554" s="62">
        <v>587</v>
      </c>
      <c r="V554" s="62">
        <v>338</v>
      </c>
      <c r="W554" s="62">
        <v>11146</v>
      </c>
      <c r="X554" s="62">
        <v>10903</v>
      </c>
      <c r="Y554" s="62">
        <v>10744</v>
      </c>
      <c r="Z554" s="62">
        <v>10089</v>
      </c>
      <c r="AA554" s="62">
        <v>8538</v>
      </c>
      <c r="AB554" s="62">
        <v>6816</v>
      </c>
      <c r="AC554" s="62">
        <v>5659</v>
      </c>
      <c r="AD554" s="62">
        <v>5254</v>
      </c>
      <c r="AE554" s="62">
        <v>4425</v>
      </c>
      <c r="AF554" s="62">
        <v>3719</v>
      </c>
      <c r="AG554" s="62">
        <v>2883</v>
      </c>
      <c r="AH554" s="62">
        <v>2332</v>
      </c>
      <c r="AI554" s="62">
        <v>1777</v>
      </c>
      <c r="AJ554" s="62">
        <v>1428</v>
      </c>
      <c r="AK554" s="62">
        <v>931</v>
      </c>
      <c r="AL554" s="62">
        <v>526</v>
      </c>
      <c r="AM554" s="62">
        <v>290</v>
      </c>
      <c r="AN554" s="61">
        <f t="shared" si="9"/>
        <v>172369</v>
      </c>
    </row>
    <row r="555" spans="1:40" hidden="1" x14ac:dyDescent="0.25">
      <c r="A555" s="61" t="s">
        <v>468</v>
      </c>
      <c r="B555" s="61" t="s">
        <v>469</v>
      </c>
      <c r="C555" s="61" t="s">
        <v>1249</v>
      </c>
      <c r="D555" s="62">
        <v>85637</v>
      </c>
      <c r="E555" s="62">
        <v>86406</v>
      </c>
      <c r="F555" s="62">
        <v>15589</v>
      </c>
      <c r="G555" s="62">
        <v>12835</v>
      </c>
      <c r="H555" s="62">
        <v>10347</v>
      </c>
      <c r="I555" s="62">
        <v>8176</v>
      </c>
      <c r="J555" s="62">
        <v>6763</v>
      </c>
      <c r="K555" s="62">
        <v>6156</v>
      </c>
      <c r="L555" s="62">
        <v>5089</v>
      </c>
      <c r="M555" s="62">
        <v>4219</v>
      </c>
      <c r="N555" s="62">
        <v>3741</v>
      </c>
      <c r="O555" s="62">
        <v>2910</v>
      </c>
      <c r="P555" s="62">
        <v>2543</v>
      </c>
      <c r="Q555" s="62">
        <v>2225</v>
      </c>
      <c r="R555" s="62">
        <v>1724</v>
      </c>
      <c r="S555" s="62">
        <v>1342</v>
      </c>
      <c r="T555" s="62">
        <v>918</v>
      </c>
      <c r="U555" s="62">
        <v>627</v>
      </c>
      <c r="V555" s="62">
        <v>433</v>
      </c>
      <c r="W555" s="62">
        <v>16265</v>
      </c>
      <c r="X555" s="62">
        <v>13276</v>
      </c>
      <c r="Y555" s="62">
        <v>11207</v>
      </c>
      <c r="Z555" s="62">
        <v>8966</v>
      </c>
      <c r="AA555" s="62">
        <v>6700</v>
      </c>
      <c r="AB555" s="62">
        <v>5716</v>
      </c>
      <c r="AC555" s="62">
        <v>5038</v>
      </c>
      <c r="AD555" s="62">
        <v>4293</v>
      </c>
      <c r="AE555" s="62">
        <v>3686</v>
      </c>
      <c r="AF555" s="62">
        <v>2828</v>
      </c>
      <c r="AG555" s="62">
        <v>2390</v>
      </c>
      <c r="AH555" s="62">
        <v>1572</v>
      </c>
      <c r="AI555" s="62">
        <v>1498</v>
      </c>
      <c r="AJ555" s="62">
        <v>1171</v>
      </c>
      <c r="AK555" s="62">
        <v>910</v>
      </c>
      <c r="AL555" s="62">
        <v>546</v>
      </c>
      <c r="AM555" s="62">
        <v>344</v>
      </c>
      <c r="AN555" s="61">
        <f t="shared" si="9"/>
        <v>172043</v>
      </c>
    </row>
    <row r="556" spans="1:40" hidden="1" x14ac:dyDescent="0.25">
      <c r="A556" s="61" t="s">
        <v>657</v>
      </c>
      <c r="B556" s="61" t="s">
        <v>667</v>
      </c>
      <c r="C556" s="61" t="s">
        <v>1396</v>
      </c>
      <c r="D556" s="62">
        <v>84726</v>
      </c>
      <c r="E556" s="62">
        <v>87143</v>
      </c>
      <c r="F556" s="62">
        <v>17182</v>
      </c>
      <c r="G556" s="62">
        <v>13093</v>
      </c>
      <c r="H556" s="62">
        <v>10187</v>
      </c>
      <c r="I556" s="62">
        <v>8487</v>
      </c>
      <c r="J556" s="62">
        <v>6970</v>
      </c>
      <c r="K556" s="62">
        <v>6221</v>
      </c>
      <c r="L556" s="62">
        <v>5321</v>
      </c>
      <c r="M556" s="62">
        <v>4219</v>
      </c>
      <c r="N556" s="62">
        <v>3531</v>
      </c>
      <c r="O556" s="62">
        <v>2453</v>
      </c>
      <c r="P556" s="62">
        <v>2242</v>
      </c>
      <c r="Q556" s="62">
        <v>1344</v>
      </c>
      <c r="R556" s="62">
        <v>1441</v>
      </c>
      <c r="S556" s="62">
        <v>730</v>
      </c>
      <c r="T556" s="62">
        <v>746</v>
      </c>
      <c r="U556" s="62">
        <v>308</v>
      </c>
      <c r="V556" s="62">
        <v>251</v>
      </c>
      <c r="W556" s="62">
        <v>18199</v>
      </c>
      <c r="X556" s="62">
        <v>14053</v>
      </c>
      <c r="Y556" s="62">
        <v>11248</v>
      </c>
      <c r="Z556" s="62">
        <v>9148</v>
      </c>
      <c r="AA556" s="62">
        <v>6656</v>
      </c>
      <c r="AB556" s="62">
        <v>4761</v>
      </c>
      <c r="AC556" s="62">
        <v>5151</v>
      </c>
      <c r="AD556" s="62">
        <v>4510</v>
      </c>
      <c r="AE556" s="62">
        <v>3755</v>
      </c>
      <c r="AF556" s="62">
        <v>2670</v>
      </c>
      <c r="AG556" s="62">
        <v>2457</v>
      </c>
      <c r="AH556" s="62">
        <v>1256</v>
      </c>
      <c r="AI556" s="62">
        <v>1310</v>
      </c>
      <c r="AJ556" s="62">
        <v>612</v>
      </c>
      <c r="AK556" s="62">
        <v>760</v>
      </c>
      <c r="AL556" s="62">
        <v>260</v>
      </c>
      <c r="AM556" s="62">
        <v>337</v>
      </c>
      <c r="AN556" s="61">
        <f t="shared" si="9"/>
        <v>171869</v>
      </c>
    </row>
    <row r="557" spans="1:40" hidden="1" x14ac:dyDescent="0.25">
      <c r="A557" s="61" t="s">
        <v>556</v>
      </c>
      <c r="B557" s="61" t="s">
        <v>564</v>
      </c>
      <c r="C557" s="61" t="s">
        <v>1166</v>
      </c>
      <c r="D557" s="62">
        <v>81989</v>
      </c>
      <c r="E557" s="62">
        <v>89185</v>
      </c>
      <c r="F557" s="62">
        <v>12371</v>
      </c>
      <c r="G557" s="62">
        <v>10417</v>
      </c>
      <c r="H557" s="62">
        <v>9688</v>
      </c>
      <c r="I557" s="62">
        <v>8224</v>
      </c>
      <c r="J557" s="62">
        <v>6894</v>
      </c>
      <c r="K557" s="62">
        <v>6375</v>
      </c>
      <c r="L557" s="62">
        <v>5637</v>
      </c>
      <c r="M557" s="62">
        <v>5030</v>
      </c>
      <c r="N557" s="62">
        <v>4010</v>
      </c>
      <c r="O557" s="62">
        <v>3266</v>
      </c>
      <c r="P557" s="62">
        <v>2892</v>
      </c>
      <c r="Q557" s="62">
        <v>2020</v>
      </c>
      <c r="R557" s="62">
        <v>1847</v>
      </c>
      <c r="S557" s="62">
        <v>1447</v>
      </c>
      <c r="T557" s="62">
        <v>889</v>
      </c>
      <c r="U557" s="62">
        <v>555</v>
      </c>
      <c r="V557" s="62">
        <v>427</v>
      </c>
      <c r="W557" s="62">
        <v>12679</v>
      </c>
      <c r="X557" s="62">
        <v>10922</v>
      </c>
      <c r="Y557" s="62">
        <v>10414</v>
      </c>
      <c r="Z557" s="62">
        <v>9998</v>
      </c>
      <c r="AA557" s="62">
        <v>8289</v>
      </c>
      <c r="AB557" s="62">
        <v>7373</v>
      </c>
      <c r="AC557" s="62">
        <v>6366</v>
      </c>
      <c r="AD557" s="62">
        <v>5661</v>
      </c>
      <c r="AE557" s="62">
        <v>4427</v>
      </c>
      <c r="AF557" s="62">
        <v>3594</v>
      </c>
      <c r="AG557" s="62">
        <v>2604</v>
      </c>
      <c r="AH557" s="62">
        <v>2010</v>
      </c>
      <c r="AI557" s="62">
        <v>1621</v>
      </c>
      <c r="AJ557" s="62">
        <v>1465</v>
      </c>
      <c r="AK557" s="62">
        <v>806</v>
      </c>
      <c r="AL557" s="62">
        <v>627</v>
      </c>
      <c r="AM557" s="62">
        <v>329</v>
      </c>
      <c r="AN557" s="61">
        <f t="shared" si="9"/>
        <v>171174</v>
      </c>
    </row>
    <row r="558" spans="1:40" hidden="1" x14ac:dyDescent="0.25">
      <c r="A558" s="61" t="s">
        <v>90</v>
      </c>
      <c r="B558" s="61" t="s">
        <v>2009</v>
      </c>
      <c r="C558" s="61" t="s">
        <v>1685</v>
      </c>
      <c r="D558" s="62">
        <v>81922</v>
      </c>
      <c r="E558" s="62">
        <v>88805</v>
      </c>
      <c r="F558" s="62">
        <v>15954</v>
      </c>
      <c r="G558" s="62">
        <v>12746</v>
      </c>
      <c r="H558" s="62">
        <v>9839</v>
      </c>
      <c r="I558" s="62">
        <v>8594</v>
      </c>
      <c r="J558" s="62">
        <v>7265</v>
      </c>
      <c r="K558" s="62">
        <v>5992</v>
      </c>
      <c r="L558" s="62">
        <v>5149</v>
      </c>
      <c r="M558" s="62">
        <v>3895</v>
      </c>
      <c r="N558" s="62">
        <v>3331</v>
      </c>
      <c r="O558" s="62">
        <v>2321</v>
      </c>
      <c r="P558" s="62">
        <v>2003</v>
      </c>
      <c r="Q558" s="62">
        <v>1348</v>
      </c>
      <c r="R558" s="62">
        <v>1300</v>
      </c>
      <c r="S558" s="62">
        <v>852</v>
      </c>
      <c r="T558" s="62">
        <v>711</v>
      </c>
      <c r="U558" s="62">
        <v>397</v>
      </c>
      <c r="V558" s="62">
        <v>225</v>
      </c>
      <c r="W558" s="62">
        <v>17459</v>
      </c>
      <c r="X558" s="62">
        <v>14290</v>
      </c>
      <c r="Y558" s="62">
        <v>11632</v>
      </c>
      <c r="Z558" s="62">
        <v>9449</v>
      </c>
      <c r="AA558" s="62">
        <v>6663</v>
      </c>
      <c r="AB558" s="62">
        <v>5693</v>
      </c>
      <c r="AC558" s="62">
        <v>5385</v>
      </c>
      <c r="AD558" s="62">
        <v>4323</v>
      </c>
      <c r="AE558" s="62">
        <v>3925</v>
      </c>
      <c r="AF558" s="62">
        <v>2592</v>
      </c>
      <c r="AG558" s="62">
        <v>2430</v>
      </c>
      <c r="AH558" s="62">
        <v>1339</v>
      </c>
      <c r="AI558" s="62">
        <v>1397</v>
      </c>
      <c r="AJ558" s="62">
        <v>754</v>
      </c>
      <c r="AK558" s="62">
        <v>791</v>
      </c>
      <c r="AL558" s="62">
        <v>422</v>
      </c>
      <c r="AM558" s="62">
        <v>261</v>
      </c>
      <c r="AN558" s="61">
        <f t="shared" si="9"/>
        <v>170727</v>
      </c>
    </row>
    <row r="559" spans="1:40" hidden="1" x14ac:dyDescent="0.25">
      <c r="A559" s="61" t="s">
        <v>254</v>
      </c>
      <c r="B559" s="61" t="s">
        <v>255</v>
      </c>
      <c r="C559" s="61" t="s">
        <v>1207</v>
      </c>
      <c r="D559" s="62">
        <v>88551</v>
      </c>
      <c r="E559" s="62">
        <v>81963</v>
      </c>
      <c r="F559" s="62">
        <v>9877</v>
      </c>
      <c r="G559" s="62">
        <v>10195</v>
      </c>
      <c r="H559" s="62">
        <v>11160</v>
      </c>
      <c r="I559" s="62">
        <v>10925</v>
      </c>
      <c r="J559" s="62">
        <v>7081</v>
      </c>
      <c r="K559" s="62">
        <v>5544</v>
      </c>
      <c r="L559" s="62">
        <v>5115</v>
      </c>
      <c r="M559" s="62">
        <v>5251</v>
      </c>
      <c r="N559" s="62">
        <v>4676</v>
      </c>
      <c r="O559" s="62">
        <v>4546</v>
      </c>
      <c r="P559" s="62">
        <v>3387</v>
      </c>
      <c r="Q559" s="62">
        <v>3445</v>
      </c>
      <c r="R559" s="62">
        <v>2535</v>
      </c>
      <c r="S559" s="62">
        <v>2118</v>
      </c>
      <c r="T559" s="62">
        <v>1321</v>
      </c>
      <c r="U559" s="62">
        <v>909</v>
      </c>
      <c r="V559" s="62">
        <v>466</v>
      </c>
      <c r="W559" s="62">
        <v>10148</v>
      </c>
      <c r="X559" s="62">
        <v>10780</v>
      </c>
      <c r="Y559" s="62">
        <v>11305</v>
      </c>
      <c r="Z559" s="62">
        <v>10515</v>
      </c>
      <c r="AA559" s="62">
        <v>7711</v>
      </c>
      <c r="AB559" s="62">
        <v>5252</v>
      </c>
      <c r="AC559" s="62">
        <v>4040</v>
      </c>
      <c r="AD559" s="62">
        <v>3673</v>
      </c>
      <c r="AE559" s="62">
        <v>3598</v>
      </c>
      <c r="AF559" s="62">
        <v>3393</v>
      </c>
      <c r="AG559" s="62">
        <v>2823</v>
      </c>
      <c r="AH559" s="62">
        <v>2559</v>
      </c>
      <c r="AI559" s="62">
        <v>2058</v>
      </c>
      <c r="AJ559" s="62">
        <v>1874</v>
      </c>
      <c r="AK559" s="62">
        <v>1115</v>
      </c>
      <c r="AL559" s="62">
        <v>731</v>
      </c>
      <c r="AM559" s="62">
        <v>388</v>
      </c>
      <c r="AN559" s="61">
        <f t="shared" si="9"/>
        <v>170514</v>
      </c>
    </row>
    <row r="560" spans="1:40" hidden="1" x14ac:dyDescent="0.25">
      <c r="A560" s="61" t="s">
        <v>330</v>
      </c>
      <c r="B560" s="61" t="s">
        <v>345</v>
      </c>
      <c r="C560" s="61" t="s">
        <v>1884</v>
      </c>
      <c r="D560" s="62">
        <v>82075</v>
      </c>
      <c r="E560" s="62">
        <v>88263</v>
      </c>
      <c r="F560" s="62">
        <v>16806</v>
      </c>
      <c r="G560" s="62">
        <v>12955</v>
      </c>
      <c r="H560" s="62">
        <v>9724</v>
      </c>
      <c r="I560" s="62">
        <v>8663</v>
      </c>
      <c r="J560" s="62">
        <v>7303</v>
      </c>
      <c r="K560" s="62">
        <v>6012</v>
      </c>
      <c r="L560" s="62">
        <v>4931</v>
      </c>
      <c r="M560" s="62">
        <v>3774</v>
      </c>
      <c r="N560" s="62">
        <v>3194</v>
      </c>
      <c r="O560" s="62">
        <v>2141</v>
      </c>
      <c r="P560" s="62">
        <v>2084</v>
      </c>
      <c r="Q560" s="62">
        <v>1182</v>
      </c>
      <c r="R560" s="62">
        <v>1246</v>
      </c>
      <c r="S560" s="62">
        <v>618</v>
      </c>
      <c r="T560" s="62">
        <v>744</v>
      </c>
      <c r="U560" s="62">
        <v>390</v>
      </c>
      <c r="V560" s="62">
        <v>308</v>
      </c>
      <c r="W560" s="62">
        <v>18130</v>
      </c>
      <c r="X560" s="62">
        <v>14156</v>
      </c>
      <c r="Y560" s="62">
        <v>11568</v>
      </c>
      <c r="Z560" s="62">
        <v>9620</v>
      </c>
      <c r="AA560" s="62">
        <v>6792</v>
      </c>
      <c r="AB560" s="62">
        <v>5688</v>
      </c>
      <c r="AC560" s="62">
        <v>5264</v>
      </c>
      <c r="AD560" s="62">
        <v>4276</v>
      </c>
      <c r="AE560" s="62">
        <v>3577</v>
      </c>
      <c r="AF560" s="62">
        <v>2557</v>
      </c>
      <c r="AG560" s="62">
        <v>2239</v>
      </c>
      <c r="AH560" s="62">
        <v>1176</v>
      </c>
      <c r="AI560" s="62">
        <v>1148</v>
      </c>
      <c r="AJ560" s="62">
        <v>680</v>
      </c>
      <c r="AK560" s="62">
        <v>781</v>
      </c>
      <c r="AL560" s="62">
        <v>307</v>
      </c>
      <c r="AM560" s="62">
        <v>304</v>
      </c>
      <c r="AN560" s="61">
        <f t="shared" si="9"/>
        <v>170338</v>
      </c>
    </row>
    <row r="561" spans="1:40" hidden="1" x14ac:dyDescent="0.25">
      <c r="A561" s="61" t="s">
        <v>538</v>
      </c>
      <c r="B561" s="61" t="s">
        <v>544</v>
      </c>
      <c r="C561" s="61" t="s">
        <v>1862</v>
      </c>
      <c r="D561" s="62">
        <v>81744</v>
      </c>
      <c r="E561" s="62">
        <v>88585</v>
      </c>
      <c r="F561" s="62">
        <v>11346</v>
      </c>
      <c r="G561" s="62">
        <v>10312</v>
      </c>
      <c r="H561" s="62">
        <v>10247</v>
      </c>
      <c r="I561" s="62">
        <v>7790</v>
      </c>
      <c r="J561" s="62">
        <v>6393</v>
      </c>
      <c r="K561" s="62">
        <v>6056</v>
      </c>
      <c r="L561" s="62">
        <v>5363</v>
      </c>
      <c r="M561" s="62">
        <v>4890</v>
      </c>
      <c r="N561" s="62">
        <v>4121</v>
      </c>
      <c r="O561" s="62">
        <v>3445</v>
      </c>
      <c r="P561" s="62">
        <v>2748</v>
      </c>
      <c r="Q561" s="62">
        <v>2651</v>
      </c>
      <c r="R561" s="62">
        <v>1986</v>
      </c>
      <c r="S561" s="62">
        <v>1935</v>
      </c>
      <c r="T561" s="62">
        <v>1148</v>
      </c>
      <c r="U561" s="62">
        <v>840</v>
      </c>
      <c r="V561" s="62">
        <v>473</v>
      </c>
      <c r="W561" s="62">
        <v>11558</v>
      </c>
      <c r="X561" s="62">
        <v>10342</v>
      </c>
      <c r="Y561" s="62">
        <v>10109</v>
      </c>
      <c r="Z561" s="62">
        <v>8856</v>
      </c>
      <c r="AA561" s="62">
        <v>8075</v>
      </c>
      <c r="AB561" s="62">
        <v>7564</v>
      </c>
      <c r="AC561" s="62">
        <v>6815</v>
      </c>
      <c r="AD561" s="62">
        <v>5895</v>
      </c>
      <c r="AE561" s="62">
        <v>4579</v>
      </c>
      <c r="AF561" s="62">
        <v>3792</v>
      </c>
      <c r="AG561" s="62">
        <v>2894</v>
      </c>
      <c r="AH561" s="62">
        <v>2604</v>
      </c>
      <c r="AI561" s="62">
        <v>1871</v>
      </c>
      <c r="AJ561" s="62">
        <v>1787</v>
      </c>
      <c r="AK561" s="62">
        <v>938</v>
      </c>
      <c r="AL561" s="62">
        <v>656</v>
      </c>
      <c r="AM561" s="62">
        <v>250</v>
      </c>
      <c r="AN561" s="61">
        <f t="shared" si="9"/>
        <v>170329</v>
      </c>
    </row>
    <row r="562" spans="1:40" hidden="1" x14ac:dyDescent="0.25">
      <c r="A562" s="61" t="s">
        <v>240</v>
      </c>
      <c r="B562" s="61" t="s">
        <v>243</v>
      </c>
      <c r="C562" s="61" t="s">
        <v>1122</v>
      </c>
      <c r="D562" s="62">
        <v>84455</v>
      </c>
      <c r="E562" s="62">
        <v>85089</v>
      </c>
      <c r="F562" s="62">
        <v>9275</v>
      </c>
      <c r="G562" s="62">
        <v>10392</v>
      </c>
      <c r="H562" s="62">
        <v>11137</v>
      </c>
      <c r="I562" s="62">
        <v>9710</v>
      </c>
      <c r="J562" s="62">
        <v>7061</v>
      </c>
      <c r="K562" s="62">
        <v>5992</v>
      </c>
      <c r="L562" s="62">
        <v>5286</v>
      </c>
      <c r="M562" s="62">
        <v>5536</v>
      </c>
      <c r="N562" s="62">
        <v>4391</v>
      </c>
      <c r="O562" s="62">
        <v>4140</v>
      </c>
      <c r="P562" s="62">
        <v>2875</v>
      </c>
      <c r="Q562" s="62">
        <v>3102</v>
      </c>
      <c r="R562" s="62">
        <v>2187</v>
      </c>
      <c r="S562" s="62">
        <v>1772</v>
      </c>
      <c r="T562" s="62">
        <v>698</v>
      </c>
      <c r="U562" s="62">
        <v>545</v>
      </c>
      <c r="V562" s="62">
        <v>356</v>
      </c>
      <c r="W562" s="62">
        <v>9661</v>
      </c>
      <c r="X562" s="62">
        <v>11046</v>
      </c>
      <c r="Y562" s="62">
        <v>11780</v>
      </c>
      <c r="Z562" s="62">
        <v>10666</v>
      </c>
      <c r="AA562" s="62">
        <v>8303</v>
      </c>
      <c r="AB562" s="62">
        <v>6174</v>
      </c>
      <c r="AC562" s="62">
        <v>4977</v>
      </c>
      <c r="AD562" s="62">
        <v>4458</v>
      </c>
      <c r="AE562" s="62">
        <v>4255</v>
      </c>
      <c r="AF562" s="62">
        <v>3705</v>
      </c>
      <c r="AG562" s="62">
        <v>2932</v>
      </c>
      <c r="AH562" s="62">
        <v>2302</v>
      </c>
      <c r="AI562" s="62">
        <v>1764</v>
      </c>
      <c r="AJ562" s="62">
        <v>1227</v>
      </c>
      <c r="AK562" s="62">
        <v>988</v>
      </c>
      <c r="AL562" s="62">
        <v>514</v>
      </c>
      <c r="AM562" s="62">
        <v>337</v>
      </c>
      <c r="AN562" s="61">
        <f t="shared" si="9"/>
        <v>169544</v>
      </c>
    </row>
    <row r="563" spans="1:40" hidden="1" x14ac:dyDescent="0.25">
      <c r="A563" s="61" t="s">
        <v>138</v>
      </c>
      <c r="B563" s="61" t="s">
        <v>139</v>
      </c>
      <c r="C563" s="61" t="s">
        <v>1015</v>
      </c>
      <c r="D563" s="62">
        <v>77867</v>
      </c>
      <c r="E563" s="62">
        <v>91473</v>
      </c>
      <c r="F563" s="62">
        <v>14794</v>
      </c>
      <c r="G563" s="62">
        <v>13217</v>
      </c>
      <c r="H563" s="62">
        <v>9023</v>
      </c>
      <c r="I563" s="62">
        <v>7533</v>
      </c>
      <c r="J563" s="62">
        <v>7039</v>
      </c>
      <c r="K563" s="62">
        <v>5474</v>
      </c>
      <c r="L563" s="62">
        <v>5337</v>
      </c>
      <c r="M563" s="62">
        <v>3303</v>
      </c>
      <c r="N563" s="62">
        <v>3720</v>
      </c>
      <c r="O563" s="62">
        <v>1697</v>
      </c>
      <c r="P563" s="62">
        <v>2308</v>
      </c>
      <c r="Q563" s="62">
        <v>1043</v>
      </c>
      <c r="R563" s="62">
        <v>1585</v>
      </c>
      <c r="S563" s="62">
        <v>540</v>
      </c>
      <c r="T563" s="62">
        <v>793</v>
      </c>
      <c r="U563" s="62">
        <v>216</v>
      </c>
      <c r="V563" s="62">
        <v>245</v>
      </c>
      <c r="W563" s="62">
        <v>16246</v>
      </c>
      <c r="X563" s="62">
        <v>13936</v>
      </c>
      <c r="Y563" s="62">
        <v>9531</v>
      </c>
      <c r="Z563" s="62">
        <v>8384</v>
      </c>
      <c r="AA563" s="62">
        <v>7277</v>
      </c>
      <c r="AB563" s="62">
        <v>6850</v>
      </c>
      <c r="AC563" s="62">
        <v>6577</v>
      </c>
      <c r="AD563" s="62">
        <v>5362</v>
      </c>
      <c r="AE563" s="62">
        <v>4992</v>
      </c>
      <c r="AF563" s="62">
        <v>3083</v>
      </c>
      <c r="AG563" s="62">
        <v>3013</v>
      </c>
      <c r="AH563" s="62">
        <v>2002</v>
      </c>
      <c r="AI563" s="62">
        <v>1914</v>
      </c>
      <c r="AJ563" s="62">
        <v>913</v>
      </c>
      <c r="AK563" s="62">
        <v>859</v>
      </c>
      <c r="AL563" s="62">
        <v>293</v>
      </c>
      <c r="AM563" s="62">
        <v>241</v>
      </c>
      <c r="AN563" s="61">
        <f t="shared" si="9"/>
        <v>169340</v>
      </c>
    </row>
    <row r="564" spans="1:40" hidden="1" x14ac:dyDescent="0.25">
      <c r="A564" s="61" t="s">
        <v>595</v>
      </c>
      <c r="B564" s="61" t="s">
        <v>605</v>
      </c>
      <c r="C564" s="61" t="s">
        <v>1776</v>
      </c>
      <c r="D564" s="62">
        <v>84153</v>
      </c>
      <c r="E564" s="62">
        <v>84602</v>
      </c>
      <c r="F564" s="62">
        <v>9442</v>
      </c>
      <c r="G564" s="62">
        <v>10151</v>
      </c>
      <c r="H564" s="62">
        <v>10399</v>
      </c>
      <c r="I564" s="62">
        <v>9507</v>
      </c>
      <c r="J564" s="62">
        <v>7281</v>
      </c>
      <c r="K564" s="62">
        <v>6132</v>
      </c>
      <c r="L564" s="62">
        <v>5474</v>
      </c>
      <c r="M564" s="62">
        <v>5379</v>
      </c>
      <c r="N564" s="62">
        <v>4298</v>
      </c>
      <c r="O564" s="62">
        <v>4058</v>
      </c>
      <c r="P564" s="62">
        <v>2760</v>
      </c>
      <c r="Q564" s="62">
        <v>3212</v>
      </c>
      <c r="R564" s="62">
        <v>1842</v>
      </c>
      <c r="S564" s="62">
        <v>1807</v>
      </c>
      <c r="T564" s="62">
        <v>1113</v>
      </c>
      <c r="U564" s="62">
        <v>887</v>
      </c>
      <c r="V564" s="62">
        <v>411</v>
      </c>
      <c r="W564" s="62">
        <v>9904</v>
      </c>
      <c r="X564" s="62">
        <v>10783</v>
      </c>
      <c r="Y564" s="62">
        <v>10682</v>
      </c>
      <c r="Z564" s="62">
        <v>10291</v>
      </c>
      <c r="AA564" s="62">
        <v>8409</v>
      </c>
      <c r="AB564" s="62">
        <v>6445</v>
      </c>
      <c r="AC564" s="62">
        <v>5074</v>
      </c>
      <c r="AD564" s="62">
        <v>4587</v>
      </c>
      <c r="AE564" s="62">
        <v>4361</v>
      </c>
      <c r="AF564" s="62">
        <v>3747</v>
      </c>
      <c r="AG564" s="62">
        <v>2829</v>
      </c>
      <c r="AH564" s="62">
        <v>2241</v>
      </c>
      <c r="AI564" s="62">
        <v>1819</v>
      </c>
      <c r="AJ564" s="62">
        <v>1596</v>
      </c>
      <c r="AK564" s="62">
        <v>898</v>
      </c>
      <c r="AL564" s="62">
        <v>574</v>
      </c>
      <c r="AM564" s="62">
        <v>362</v>
      </c>
      <c r="AN564" s="61">
        <f t="shared" si="9"/>
        <v>168755</v>
      </c>
    </row>
    <row r="565" spans="1:40" hidden="1" x14ac:dyDescent="0.25">
      <c r="A565" s="61" t="s">
        <v>115</v>
      </c>
      <c r="B565" s="61" t="s">
        <v>118</v>
      </c>
      <c r="C565" s="61" t="s">
        <v>1063</v>
      </c>
      <c r="D565" s="62">
        <v>83391</v>
      </c>
      <c r="E565" s="62">
        <v>84640</v>
      </c>
      <c r="F565" s="62">
        <v>16434</v>
      </c>
      <c r="G565" s="62">
        <v>12365</v>
      </c>
      <c r="H565" s="62">
        <v>10117</v>
      </c>
      <c r="I565" s="62">
        <v>8662</v>
      </c>
      <c r="J565" s="62">
        <v>7050</v>
      </c>
      <c r="K565" s="62">
        <v>6110</v>
      </c>
      <c r="L565" s="62">
        <v>5053</v>
      </c>
      <c r="M565" s="62">
        <v>4063</v>
      </c>
      <c r="N565" s="62">
        <v>3403</v>
      </c>
      <c r="O565" s="62">
        <v>2545</v>
      </c>
      <c r="P565" s="62">
        <v>2223</v>
      </c>
      <c r="Q565" s="62">
        <v>1512</v>
      </c>
      <c r="R565" s="62">
        <v>1550</v>
      </c>
      <c r="S565" s="62">
        <v>843</v>
      </c>
      <c r="T565" s="62">
        <v>795</v>
      </c>
      <c r="U565" s="62">
        <v>371</v>
      </c>
      <c r="V565" s="62">
        <v>295</v>
      </c>
      <c r="W565" s="62">
        <v>17121</v>
      </c>
      <c r="X565" s="62">
        <v>12948</v>
      </c>
      <c r="Y565" s="62">
        <v>10617</v>
      </c>
      <c r="Z565" s="62">
        <v>8935</v>
      </c>
      <c r="AA565" s="62">
        <v>6789</v>
      </c>
      <c r="AB565" s="62">
        <v>5710</v>
      </c>
      <c r="AC565" s="62">
        <v>4981</v>
      </c>
      <c r="AD565" s="62">
        <v>4317</v>
      </c>
      <c r="AE565" s="62">
        <v>3517</v>
      </c>
      <c r="AF565" s="62">
        <v>2759</v>
      </c>
      <c r="AG565" s="62">
        <v>2211</v>
      </c>
      <c r="AH565" s="62">
        <v>1417</v>
      </c>
      <c r="AI565" s="62">
        <v>1376</v>
      </c>
      <c r="AJ565" s="62">
        <v>693</v>
      </c>
      <c r="AK565" s="62">
        <v>588</v>
      </c>
      <c r="AL565" s="62">
        <v>360</v>
      </c>
      <c r="AM565" s="62">
        <v>301</v>
      </c>
      <c r="AN565" s="61">
        <f t="shared" si="9"/>
        <v>168031</v>
      </c>
    </row>
    <row r="566" spans="1:40" hidden="1" x14ac:dyDescent="0.25">
      <c r="A566" s="61" t="s">
        <v>429</v>
      </c>
      <c r="B566" s="61" t="s">
        <v>445</v>
      </c>
      <c r="C566" s="61" t="s">
        <v>1659</v>
      </c>
      <c r="D566" s="62">
        <v>83708</v>
      </c>
      <c r="E566" s="62">
        <v>84082</v>
      </c>
      <c r="F566" s="62">
        <v>16058</v>
      </c>
      <c r="G566" s="62">
        <v>13403</v>
      </c>
      <c r="H566" s="62">
        <v>9720</v>
      </c>
      <c r="I566" s="62">
        <v>8781</v>
      </c>
      <c r="J566" s="62">
        <v>7769</v>
      </c>
      <c r="K566" s="62">
        <v>6425</v>
      </c>
      <c r="L566" s="62">
        <v>5294</v>
      </c>
      <c r="M566" s="62">
        <v>3748</v>
      </c>
      <c r="N566" s="62">
        <v>3440</v>
      </c>
      <c r="O566" s="62">
        <v>1953</v>
      </c>
      <c r="P566" s="62">
        <v>2255</v>
      </c>
      <c r="Q566" s="62">
        <v>1109</v>
      </c>
      <c r="R566" s="62">
        <v>1456</v>
      </c>
      <c r="S566" s="62">
        <v>841</v>
      </c>
      <c r="T566" s="62">
        <v>782</v>
      </c>
      <c r="U566" s="62">
        <v>329</v>
      </c>
      <c r="V566" s="62">
        <v>345</v>
      </c>
      <c r="W566" s="62">
        <v>17071</v>
      </c>
      <c r="X566" s="62">
        <v>13901</v>
      </c>
      <c r="Y566" s="62">
        <v>9843</v>
      </c>
      <c r="Z566" s="62">
        <v>7974</v>
      </c>
      <c r="AA566" s="62">
        <v>5777</v>
      </c>
      <c r="AB566" s="62">
        <v>5867</v>
      </c>
      <c r="AC566" s="62">
        <v>5580</v>
      </c>
      <c r="AD566" s="62">
        <v>4376</v>
      </c>
      <c r="AE566" s="62">
        <v>3706</v>
      </c>
      <c r="AF566" s="62">
        <v>2504</v>
      </c>
      <c r="AG566" s="62">
        <v>2357</v>
      </c>
      <c r="AH566" s="62">
        <v>1333</v>
      </c>
      <c r="AI566" s="62">
        <v>1433</v>
      </c>
      <c r="AJ566" s="62">
        <v>762</v>
      </c>
      <c r="AK566" s="62">
        <v>889</v>
      </c>
      <c r="AL566" s="62">
        <v>362</v>
      </c>
      <c r="AM566" s="62">
        <v>347</v>
      </c>
      <c r="AN566" s="61">
        <f t="shared" si="9"/>
        <v>167790</v>
      </c>
    </row>
    <row r="567" spans="1:40" hidden="1" x14ac:dyDescent="0.25">
      <c r="A567" s="61" t="s">
        <v>254</v>
      </c>
      <c r="B567" s="61" t="s">
        <v>2403</v>
      </c>
      <c r="C567" s="61" t="s">
        <v>1207</v>
      </c>
      <c r="D567" s="62">
        <v>88289</v>
      </c>
      <c r="E567" s="62">
        <v>78982</v>
      </c>
      <c r="F567" s="62">
        <v>8971</v>
      </c>
      <c r="G567" s="62">
        <v>8573</v>
      </c>
      <c r="H567" s="62">
        <v>9542</v>
      </c>
      <c r="I567" s="62">
        <v>9864</v>
      </c>
      <c r="J567" s="62">
        <v>7428</v>
      </c>
      <c r="K567" s="62">
        <v>5802</v>
      </c>
      <c r="L567" s="62">
        <v>5662</v>
      </c>
      <c r="M567" s="62">
        <v>5202</v>
      </c>
      <c r="N567" s="62">
        <v>4703</v>
      </c>
      <c r="O567" s="62">
        <v>4629</v>
      </c>
      <c r="P567" s="62">
        <v>3959</v>
      </c>
      <c r="Q567" s="62">
        <v>3869</v>
      </c>
      <c r="R567" s="62">
        <v>3043</v>
      </c>
      <c r="S567" s="62">
        <v>3299</v>
      </c>
      <c r="T567" s="62">
        <v>1935</v>
      </c>
      <c r="U567" s="62">
        <v>1192</v>
      </c>
      <c r="V567" s="62">
        <v>616</v>
      </c>
      <c r="W567" s="62">
        <v>8568</v>
      </c>
      <c r="X567" s="62">
        <v>8842</v>
      </c>
      <c r="Y567" s="62">
        <v>9650</v>
      </c>
      <c r="Z567" s="62">
        <v>9127</v>
      </c>
      <c r="AA567" s="62">
        <v>7251</v>
      </c>
      <c r="AB567" s="62">
        <v>5526</v>
      </c>
      <c r="AC567" s="62">
        <v>4470</v>
      </c>
      <c r="AD567" s="62">
        <v>4308</v>
      </c>
      <c r="AE567" s="62">
        <v>4081</v>
      </c>
      <c r="AF567" s="62">
        <v>3810</v>
      </c>
      <c r="AG567" s="62">
        <v>3194</v>
      </c>
      <c r="AH567" s="62">
        <v>2984</v>
      </c>
      <c r="AI567" s="62">
        <v>2122</v>
      </c>
      <c r="AJ567" s="62">
        <v>2307</v>
      </c>
      <c r="AK567" s="62">
        <v>1298</v>
      </c>
      <c r="AL567" s="62">
        <v>971</v>
      </c>
      <c r="AM567" s="62">
        <v>473</v>
      </c>
      <c r="AN567" s="61">
        <f t="shared" si="9"/>
        <v>167271</v>
      </c>
    </row>
    <row r="568" spans="1:40" hidden="1" x14ac:dyDescent="0.25">
      <c r="A568" s="61" t="s">
        <v>115</v>
      </c>
      <c r="B568" s="61" t="s">
        <v>130</v>
      </c>
      <c r="C568" s="61" t="s">
        <v>1063</v>
      </c>
      <c r="D568" s="62">
        <v>84425</v>
      </c>
      <c r="E568" s="62">
        <v>82678</v>
      </c>
      <c r="F568" s="62">
        <v>15107</v>
      </c>
      <c r="G568" s="62">
        <v>11946</v>
      </c>
      <c r="H568" s="62">
        <v>10317</v>
      </c>
      <c r="I568" s="62">
        <v>9178</v>
      </c>
      <c r="J568" s="62">
        <v>6954</v>
      </c>
      <c r="K568" s="62">
        <v>5882</v>
      </c>
      <c r="L568" s="62">
        <v>4972</v>
      </c>
      <c r="M568" s="62">
        <v>4216</v>
      </c>
      <c r="N568" s="62">
        <v>3859</v>
      </c>
      <c r="O568" s="62">
        <v>3091</v>
      </c>
      <c r="P568" s="62">
        <v>2376</v>
      </c>
      <c r="Q568" s="62">
        <v>1985</v>
      </c>
      <c r="R568" s="62">
        <v>1816</v>
      </c>
      <c r="S568" s="62">
        <v>1354</v>
      </c>
      <c r="T568" s="62">
        <v>774</v>
      </c>
      <c r="U568" s="62">
        <v>367</v>
      </c>
      <c r="V568" s="62">
        <v>231</v>
      </c>
      <c r="W568" s="62">
        <v>15635</v>
      </c>
      <c r="X568" s="62">
        <v>12589</v>
      </c>
      <c r="Y568" s="62">
        <v>10818</v>
      </c>
      <c r="Z568" s="62">
        <v>9071</v>
      </c>
      <c r="AA568" s="62">
        <v>6808</v>
      </c>
      <c r="AB568" s="62">
        <v>5308</v>
      </c>
      <c r="AC568" s="62">
        <v>4634</v>
      </c>
      <c r="AD568" s="62">
        <v>4006</v>
      </c>
      <c r="AE568" s="62">
        <v>3305</v>
      </c>
      <c r="AF568" s="62">
        <v>2724</v>
      </c>
      <c r="AG568" s="62">
        <v>2077</v>
      </c>
      <c r="AH568" s="62">
        <v>1729</v>
      </c>
      <c r="AI568" s="62">
        <v>1433</v>
      </c>
      <c r="AJ568" s="62">
        <v>1120</v>
      </c>
      <c r="AK568" s="62">
        <v>730</v>
      </c>
      <c r="AL568" s="62">
        <v>476</v>
      </c>
      <c r="AM568" s="62">
        <v>215</v>
      </c>
      <c r="AN568" s="61">
        <f t="shared" si="9"/>
        <v>167103</v>
      </c>
    </row>
    <row r="569" spans="1:40" hidden="1" x14ac:dyDescent="0.25">
      <c r="A569" s="61" t="s">
        <v>381</v>
      </c>
      <c r="B569" s="61" t="s">
        <v>502</v>
      </c>
      <c r="C569" s="61" t="s">
        <v>1172</v>
      </c>
      <c r="D569" s="62">
        <v>82733</v>
      </c>
      <c r="E569" s="62">
        <v>83961</v>
      </c>
      <c r="F569" s="62">
        <v>13744</v>
      </c>
      <c r="G569" s="62">
        <v>11624</v>
      </c>
      <c r="H569" s="62">
        <v>10349</v>
      </c>
      <c r="I569" s="62">
        <v>9559</v>
      </c>
      <c r="J569" s="62">
        <v>7938</v>
      </c>
      <c r="K569" s="62">
        <v>6405</v>
      </c>
      <c r="L569" s="62">
        <v>4830</v>
      </c>
      <c r="M569" s="62">
        <v>4158</v>
      </c>
      <c r="N569" s="62">
        <v>3492</v>
      </c>
      <c r="O569" s="62">
        <v>2805</v>
      </c>
      <c r="P569" s="62">
        <v>1986</v>
      </c>
      <c r="Q569" s="62">
        <v>1721</v>
      </c>
      <c r="R569" s="62">
        <v>1367</v>
      </c>
      <c r="S569" s="62">
        <v>1117</v>
      </c>
      <c r="T569" s="62">
        <v>748</v>
      </c>
      <c r="U569" s="62">
        <v>541</v>
      </c>
      <c r="V569" s="62">
        <v>349</v>
      </c>
      <c r="W569" s="62">
        <v>13907</v>
      </c>
      <c r="X569" s="62">
        <v>11584</v>
      </c>
      <c r="Y569" s="62">
        <v>10226</v>
      </c>
      <c r="Z569" s="62">
        <v>9611</v>
      </c>
      <c r="AA569" s="62">
        <v>8326</v>
      </c>
      <c r="AB569" s="62">
        <v>7007</v>
      </c>
      <c r="AC569" s="62">
        <v>5263</v>
      </c>
      <c r="AD569" s="62">
        <v>4528</v>
      </c>
      <c r="AE569" s="62">
        <v>3416</v>
      </c>
      <c r="AF569" s="62">
        <v>3015</v>
      </c>
      <c r="AG569" s="62">
        <v>2000</v>
      </c>
      <c r="AH569" s="62">
        <v>1723</v>
      </c>
      <c r="AI569" s="62">
        <v>972</v>
      </c>
      <c r="AJ569" s="62">
        <v>1016</v>
      </c>
      <c r="AK569" s="62">
        <v>588</v>
      </c>
      <c r="AL569" s="62">
        <v>486</v>
      </c>
      <c r="AM569" s="62">
        <v>293</v>
      </c>
      <c r="AN569" s="61">
        <f t="shared" si="9"/>
        <v>166694</v>
      </c>
    </row>
    <row r="570" spans="1:40" hidden="1" x14ac:dyDescent="0.25">
      <c r="A570" s="61" t="s">
        <v>208</v>
      </c>
      <c r="B570" s="61" t="s">
        <v>213</v>
      </c>
      <c r="C570" s="61" t="s">
        <v>1651</v>
      </c>
      <c r="D570" s="62">
        <v>84151</v>
      </c>
      <c r="E570" s="62">
        <v>82275</v>
      </c>
      <c r="F570" s="62">
        <v>10297</v>
      </c>
      <c r="G570" s="62">
        <v>10601</v>
      </c>
      <c r="H570" s="62">
        <v>11174</v>
      </c>
      <c r="I570" s="62">
        <v>10229</v>
      </c>
      <c r="J570" s="62">
        <v>7064</v>
      </c>
      <c r="K570" s="62">
        <v>5810</v>
      </c>
      <c r="L570" s="62">
        <v>5064</v>
      </c>
      <c r="M570" s="62">
        <v>5114</v>
      </c>
      <c r="N570" s="62">
        <v>4202</v>
      </c>
      <c r="O570" s="62">
        <v>3927</v>
      </c>
      <c r="P570" s="62">
        <v>2800</v>
      </c>
      <c r="Q570" s="62">
        <v>2512</v>
      </c>
      <c r="R570" s="62">
        <v>1795</v>
      </c>
      <c r="S570" s="62">
        <v>1589</v>
      </c>
      <c r="T570" s="62">
        <v>946</v>
      </c>
      <c r="U570" s="62">
        <v>663</v>
      </c>
      <c r="V570" s="62">
        <v>364</v>
      </c>
      <c r="W570" s="62">
        <v>10894</v>
      </c>
      <c r="X570" s="62">
        <v>11066</v>
      </c>
      <c r="Y570" s="62">
        <v>11577</v>
      </c>
      <c r="Z570" s="62">
        <v>10389</v>
      </c>
      <c r="AA570" s="62">
        <v>7648</v>
      </c>
      <c r="AB570" s="62">
        <v>5526</v>
      </c>
      <c r="AC570" s="62">
        <v>4449</v>
      </c>
      <c r="AD570" s="62">
        <v>4072</v>
      </c>
      <c r="AE570" s="62">
        <v>3817</v>
      </c>
      <c r="AF570" s="62">
        <v>3405</v>
      </c>
      <c r="AG570" s="62">
        <v>2862</v>
      </c>
      <c r="AH570" s="62">
        <v>1876</v>
      </c>
      <c r="AI570" s="62">
        <v>1770</v>
      </c>
      <c r="AJ570" s="62">
        <v>1438</v>
      </c>
      <c r="AK570" s="62">
        <v>754</v>
      </c>
      <c r="AL570" s="62">
        <v>445</v>
      </c>
      <c r="AM570" s="62">
        <v>287</v>
      </c>
      <c r="AN570" s="61">
        <f t="shared" si="9"/>
        <v>166426</v>
      </c>
    </row>
    <row r="571" spans="1:40" hidden="1" x14ac:dyDescent="0.25">
      <c r="A571" s="61" t="s">
        <v>538</v>
      </c>
      <c r="B571" s="61" t="s">
        <v>547</v>
      </c>
      <c r="C571" s="61" t="s">
        <v>1862</v>
      </c>
      <c r="D571" s="62">
        <v>81771</v>
      </c>
      <c r="E571" s="62">
        <v>84394</v>
      </c>
      <c r="F571" s="62">
        <v>9213</v>
      </c>
      <c r="G571" s="62">
        <v>9566</v>
      </c>
      <c r="H571" s="62">
        <v>10202</v>
      </c>
      <c r="I571" s="62">
        <v>10224</v>
      </c>
      <c r="J571" s="62">
        <v>8013</v>
      </c>
      <c r="K571" s="62">
        <v>5794</v>
      </c>
      <c r="L571" s="62">
        <v>5052</v>
      </c>
      <c r="M571" s="62">
        <v>4937</v>
      </c>
      <c r="N571" s="62">
        <v>3836</v>
      </c>
      <c r="O571" s="62">
        <v>3494</v>
      </c>
      <c r="P571" s="62">
        <v>2369</v>
      </c>
      <c r="Q571" s="62">
        <v>2864</v>
      </c>
      <c r="R571" s="62">
        <v>1570</v>
      </c>
      <c r="S571" s="62">
        <v>1754</v>
      </c>
      <c r="T571" s="62">
        <v>1177</v>
      </c>
      <c r="U571" s="62">
        <v>1073</v>
      </c>
      <c r="V571" s="62">
        <v>633</v>
      </c>
      <c r="W571" s="62">
        <v>9974</v>
      </c>
      <c r="X571" s="62">
        <v>10166</v>
      </c>
      <c r="Y571" s="62">
        <v>10890</v>
      </c>
      <c r="Z571" s="62">
        <v>10979</v>
      </c>
      <c r="AA571" s="62">
        <v>9596</v>
      </c>
      <c r="AB571" s="62">
        <v>6626</v>
      </c>
      <c r="AC571" s="62">
        <v>5384</v>
      </c>
      <c r="AD571" s="62">
        <v>4657</v>
      </c>
      <c r="AE571" s="62">
        <v>3936</v>
      </c>
      <c r="AF571" s="62">
        <v>3184</v>
      </c>
      <c r="AG571" s="62">
        <v>2321</v>
      </c>
      <c r="AH571" s="62">
        <v>2192</v>
      </c>
      <c r="AI571" s="62">
        <v>1298</v>
      </c>
      <c r="AJ571" s="62">
        <v>1378</v>
      </c>
      <c r="AK571" s="62">
        <v>764</v>
      </c>
      <c r="AL571" s="62">
        <v>705</v>
      </c>
      <c r="AM571" s="62">
        <v>344</v>
      </c>
      <c r="AN571" s="61">
        <f t="shared" si="9"/>
        <v>166165</v>
      </c>
    </row>
    <row r="572" spans="1:40" hidden="1" x14ac:dyDescent="0.25">
      <c r="A572" s="61" t="s">
        <v>305</v>
      </c>
      <c r="B572" s="61" t="s">
        <v>329</v>
      </c>
      <c r="C572" s="61" t="s">
        <v>1291</v>
      </c>
      <c r="D572" s="62">
        <v>82538</v>
      </c>
      <c r="E572" s="62">
        <v>83601</v>
      </c>
      <c r="F572" s="62">
        <v>16742</v>
      </c>
      <c r="G572" s="62">
        <v>12539</v>
      </c>
      <c r="H572" s="62">
        <v>10054</v>
      </c>
      <c r="I572" s="62">
        <v>8333</v>
      </c>
      <c r="J572" s="62">
        <v>6798</v>
      </c>
      <c r="K572" s="62">
        <v>6112</v>
      </c>
      <c r="L572" s="62">
        <v>4986</v>
      </c>
      <c r="M572" s="62">
        <v>4086</v>
      </c>
      <c r="N572" s="62">
        <v>3341</v>
      </c>
      <c r="O572" s="62">
        <v>2383</v>
      </c>
      <c r="P572" s="62">
        <v>2286</v>
      </c>
      <c r="Q572" s="62">
        <v>1309</v>
      </c>
      <c r="R572" s="62">
        <v>1420</v>
      </c>
      <c r="S572" s="62">
        <v>698</v>
      </c>
      <c r="T572" s="62">
        <v>845</v>
      </c>
      <c r="U572" s="62">
        <v>251</v>
      </c>
      <c r="V572" s="62">
        <v>355</v>
      </c>
      <c r="W572" s="62">
        <v>17448</v>
      </c>
      <c r="X572" s="62">
        <v>13262</v>
      </c>
      <c r="Y572" s="62">
        <v>10589</v>
      </c>
      <c r="Z572" s="62">
        <v>8411</v>
      </c>
      <c r="AA572" s="62">
        <v>6472</v>
      </c>
      <c r="AB572" s="62">
        <v>4939</v>
      </c>
      <c r="AC572" s="62">
        <v>5138</v>
      </c>
      <c r="AD572" s="62">
        <v>4379</v>
      </c>
      <c r="AE572" s="62">
        <v>3604</v>
      </c>
      <c r="AF572" s="62">
        <v>2581</v>
      </c>
      <c r="AG572" s="62">
        <v>2449</v>
      </c>
      <c r="AH572" s="62">
        <v>1121</v>
      </c>
      <c r="AI572" s="62">
        <v>1164</v>
      </c>
      <c r="AJ572" s="62">
        <v>431</v>
      </c>
      <c r="AK572" s="62">
        <v>953</v>
      </c>
      <c r="AL572" s="62">
        <v>314</v>
      </c>
      <c r="AM572" s="62">
        <v>346</v>
      </c>
      <c r="AN572" s="61">
        <f t="shared" si="9"/>
        <v>166139</v>
      </c>
    </row>
    <row r="573" spans="1:40" hidden="1" x14ac:dyDescent="0.25">
      <c r="A573" s="61" t="s">
        <v>3</v>
      </c>
      <c r="B573" s="61" t="s">
        <v>1967</v>
      </c>
      <c r="C573" s="61" t="s">
        <v>1914</v>
      </c>
      <c r="D573" s="62">
        <v>84520</v>
      </c>
      <c r="E573" s="62">
        <v>80615</v>
      </c>
      <c r="F573" s="62">
        <v>9523</v>
      </c>
      <c r="G573" s="62">
        <v>9062</v>
      </c>
      <c r="H573" s="62">
        <v>11124</v>
      </c>
      <c r="I573" s="62">
        <v>10189</v>
      </c>
      <c r="J573" s="62">
        <v>7055</v>
      </c>
      <c r="K573" s="62">
        <v>5705</v>
      </c>
      <c r="L573" s="62">
        <v>5160</v>
      </c>
      <c r="M573" s="62">
        <v>4907</v>
      </c>
      <c r="N573" s="62">
        <v>4335</v>
      </c>
      <c r="O573" s="62">
        <v>3745</v>
      </c>
      <c r="P573" s="62">
        <v>3434</v>
      </c>
      <c r="Q573" s="62">
        <v>3005</v>
      </c>
      <c r="R573" s="62">
        <v>2452</v>
      </c>
      <c r="S573" s="62">
        <v>1800</v>
      </c>
      <c r="T573" s="62">
        <v>1362</v>
      </c>
      <c r="U573" s="62">
        <v>914</v>
      </c>
      <c r="V573" s="62">
        <v>748</v>
      </c>
      <c r="W573" s="62">
        <v>9746</v>
      </c>
      <c r="X573" s="62">
        <v>9383</v>
      </c>
      <c r="Y573" s="62">
        <v>11724</v>
      </c>
      <c r="Z573" s="62">
        <v>10225</v>
      </c>
      <c r="AA573" s="62">
        <v>7117</v>
      </c>
      <c r="AB573" s="62">
        <v>5385</v>
      </c>
      <c r="AC573" s="62">
        <v>4768</v>
      </c>
      <c r="AD573" s="62">
        <v>4161</v>
      </c>
      <c r="AE573" s="62">
        <v>4044</v>
      </c>
      <c r="AF573" s="62">
        <v>3371</v>
      </c>
      <c r="AG573" s="62">
        <v>2718</v>
      </c>
      <c r="AH573" s="62">
        <v>2408</v>
      </c>
      <c r="AI573" s="62">
        <v>1710</v>
      </c>
      <c r="AJ573" s="62">
        <v>1475</v>
      </c>
      <c r="AK573" s="62">
        <v>1060</v>
      </c>
      <c r="AL573" s="62">
        <v>833</v>
      </c>
      <c r="AM573" s="62">
        <v>487</v>
      </c>
      <c r="AN573" s="61">
        <f t="shared" si="9"/>
        <v>165135</v>
      </c>
    </row>
    <row r="574" spans="1:40" hidden="1" x14ac:dyDescent="0.25">
      <c r="A574" s="61" t="s">
        <v>166</v>
      </c>
      <c r="B574" s="61" t="s">
        <v>168</v>
      </c>
      <c r="C574" s="61" t="s">
        <v>1135</v>
      </c>
      <c r="D574" s="62">
        <v>79944</v>
      </c>
      <c r="E574" s="62">
        <v>85004</v>
      </c>
      <c r="F574" s="62">
        <v>10287</v>
      </c>
      <c r="G574" s="62">
        <v>10708</v>
      </c>
      <c r="H574" s="62">
        <v>10158</v>
      </c>
      <c r="I574" s="62">
        <v>9398</v>
      </c>
      <c r="J574" s="62">
        <v>7304</v>
      </c>
      <c r="K574" s="62">
        <v>6102</v>
      </c>
      <c r="L574" s="62">
        <v>5464</v>
      </c>
      <c r="M574" s="62">
        <v>5098</v>
      </c>
      <c r="N574" s="62">
        <v>4194</v>
      </c>
      <c r="O574" s="62">
        <v>3453</v>
      </c>
      <c r="P574" s="62">
        <v>2500</v>
      </c>
      <c r="Q574" s="62">
        <v>1753</v>
      </c>
      <c r="R574" s="62">
        <v>1436</v>
      </c>
      <c r="S574" s="62">
        <v>949</v>
      </c>
      <c r="T574" s="62">
        <v>584</v>
      </c>
      <c r="U574" s="62">
        <v>354</v>
      </c>
      <c r="V574" s="62">
        <v>202</v>
      </c>
      <c r="W574" s="62">
        <v>11000</v>
      </c>
      <c r="X574" s="62">
        <v>11228</v>
      </c>
      <c r="Y574" s="62">
        <v>10897</v>
      </c>
      <c r="Z574" s="62">
        <v>10064</v>
      </c>
      <c r="AA574" s="62">
        <v>7932</v>
      </c>
      <c r="AB574" s="62">
        <v>6410</v>
      </c>
      <c r="AC574" s="62">
        <v>5480</v>
      </c>
      <c r="AD574" s="62">
        <v>4889</v>
      </c>
      <c r="AE574" s="62">
        <v>4465</v>
      </c>
      <c r="AF574" s="62">
        <v>3832</v>
      </c>
      <c r="AG574" s="62">
        <v>2836</v>
      </c>
      <c r="AH574" s="62">
        <v>1922</v>
      </c>
      <c r="AI574" s="62">
        <v>1600</v>
      </c>
      <c r="AJ574" s="62">
        <v>1082</v>
      </c>
      <c r="AK574" s="62">
        <v>724</v>
      </c>
      <c r="AL574" s="62">
        <v>448</v>
      </c>
      <c r="AM574" s="62">
        <v>195</v>
      </c>
      <c r="AN574" s="61">
        <f t="shared" si="9"/>
        <v>164948</v>
      </c>
    </row>
    <row r="575" spans="1:40" hidden="1" x14ac:dyDescent="0.25">
      <c r="A575" s="61" t="s">
        <v>395</v>
      </c>
      <c r="B575" s="61" t="s">
        <v>400</v>
      </c>
      <c r="C575" s="61" t="s">
        <v>1348</v>
      </c>
      <c r="D575" s="62">
        <v>80627</v>
      </c>
      <c r="E575" s="62">
        <v>84184</v>
      </c>
      <c r="F575" s="62">
        <v>16166</v>
      </c>
      <c r="G575" s="62">
        <v>12353</v>
      </c>
      <c r="H575" s="62">
        <v>9434</v>
      </c>
      <c r="I575" s="62">
        <v>8222</v>
      </c>
      <c r="J575" s="62">
        <v>7011</v>
      </c>
      <c r="K575" s="62">
        <v>5872</v>
      </c>
      <c r="L575" s="62">
        <v>5010</v>
      </c>
      <c r="M575" s="62">
        <v>3888</v>
      </c>
      <c r="N575" s="62">
        <v>3395</v>
      </c>
      <c r="O575" s="62">
        <v>2320</v>
      </c>
      <c r="P575" s="62">
        <v>2127</v>
      </c>
      <c r="Q575" s="62">
        <v>1271</v>
      </c>
      <c r="R575" s="62">
        <v>1427</v>
      </c>
      <c r="S575" s="62">
        <v>776</v>
      </c>
      <c r="T575" s="62">
        <v>719</v>
      </c>
      <c r="U575" s="62">
        <v>354</v>
      </c>
      <c r="V575" s="62">
        <v>282</v>
      </c>
      <c r="W575" s="62">
        <v>17392</v>
      </c>
      <c r="X575" s="62">
        <v>13468</v>
      </c>
      <c r="Y575" s="62">
        <v>10591</v>
      </c>
      <c r="Z575" s="62">
        <v>8727</v>
      </c>
      <c r="AA575" s="62">
        <v>6146</v>
      </c>
      <c r="AB575" s="62">
        <v>5244</v>
      </c>
      <c r="AC575" s="62">
        <v>5011</v>
      </c>
      <c r="AD575" s="62">
        <v>4254</v>
      </c>
      <c r="AE575" s="62">
        <v>3623</v>
      </c>
      <c r="AF575" s="62">
        <v>2585</v>
      </c>
      <c r="AG575" s="62">
        <v>2473</v>
      </c>
      <c r="AH575" s="62">
        <v>1181</v>
      </c>
      <c r="AI575" s="62">
        <v>1268</v>
      </c>
      <c r="AJ575" s="62">
        <v>775</v>
      </c>
      <c r="AK575" s="62">
        <v>871</v>
      </c>
      <c r="AL575" s="62">
        <v>312</v>
      </c>
      <c r="AM575" s="62">
        <v>263</v>
      </c>
      <c r="AN575" s="61">
        <f t="shared" si="9"/>
        <v>164811</v>
      </c>
    </row>
    <row r="576" spans="1:40" hidden="1" x14ac:dyDescent="0.25">
      <c r="A576" s="61" t="s">
        <v>208</v>
      </c>
      <c r="B576" s="61" t="s">
        <v>209</v>
      </c>
      <c r="C576" s="61" t="s">
        <v>1029</v>
      </c>
      <c r="D576" s="62">
        <v>84652</v>
      </c>
      <c r="E576" s="62">
        <v>80065</v>
      </c>
      <c r="F576" s="62">
        <v>12804</v>
      </c>
      <c r="G576" s="62">
        <v>11597</v>
      </c>
      <c r="H576" s="62">
        <v>11660</v>
      </c>
      <c r="I576" s="62">
        <v>10929</v>
      </c>
      <c r="J576" s="62">
        <v>7773</v>
      </c>
      <c r="K576" s="62">
        <v>6438</v>
      </c>
      <c r="L576" s="62">
        <v>5114</v>
      </c>
      <c r="M576" s="62">
        <v>4565</v>
      </c>
      <c r="N576" s="62">
        <v>3542</v>
      </c>
      <c r="O576" s="62">
        <v>2927</v>
      </c>
      <c r="P576" s="62">
        <v>2039</v>
      </c>
      <c r="Q576" s="62">
        <v>1846</v>
      </c>
      <c r="R576" s="62">
        <v>1282</v>
      </c>
      <c r="S576" s="62">
        <v>1097</v>
      </c>
      <c r="T576" s="62">
        <v>516</v>
      </c>
      <c r="U576" s="62">
        <v>321</v>
      </c>
      <c r="V576" s="62">
        <v>202</v>
      </c>
      <c r="W576" s="62">
        <v>12729</v>
      </c>
      <c r="X576" s="62">
        <v>11525</v>
      </c>
      <c r="Y576" s="62">
        <v>10547</v>
      </c>
      <c r="Z576" s="62">
        <v>9028</v>
      </c>
      <c r="AA576" s="62">
        <v>7154</v>
      </c>
      <c r="AB576" s="62">
        <v>5642</v>
      </c>
      <c r="AC576" s="62">
        <v>4719</v>
      </c>
      <c r="AD576" s="62">
        <v>4497</v>
      </c>
      <c r="AE576" s="62">
        <v>3557</v>
      </c>
      <c r="AF576" s="62">
        <v>3299</v>
      </c>
      <c r="AG576" s="62">
        <v>2265</v>
      </c>
      <c r="AH576" s="62">
        <v>1733</v>
      </c>
      <c r="AI576" s="62">
        <v>1227</v>
      </c>
      <c r="AJ576" s="62">
        <v>997</v>
      </c>
      <c r="AK576" s="62">
        <v>496</v>
      </c>
      <c r="AL576" s="62">
        <v>443</v>
      </c>
      <c r="AM576" s="62">
        <v>207</v>
      </c>
      <c r="AN576" s="61">
        <f t="shared" si="9"/>
        <v>164717</v>
      </c>
    </row>
    <row r="577" spans="1:40" x14ac:dyDescent="0.25">
      <c r="A577" s="61" t="s">
        <v>182</v>
      </c>
      <c r="B577" s="61" t="s">
        <v>184</v>
      </c>
      <c r="C577" s="61" t="s">
        <v>1212</v>
      </c>
      <c r="D577" s="62">
        <v>85443</v>
      </c>
      <c r="E577" s="62">
        <v>78912</v>
      </c>
      <c r="F577" s="62">
        <v>10916</v>
      </c>
      <c r="G577" s="62">
        <v>9070</v>
      </c>
      <c r="H577" s="62">
        <v>9823</v>
      </c>
      <c r="I577" s="62">
        <v>9057</v>
      </c>
      <c r="J577" s="62">
        <v>7037</v>
      </c>
      <c r="K577" s="62">
        <v>4974</v>
      </c>
      <c r="L577" s="62">
        <v>4629</v>
      </c>
      <c r="M577" s="62">
        <v>4404</v>
      </c>
      <c r="N577" s="62">
        <v>4198</v>
      </c>
      <c r="O577" s="62">
        <v>4074</v>
      </c>
      <c r="P577" s="62">
        <v>3562</v>
      </c>
      <c r="Q577" s="62">
        <v>4108</v>
      </c>
      <c r="R577" s="62">
        <v>2836</v>
      </c>
      <c r="S577" s="62">
        <v>2769</v>
      </c>
      <c r="T577" s="62">
        <v>1771</v>
      </c>
      <c r="U577" s="62">
        <v>1501</v>
      </c>
      <c r="V577" s="62">
        <v>714</v>
      </c>
      <c r="W577" s="62">
        <v>10974</v>
      </c>
      <c r="X577" s="62">
        <v>9328</v>
      </c>
      <c r="Y577" s="62">
        <v>10035</v>
      </c>
      <c r="Z577" s="62">
        <v>9099</v>
      </c>
      <c r="AA577" s="62">
        <v>7174</v>
      </c>
      <c r="AB577" s="62">
        <v>5263</v>
      </c>
      <c r="AC577" s="62">
        <v>4351</v>
      </c>
      <c r="AD577" s="62">
        <v>3879</v>
      </c>
      <c r="AE577" s="62">
        <v>3231</v>
      </c>
      <c r="AF577" s="62">
        <v>3265</v>
      </c>
      <c r="AG577" s="62">
        <v>2610</v>
      </c>
      <c r="AH577" s="62">
        <v>2934</v>
      </c>
      <c r="AI577" s="62">
        <v>1948</v>
      </c>
      <c r="AJ577" s="62">
        <v>2090</v>
      </c>
      <c r="AK577" s="62">
        <v>1282</v>
      </c>
      <c r="AL577" s="62">
        <v>1034</v>
      </c>
      <c r="AM577" s="62">
        <v>415</v>
      </c>
      <c r="AN577" s="61">
        <f t="shared" si="9"/>
        <v>164355</v>
      </c>
    </row>
    <row r="578" spans="1:40" hidden="1" x14ac:dyDescent="0.25">
      <c r="A578" s="61" t="s">
        <v>429</v>
      </c>
      <c r="B578" s="61" t="s">
        <v>446</v>
      </c>
      <c r="C578" s="61" t="s">
        <v>1239</v>
      </c>
      <c r="D578" s="62">
        <v>83295</v>
      </c>
      <c r="E578" s="62">
        <v>81033</v>
      </c>
      <c r="F578" s="62">
        <v>15621</v>
      </c>
      <c r="G578" s="62">
        <v>13766</v>
      </c>
      <c r="H578" s="62">
        <v>10012</v>
      </c>
      <c r="I578" s="62">
        <v>8055</v>
      </c>
      <c r="J578" s="62">
        <v>7291</v>
      </c>
      <c r="K578" s="62">
        <v>6201</v>
      </c>
      <c r="L578" s="62">
        <v>5339</v>
      </c>
      <c r="M578" s="62">
        <v>3825</v>
      </c>
      <c r="N578" s="62">
        <v>3725</v>
      </c>
      <c r="O578" s="62">
        <v>2193</v>
      </c>
      <c r="P578" s="62">
        <v>2411</v>
      </c>
      <c r="Q578" s="62">
        <v>1237</v>
      </c>
      <c r="R578" s="62">
        <v>1505</v>
      </c>
      <c r="S578" s="62">
        <v>675</v>
      </c>
      <c r="T578" s="62">
        <v>869</v>
      </c>
      <c r="U578" s="62">
        <v>310</v>
      </c>
      <c r="V578" s="62">
        <v>260</v>
      </c>
      <c r="W578" s="62">
        <v>16437</v>
      </c>
      <c r="X578" s="62">
        <v>13602</v>
      </c>
      <c r="Y578" s="62">
        <v>9804</v>
      </c>
      <c r="Z578" s="62">
        <v>7620</v>
      </c>
      <c r="AA578" s="62">
        <v>5262</v>
      </c>
      <c r="AB578" s="62">
        <v>5391</v>
      </c>
      <c r="AC578" s="62">
        <v>5143</v>
      </c>
      <c r="AD578" s="62">
        <v>4237</v>
      </c>
      <c r="AE578" s="62">
        <v>3555</v>
      </c>
      <c r="AF578" s="62">
        <v>2367</v>
      </c>
      <c r="AG578" s="62">
        <v>2317</v>
      </c>
      <c r="AH578" s="62">
        <v>1580</v>
      </c>
      <c r="AI578" s="62">
        <v>1605</v>
      </c>
      <c r="AJ578" s="62">
        <v>805</v>
      </c>
      <c r="AK578" s="62">
        <v>768</v>
      </c>
      <c r="AL578" s="62">
        <v>328</v>
      </c>
      <c r="AM578" s="62">
        <v>212</v>
      </c>
      <c r="AN578" s="61">
        <f t="shared" ref="AN578:AN641" si="10">SUM(F578:AM578)</f>
        <v>164328</v>
      </c>
    </row>
    <row r="579" spans="1:40" hidden="1" x14ac:dyDescent="0.25">
      <c r="A579" s="61" t="s">
        <v>657</v>
      </c>
      <c r="B579" s="61" t="s">
        <v>676</v>
      </c>
      <c r="C579" s="61" t="s">
        <v>1372</v>
      </c>
      <c r="D579" s="62">
        <v>84646</v>
      </c>
      <c r="E579" s="62">
        <v>79400</v>
      </c>
      <c r="F579" s="62">
        <v>16317</v>
      </c>
      <c r="G579" s="62">
        <v>13353</v>
      </c>
      <c r="H579" s="62">
        <v>8771</v>
      </c>
      <c r="I579" s="62">
        <v>8462</v>
      </c>
      <c r="J579" s="62">
        <v>7342</v>
      </c>
      <c r="K579" s="62">
        <v>6650</v>
      </c>
      <c r="L579" s="62">
        <v>5839</v>
      </c>
      <c r="M579" s="62">
        <v>3925</v>
      </c>
      <c r="N579" s="62">
        <v>4065</v>
      </c>
      <c r="O579" s="62">
        <v>1963</v>
      </c>
      <c r="P579" s="62">
        <v>2678</v>
      </c>
      <c r="Q579" s="62">
        <v>1431</v>
      </c>
      <c r="R579" s="62">
        <v>1580</v>
      </c>
      <c r="S579" s="62">
        <v>779</v>
      </c>
      <c r="T579" s="62">
        <v>865</v>
      </c>
      <c r="U579" s="62">
        <v>309</v>
      </c>
      <c r="V579" s="62">
        <v>317</v>
      </c>
      <c r="W579" s="62">
        <v>16774</v>
      </c>
      <c r="X579" s="62">
        <v>13638</v>
      </c>
      <c r="Y579" s="62">
        <v>9376</v>
      </c>
      <c r="Z579" s="62">
        <v>7462</v>
      </c>
      <c r="AA579" s="62">
        <v>4832</v>
      </c>
      <c r="AB579" s="62">
        <v>4824</v>
      </c>
      <c r="AC579" s="62">
        <v>4790</v>
      </c>
      <c r="AD579" s="62">
        <v>3846</v>
      </c>
      <c r="AE579" s="62">
        <v>3697</v>
      </c>
      <c r="AF579" s="62">
        <v>2255</v>
      </c>
      <c r="AG579" s="62">
        <v>2529</v>
      </c>
      <c r="AH579" s="62">
        <v>1596</v>
      </c>
      <c r="AI579" s="62">
        <v>1600</v>
      </c>
      <c r="AJ579" s="62">
        <v>847</v>
      </c>
      <c r="AK579" s="62">
        <v>780</v>
      </c>
      <c r="AL579" s="62">
        <v>309</v>
      </c>
      <c r="AM579" s="62">
        <v>245</v>
      </c>
      <c r="AN579" s="61">
        <f t="shared" si="10"/>
        <v>164046</v>
      </c>
    </row>
    <row r="580" spans="1:40" hidden="1" x14ac:dyDescent="0.25">
      <c r="A580" s="61" t="s">
        <v>138</v>
      </c>
      <c r="B580" s="61" t="s">
        <v>154</v>
      </c>
      <c r="C580" s="61" t="s">
        <v>1325</v>
      </c>
      <c r="D580" s="62">
        <v>80453</v>
      </c>
      <c r="E580" s="62">
        <v>83493</v>
      </c>
      <c r="F580" s="62">
        <v>14452</v>
      </c>
      <c r="G580" s="62">
        <v>12650</v>
      </c>
      <c r="H580" s="62">
        <v>8449</v>
      </c>
      <c r="I580" s="62">
        <v>7984</v>
      </c>
      <c r="J580" s="62">
        <v>7451</v>
      </c>
      <c r="K580" s="62">
        <v>5664</v>
      </c>
      <c r="L580" s="62">
        <v>5753</v>
      </c>
      <c r="M580" s="62">
        <v>3507</v>
      </c>
      <c r="N580" s="62">
        <v>4374</v>
      </c>
      <c r="O580" s="62">
        <v>2135</v>
      </c>
      <c r="P580" s="62">
        <v>2605</v>
      </c>
      <c r="Q580" s="62">
        <v>1213</v>
      </c>
      <c r="R580" s="62">
        <v>1913</v>
      </c>
      <c r="S580" s="62">
        <v>674</v>
      </c>
      <c r="T580" s="62">
        <v>999</v>
      </c>
      <c r="U580" s="62">
        <v>316</v>
      </c>
      <c r="V580" s="62">
        <v>314</v>
      </c>
      <c r="W580" s="62">
        <v>15088</v>
      </c>
      <c r="X580" s="62">
        <v>12872</v>
      </c>
      <c r="Y580" s="62">
        <v>9098</v>
      </c>
      <c r="Z580" s="62">
        <v>7466</v>
      </c>
      <c r="AA580" s="62">
        <v>6248</v>
      </c>
      <c r="AB580" s="62">
        <v>5550</v>
      </c>
      <c r="AC580" s="62">
        <v>5944</v>
      </c>
      <c r="AD580" s="62">
        <v>4231</v>
      </c>
      <c r="AE580" s="62">
        <v>4784</v>
      </c>
      <c r="AF580" s="62">
        <v>2714</v>
      </c>
      <c r="AG580" s="62">
        <v>3221</v>
      </c>
      <c r="AH580" s="62">
        <v>1582</v>
      </c>
      <c r="AI580" s="62">
        <v>2154</v>
      </c>
      <c r="AJ580" s="62">
        <v>815</v>
      </c>
      <c r="AK580" s="62">
        <v>1033</v>
      </c>
      <c r="AL580" s="62">
        <v>342</v>
      </c>
      <c r="AM580" s="62">
        <v>351</v>
      </c>
      <c r="AN580" s="61">
        <f t="shared" si="10"/>
        <v>163946</v>
      </c>
    </row>
    <row r="581" spans="1:40" hidden="1" x14ac:dyDescent="0.25">
      <c r="A581" s="61" t="s">
        <v>595</v>
      </c>
      <c r="B581" s="61" t="s">
        <v>607</v>
      </c>
      <c r="C581" s="61" t="s">
        <v>1776</v>
      </c>
      <c r="D581" s="62">
        <v>80470</v>
      </c>
      <c r="E581" s="62">
        <v>83461</v>
      </c>
      <c r="F581" s="62">
        <v>9738</v>
      </c>
      <c r="G581" s="62">
        <v>10362</v>
      </c>
      <c r="H581" s="62">
        <v>10247</v>
      </c>
      <c r="I581" s="62">
        <v>9011</v>
      </c>
      <c r="J581" s="62">
        <v>6585</v>
      </c>
      <c r="K581" s="62">
        <v>6056</v>
      </c>
      <c r="L581" s="62">
        <v>5439</v>
      </c>
      <c r="M581" s="62">
        <v>5261</v>
      </c>
      <c r="N581" s="62">
        <v>4132</v>
      </c>
      <c r="O581" s="62">
        <v>3671</v>
      </c>
      <c r="P581" s="62">
        <v>2797</v>
      </c>
      <c r="Q581" s="62">
        <v>2226</v>
      </c>
      <c r="R581" s="62">
        <v>1693</v>
      </c>
      <c r="S581" s="62">
        <v>1798</v>
      </c>
      <c r="T581" s="62">
        <v>689</v>
      </c>
      <c r="U581" s="62">
        <v>512</v>
      </c>
      <c r="V581" s="62">
        <v>253</v>
      </c>
      <c r="W581" s="62">
        <v>10217</v>
      </c>
      <c r="X581" s="62">
        <v>11116</v>
      </c>
      <c r="Y581" s="62">
        <v>11317</v>
      </c>
      <c r="Z581" s="62">
        <v>10137</v>
      </c>
      <c r="AA581" s="62">
        <v>7942</v>
      </c>
      <c r="AB581" s="62">
        <v>6103</v>
      </c>
      <c r="AC581" s="62">
        <v>5029</v>
      </c>
      <c r="AD581" s="62">
        <v>4629</v>
      </c>
      <c r="AE581" s="62">
        <v>4242</v>
      </c>
      <c r="AF581" s="62">
        <v>3545</v>
      </c>
      <c r="AG581" s="62">
        <v>3103</v>
      </c>
      <c r="AH581" s="62">
        <v>1680</v>
      </c>
      <c r="AI581" s="62">
        <v>1574</v>
      </c>
      <c r="AJ581" s="62">
        <v>1267</v>
      </c>
      <c r="AK581" s="62">
        <v>793</v>
      </c>
      <c r="AL581" s="62">
        <v>472</v>
      </c>
      <c r="AM581" s="62">
        <v>295</v>
      </c>
      <c r="AN581" s="61">
        <f t="shared" si="10"/>
        <v>163931</v>
      </c>
    </row>
    <row r="582" spans="1:40" hidden="1" x14ac:dyDescent="0.25">
      <c r="A582" s="61" t="s">
        <v>38</v>
      </c>
      <c r="B582" s="61" t="s">
        <v>49</v>
      </c>
      <c r="C582" s="61" t="s">
        <v>1024</v>
      </c>
      <c r="D582" s="62">
        <v>81876</v>
      </c>
      <c r="E582" s="62">
        <v>81472</v>
      </c>
      <c r="F582" s="62">
        <v>9231</v>
      </c>
      <c r="G582" s="62">
        <v>9783</v>
      </c>
      <c r="H582" s="62">
        <v>10717</v>
      </c>
      <c r="I582" s="62">
        <v>10457</v>
      </c>
      <c r="J582" s="62">
        <v>6801</v>
      </c>
      <c r="K582" s="62">
        <v>5595</v>
      </c>
      <c r="L582" s="62">
        <v>5129</v>
      </c>
      <c r="M582" s="62">
        <v>5239</v>
      </c>
      <c r="N582" s="62">
        <v>4233</v>
      </c>
      <c r="O582" s="62">
        <v>3887</v>
      </c>
      <c r="P582" s="62">
        <v>2658</v>
      </c>
      <c r="Q582" s="62">
        <v>2689</v>
      </c>
      <c r="R582" s="62">
        <v>1871</v>
      </c>
      <c r="S582" s="62">
        <v>1879</v>
      </c>
      <c r="T582" s="62">
        <v>941</v>
      </c>
      <c r="U582" s="62">
        <v>488</v>
      </c>
      <c r="V582" s="62">
        <v>278</v>
      </c>
      <c r="W582" s="62">
        <v>9772</v>
      </c>
      <c r="X582" s="62">
        <v>10453</v>
      </c>
      <c r="Y582" s="62">
        <v>10748</v>
      </c>
      <c r="Z582" s="62">
        <v>10319</v>
      </c>
      <c r="AA582" s="62">
        <v>7994</v>
      </c>
      <c r="AB582" s="62">
        <v>5851</v>
      </c>
      <c r="AC582" s="62">
        <v>4624</v>
      </c>
      <c r="AD582" s="62">
        <v>4224</v>
      </c>
      <c r="AE582" s="62">
        <v>3962</v>
      </c>
      <c r="AF582" s="62">
        <v>3551</v>
      </c>
      <c r="AG582" s="62">
        <v>2864</v>
      </c>
      <c r="AH582" s="62">
        <v>2260</v>
      </c>
      <c r="AI582" s="62">
        <v>1873</v>
      </c>
      <c r="AJ582" s="62">
        <v>1340</v>
      </c>
      <c r="AK582" s="62">
        <v>840</v>
      </c>
      <c r="AL582" s="62">
        <v>527</v>
      </c>
      <c r="AM582" s="62">
        <v>270</v>
      </c>
      <c r="AN582" s="61">
        <f t="shared" si="10"/>
        <v>163348</v>
      </c>
    </row>
    <row r="583" spans="1:40" hidden="1" x14ac:dyDescent="0.25">
      <c r="A583" s="61" t="s">
        <v>657</v>
      </c>
      <c r="B583" s="61" t="s">
        <v>680</v>
      </c>
      <c r="C583" s="61" t="s">
        <v>1396</v>
      </c>
      <c r="D583" s="62">
        <v>78785</v>
      </c>
      <c r="E583" s="62">
        <v>84439</v>
      </c>
      <c r="F583" s="62">
        <v>16268</v>
      </c>
      <c r="G583" s="62">
        <v>12958</v>
      </c>
      <c r="H583" s="62">
        <v>9169</v>
      </c>
      <c r="I583" s="62">
        <v>7344</v>
      </c>
      <c r="J583" s="62">
        <v>6152</v>
      </c>
      <c r="K583" s="62">
        <v>5628</v>
      </c>
      <c r="L583" s="62">
        <v>4898</v>
      </c>
      <c r="M583" s="62">
        <v>3691</v>
      </c>
      <c r="N583" s="62">
        <v>3400</v>
      </c>
      <c r="O583" s="62">
        <v>2038</v>
      </c>
      <c r="P583" s="62">
        <v>2151</v>
      </c>
      <c r="Q583" s="62">
        <v>1372</v>
      </c>
      <c r="R583" s="62">
        <v>1457</v>
      </c>
      <c r="S583" s="62">
        <v>655</v>
      </c>
      <c r="T583" s="62">
        <v>784</v>
      </c>
      <c r="U583" s="62">
        <v>452</v>
      </c>
      <c r="V583" s="62">
        <v>368</v>
      </c>
      <c r="W583" s="62">
        <v>18048</v>
      </c>
      <c r="X583" s="62">
        <v>14539</v>
      </c>
      <c r="Y583" s="62">
        <v>10312</v>
      </c>
      <c r="Z583" s="62">
        <v>8362</v>
      </c>
      <c r="AA583" s="62">
        <v>5391</v>
      </c>
      <c r="AB583" s="62">
        <v>4903</v>
      </c>
      <c r="AC583" s="62">
        <v>4686</v>
      </c>
      <c r="AD583" s="62">
        <v>4290</v>
      </c>
      <c r="AE583" s="62">
        <v>3445</v>
      </c>
      <c r="AF583" s="62">
        <v>2743</v>
      </c>
      <c r="AG583" s="62">
        <v>2302</v>
      </c>
      <c r="AH583" s="62">
        <v>1714</v>
      </c>
      <c r="AI583" s="62">
        <v>1554</v>
      </c>
      <c r="AJ583" s="62">
        <v>911</v>
      </c>
      <c r="AK583" s="62">
        <v>697</v>
      </c>
      <c r="AL583" s="62">
        <v>338</v>
      </c>
      <c r="AM583" s="62">
        <v>204</v>
      </c>
      <c r="AN583" s="61">
        <f t="shared" si="10"/>
        <v>163224</v>
      </c>
    </row>
    <row r="584" spans="1:40" hidden="1" x14ac:dyDescent="0.25">
      <c r="A584" s="61" t="s">
        <v>16</v>
      </c>
      <c r="B584" s="61" t="s">
        <v>28</v>
      </c>
      <c r="C584" s="61" t="s">
        <v>1507</v>
      </c>
      <c r="D584" s="62">
        <v>82562</v>
      </c>
      <c r="E584" s="62">
        <v>80228</v>
      </c>
      <c r="F584" s="62">
        <v>13026</v>
      </c>
      <c r="G584" s="62">
        <v>12261</v>
      </c>
      <c r="H584" s="62">
        <v>10185</v>
      </c>
      <c r="I584" s="62">
        <v>8308</v>
      </c>
      <c r="J584" s="62">
        <v>7019</v>
      </c>
      <c r="K584" s="62">
        <v>5821</v>
      </c>
      <c r="L584" s="62">
        <v>5021</v>
      </c>
      <c r="M584" s="62">
        <v>4153</v>
      </c>
      <c r="N584" s="62">
        <v>3935</v>
      </c>
      <c r="O584" s="62">
        <v>2612</v>
      </c>
      <c r="P584" s="62">
        <v>2635</v>
      </c>
      <c r="Q584" s="62">
        <v>1980</v>
      </c>
      <c r="R584" s="62">
        <v>1895</v>
      </c>
      <c r="S584" s="62">
        <v>1289</v>
      </c>
      <c r="T584" s="62">
        <v>1248</v>
      </c>
      <c r="U584" s="62">
        <v>665</v>
      </c>
      <c r="V584" s="62">
        <v>509</v>
      </c>
      <c r="W584" s="62">
        <v>12921</v>
      </c>
      <c r="X584" s="62">
        <v>12181</v>
      </c>
      <c r="Y584" s="62">
        <v>10242</v>
      </c>
      <c r="Z584" s="62">
        <v>8454</v>
      </c>
      <c r="AA584" s="62">
        <v>6353</v>
      </c>
      <c r="AB584" s="62">
        <v>5333</v>
      </c>
      <c r="AC584" s="62">
        <v>4902</v>
      </c>
      <c r="AD584" s="62">
        <v>4338</v>
      </c>
      <c r="AE584" s="62">
        <v>3518</v>
      </c>
      <c r="AF584" s="62">
        <v>2901</v>
      </c>
      <c r="AG584" s="62">
        <v>2300</v>
      </c>
      <c r="AH584" s="62">
        <v>2088</v>
      </c>
      <c r="AI584" s="62">
        <v>1377</v>
      </c>
      <c r="AJ584" s="62">
        <v>1279</v>
      </c>
      <c r="AK584" s="62">
        <v>956</v>
      </c>
      <c r="AL584" s="62">
        <v>686</v>
      </c>
      <c r="AM584" s="62">
        <v>399</v>
      </c>
      <c r="AN584" s="61">
        <f t="shared" si="10"/>
        <v>162790</v>
      </c>
    </row>
    <row r="585" spans="1:40" hidden="1" x14ac:dyDescent="0.25">
      <c r="A585" s="61" t="s">
        <v>68</v>
      </c>
      <c r="B585" s="61" t="s">
        <v>76</v>
      </c>
      <c r="C585" s="61" t="s">
        <v>1199</v>
      </c>
      <c r="D585" s="62">
        <v>79740</v>
      </c>
      <c r="E585" s="62">
        <v>82975</v>
      </c>
      <c r="F585" s="62">
        <v>9698</v>
      </c>
      <c r="G585" s="62">
        <v>9423</v>
      </c>
      <c r="H585" s="62">
        <v>9829</v>
      </c>
      <c r="I585" s="62">
        <v>8933</v>
      </c>
      <c r="J585" s="62">
        <v>7001</v>
      </c>
      <c r="K585" s="62">
        <v>5959</v>
      </c>
      <c r="L585" s="62">
        <v>5220</v>
      </c>
      <c r="M585" s="62">
        <v>5235</v>
      </c>
      <c r="N585" s="62">
        <v>4003</v>
      </c>
      <c r="O585" s="62">
        <v>3641</v>
      </c>
      <c r="P585" s="62">
        <v>2515</v>
      </c>
      <c r="Q585" s="62">
        <v>2880</v>
      </c>
      <c r="R585" s="62">
        <v>1598</v>
      </c>
      <c r="S585" s="62">
        <v>1656</v>
      </c>
      <c r="T585" s="62">
        <v>845</v>
      </c>
      <c r="U585" s="62">
        <v>939</v>
      </c>
      <c r="V585" s="62">
        <v>365</v>
      </c>
      <c r="W585" s="62">
        <v>10313</v>
      </c>
      <c r="X585" s="62">
        <v>10142</v>
      </c>
      <c r="Y585" s="62">
        <v>10349</v>
      </c>
      <c r="Z585" s="62">
        <v>9872</v>
      </c>
      <c r="AA585" s="62">
        <v>7742</v>
      </c>
      <c r="AB585" s="62">
        <v>6458</v>
      </c>
      <c r="AC585" s="62">
        <v>5117</v>
      </c>
      <c r="AD585" s="62">
        <v>4442</v>
      </c>
      <c r="AE585" s="62">
        <v>4193</v>
      </c>
      <c r="AF585" s="62">
        <v>3783</v>
      </c>
      <c r="AG585" s="62">
        <v>2931</v>
      </c>
      <c r="AH585" s="62">
        <v>2431</v>
      </c>
      <c r="AI585" s="62">
        <v>1656</v>
      </c>
      <c r="AJ585" s="62">
        <v>1529</v>
      </c>
      <c r="AK585" s="62">
        <v>907</v>
      </c>
      <c r="AL585" s="62">
        <v>726</v>
      </c>
      <c r="AM585" s="62">
        <v>384</v>
      </c>
      <c r="AN585" s="61">
        <f t="shared" si="10"/>
        <v>162715</v>
      </c>
    </row>
    <row r="586" spans="1:40" hidden="1" x14ac:dyDescent="0.25">
      <c r="A586" s="61" t="s">
        <v>512</v>
      </c>
      <c r="B586" s="61" t="s">
        <v>524</v>
      </c>
      <c r="C586" s="61" t="s">
        <v>1088</v>
      </c>
      <c r="D586" s="62">
        <v>78637</v>
      </c>
      <c r="E586" s="62">
        <v>83392</v>
      </c>
      <c r="F586" s="62">
        <v>15725</v>
      </c>
      <c r="G586" s="62">
        <v>11982</v>
      </c>
      <c r="H586" s="62">
        <v>9402</v>
      </c>
      <c r="I586" s="62">
        <v>8665</v>
      </c>
      <c r="J586" s="62">
        <v>7081</v>
      </c>
      <c r="K586" s="62">
        <v>6081</v>
      </c>
      <c r="L586" s="62">
        <v>4791</v>
      </c>
      <c r="M586" s="62">
        <v>3723</v>
      </c>
      <c r="N586" s="62">
        <v>3094</v>
      </c>
      <c r="O586" s="62">
        <v>2190</v>
      </c>
      <c r="P586" s="62">
        <v>1816</v>
      </c>
      <c r="Q586" s="62">
        <v>1416</v>
      </c>
      <c r="R586" s="62">
        <v>1036</v>
      </c>
      <c r="S586" s="62">
        <v>708</v>
      </c>
      <c r="T586" s="62">
        <v>408</v>
      </c>
      <c r="U586" s="62">
        <v>313</v>
      </c>
      <c r="V586" s="62">
        <v>206</v>
      </c>
      <c r="W586" s="62">
        <v>16855</v>
      </c>
      <c r="X586" s="62">
        <v>13119</v>
      </c>
      <c r="Y586" s="62">
        <v>10348</v>
      </c>
      <c r="Z586" s="62">
        <v>8277</v>
      </c>
      <c r="AA586" s="62">
        <v>6800</v>
      </c>
      <c r="AB586" s="62">
        <v>5732</v>
      </c>
      <c r="AC586" s="62">
        <v>5233</v>
      </c>
      <c r="AD586" s="62">
        <v>4343</v>
      </c>
      <c r="AE586" s="62">
        <v>3526</v>
      </c>
      <c r="AF586" s="62">
        <v>2605</v>
      </c>
      <c r="AG586" s="62">
        <v>2051</v>
      </c>
      <c r="AH586" s="62">
        <v>1402</v>
      </c>
      <c r="AI586" s="62">
        <v>1060</v>
      </c>
      <c r="AJ586" s="62">
        <v>851</v>
      </c>
      <c r="AK586" s="62">
        <v>633</v>
      </c>
      <c r="AL586" s="62">
        <v>261</v>
      </c>
      <c r="AM586" s="62">
        <v>296</v>
      </c>
      <c r="AN586" s="61">
        <f t="shared" si="10"/>
        <v>162029</v>
      </c>
    </row>
    <row r="587" spans="1:40" hidden="1" x14ac:dyDescent="0.25">
      <c r="A587" s="61" t="s">
        <v>595</v>
      </c>
      <c r="B587" s="61" t="s">
        <v>612</v>
      </c>
      <c r="C587" s="61" t="s">
        <v>1268</v>
      </c>
      <c r="D587" s="62">
        <v>79814</v>
      </c>
      <c r="E587" s="62">
        <v>81712</v>
      </c>
      <c r="F587" s="62">
        <v>9440</v>
      </c>
      <c r="G587" s="62">
        <v>10474</v>
      </c>
      <c r="H587" s="62">
        <v>10420</v>
      </c>
      <c r="I587" s="62">
        <v>8931</v>
      </c>
      <c r="J587" s="62">
        <v>6214</v>
      </c>
      <c r="K587" s="62">
        <v>5641</v>
      </c>
      <c r="L587" s="62">
        <v>5135</v>
      </c>
      <c r="M587" s="62">
        <v>5305</v>
      </c>
      <c r="N587" s="62">
        <v>4079</v>
      </c>
      <c r="O587" s="62">
        <v>3733</v>
      </c>
      <c r="P587" s="62">
        <v>2606</v>
      </c>
      <c r="Q587" s="62">
        <v>2585</v>
      </c>
      <c r="R587" s="62">
        <v>1389</v>
      </c>
      <c r="S587" s="62">
        <v>2199</v>
      </c>
      <c r="T587" s="62">
        <v>570</v>
      </c>
      <c r="U587" s="62">
        <v>782</v>
      </c>
      <c r="V587" s="62">
        <v>311</v>
      </c>
      <c r="W587" s="62">
        <v>9758</v>
      </c>
      <c r="X587" s="62">
        <v>11052</v>
      </c>
      <c r="Y587" s="62">
        <v>11254</v>
      </c>
      <c r="Z587" s="62">
        <v>10053</v>
      </c>
      <c r="AA587" s="62">
        <v>7688</v>
      </c>
      <c r="AB587" s="62">
        <v>5645</v>
      </c>
      <c r="AC587" s="62">
        <v>4905</v>
      </c>
      <c r="AD587" s="62">
        <v>4432</v>
      </c>
      <c r="AE587" s="62">
        <v>4242</v>
      </c>
      <c r="AF587" s="62">
        <v>3617</v>
      </c>
      <c r="AG587" s="62">
        <v>2923</v>
      </c>
      <c r="AH587" s="62">
        <v>1958</v>
      </c>
      <c r="AI587" s="62">
        <v>1571</v>
      </c>
      <c r="AJ587" s="62">
        <v>1012</v>
      </c>
      <c r="AK587" s="62">
        <v>732</v>
      </c>
      <c r="AL587" s="62">
        <v>500</v>
      </c>
      <c r="AM587" s="62">
        <v>370</v>
      </c>
      <c r="AN587" s="61">
        <f t="shared" si="10"/>
        <v>161526</v>
      </c>
    </row>
    <row r="588" spans="1:40" hidden="1" x14ac:dyDescent="0.25">
      <c r="A588" s="61" t="s">
        <v>350</v>
      </c>
      <c r="B588" s="61" t="s">
        <v>375</v>
      </c>
      <c r="C588" s="61" t="s">
        <v>1304</v>
      </c>
      <c r="D588" s="62">
        <v>80607</v>
      </c>
      <c r="E588" s="62">
        <v>80897</v>
      </c>
      <c r="F588" s="62">
        <v>15481</v>
      </c>
      <c r="G588" s="62">
        <v>12311</v>
      </c>
      <c r="H588" s="62">
        <v>9448</v>
      </c>
      <c r="I588" s="62">
        <v>7820</v>
      </c>
      <c r="J588" s="62">
        <v>6643</v>
      </c>
      <c r="K588" s="62">
        <v>5699</v>
      </c>
      <c r="L588" s="62">
        <v>5338</v>
      </c>
      <c r="M588" s="62">
        <v>3957</v>
      </c>
      <c r="N588" s="62">
        <v>3815</v>
      </c>
      <c r="O588" s="62">
        <v>2319</v>
      </c>
      <c r="P588" s="62">
        <v>2442</v>
      </c>
      <c r="Q588" s="62">
        <v>1210</v>
      </c>
      <c r="R588" s="62">
        <v>1590</v>
      </c>
      <c r="S588" s="62">
        <v>669</v>
      </c>
      <c r="T588" s="62">
        <v>937</v>
      </c>
      <c r="U588" s="62">
        <v>465</v>
      </c>
      <c r="V588" s="62">
        <v>463</v>
      </c>
      <c r="W588" s="62">
        <v>16806</v>
      </c>
      <c r="X588" s="62">
        <v>13161</v>
      </c>
      <c r="Y588" s="62">
        <v>9943</v>
      </c>
      <c r="Z588" s="62">
        <v>7835</v>
      </c>
      <c r="AA588" s="62">
        <v>5570</v>
      </c>
      <c r="AB588" s="62">
        <v>4865</v>
      </c>
      <c r="AC588" s="62">
        <v>4876</v>
      </c>
      <c r="AD588" s="62">
        <v>3785</v>
      </c>
      <c r="AE588" s="62">
        <v>3846</v>
      </c>
      <c r="AF588" s="62">
        <v>2478</v>
      </c>
      <c r="AG588" s="62">
        <v>2682</v>
      </c>
      <c r="AH588" s="62">
        <v>1170</v>
      </c>
      <c r="AI588" s="62">
        <v>1520</v>
      </c>
      <c r="AJ588" s="62">
        <v>631</v>
      </c>
      <c r="AK588" s="62">
        <v>948</v>
      </c>
      <c r="AL588" s="62">
        <v>355</v>
      </c>
      <c r="AM588" s="62">
        <v>426</v>
      </c>
      <c r="AN588" s="61">
        <f t="shared" si="10"/>
        <v>161504</v>
      </c>
    </row>
    <row r="589" spans="1:40" hidden="1" x14ac:dyDescent="0.25">
      <c r="A589" s="61" t="s">
        <v>574</v>
      </c>
      <c r="B589" s="61" t="s">
        <v>588</v>
      </c>
      <c r="C589" s="61" t="s">
        <v>1115</v>
      </c>
      <c r="D589" s="62">
        <v>80614</v>
      </c>
      <c r="E589" s="62">
        <v>80843</v>
      </c>
      <c r="F589" s="62">
        <v>9504</v>
      </c>
      <c r="G589" s="62">
        <v>10156</v>
      </c>
      <c r="H589" s="62">
        <v>10238</v>
      </c>
      <c r="I589" s="62">
        <v>8963</v>
      </c>
      <c r="J589" s="62">
        <v>6800</v>
      </c>
      <c r="K589" s="62">
        <v>6001</v>
      </c>
      <c r="L589" s="62">
        <v>5300</v>
      </c>
      <c r="M589" s="62">
        <v>5197</v>
      </c>
      <c r="N589" s="62">
        <v>4256</v>
      </c>
      <c r="O589" s="62">
        <v>3894</v>
      </c>
      <c r="P589" s="62">
        <v>2806</v>
      </c>
      <c r="Q589" s="62">
        <v>2539</v>
      </c>
      <c r="R589" s="62">
        <v>1873</v>
      </c>
      <c r="S589" s="62">
        <v>1344</v>
      </c>
      <c r="T589" s="62">
        <v>907</v>
      </c>
      <c r="U589" s="62">
        <v>480</v>
      </c>
      <c r="V589" s="62">
        <v>356</v>
      </c>
      <c r="W589" s="62">
        <v>9920</v>
      </c>
      <c r="X589" s="62">
        <v>10792</v>
      </c>
      <c r="Y589" s="62">
        <v>10615</v>
      </c>
      <c r="Z589" s="62">
        <v>9946</v>
      </c>
      <c r="AA589" s="62">
        <v>7536</v>
      </c>
      <c r="AB589" s="62">
        <v>5924</v>
      </c>
      <c r="AC589" s="62">
        <v>4859</v>
      </c>
      <c r="AD589" s="62">
        <v>4295</v>
      </c>
      <c r="AE589" s="62">
        <v>4138</v>
      </c>
      <c r="AF589" s="62">
        <v>3497</v>
      </c>
      <c r="AG589" s="62">
        <v>2909</v>
      </c>
      <c r="AH589" s="62">
        <v>2004</v>
      </c>
      <c r="AI589" s="62">
        <v>1727</v>
      </c>
      <c r="AJ589" s="62">
        <v>1129</v>
      </c>
      <c r="AK589" s="62">
        <v>721</v>
      </c>
      <c r="AL589" s="62">
        <v>506</v>
      </c>
      <c r="AM589" s="62">
        <v>325</v>
      </c>
      <c r="AN589" s="61">
        <f t="shared" si="10"/>
        <v>161457</v>
      </c>
    </row>
    <row r="590" spans="1:40" hidden="1" x14ac:dyDescent="0.25">
      <c r="A590" s="61" t="s">
        <v>240</v>
      </c>
      <c r="B590" s="61" t="s">
        <v>252</v>
      </c>
      <c r="C590" s="61" t="s">
        <v>1822</v>
      </c>
      <c r="D590" s="62">
        <v>77236</v>
      </c>
      <c r="E590" s="62">
        <v>83476</v>
      </c>
      <c r="F590" s="62">
        <v>8501</v>
      </c>
      <c r="G590" s="62">
        <v>9624</v>
      </c>
      <c r="H590" s="62">
        <v>10948</v>
      </c>
      <c r="I590" s="62">
        <v>10128</v>
      </c>
      <c r="J590" s="62">
        <v>6704</v>
      </c>
      <c r="K590" s="62">
        <v>5049</v>
      </c>
      <c r="L590" s="62">
        <v>4471</v>
      </c>
      <c r="M590" s="62">
        <v>4715</v>
      </c>
      <c r="N590" s="62">
        <v>4311</v>
      </c>
      <c r="O590" s="62">
        <v>3662</v>
      </c>
      <c r="P590" s="62">
        <v>2414</v>
      </c>
      <c r="Q590" s="62">
        <v>2882</v>
      </c>
      <c r="R590" s="62">
        <v>1687</v>
      </c>
      <c r="S590" s="62">
        <v>1343</v>
      </c>
      <c r="T590" s="62">
        <v>391</v>
      </c>
      <c r="U590" s="62">
        <v>255</v>
      </c>
      <c r="V590" s="62">
        <v>151</v>
      </c>
      <c r="W590" s="62">
        <v>9140</v>
      </c>
      <c r="X590" s="62">
        <v>10312</v>
      </c>
      <c r="Y590" s="62">
        <v>12122</v>
      </c>
      <c r="Z590" s="62">
        <v>12670</v>
      </c>
      <c r="AA590" s="62">
        <v>10378</v>
      </c>
      <c r="AB590" s="62">
        <v>4834</v>
      </c>
      <c r="AC590" s="62">
        <v>4230</v>
      </c>
      <c r="AD590" s="62">
        <v>3701</v>
      </c>
      <c r="AE590" s="62">
        <v>3552</v>
      </c>
      <c r="AF590" s="62">
        <v>3162</v>
      </c>
      <c r="AG590" s="62">
        <v>2242</v>
      </c>
      <c r="AH590" s="62">
        <v>2072</v>
      </c>
      <c r="AI590" s="62">
        <v>2306</v>
      </c>
      <c r="AJ590" s="62">
        <v>1583</v>
      </c>
      <c r="AK590" s="62">
        <v>786</v>
      </c>
      <c r="AL590" s="62">
        <v>243</v>
      </c>
      <c r="AM590" s="62">
        <v>143</v>
      </c>
      <c r="AN590" s="61">
        <f t="shared" si="10"/>
        <v>160712</v>
      </c>
    </row>
    <row r="591" spans="1:40" x14ac:dyDescent="0.25">
      <c r="A591" s="61" t="s">
        <v>182</v>
      </c>
      <c r="B591" s="61" t="s">
        <v>191</v>
      </c>
      <c r="C591" s="61" t="s">
        <v>1412</v>
      </c>
      <c r="D591" s="62">
        <v>80355</v>
      </c>
      <c r="E591" s="62">
        <v>80202</v>
      </c>
      <c r="F591" s="62">
        <v>9389</v>
      </c>
      <c r="G591" s="62">
        <v>9638</v>
      </c>
      <c r="H591" s="62">
        <v>10176</v>
      </c>
      <c r="I591" s="62">
        <v>9272</v>
      </c>
      <c r="J591" s="62">
        <v>7245</v>
      </c>
      <c r="K591" s="62">
        <v>5677</v>
      </c>
      <c r="L591" s="62">
        <v>5019</v>
      </c>
      <c r="M591" s="62">
        <v>4910</v>
      </c>
      <c r="N591" s="62">
        <v>3929</v>
      </c>
      <c r="O591" s="62">
        <v>3686</v>
      </c>
      <c r="P591" s="62">
        <v>2684</v>
      </c>
      <c r="Q591" s="62">
        <v>2589</v>
      </c>
      <c r="R591" s="62">
        <v>1794</v>
      </c>
      <c r="S591" s="62">
        <v>1794</v>
      </c>
      <c r="T591" s="62">
        <v>1148</v>
      </c>
      <c r="U591" s="62">
        <v>871</v>
      </c>
      <c r="V591" s="62">
        <v>534</v>
      </c>
      <c r="W591" s="62">
        <v>9876</v>
      </c>
      <c r="X591" s="62">
        <v>10201</v>
      </c>
      <c r="Y591" s="62">
        <v>10620</v>
      </c>
      <c r="Z591" s="62">
        <v>10363</v>
      </c>
      <c r="AA591" s="62">
        <v>8458</v>
      </c>
      <c r="AB591" s="62">
        <v>6037</v>
      </c>
      <c r="AC591" s="62">
        <v>4676</v>
      </c>
      <c r="AD591" s="62">
        <v>4156</v>
      </c>
      <c r="AE591" s="62">
        <v>3721</v>
      </c>
      <c r="AF591" s="62">
        <v>3262</v>
      </c>
      <c r="AG591" s="62">
        <v>2446</v>
      </c>
      <c r="AH591" s="62">
        <v>2212</v>
      </c>
      <c r="AI591" s="62">
        <v>1187</v>
      </c>
      <c r="AJ591" s="62">
        <v>1234</v>
      </c>
      <c r="AK591" s="62">
        <v>793</v>
      </c>
      <c r="AL591" s="62">
        <v>644</v>
      </c>
      <c r="AM591" s="62">
        <v>316</v>
      </c>
      <c r="AN591" s="61">
        <f t="shared" si="10"/>
        <v>160557</v>
      </c>
    </row>
    <row r="592" spans="1:40" hidden="1" x14ac:dyDescent="0.25">
      <c r="A592" s="61" t="s">
        <v>638</v>
      </c>
      <c r="B592" s="61" t="s">
        <v>655</v>
      </c>
      <c r="C592" s="61" t="s">
        <v>1203</v>
      </c>
      <c r="D592" s="62">
        <v>78834</v>
      </c>
      <c r="E592" s="62">
        <v>81609</v>
      </c>
      <c r="F592" s="62">
        <v>9844</v>
      </c>
      <c r="G592" s="62">
        <v>9642</v>
      </c>
      <c r="H592" s="62">
        <v>10695</v>
      </c>
      <c r="I592" s="62">
        <v>9520</v>
      </c>
      <c r="J592" s="62">
        <v>7442</v>
      </c>
      <c r="K592" s="62">
        <v>6485</v>
      </c>
      <c r="L592" s="62">
        <v>5712</v>
      </c>
      <c r="M592" s="62">
        <v>5003</v>
      </c>
      <c r="N592" s="62">
        <v>3792</v>
      </c>
      <c r="O592" s="62">
        <v>3220</v>
      </c>
      <c r="P592" s="62">
        <v>2284</v>
      </c>
      <c r="Q592" s="62">
        <v>1778</v>
      </c>
      <c r="R592" s="62">
        <v>1218</v>
      </c>
      <c r="S592" s="62">
        <v>1059</v>
      </c>
      <c r="T592" s="62">
        <v>541</v>
      </c>
      <c r="U592" s="62">
        <v>379</v>
      </c>
      <c r="V592" s="62">
        <v>220</v>
      </c>
      <c r="W592" s="62">
        <v>10289</v>
      </c>
      <c r="X592" s="62">
        <v>9715</v>
      </c>
      <c r="Y592" s="62">
        <v>10033</v>
      </c>
      <c r="Z592" s="62">
        <v>9207</v>
      </c>
      <c r="AA592" s="62">
        <v>7767</v>
      </c>
      <c r="AB592" s="62">
        <v>6382</v>
      </c>
      <c r="AC592" s="62">
        <v>5842</v>
      </c>
      <c r="AD592" s="62">
        <v>5177</v>
      </c>
      <c r="AE592" s="62">
        <v>4651</v>
      </c>
      <c r="AF592" s="62">
        <v>4042</v>
      </c>
      <c r="AG592" s="62">
        <v>2819</v>
      </c>
      <c r="AH592" s="62">
        <v>2202</v>
      </c>
      <c r="AI592" s="62">
        <v>1395</v>
      </c>
      <c r="AJ592" s="62">
        <v>1012</v>
      </c>
      <c r="AK592" s="62">
        <v>507</v>
      </c>
      <c r="AL592" s="62">
        <v>371</v>
      </c>
      <c r="AM592" s="62">
        <v>198</v>
      </c>
      <c r="AN592" s="61">
        <f t="shared" si="10"/>
        <v>160443</v>
      </c>
    </row>
    <row r="593" spans="1:40" hidden="1" x14ac:dyDescent="0.25">
      <c r="A593" s="61" t="s">
        <v>395</v>
      </c>
      <c r="B593" s="61" t="s">
        <v>416</v>
      </c>
      <c r="C593" s="61" t="s">
        <v>1341</v>
      </c>
      <c r="D593" s="62">
        <v>79020</v>
      </c>
      <c r="E593" s="62">
        <v>81316</v>
      </c>
      <c r="F593" s="62">
        <v>16106</v>
      </c>
      <c r="G593" s="62">
        <v>12679</v>
      </c>
      <c r="H593" s="62">
        <v>9521</v>
      </c>
      <c r="I593" s="62">
        <v>7777</v>
      </c>
      <c r="J593" s="62">
        <v>6541</v>
      </c>
      <c r="K593" s="62">
        <v>5652</v>
      </c>
      <c r="L593" s="62">
        <v>4687</v>
      </c>
      <c r="M593" s="62">
        <v>3725</v>
      </c>
      <c r="N593" s="62">
        <v>3362</v>
      </c>
      <c r="O593" s="62">
        <v>2192</v>
      </c>
      <c r="P593" s="62">
        <v>2125</v>
      </c>
      <c r="Q593" s="62">
        <v>1204</v>
      </c>
      <c r="R593" s="62">
        <v>1321</v>
      </c>
      <c r="S593" s="62">
        <v>694</v>
      </c>
      <c r="T593" s="62">
        <v>850</v>
      </c>
      <c r="U593" s="62">
        <v>287</v>
      </c>
      <c r="V593" s="62">
        <v>297</v>
      </c>
      <c r="W593" s="62">
        <v>17188</v>
      </c>
      <c r="X593" s="62">
        <v>13555</v>
      </c>
      <c r="Y593" s="62">
        <v>10519</v>
      </c>
      <c r="Z593" s="62">
        <v>8000</v>
      </c>
      <c r="AA593" s="62">
        <v>5650</v>
      </c>
      <c r="AB593" s="62">
        <v>5075</v>
      </c>
      <c r="AC593" s="62">
        <v>4701</v>
      </c>
      <c r="AD593" s="62">
        <v>4020</v>
      </c>
      <c r="AE593" s="62">
        <v>3334</v>
      </c>
      <c r="AF593" s="62">
        <v>2418</v>
      </c>
      <c r="AG593" s="62">
        <v>2181</v>
      </c>
      <c r="AH593" s="62">
        <v>1309</v>
      </c>
      <c r="AI593" s="62">
        <v>1302</v>
      </c>
      <c r="AJ593" s="62">
        <v>628</v>
      </c>
      <c r="AK593" s="62">
        <v>799</v>
      </c>
      <c r="AL593" s="62">
        <v>401</v>
      </c>
      <c r="AM593" s="62">
        <v>236</v>
      </c>
      <c r="AN593" s="61">
        <f t="shared" si="10"/>
        <v>160336</v>
      </c>
    </row>
    <row r="594" spans="1:40" hidden="1" x14ac:dyDescent="0.25">
      <c r="A594" s="61" t="s">
        <v>38</v>
      </c>
      <c r="B594" s="61" t="s">
        <v>57</v>
      </c>
      <c r="C594" s="61" t="s">
        <v>1633</v>
      </c>
      <c r="D594" s="62">
        <v>78607</v>
      </c>
      <c r="E594" s="62">
        <v>81532</v>
      </c>
      <c r="F594" s="62">
        <v>9310</v>
      </c>
      <c r="G594" s="62">
        <v>9820</v>
      </c>
      <c r="H594" s="62">
        <v>10050</v>
      </c>
      <c r="I594" s="62">
        <v>8967</v>
      </c>
      <c r="J594" s="62">
        <v>6738</v>
      </c>
      <c r="K594" s="62">
        <v>5751</v>
      </c>
      <c r="L594" s="62">
        <v>5245</v>
      </c>
      <c r="M594" s="62">
        <v>5156</v>
      </c>
      <c r="N594" s="62">
        <v>4057</v>
      </c>
      <c r="O594" s="62">
        <v>3740</v>
      </c>
      <c r="P594" s="62">
        <v>2555</v>
      </c>
      <c r="Q594" s="62">
        <v>2762</v>
      </c>
      <c r="R594" s="62">
        <v>1760</v>
      </c>
      <c r="S594" s="62">
        <v>1524</v>
      </c>
      <c r="T594" s="62">
        <v>668</v>
      </c>
      <c r="U594" s="62">
        <v>299</v>
      </c>
      <c r="V594" s="62">
        <v>205</v>
      </c>
      <c r="W594" s="62">
        <v>9771</v>
      </c>
      <c r="X594" s="62">
        <v>10622</v>
      </c>
      <c r="Y594" s="62">
        <v>10762</v>
      </c>
      <c r="Z594" s="62">
        <v>10208</v>
      </c>
      <c r="AA594" s="62">
        <v>7952</v>
      </c>
      <c r="AB594" s="62">
        <v>5833</v>
      </c>
      <c r="AC594" s="62">
        <v>4713</v>
      </c>
      <c r="AD594" s="62">
        <v>4346</v>
      </c>
      <c r="AE594" s="62">
        <v>3896</v>
      </c>
      <c r="AF594" s="62">
        <v>3535</v>
      </c>
      <c r="AG594" s="62">
        <v>2687</v>
      </c>
      <c r="AH594" s="62">
        <v>2486</v>
      </c>
      <c r="AI594" s="62">
        <v>1797</v>
      </c>
      <c r="AJ594" s="62">
        <v>1473</v>
      </c>
      <c r="AK594" s="62">
        <v>803</v>
      </c>
      <c r="AL594" s="62">
        <v>398</v>
      </c>
      <c r="AM594" s="62">
        <v>250</v>
      </c>
      <c r="AN594" s="61">
        <f t="shared" si="10"/>
        <v>160139</v>
      </c>
    </row>
    <row r="595" spans="1:40" hidden="1" x14ac:dyDescent="0.25">
      <c r="A595" s="61" t="s">
        <v>282</v>
      </c>
      <c r="B595" s="61" t="s">
        <v>291</v>
      </c>
      <c r="C595" s="61" t="s">
        <v>1046</v>
      </c>
      <c r="D595" s="62">
        <v>80893</v>
      </c>
      <c r="E595" s="62">
        <v>79244</v>
      </c>
      <c r="F595" s="62">
        <v>8808</v>
      </c>
      <c r="G595" s="62">
        <v>8709</v>
      </c>
      <c r="H595" s="62">
        <v>9834</v>
      </c>
      <c r="I595" s="62">
        <v>9561</v>
      </c>
      <c r="J595" s="62">
        <v>6800</v>
      </c>
      <c r="K595" s="62">
        <v>5561</v>
      </c>
      <c r="L595" s="62">
        <v>5042</v>
      </c>
      <c r="M595" s="62">
        <v>4867</v>
      </c>
      <c r="N595" s="62">
        <v>4306</v>
      </c>
      <c r="O595" s="62">
        <v>4041</v>
      </c>
      <c r="P595" s="62">
        <v>3277</v>
      </c>
      <c r="Q595" s="62">
        <v>2983</v>
      </c>
      <c r="R595" s="62">
        <v>2295</v>
      </c>
      <c r="S595" s="62">
        <v>2069</v>
      </c>
      <c r="T595" s="62">
        <v>1456</v>
      </c>
      <c r="U595" s="62">
        <v>821</v>
      </c>
      <c r="V595" s="62">
        <v>463</v>
      </c>
      <c r="W595" s="62">
        <v>8996</v>
      </c>
      <c r="X595" s="62">
        <v>9304</v>
      </c>
      <c r="Y595" s="62">
        <v>10226</v>
      </c>
      <c r="Z595" s="62">
        <v>10256</v>
      </c>
      <c r="AA595" s="62">
        <v>7915</v>
      </c>
      <c r="AB595" s="62">
        <v>5575</v>
      </c>
      <c r="AC595" s="62">
        <v>4410</v>
      </c>
      <c r="AD595" s="62">
        <v>3971</v>
      </c>
      <c r="AE595" s="62">
        <v>3846</v>
      </c>
      <c r="AF595" s="62">
        <v>3479</v>
      </c>
      <c r="AG595" s="62">
        <v>2945</v>
      </c>
      <c r="AH595" s="62">
        <v>2511</v>
      </c>
      <c r="AI595" s="62">
        <v>1754</v>
      </c>
      <c r="AJ595" s="62">
        <v>1659</v>
      </c>
      <c r="AK595" s="62">
        <v>1150</v>
      </c>
      <c r="AL595" s="62">
        <v>849</v>
      </c>
      <c r="AM595" s="62">
        <v>398</v>
      </c>
      <c r="AN595" s="61">
        <f t="shared" si="10"/>
        <v>160137</v>
      </c>
    </row>
    <row r="596" spans="1:40" hidden="1" x14ac:dyDescent="0.25">
      <c r="A596" s="61" t="s">
        <v>254</v>
      </c>
      <c r="B596" s="61" t="s">
        <v>2721</v>
      </c>
      <c r="C596" s="61" t="s">
        <v>1593</v>
      </c>
      <c r="D596" s="62">
        <v>80170</v>
      </c>
      <c r="E596" s="62">
        <v>79764</v>
      </c>
      <c r="F596" s="62">
        <v>9148</v>
      </c>
      <c r="G596" s="62">
        <v>9618</v>
      </c>
      <c r="H596" s="62">
        <v>10193</v>
      </c>
      <c r="I596" s="62">
        <v>9711</v>
      </c>
      <c r="J596" s="62">
        <v>6880</v>
      </c>
      <c r="K596" s="62">
        <v>5440</v>
      </c>
      <c r="L596" s="62">
        <v>5220</v>
      </c>
      <c r="M596" s="62">
        <v>4762</v>
      </c>
      <c r="N596" s="62">
        <v>4654</v>
      </c>
      <c r="O596" s="62">
        <v>3883</v>
      </c>
      <c r="P596" s="62">
        <v>2911</v>
      </c>
      <c r="Q596" s="62">
        <v>2372</v>
      </c>
      <c r="R596" s="62">
        <v>1928</v>
      </c>
      <c r="S596" s="62">
        <v>1654</v>
      </c>
      <c r="T596" s="62">
        <v>871</v>
      </c>
      <c r="U596" s="62">
        <v>593</v>
      </c>
      <c r="V596" s="62">
        <v>332</v>
      </c>
      <c r="W596" s="62">
        <v>9391</v>
      </c>
      <c r="X596" s="62">
        <v>10017</v>
      </c>
      <c r="Y596" s="62">
        <v>10666</v>
      </c>
      <c r="Z596" s="62">
        <v>10338</v>
      </c>
      <c r="AA596" s="62">
        <v>7762</v>
      </c>
      <c r="AB596" s="62">
        <v>5405</v>
      </c>
      <c r="AC596" s="62">
        <v>4393</v>
      </c>
      <c r="AD596" s="62">
        <v>3829</v>
      </c>
      <c r="AE596" s="62">
        <v>3898</v>
      </c>
      <c r="AF596" s="62">
        <v>3339</v>
      </c>
      <c r="AG596" s="62">
        <v>2923</v>
      </c>
      <c r="AH596" s="62">
        <v>2266</v>
      </c>
      <c r="AI596" s="62">
        <v>1997</v>
      </c>
      <c r="AJ596" s="62">
        <v>1556</v>
      </c>
      <c r="AK596" s="62">
        <v>1101</v>
      </c>
      <c r="AL596" s="62">
        <v>553</v>
      </c>
      <c r="AM596" s="62">
        <v>330</v>
      </c>
      <c r="AN596" s="61">
        <f t="shared" si="10"/>
        <v>159934</v>
      </c>
    </row>
    <row r="597" spans="1:40" hidden="1" x14ac:dyDescent="0.25">
      <c r="A597" s="61" t="s">
        <v>38</v>
      </c>
      <c r="B597" s="61" t="s">
        <v>65</v>
      </c>
      <c r="C597" s="61" t="s">
        <v>1024</v>
      </c>
      <c r="D597" s="62">
        <v>79510</v>
      </c>
      <c r="E597" s="62">
        <v>80158</v>
      </c>
      <c r="F597" s="62">
        <v>9559</v>
      </c>
      <c r="G597" s="62">
        <v>9760</v>
      </c>
      <c r="H597" s="62">
        <v>10000</v>
      </c>
      <c r="I597" s="62">
        <v>8879</v>
      </c>
      <c r="J597" s="62">
        <v>6706</v>
      </c>
      <c r="K597" s="62">
        <v>5756</v>
      </c>
      <c r="L597" s="62">
        <v>5176</v>
      </c>
      <c r="M597" s="62">
        <v>5112</v>
      </c>
      <c r="N597" s="62">
        <v>4169</v>
      </c>
      <c r="O597" s="62">
        <v>3820</v>
      </c>
      <c r="P597" s="62">
        <v>2619</v>
      </c>
      <c r="Q597" s="62">
        <v>2675</v>
      </c>
      <c r="R597" s="62">
        <v>2194</v>
      </c>
      <c r="S597" s="62">
        <v>1582</v>
      </c>
      <c r="T597" s="62">
        <v>773</v>
      </c>
      <c r="U597" s="62">
        <v>541</v>
      </c>
      <c r="V597" s="62">
        <v>189</v>
      </c>
      <c r="W597" s="62">
        <v>10058</v>
      </c>
      <c r="X597" s="62">
        <v>10498</v>
      </c>
      <c r="Y597" s="62">
        <v>10415</v>
      </c>
      <c r="Z597" s="62">
        <v>9618</v>
      </c>
      <c r="AA597" s="62">
        <v>7737</v>
      </c>
      <c r="AB597" s="62">
        <v>5775</v>
      </c>
      <c r="AC597" s="62">
        <v>4659</v>
      </c>
      <c r="AD597" s="62">
        <v>4300</v>
      </c>
      <c r="AE597" s="62">
        <v>3983</v>
      </c>
      <c r="AF597" s="62">
        <v>3510</v>
      </c>
      <c r="AG597" s="62">
        <v>2898</v>
      </c>
      <c r="AH597" s="62">
        <v>1990</v>
      </c>
      <c r="AI597" s="62">
        <v>1988</v>
      </c>
      <c r="AJ597" s="62">
        <v>1508</v>
      </c>
      <c r="AK597" s="62">
        <v>658</v>
      </c>
      <c r="AL597" s="62">
        <v>343</v>
      </c>
      <c r="AM597" s="62">
        <v>220</v>
      </c>
      <c r="AN597" s="61">
        <f t="shared" si="10"/>
        <v>159668</v>
      </c>
    </row>
    <row r="598" spans="1:40" hidden="1" x14ac:dyDescent="0.25">
      <c r="A598" s="61" t="s">
        <v>305</v>
      </c>
      <c r="B598" s="61" t="s">
        <v>313</v>
      </c>
      <c r="C598" s="61" t="s">
        <v>1274</v>
      </c>
      <c r="D598" s="62">
        <v>77003</v>
      </c>
      <c r="E598" s="62">
        <v>82246</v>
      </c>
      <c r="F598" s="62">
        <v>14653</v>
      </c>
      <c r="G598" s="62">
        <v>12224</v>
      </c>
      <c r="H598" s="62">
        <v>9179</v>
      </c>
      <c r="I598" s="62">
        <v>7964</v>
      </c>
      <c r="J598" s="62">
        <v>6828</v>
      </c>
      <c r="K598" s="62">
        <v>5572</v>
      </c>
      <c r="L598" s="62">
        <v>4945</v>
      </c>
      <c r="M598" s="62">
        <v>3450</v>
      </c>
      <c r="N598" s="62">
        <v>3466</v>
      </c>
      <c r="O598" s="62">
        <v>1982</v>
      </c>
      <c r="P598" s="62">
        <v>2238</v>
      </c>
      <c r="Q598" s="62">
        <v>995</v>
      </c>
      <c r="R598" s="62">
        <v>1421</v>
      </c>
      <c r="S598" s="62">
        <v>582</v>
      </c>
      <c r="T598" s="62">
        <v>863</v>
      </c>
      <c r="U598" s="62">
        <v>266</v>
      </c>
      <c r="V598" s="62">
        <v>375</v>
      </c>
      <c r="W598" s="62">
        <v>16281</v>
      </c>
      <c r="X598" s="62">
        <v>13235</v>
      </c>
      <c r="Y598" s="62">
        <v>9888</v>
      </c>
      <c r="Z598" s="62">
        <v>8512</v>
      </c>
      <c r="AA598" s="62">
        <v>6025</v>
      </c>
      <c r="AB598" s="62">
        <v>5055</v>
      </c>
      <c r="AC598" s="62">
        <v>5330</v>
      </c>
      <c r="AD598" s="62">
        <v>3955</v>
      </c>
      <c r="AE598" s="62">
        <v>3900</v>
      </c>
      <c r="AF598" s="62">
        <v>2321</v>
      </c>
      <c r="AG598" s="62">
        <v>2675</v>
      </c>
      <c r="AH598" s="62">
        <v>1176</v>
      </c>
      <c r="AI598" s="62">
        <v>1547</v>
      </c>
      <c r="AJ598" s="62">
        <v>669</v>
      </c>
      <c r="AK598" s="62">
        <v>999</v>
      </c>
      <c r="AL598" s="62">
        <v>303</v>
      </c>
      <c r="AM598" s="62">
        <v>375</v>
      </c>
      <c r="AN598" s="61">
        <f t="shared" si="10"/>
        <v>159249</v>
      </c>
    </row>
    <row r="599" spans="1:40" hidden="1" x14ac:dyDescent="0.25">
      <c r="A599" s="61" t="s">
        <v>221</v>
      </c>
      <c r="B599" s="61" t="s">
        <v>227</v>
      </c>
      <c r="C599" s="61" t="s">
        <v>1603</v>
      </c>
      <c r="D599" s="62">
        <v>77582</v>
      </c>
      <c r="E599" s="62">
        <v>81060</v>
      </c>
      <c r="F599" s="62">
        <v>8450</v>
      </c>
      <c r="G599" s="62">
        <v>8063</v>
      </c>
      <c r="H599" s="62">
        <v>8698</v>
      </c>
      <c r="I599" s="62">
        <v>8977</v>
      </c>
      <c r="J599" s="62">
        <v>9628</v>
      </c>
      <c r="K599" s="62">
        <v>6286</v>
      </c>
      <c r="L599" s="62">
        <v>4388</v>
      </c>
      <c r="M599" s="62">
        <v>4319</v>
      </c>
      <c r="N599" s="62">
        <v>3561</v>
      </c>
      <c r="O599" s="62">
        <v>3474</v>
      </c>
      <c r="P599" s="62">
        <v>2508</v>
      </c>
      <c r="Q599" s="62">
        <v>2920</v>
      </c>
      <c r="R599" s="62">
        <v>1905</v>
      </c>
      <c r="S599" s="62">
        <v>2013</v>
      </c>
      <c r="T599" s="62">
        <v>1000</v>
      </c>
      <c r="U599" s="62">
        <v>919</v>
      </c>
      <c r="V599" s="62">
        <v>473</v>
      </c>
      <c r="W599" s="62">
        <v>8827</v>
      </c>
      <c r="X599" s="62">
        <v>8739</v>
      </c>
      <c r="Y599" s="62">
        <v>9027</v>
      </c>
      <c r="Z599" s="62">
        <v>9731</v>
      </c>
      <c r="AA599" s="62">
        <v>11947</v>
      </c>
      <c r="AB599" s="62">
        <v>8870</v>
      </c>
      <c r="AC599" s="62">
        <v>4891</v>
      </c>
      <c r="AD599" s="62">
        <v>3912</v>
      </c>
      <c r="AE599" s="62">
        <v>3162</v>
      </c>
      <c r="AF599" s="62">
        <v>2982</v>
      </c>
      <c r="AG599" s="62">
        <v>2266</v>
      </c>
      <c r="AH599" s="62">
        <v>2216</v>
      </c>
      <c r="AI599" s="62">
        <v>1290</v>
      </c>
      <c r="AJ599" s="62">
        <v>1452</v>
      </c>
      <c r="AK599" s="62">
        <v>767</v>
      </c>
      <c r="AL599" s="62">
        <v>650</v>
      </c>
      <c r="AM599" s="62">
        <v>331</v>
      </c>
      <c r="AN599" s="61">
        <f t="shared" si="10"/>
        <v>158642</v>
      </c>
    </row>
    <row r="600" spans="1:40" hidden="1" x14ac:dyDescent="0.25">
      <c r="A600" s="61" t="s">
        <v>512</v>
      </c>
      <c r="B600" s="61" t="s">
        <v>520</v>
      </c>
      <c r="C600" s="61" t="s">
        <v>1088</v>
      </c>
      <c r="D600" s="62">
        <v>78288</v>
      </c>
      <c r="E600" s="62">
        <v>79706</v>
      </c>
      <c r="F600" s="62">
        <v>15405</v>
      </c>
      <c r="G600" s="62">
        <v>12359</v>
      </c>
      <c r="H600" s="62">
        <v>9130</v>
      </c>
      <c r="I600" s="62">
        <v>7862</v>
      </c>
      <c r="J600" s="62">
        <v>6904</v>
      </c>
      <c r="K600" s="62">
        <v>6073</v>
      </c>
      <c r="L600" s="62">
        <v>4974</v>
      </c>
      <c r="M600" s="62">
        <v>3837</v>
      </c>
      <c r="N600" s="62">
        <v>3125</v>
      </c>
      <c r="O600" s="62">
        <v>2246</v>
      </c>
      <c r="P600" s="62">
        <v>1917</v>
      </c>
      <c r="Q600" s="62">
        <v>1211</v>
      </c>
      <c r="R600" s="62">
        <v>1284</v>
      </c>
      <c r="S600" s="62">
        <v>868</v>
      </c>
      <c r="T600" s="62">
        <v>539</v>
      </c>
      <c r="U600" s="62">
        <v>335</v>
      </c>
      <c r="V600" s="62">
        <v>219</v>
      </c>
      <c r="W600" s="62">
        <v>16323</v>
      </c>
      <c r="X600" s="62">
        <v>13137</v>
      </c>
      <c r="Y600" s="62">
        <v>10049</v>
      </c>
      <c r="Z600" s="62">
        <v>7673</v>
      </c>
      <c r="AA600" s="62">
        <v>5636</v>
      </c>
      <c r="AB600" s="62">
        <v>5390</v>
      </c>
      <c r="AC600" s="62">
        <v>4982</v>
      </c>
      <c r="AD600" s="62">
        <v>4225</v>
      </c>
      <c r="AE600" s="62">
        <v>3420</v>
      </c>
      <c r="AF600" s="62">
        <v>2497</v>
      </c>
      <c r="AG600" s="62">
        <v>2194</v>
      </c>
      <c r="AH600" s="62">
        <v>1125</v>
      </c>
      <c r="AI600" s="62">
        <v>1239</v>
      </c>
      <c r="AJ600" s="62">
        <v>595</v>
      </c>
      <c r="AK600" s="62">
        <v>666</v>
      </c>
      <c r="AL600" s="62">
        <v>228</v>
      </c>
      <c r="AM600" s="62">
        <v>327</v>
      </c>
      <c r="AN600" s="61">
        <f t="shared" si="10"/>
        <v>157994</v>
      </c>
    </row>
    <row r="601" spans="1:40" hidden="1" x14ac:dyDescent="0.25">
      <c r="A601" s="61" t="s">
        <v>208</v>
      </c>
      <c r="B601" s="61" t="s">
        <v>215</v>
      </c>
      <c r="C601" s="61" t="s">
        <v>1651</v>
      </c>
      <c r="D601" s="62">
        <v>83369</v>
      </c>
      <c r="E601" s="62">
        <v>74359</v>
      </c>
      <c r="F601" s="62">
        <v>12198</v>
      </c>
      <c r="G601" s="62">
        <v>10117</v>
      </c>
      <c r="H601" s="62">
        <v>9712</v>
      </c>
      <c r="I601" s="62">
        <v>9449</v>
      </c>
      <c r="J601" s="62">
        <v>6164</v>
      </c>
      <c r="K601" s="62">
        <v>4892</v>
      </c>
      <c r="L601" s="62">
        <v>4376</v>
      </c>
      <c r="M601" s="62">
        <v>4709</v>
      </c>
      <c r="N601" s="62">
        <v>4575</v>
      </c>
      <c r="O601" s="62">
        <v>5467</v>
      </c>
      <c r="P601" s="62">
        <v>2990</v>
      </c>
      <c r="Q601" s="62">
        <v>2582</v>
      </c>
      <c r="R601" s="62">
        <v>2213</v>
      </c>
      <c r="S601" s="62">
        <v>1584</v>
      </c>
      <c r="T601" s="62">
        <v>1063</v>
      </c>
      <c r="U601" s="62">
        <v>787</v>
      </c>
      <c r="V601" s="62">
        <v>491</v>
      </c>
      <c r="W601" s="62">
        <v>12540</v>
      </c>
      <c r="X601" s="62">
        <v>8960</v>
      </c>
      <c r="Y601" s="62">
        <v>10185</v>
      </c>
      <c r="Z601" s="62">
        <v>9042</v>
      </c>
      <c r="AA601" s="62">
        <v>5858</v>
      </c>
      <c r="AB601" s="62">
        <v>4392</v>
      </c>
      <c r="AC601" s="62">
        <v>4373</v>
      </c>
      <c r="AD601" s="62">
        <v>3354</v>
      </c>
      <c r="AE601" s="62">
        <v>3416</v>
      </c>
      <c r="AF601" s="62">
        <v>3069</v>
      </c>
      <c r="AG601" s="62">
        <v>2353</v>
      </c>
      <c r="AH601" s="62">
        <v>2100</v>
      </c>
      <c r="AI601" s="62">
        <v>1663</v>
      </c>
      <c r="AJ601" s="62">
        <v>1166</v>
      </c>
      <c r="AK601" s="62">
        <v>1045</v>
      </c>
      <c r="AL601" s="62">
        <v>521</v>
      </c>
      <c r="AM601" s="62">
        <v>322</v>
      </c>
      <c r="AN601" s="61">
        <f t="shared" si="10"/>
        <v>157728</v>
      </c>
    </row>
    <row r="602" spans="1:40" hidden="1" x14ac:dyDescent="0.25">
      <c r="A602" s="61" t="s">
        <v>429</v>
      </c>
      <c r="B602" s="61" t="s">
        <v>432</v>
      </c>
      <c r="C602" s="61" t="s">
        <v>1239</v>
      </c>
      <c r="D602" s="62">
        <v>78146</v>
      </c>
      <c r="E602" s="62">
        <v>79030</v>
      </c>
      <c r="F602" s="62">
        <v>15257</v>
      </c>
      <c r="G602" s="62">
        <v>12790</v>
      </c>
      <c r="H602" s="62">
        <v>9044</v>
      </c>
      <c r="I602" s="62">
        <v>7823</v>
      </c>
      <c r="J602" s="62">
        <v>6932</v>
      </c>
      <c r="K602" s="62">
        <v>5894</v>
      </c>
      <c r="L602" s="62">
        <v>5112</v>
      </c>
      <c r="M602" s="62">
        <v>3577</v>
      </c>
      <c r="N602" s="62">
        <v>3463</v>
      </c>
      <c r="O602" s="62">
        <v>1856</v>
      </c>
      <c r="P602" s="62">
        <v>2142</v>
      </c>
      <c r="Q602" s="62">
        <v>1036</v>
      </c>
      <c r="R602" s="62">
        <v>1314</v>
      </c>
      <c r="S602" s="62">
        <v>770</v>
      </c>
      <c r="T602" s="62">
        <v>651</v>
      </c>
      <c r="U602" s="62">
        <v>264</v>
      </c>
      <c r="V602" s="62">
        <v>221</v>
      </c>
      <c r="W602" s="62">
        <v>16272</v>
      </c>
      <c r="X602" s="62">
        <v>13212</v>
      </c>
      <c r="Y602" s="62">
        <v>9393</v>
      </c>
      <c r="Z602" s="62">
        <v>7445</v>
      </c>
      <c r="AA602" s="62">
        <v>5192</v>
      </c>
      <c r="AB602" s="62">
        <v>5169</v>
      </c>
      <c r="AC602" s="62">
        <v>5023</v>
      </c>
      <c r="AD602" s="62">
        <v>4174</v>
      </c>
      <c r="AE602" s="62">
        <v>3585</v>
      </c>
      <c r="AF602" s="62">
        <v>2439</v>
      </c>
      <c r="AG602" s="62">
        <v>2280</v>
      </c>
      <c r="AH602" s="62">
        <v>1449</v>
      </c>
      <c r="AI602" s="62">
        <v>1392</v>
      </c>
      <c r="AJ602" s="62">
        <v>904</v>
      </c>
      <c r="AK602" s="62">
        <v>629</v>
      </c>
      <c r="AL602" s="62">
        <v>278</v>
      </c>
      <c r="AM602" s="62">
        <v>194</v>
      </c>
      <c r="AN602" s="61">
        <f t="shared" si="10"/>
        <v>157176</v>
      </c>
    </row>
    <row r="603" spans="1:40" hidden="1" x14ac:dyDescent="0.25">
      <c r="A603" s="61" t="s">
        <v>395</v>
      </c>
      <c r="B603" s="61" t="s">
        <v>406</v>
      </c>
      <c r="C603" s="61" t="s">
        <v>1348</v>
      </c>
      <c r="D603" s="62">
        <v>76966</v>
      </c>
      <c r="E603" s="62">
        <v>79970</v>
      </c>
      <c r="F603" s="62">
        <v>15546</v>
      </c>
      <c r="G603" s="62">
        <v>11860</v>
      </c>
      <c r="H603" s="62">
        <v>9159</v>
      </c>
      <c r="I603" s="62">
        <v>7669</v>
      </c>
      <c r="J603" s="62">
        <v>6436</v>
      </c>
      <c r="K603" s="62">
        <v>5662</v>
      </c>
      <c r="L603" s="62">
        <v>4720</v>
      </c>
      <c r="M603" s="62">
        <v>3794</v>
      </c>
      <c r="N603" s="62">
        <v>3161</v>
      </c>
      <c r="O603" s="62">
        <v>2210</v>
      </c>
      <c r="P603" s="62">
        <v>2113</v>
      </c>
      <c r="Q603" s="62">
        <v>1075</v>
      </c>
      <c r="R603" s="62">
        <v>1354</v>
      </c>
      <c r="S603" s="62">
        <v>840</v>
      </c>
      <c r="T603" s="62">
        <v>732</v>
      </c>
      <c r="U603" s="62">
        <v>390</v>
      </c>
      <c r="V603" s="62">
        <v>245</v>
      </c>
      <c r="W603" s="62">
        <v>17070</v>
      </c>
      <c r="X603" s="62">
        <v>12894</v>
      </c>
      <c r="Y603" s="62">
        <v>9819</v>
      </c>
      <c r="Z603" s="62">
        <v>7804</v>
      </c>
      <c r="AA603" s="62">
        <v>5867</v>
      </c>
      <c r="AB603" s="62">
        <v>5055</v>
      </c>
      <c r="AC603" s="62">
        <v>4768</v>
      </c>
      <c r="AD603" s="62">
        <v>4030</v>
      </c>
      <c r="AE603" s="62">
        <v>3431</v>
      </c>
      <c r="AF603" s="62">
        <v>2526</v>
      </c>
      <c r="AG603" s="62">
        <v>2230</v>
      </c>
      <c r="AH603" s="62">
        <v>1179</v>
      </c>
      <c r="AI603" s="62">
        <v>1247</v>
      </c>
      <c r="AJ603" s="62">
        <v>853</v>
      </c>
      <c r="AK603" s="62">
        <v>673</v>
      </c>
      <c r="AL603" s="62">
        <v>305</v>
      </c>
      <c r="AM603" s="62">
        <v>219</v>
      </c>
      <c r="AN603" s="61">
        <f t="shared" si="10"/>
        <v>156936</v>
      </c>
    </row>
    <row r="604" spans="1:40" hidden="1" x14ac:dyDescent="0.25">
      <c r="A604" s="61" t="s">
        <v>381</v>
      </c>
      <c r="B604" s="61" t="s">
        <v>503</v>
      </c>
      <c r="C604" s="61" t="s">
        <v>1279</v>
      </c>
      <c r="D604" s="62">
        <v>76890</v>
      </c>
      <c r="E604" s="62">
        <v>79371</v>
      </c>
      <c r="F604" s="62">
        <v>15572</v>
      </c>
      <c r="G604" s="62">
        <v>11710</v>
      </c>
      <c r="H604" s="62">
        <v>9461</v>
      </c>
      <c r="I604" s="62">
        <v>7965</v>
      </c>
      <c r="J604" s="62">
        <v>6466</v>
      </c>
      <c r="K604" s="62">
        <v>5588</v>
      </c>
      <c r="L604" s="62">
        <v>4685</v>
      </c>
      <c r="M604" s="62">
        <v>3661</v>
      </c>
      <c r="N604" s="62">
        <v>3031</v>
      </c>
      <c r="O604" s="62">
        <v>2254</v>
      </c>
      <c r="P604" s="62">
        <v>1889</v>
      </c>
      <c r="Q604" s="62">
        <v>1314</v>
      </c>
      <c r="R604" s="62">
        <v>1225</v>
      </c>
      <c r="S604" s="62">
        <v>761</v>
      </c>
      <c r="T604" s="62">
        <v>581</v>
      </c>
      <c r="U604" s="62">
        <v>446</v>
      </c>
      <c r="V604" s="62">
        <v>281</v>
      </c>
      <c r="W604" s="62">
        <v>16255</v>
      </c>
      <c r="X604" s="62">
        <v>12479</v>
      </c>
      <c r="Y604" s="62">
        <v>10057</v>
      </c>
      <c r="Z604" s="62">
        <v>8475</v>
      </c>
      <c r="AA604" s="62">
        <v>6285</v>
      </c>
      <c r="AB604" s="62">
        <v>5298</v>
      </c>
      <c r="AC604" s="62">
        <v>4634</v>
      </c>
      <c r="AD604" s="62">
        <v>3935</v>
      </c>
      <c r="AE604" s="62">
        <v>3209</v>
      </c>
      <c r="AF604" s="62">
        <v>2488</v>
      </c>
      <c r="AG604" s="62">
        <v>2121</v>
      </c>
      <c r="AH604" s="62">
        <v>1191</v>
      </c>
      <c r="AI604" s="62">
        <v>1177</v>
      </c>
      <c r="AJ604" s="62">
        <v>652</v>
      </c>
      <c r="AK604" s="62">
        <v>560</v>
      </c>
      <c r="AL604" s="62">
        <v>265</v>
      </c>
      <c r="AM604" s="62">
        <v>290</v>
      </c>
      <c r="AN604" s="61">
        <f t="shared" si="10"/>
        <v>156261</v>
      </c>
    </row>
    <row r="605" spans="1:40" hidden="1" x14ac:dyDescent="0.25">
      <c r="A605" s="61" t="s">
        <v>305</v>
      </c>
      <c r="B605" s="61" t="s">
        <v>328</v>
      </c>
      <c r="C605" s="61" t="s">
        <v>1291</v>
      </c>
      <c r="D605" s="62">
        <v>77758</v>
      </c>
      <c r="E605" s="62">
        <v>78124</v>
      </c>
      <c r="F605" s="62">
        <v>15551</v>
      </c>
      <c r="G605" s="62">
        <v>12519</v>
      </c>
      <c r="H605" s="62">
        <v>8642</v>
      </c>
      <c r="I605" s="62">
        <v>7291</v>
      </c>
      <c r="J605" s="62">
        <v>6644</v>
      </c>
      <c r="K605" s="62">
        <v>5451</v>
      </c>
      <c r="L605" s="62">
        <v>5207</v>
      </c>
      <c r="M605" s="62">
        <v>3584</v>
      </c>
      <c r="N605" s="62">
        <v>3633</v>
      </c>
      <c r="O605" s="62">
        <v>2004</v>
      </c>
      <c r="P605" s="62">
        <v>2294</v>
      </c>
      <c r="Q605" s="62">
        <v>1096</v>
      </c>
      <c r="R605" s="62">
        <v>1452</v>
      </c>
      <c r="S605" s="62">
        <v>597</v>
      </c>
      <c r="T605" s="62">
        <v>967</v>
      </c>
      <c r="U605" s="62">
        <v>443</v>
      </c>
      <c r="V605" s="62">
        <v>383</v>
      </c>
      <c r="W605" s="62">
        <v>17583</v>
      </c>
      <c r="X605" s="62">
        <v>12503</v>
      </c>
      <c r="Y605" s="62">
        <v>9057</v>
      </c>
      <c r="Z605" s="62">
        <v>7298</v>
      </c>
      <c r="AA605" s="62">
        <v>5091</v>
      </c>
      <c r="AB605" s="62">
        <v>4475</v>
      </c>
      <c r="AC605" s="62">
        <v>4866</v>
      </c>
      <c r="AD605" s="62">
        <v>3776</v>
      </c>
      <c r="AE605" s="62">
        <v>3806</v>
      </c>
      <c r="AF605" s="62">
        <v>2169</v>
      </c>
      <c r="AG605" s="62">
        <v>2670</v>
      </c>
      <c r="AH605" s="62">
        <v>1031</v>
      </c>
      <c r="AI605" s="62">
        <v>1693</v>
      </c>
      <c r="AJ605" s="62">
        <v>550</v>
      </c>
      <c r="AK605" s="62">
        <v>896</v>
      </c>
      <c r="AL605" s="62">
        <v>272</v>
      </c>
      <c r="AM605" s="62">
        <v>388</v>
      </c>
      <c r="AN605" s="61">
        <f t="shared" si="10"/>
        <v>155882</v>
      </c>
    </row>
    <row r="606" spans="1:40" hidden="1" x14ac:dyDescent="0.25">
      <c r="A606" s="61" t="s">
        <v>538</v>
      </c>
      <c r="B606" s="61" t="s">
        <v>552</v>
      </c>
      <c r="C606" s="61" t="s">
        <v>1862</v>
      </c>
      <c r="D606" s="62">
        <v>76756</v>
      </c>
      <c r="E606" s="62">
        <v>78973</v>
      </c>
      <c r="F606" s="62">
        <v>9098</v>
      </c>
      <c r="G606" s="62">
        <v>9069</v>
      </c>
      <c r="H606" s="62">
        <v>9626</v>
      </c>
      <c r="I606" s="62">
        <v>8571</v>
      </c>
      <c r="J606" s="62">
        <v>6858</v>
      </c>
      <c r="K606" s="62">
        <v>5792</v>
      </c>
      <c r="L606" s="62">
        <v>4835</v>
      </c>
      <c r="M606" s="62">
        <v>4894</v>
      </c>
      <c r="N606" s="62">
        <v>3846</v>
      </c>
      <c r="O606" s="62">
        <v>3480</v>
      </c>
      <c r="P606" s="62">
        <v>2283</v>
      </c>
      <c r="Q606" s="62">
        <v>2859</v>
      </c>
      <c r="R606" s="62">
        <v>1516</v>
      </c>
      <c r="S606" s="62">
        <v>1620</v>
      </c>
      <c r="T606" s="62">
        <v>911</v>
      </c>
      <c r="U606" s="62">
        <v>981</v>
      </c>
      <c r="V606" s="62">
        <v>517</v>
      </c>
      <c r="W606" s="62">
        <v>9487</v>
      </c>
      <c r="X606" s="62">
        <v>9576</v>
      </c>
      <c r="Y606" s="62">
        <v>10381</v>
      </c>
      <c r="Z606" s="62">
        <v>9656</v>
      </c>
      <c r="AA606" s="62">
        <v>8109</v>
      </c>
      <c r="AB606" s="62">
        <v>6292</v>
      </c>
      <c r="AC606" s="62">
        <v>4977</v>
      </c>
      <c r="AD606" s="62">
        <v>4399</v>
      </c>
      <c r="AE606" s="62">
        <v>3771</v>
      </c>
      <c r="AF606" s="62">
        <v>3392</v>
      </c>
      <c r="AG606" s="62">
        <v>2278</v>
      </c>
      <c r="AH606" s="62">
        <v>2406</v>
      </c>
      <c r="AI606" s="62">
        <v>1254</v>
      </c>
      <c r="AJ606" s="62">
        <v>1272</v>
      </c>
      <c r="AK606" s="62">
        <v>823</v>
      </c>
      <c r="AL606" s="62">
        <v>640</v>
      </c>
      <c r="AM606" s="62">
        <v>260</v>
      </c>
      <c r="AN606" s="61">
        <f t="shared" si="10"/>
        <v>155729</v>
      </c>
    </row>
    <row r="607" spans="1:40" hidden="1" x14ac:dyDescent="0.25">
      <c r="A607" s="61" t="s">
        <v>38</v>
      </c>
      <c r="B607" s="61" t="s">
        <v>39</v>
      </c>
      <c r="C607" s="61" t="s">
        <v>1024</v>
      </c>
      <c r="D607" s="62">
        <v>76707</v>
      </c>
      <c r="E607" s="62">
        <v>78238</v>
      </c>
      <c r="F607" s="62">
        <v>8808</v>
      </c>
      <c r="G607" s="62">
        <v>9387</v>
      </c>
      <c r="H607" s="62">
        <v>10033</v>
      </c>
      <c r="I607" s="62">
        <v>9358</v>
      </c>
      <c r="J607" s="62">
        <v>6963</v>
      </c>
      <c r="K607" s="62">
        <v>5608</v>
      </c>
      <c r="L607" s="62">
        <v>4978</v>
      </c>
      <c r="M607" s="62">
        <v>4863</v>
      </c>
      <c r="N607" s="62">
        <v>3929</v>
      </c>
      <c r="O607" s="62">
        <v>3523</v>
      </c>
      <c r="P607" s="62">
        <v>2561</v>
      </c>
      <c r="Q607" s="62">
        <v>2080</v>
      </c>
      <c r="R607" s="62">
        <v>1643</v>
      </c>
      <c r="S607" s="62">
        <v>1439</v>
      </c>
      <c r="T607" s="62">
        <v>862</v>
      </c>
      <c r="U607" s="62">
        <v>462</v>
      </c>
      <c r="V607" s="62">
        <v>210</v>
      </c>
      <c r="W607" s="62">
        <v>9319</v>
      </c>
      <c r="X607" s="62">
        <v>9893</v>
      </c>
      <c r="Y607" s="62">
        <v>10524</v>
      </c>
      <c r="Z607" s="62">
        <v>10165</v>
      </c>
      <c r="AA607" s="62">
        <v>7778</v>
      </c>
      <c r="AB607" s="62">
        <v>5772</v>
      </c>
      <c r="AC607" s="62">
        <v>4663</v>
      </c>
      <c r="AD607" s="62">
        <v>4164</v>
      </c>
      <c r="AE607" s="62">
        <v>3837</v>
      </c>
      <c r="AF607" s="62">
        <v>3422</v>
      </c>
      <c r="AG607" s="62">
        <v>2543</v>
      </c>
      <c r="AH607" s="62">
        <v>2114</v>
      </c>
      <c r="AI607" s="62">
        <v>1644</v>
      </c>
      <c r="AJ607" s="62">
        <v>1106</v>
      </c>
      <c r="AK607" s="62">
        <v>704</v>
      </c>
      <c r="AL607" s="62">
        <v>396</v>
      </c>
      <c r="AM607" s="62">
        <v>194</v>
      </c>
      <c r="AN607" s="61">
        <f t="shared" si="10"/>
        <v>154945</v>
      </c>
    </row>
    <row r="608" spans="1:40" hidden="1" x14ac:dyDescent="0.25">
      <c r="A608" s="61" t="s">
        <v>538</v>
      </c>
      <c r="B608" s="61" t="s">
        <v>549</v>
      </c>
      <c r="C608" s="61" t="s">
        <v>1068</v>
      </c>
      <c r="D608" s="62">
        <v>78466</v>
      </c>
      <c r="E608" s="62">
        <v>76405</v>
      </c>
      <c r="F608" s="62">
        <v>10198</v>
      </c>
      <c r="G608" s="62">
        <v>9811</v>
      </c>
      <c r="H608" s="62">
        <v>9189</v>
      </c>
      <c r="I608" s="62">
        <v>8018</v>
      </c>
      <c r="J608" s="62">
        <v>6223</v>
      </c>
      <c r="K608" s="62">
        <v>5667</v>
      </c>
      <c r="L608" s="62">
        <v>4939</v>
      </c>
      <c r="M608" s="62">
        <v>4902</v>
      </c>
      <c r="N608" s="62">
        <v>4098</v>
      </c>
      <c r="O608" s="62">
        <v>3773</v>
      </c>
      <c r="P608" s="62">
        <v>2757</v>
      </c>
      <c r="Q608" s="62">
        <v>2870</v>
      </c>
      <c r="R608" s="62">
        <v>1928</v>
      </c>
      <c r="S608" s="62">
        <v>1907</v>
      </c>
      <c r="T608" s="62">
        <v>1005</v>
      </c>
      <c r="U608" s="62">
        <v>790</v>
      </c>
      <c r="V608" s="62">
        <v>391</v>
      </c>
      <c r="W608" s="62">
        <v>10486</v>
      </c>
      <c r="X608" s="62">
        <v>10245</v>
      </c>
      <c r="Y608" s="62">
        <v>9750</v>
      </c>
      <c r="Z608" s="62">
        <v>8641</v>
      </c>
      <c r="AA608" s="62">
        <v>6890</v>
      </c>
      <c r="AB608" s="62">
        <v>5512</v>
      </c>
      <c r="AC608" s="62">
        <v>4541</v>
      </c>
      <c r="AD608" s="62">
        <v>4335</v>
      </c>
      <c r="AE608" s="62">
        <v>3672</v>
      </c>
      <c r="AF608" s="62">
        <v>3327</v>
      </c>
      <c r="AG608" s="62">
        <v>2487</v>
      </c>
      <c r="AH608" s="62">
        <v>2057</v>
      </c>
      <c r="AI608" s="62">
        <v>1414</v>
      </c>
      <c r="AJ608" s="62">
        <v>1446</v>
      </c>
      <c r="AK608" s="62">
        <v>777</v>
      </c>
      <c r="AL608" s="62">
        <v>563</v>
      </c>
      <c r="AM608" s="62">
        <v>262</v>
      </c>
      <c r="AN608" s="61">
        <f t="shared" si="10"/>
        <v>154871</v>
      </c>
    </row>
    <row r="609" spans="1:40" x14ac:dyDescent="0.25">
      <c r="A609" s="61" t="s">
        <v>182</v>
      </c>
      <c r="B609" s="61" t="s">
        <v>183</v>
      </c>
      <c r="C609" s="61" t="s">
        <v>1212</v>
      </c>
      <c r="D609" s="62">
        <v>77321</v>
      </c>
      <c r="E609" s="62">
        <v>77346</v>
      </c>
      <c r="F609" s="62">
        <v>8053</v>
      </c>
      <c r="G609" s="62">
        <v>8290</v>
      </c>
      <c r="H609" s="62">
        <v>10014</v>
      </c>
      <c r="I609" s="62">
        <v>9375</v>
      </c>
      <c r="J609" s="62">
        <v>6720</v>
      </c>
      <c r="K609" s="62">
        <v>5372</v>
      </c>
      <c r="L609" s="62">
        <v>4577</v>
      </c>
      <c r="M609" s="62">
        <v>4493</v>
      </c>
      <c r="N609" s="62">
        <v>3913</v>
      </c>
      <c r="O609" s="62">
        <v>3673</v>
      </c>
      <c r="P609" s="62">
        <v>2981</v>
      </c>
      <c r="Q609" s="62">
        <v>3206</v>
      </c>
      <c r="R609" s="62">
        <v>1924</v>
      </c>
      <c r="S609" s="62">
        <v>2031</v>
      </c>
      <c r="T609" s="62">
        <v>1220</v>
      </c>
      <c r="U609" s="62">
        <v>1021</v>
      </c>
      <c r="V609" s="62">
        <v>458</v>
      </c>
      <c r="W609" s="62">
        <v>8328</v>
      </c>
      <c r="X609" s="62">
        <v>8583</v>
      </c>
      <c r="Y609" s="62">
        <v>9768</v>
      </c>
      <c r="Z609" s="62">
        <v>9946</v>
      </c>
      <c r="AA609" s="62">
        <v>8198</v>
      </c>
      <c r="AB609" s="62">
        <v>5964</v>
      </c>
      <c r="AC609" s="62">
        <v>4747</v>
      </c>
      <c r="AD609" s="62">
        <v>4054</v>
      </c>
      <c r="AE609" s="62">
        <v>3450</v>
      </c>
      <c r="AF609" s="62">
        <v>3246</v>
      </c>
      <c r="AG609" s="62">
        <v>2567</v>
      </c>
      <c r="AH609" s="62">
        <v>2711</v>
      </c>
      <c r="AI609" s="62">
        <v>1746</v>
      </c>
      <c r="AJ609" s="62">
        <v>1721</v>
      </c>
      <c r="AK609" s="62">
        <v>1056</v>
      </c>
      <c r="AL609" s="62">
        <v>933</v>
      </c>
      <c r="AM609" s="62">
        <v>328</v>
      </c>
      <c r="AN609" s="61">
        <f t="shared" si="10"/>
        <v>154667</v>
      </c>
    </row>
    <row r="610" spans="1:40" hidden="1" x14ac:dyDescent="0.25">
      <c r="A610" s="61" t="s">
        <v>68</v>
      </c>
      <c r="B610" s="61" t="s">
        <v>71</v>
      </c>
      <c r="C610" s="61" t="s">
        <v>1193</v>
      </c>
      <c r="D610" s="62">
        <v>75181</v>
      </c>
      <c r="E610" s="62">
        <v>78665</v>
      </c>
      <c r="F610" s="62">
        <v>8947</v>
      </c>
      <c r="G610" s="62">
        <v>9777</v>
      </c>
      <c r="H610" s="62">
        <v>9765</v>
      </c>
      <c r="I610" s="62">
        <v>8498</v>
      </c>
      <c r="J610" s="62">
        <v>6324</v>
      </c>
      <c r="K610" s="62">
        <v>5402</v>
      </c>
      <c r="L610" s="62">
        <v>5049</v>
      </c>
      <c r="M610" s="62">
        <v>4816</v>
      </c>
      <c r="N610" s="62">
        <v>3971</v>
      </c>
      <c r="O610" s="62">
        <v>3463</v>
      </c>
      <c r="P610" s="62">
        <v>2526</v>
      </c>
      <c r="Q610" s="62">
        <v>2142</v>
      </c>
      <c r="R610" s="62">
        <v>1710</v>
      </c>
      <c r="S610" s="62">
        <v>1275</v>
      </c>
      <c r="T610" s="62">
        <v>758</v>
      </c>
      <c r="U610" s="62">
        <v>515</v>
      </c>
      <c r="V610" s="62">
        <v>243</v>
      </c>
      <c r="W610" s="62">
        <v>9499</v>
      </c>
      <c r="X610" s="62">
        <v>10630</v>
      </c>
      <c r="Y610" s="62">
        <v>10690</v>
      </c>
      <c r="Z610" s="62">
        <v>9737</v>
      </c>
      <c r="AA610" s="62">
        <v>7271</v>
      </c>
      <c r="AB610" s="62">
        <v>5591</v>
      </c>
      <c r="AC610" s="62">
        <v>4631</v>
      </c>
      <c r="AD610" s="62">
        <v>4067</v>
      </c>
      <c r="AE610" s="62">
        <v>3885</v>
      </c>
      <c r="AF610" s="62">
        <v>3304</v>
      </c>
      <c r="AG610" s="62">
        <v>2655</v>
      </c>
      <c r="AH610" s="62">
        <v>2093</v>
      </c>
      <c r="AI610" s="62">
        <v>1753</v>
      </c>
      <c r="AJ610" s="62">
        <v>1220</v>
      </c>
      <c r="AK610" s="62">
        <v>839</v>
      </c>
      <c r="AL610" s="62">
        <v>512</v>
      </c>
      <c r="AM610" s="62">
        <v>288</v>
      </c>
      <c r="AN610" s="61">
        <f t="shared" si="10"/>
        <v>153846</v>
      </c>
    </row>
    <row r="611" spans="1:40" hidden="1" x14ac:dyDescent="0.25">
      <c r="A611" s="61" t="s">
        <v>574</v>
      </c>
      <c r="B611" s="61" t="s">
        <v>583</v>
      </c>
      <c r="C611" s="61" t="s">
        <v>1260</v>
      </c>
      <c r="D611" s="62">
        <v>77240</v>
      </c>
      <c r="E611" s="62">
        <v>76513</v>
      </c>
      <c r="F611" s="62">
        <v>8615</v>
      </c>
      <c r="G611" s="62">
        <v>9293</v>
      </c>
      <c r="H611" s="62">
        <v>10213</v>
      </c>
      <c r="I611" s="62">
        <v>9325</v>
      </c>
      <c r="J611" s="62">
        <v>6448</v>
      </c>
      <c r="K611" s="62">
        <v>5495</v>
      </c>
      <c r="L611" s="62">
        <v>4809</v>
      </c>
      <c r="M611" s="62">
        <v>4926</v>
      </c>
      <c r="N611" s="62">
        <v>3918</v>
      </c>
      <c r="O611" s="62">
        <v>3759</v>
      </c>
      <c r="P611" s="62">
        <v>2639</v>
      </c>
      <c r="Q611" s="62">
        <v>2641</v>
      </c>
      <c r="R611" s="62">
        <v>1769</v>
      </c>
      <c r="S611" s="62">
        <v>1673</v>
      </c>
      <c r="T611" s="62">
        <v>772</v>
      </c>
      <c r="U611" s="62">
        <v>645</v>
      </c>
      <c r="V611" s="62">
        <v>300</v>
      </c>
      <c r="W611" s="62">
        <v>9043</v>
      </c>
      <c r="X611" s="62">
        <v>10031</v>
      </c>
      <c r="Y611" s="62">
        <v>9957</v>
      </c>
      <c r="Z611" s="62">
        <v>9306</v>
      </c>
      <c r="AA611" s="62">
        <v>7421</v>
      </c>
      <c r="AB611" s="62">
        <v>5582</v>
      </c>
      <c r="AC611" s="62">
        <v>4471</v>
      </c>
      <c r="AD611" s="62">
        <v>4214</v>
      </c>
      <c r="AE611" s="62">
        <v>3878</v>
      </c>
      <c r="AF611" s="62">
        <v>3298</v>
      </c>
      <c r="AG611" s="62">
        <v>2871</v>
      </c>
      <c r="AH611" s="62">
        <v>1933</v>
      </c>
      <c r="AI611" s="62">
        <v>1616</v>
      </c>
      <c r="AJ611" s="62">
        <v>1209</v>
      </c>
      <c r="AK611" s="62">
        <v>930</v>
      </c>
      <c r="AL611" s="62">
        <v>451</v>
      </c>
      <c r="AM611" s="62">
        <v>302</v>
      </c>
      <c r="AN611" s="61">
        <f t="shared" si="10"/>
        <v>153753</v>
      </c>
    </row>
    <row r="612" spans="1:40" hidden="1" x14ac:dyDescent="0.25">
      <c r="A612" s="61" t="s">
        <v>350</v>
      </c>
      <c r="B612" s="61" t="s">
        <v>383</v>
      </c>
      <c r="C612" s="61" t="s">
        <v>1304</v>
      </c>
      <c r="D612" s="62">
        <v>74289</v>
      </c>
      <c r="E612" s="62">
        <v>79279</v>
      </c>
      <c r="F612" s="62">
        <v>14275</v>
      </c>
      <c r="G612" s="62">
        <v>12133</v>
      </c>
      <c r="H612" s="62">
        <v>8838</v>
      </c>
      <c r="I612" s="62">
        <v>7649</v>
      </c>
      <c r="J612" s="62">
        <v>6453</v>
      </c>
      <c r="K612" s="62">
        <v>5227</v>
      </c>
      <c r="L612" s="62">
        <v>4686</v>
      </c>
      <c r="M612" s="62">
        <v>3371</v>
      </c>
      <c r="N612" s="62">
        <v>3258</v>
      </c>
      <c r="O612" s="62">
        <v>1876</v>
      </c>
      <c r="P612" s="62">
        <v>2020</v>
      </c>
      <c r="Q612" s="62">
        <v>1185</v>
      </c>
      <c r="R612" s="62">
        <v>1271</v>
      </c>
      <c r="S612" s="62">
        <v>581</v>
      </c>
      <c r="T612" s="62">
        <v>830</v>
      </c>
      <c r="U612" s="62">
        <v>248</v>
      </c>
      <c r="V612" s="62">
        <v>388</v>
      </c>
      <c r="W612" s="62">
        <v>15190</v>
      </c>
      <c r="X612" s="62">
        <v>13434</v>
      </c>
      <c r="Y612" s="62">
        <v>11236</v>
      </c>
      <c r="Z612" s="62">
        <v>8424</v>
      </c>
      <c r="AA612" s="62">
        <v>5658</v>
      </c>
      <c r="AB612" s="62">
        <v>4960</v>
      </c>
      <c r="AC612" s="62">
        <v>4476</v>
      </c>
      <c r="AD612" s="62">
        <v>3635</v>
      </c>
      <c r="AE612" s="62">
        <v>3439</v>
      </c>
      <c r="AF612" s="62">
        <v>2180</v>
      </c>
      <c r="AG612" s="62">
        <v>2323</v>
      </c>
      <c r="AH612" s="62">
        <v>1024</v>
      </c>
      <c r="AI612" s="62">
        <v>1330</v>
      </c>
      <c r="AJ612" s="62">
        <v>573</v>
      </c>
      <c r="AK612" s="62">
        <v>764</v>
      </c>
      <c r="AL612" s="62">
        <v>298</v>
      </c>
      <c r="AM612" s="62">
        <v>335</v>
      </c>
      <c r="AN612" s="61">
        <f t="shared" si="10"/>
        <v>153568</v>
      </c>
    </row>
    <row r="613" spans="1:40" hidden="1" x14ac:dyDescent="0.25">
      <c r="A613" s="61" t="s">
        <v>138</v>
      </c>
      <c r="B613" s="61" t="s">
        <v>162</v>
      </c>
      <c r="C613" s="61" t="s">
        <v>1015</v>
      </c>
      <c r="D613" s="62">
        <v>73422</v>
      </c>
      <c r="E613" s="62">
        <v>80016</v>
      </c>
      <c r="F613" s="62">
        <v>13173</v>
      </c>
      <c r="G613" s="62">
        <v>10961</v>
      </c>
      <c r="H613" s="62">
        <v>8930</v>
      </c>
      <c r="I613" s="62">
        <v>8602</v>
      </c>
      <c r="J613" s="62">
        <v>6216</v>
      </c>
      <c r="K613" s="62">
        <v>5091</v>
      </c>
      <c r="L613" s="62">
        <v>4854</v>
      </c>
      <c r="M613" s="62">
        <v>3390</v>
      </c>
      <c r="N613" s="62">
        <v>3432</v>
      </c>
      <c r="O613" s="62">
        <v>1945</v>
      </c>
      <c r="P613" s="62">
        <v>2263</v>
      </c>
      <c r="Q613" s="62">
        <v>987</v>
      </c>
      <c r="R613" s="62">
        <v>1578</v>
      </c>
      <c r="S613" s="62">
        <v>616</v>
      </c>
      <c r="T613" s="62">
        <v>853</v>
      </c>
      <c r="U613" s="62">
        <v>247</v>
      </c>
      <c r="V613" s="62">
        <v>284</v>
      </c>
      <c r="W613" s="62">
        <v>14200</v>
      </c>
      <c r="X613" s="62">
        <v>12680</v>
      </c>
      <c r="Y613" s="62">
        <v>10059</v>
      </c>
      <c r="Z613" s="62">
        <v>8410</v>
      </c>
      <c r="AA613" s="62">
        <v>6023</v>
      </c>
      <c r="AB613" s="62">
        <v>5236</v>
      </c>
      <c r="AC613" s="62">
        <v>5086</v>
      </c>
      <c r="AD613" s="62">
        <v>4128</v>
      </c>
      <c r="AE613" s="62">
        <v>4088</v>
      </c>
      <c r="AF613" s="62">
        <v>2546</v>
      </c>
      <c r="AG613" s="62">
        <v>2578</v>
      </c>
      <c r="AH613" s="62">
        <v>1345</v>
      </c>
      <c r="AI613" s="62">
        <v>1658</v>
      </c>
      <c r="AJ613" s="62">
        <v>658</v>
      </c>
      <c r="AK613" s="62">
        <v>773</v>
      </c>
      <c r="AL613" s="62">
        <v>290</v>
      </c>
      <c r="AM613" s="62">
        <v>258</v>
      </c>
      <c r="AN613" s="61">
        <f t="shared" si="10"/>
        <v>153438</v>
      </c>
    </row>
    <row r="614" spans="1:40" hidden="1" x14ac:dyDescent="0.25">
      <c r="A614" s="61" t="s">
        <v>282</v>
      </c>
      <c r="B614" s="61" t="s">
        <v>1559</v>
      </c>
      <c r="C614" s="61" t="s">
        <v>1561</v>
      </c>
      <c r="D614" s="62">
        <v>77045</v>
      </c>
      <c r="E614" s="62">
        <v>75967</v>
      </c>
      <c r="F614" s="62">
        <v>8665</v>
      </c>
      <c r="G614" s="62">
        <v>9058</v>
      </c>
      <c r="H614" s="62">
        <v>10088</v>
      </c>
      <c r="I614" s="62">
        <v>9555</v>
      </c>
      <c r="J614" s="62">
        <v>6634</v>
      </c>
      <c r="K614" s="62">
        <v>5433</v>
      </c>
      <c r="L614" s="62">
        <v>4873</v>
      </c>
      <c r="M614" s="62">
        <v>4795</v>
      </c>
      <c r="N614" s="62">
        <v>3852</v>
      </c>
      <c r="O614" s="62">
        <v>3602</v>
      </c>
      <c r="P614" s="62">
        <v>2596</v>
      </c>
      <c r="Q614" s="62">
        <v>2485</v>
      </c>
      <c r="R614" s="62">
        <v>1918</v>
      </c>
      <c r="S614" s="62">
        <v>1726</v>
      </c>
      <c r="T614" s="62">
        <v>936</v>
      </c>
      <c r="U614" s="62">
        <v>621</v>
      </c>
      <c r="V614" s="62">
        <v>208</v>
      </c>
      <c r="W614" s="62">
        <v>9100</v>
      </c>
      <c r="X614" s="62">
        <v>9575</v>
      </c>
      <c r="Y614" s="62">
        <v>10201</v>
      </c>
      <c r="Z614" s="62">
        <v>9613</v>
      </c>
      <c r="AA614" s="62">
        <v>7327</v>
      </c>
      <c r="AB614" s="62">
        <v>5343</v>
      </c>
      <c r="AC614" s="62">
        <v>4368</v>
      </c>
      <c r="AD614" s="62">
        <v>3998</v>
      </c>
      <c r="AE614" s="62">
        <v>3733</v>
      </c>
      <c r="AF614" s="62">
        <v>3320</v>
      </c>
      <c r="AG614" s="62">
        <v>2728</v>
      </c>
      <c r="AH614" s="62">
        <v>2006</v>
      </c>
      <c r="AI614" s="62">
        <v>1531</v>
      </c>
      <c r="AJ614" s="62">
        <v>1339</v>
      </c>
      <c r="AK614" s="62">
        <v>992</v>
      </c>
      <c r="AL614" s="62">
        <v>545</v>
      </c>
      <c r="AM614" s="62">
        <v>248</v>
      </c>
      <c r="AN614" s="61">
        <f t="shared" si="10"/>
        <v>153012</v>
      </c>
    </row>
    <row r="615" spans="1:40" hidden="1" x14ac:dyDescent="0.25">
      <c r="A615" s="61" t="s">
        <v>282</v>
      </c>
      <c r="B615" s="61" t="s">
        <v>302</v>
      </c>
      <c r="C615" s="61" t="s">
        <v>1810</v>
      </c>
      <c r="D615" s="62">
        <v>75019</v>
      </c>
      <c r="E615" s="62">
        <v>77706</v>
      </c>
      <c r="F615" s="62">
        <v>8579</v>
      </c>
      <c r="G615" s="62">
        <v>10241</v>
      </c>
      <c r="H615" s="62">
        <v>10272</v>
      </c>
      <c r="I615" s="62">
        <v>8372</v>
      </c>
      <c r="J615" s="62">
        <v>6169</v>
      </c>
      <c r="K615" s="62">
        <v>5218</v>
      </c>
      <c r="L615" s="62">
        <v>4663</v>
      </c>
      <c r="M615" s="62">
        <v>4633</v>
      </c>
      <c r="N615" s="62">
        <v>3787</v>
      </c>
      <c r="O615" s="62">
        <v>3540</v>
      </c>
      <c r="P615" s="62">
        <v>2591</v>
      </c>
      <c r="Q615" s="62">
        <v>2195</v>
      </c>
      <c r="R615" s="62">
        <v>1508</v>
      </c>
      <c r="S615" s="62">
        <v>1391</v>
      </c>
      <c r="T615" s="62">
        <v>938</v>
      </c>
      <c r="U615" s="62">
        <v>657</v>
      </c>
      <c r="V615" s="62">
        <v>265</v>
      </c>
      <c r="W615" s="62">
        <v>8955</v>
      </c>
      <c r="X615" s="62">
        <v>10424</v>
      </c>
      <c r="Y615" s="62">
        <v>11371</v>
      </c>
      <c r="Z615" s="62">
        <v>10375</v>
      </c>
      <c r="AA615" s="62">
        <v>7429</v>
      </c>
      <c r="AB615" s="62">
        <v>5299</v>
      </c>
      <c r="AC615" s="62">
        <v>4212</v>
      </c>
      <c r="AD615" s="62">
        <v>3871</v>
      </c>
      <c r="AE615" s="62">
        <v>3650</v>
      </c>
      <c r="AF615" s="62">
        <v>3225</v>
      </c>
      <c r="AG615" s="62">
        <v>2461</v>
      </c>
      <c r="AH615" s="62">
        <v>2226</v>
      </c>
      <c r="AI615" s="62">
        <v>1379</v>
      </c>
      <c r="AJ615" s="62">
        <v>1287</v>
      </c>
      <c r="AK615" s="62">
        <v>756</v>
      </c>
      <c r="AL615" s="62">
        <v>489</v>
      </c>
      <c r="AM615" s="62">
        <v>297</v>
      </c>
      <c r="AN615" s="61">
        <f t="shared" si="10"/>
        <v>152725</v>
      </c>
    </row>
    <row r="616" spans="1:40" x14ac:dyDescent="0.25">
      <c r="A616" s="61" t="s">
        <v>182</v>
      </c>
      <c r="B616" s="61" t="s">
        <v>203</v>
      </c>
      <c r="C616" s="61" t="s">
        <v>1212</v>
      </c>
      <c r="D616" s="62">
        <v>77689</v>
      </c>
      <c r="E616" s="62">
        <v>74995</v>
      </c>
      <c r="F616" s="62">
        <v>8882</v>
      </c>
      <c r="G616" s="62">
        <v>8828</v>
      </c>
      <c r="H616" s="62">
        <v>10077</v>
      </c>
      <c r="I616" s="62">
        <v>9012</v>
      </c>
      <c r="J616" s="62">
        <v>6906</v>
      </c>
      <c r="K616" s="62">
        <v>5210</v>
      </c>
      <c r="L616" s="62">
        <v>4703</v>
      </c>
      <c r="M616" s="62">
        <v>4258</v>
      </c>
      <c r="N616" s="62">
        <v>3592</v>
      </c>
      <c r="O616" s="62">
        <v>3633</v>
      </c>
      <c r="P616" s="62">
        <v>2531</v>
      </c>
      <c r="Q616" s="62">
        <v>3142</v>
      </c>
      <c r="R616" s="62">
        <v>1840</v>
      </c>
      <c r="S616" s="62">
        <v>2167</v>
      </c>
      <c r="T616" s="62">
        <v>1255</v>
      </c>
      <c r="U616" s="62">
        <v>1054</v>
      </c>
      <c r="V616" s="62">
        <v>599</v>
      </c>
      <c r="W616" s="62">
        <v>9292</v>
      </c>
      <c r="X616" s="62">
        <v>9219</v>
      </c>
      <c r="Y616" s="62">
        <v>10135</v>
      </c>
      <c r="Z616" s="62">
        <v>9663</v>
      </c>
      <c r="AA616" s="62">
        <v>7830</v>
      </c>
      <c r="AB616" s="62">
        <v>5476</v>
      </c>
      <c r="AC616" s="62">
        <v>4457</v>
      </c>
      <c r="AD616" s="62">
        <v>3966</v>
      </c>
      <c r="AE616" s="62">
        <v>3268</v>
      </c>
      <c r="AF616" s="62">
        <v>2888</v>
      </c>
      <c r="AG616" s="62">
        <v>2159</v>
      </c>
      <c r="AH616" s="62">
        <v>2217</v>
      </c>
      <c r="AI616" s="62">
        <v>1295</v>
      </c>
      <c r="AJ616" s="62">
        <v>1360</v>
      </c>
      <c r="AK616" s="62">
        <v>742</v>
      </c>
      <c r="AL616" s="62">
        <v>709</v>
      </c>
      <c r="AM616" s="62">
        <v>319</v>
      </c>
      <c r="AN616" s="61">
        <f t="shared" si="10"/>
        <v>152684</v>
      </c>
    </row>
    <row r="617" spans="1:40" hidden="1" x14ac:dyDescent="0.25">
      <c r="A617" s="61" t="s">
        <v>512</v>
      </c>
      <c r="B617" s="61" t="s">
        <v>530</v>
      </c>
      <c r="C617" s="61" t="s">
        <v>1422</v>
      </c>
      <c r="D617" s="62">
        <v>74615</v>
      </c>
      <c r="E617" s="62">
        <v>77980</v>
      </c>
      <c r="F617" s="62">
        <v>15149</v>
      </c>
      <c r="G617" s="62">
        <v>11735</v>
      </c>
      <c r="H617" s="62">
        <v>8657</v>
      </c>
      <c r="I617" s="62">
        <v>7323</v>
      </c>
      <c r="J617" s="62">
        <v>6549</v>
      </c>
      <c r="K617" s="62">
        <v>5926</v>
      </c>
      <c r="L617" s="62">
        <v>4568</v>
      </c>
      <c r="M617" s="62">
        <v>3617</v>
      </c>
      <c r="N617" s="62">
        <v>2806</v>
      </c>
      <c r="O617" s="62">
        <v>2114</v>
      </c>
      <c r="P617" s="62">
        <v>1785</v>
      </c>
      <c r="Q617" s="62">
        <v>1235</v>
      </c>
      <c r="R617" s="62">
        <v>1077</v>
      </c>
      <c r="S617" s="62">
        <v>828</v>
      </c>
      <c r="T617" s="62">
        <v>488</v>
      </c>
      <c r="U617" s="62">
        <v>389</v>
      </c>
      <c r="V617" s="62">
        <v>369</v>
      </c>
      <c r="W617" s="62">
        <v>15603</v>
      </c>
      <c r="X617" s="62">
        <v>12451</v>
      </c>
      <c r="Y617" s="62">
        <v>9419</v>
      </c>
      <c r="Z617" s="62">
        <v>7620</v>
      </c>
      <c r="AA617" s="62">
        <v>5647</v>
      </c>
      <c r="AB617" s="62">
        <v>5481</v>
      </c>
      <c r="AC617" s="62">
        <v>5129</v>
      </c>
      <c r="AD617" s="62">
        <v>4283</v>
      </c>
      <c r="AE617" s="62">
        <v>3366</v>
      </c>
      <c r="AF617" s="62">
        <v>2562</v>
      </c>
      <c r="AG617" s="62">
        <v>1860</v>
      </c>
      <c r="AH617" s="62">
        <v>1453</v>
      </c>
      <c r="AI617" s="62">
        <v>871</v>
      </c>
      <c r="AJ617" s="62">
        <v>822</v>
      </c>
      <c r="AK617" s="62">
        <v>612</v>
      </c>
      <c r="AL617" s="62">
        <v>490</v>
      </c>
      <c r="AM617" s="62">
        <v>311</v>
      </c>
      <c r="AN617" s="61">
        <f t="shared" si="10"/>
        <v>152595</v>
      </c>
    </row>
    <row r="618" spans="1:40" hidden="1" x14ac:dyDescent="0.25">
      <c r="A618" s="61" t="s">
        <v>395</v>
      </c>
      <c r="B618" s="61" t="s">
        <v>422</v>
      </c>
      <c r="C618" s="61" t="s">
        <v>1310</v>
      </c>
      <c r="D618" s="62">
        <v>75108</v>
      </c>
      <c r="E618" s="62">
        <v>77386</v>
      </c>
      <c r="F618" s="62">
        <v>14719</v>
      </c>
      <c r="G618" s="62">
        <v>11713</v>
      </c>
      <c r="H618" s="62">
        <v>8857</v>
      </c>
      <c r="I618" s="62">
        <v>8010</v>
      </c>
      <c r="J618" s="62">
        <v>6746</v>
      </c>
      <c r="K618" s="62">
        <v>5552</v>
      </c>
      <c r="L618" s="62">
        <v>4713</v>
      </c>
      <c r="M618" s="62">
        <v>3503</v>
      </c>
      <c r="N618" s="62">
        <v>3186</v>
      </c>
      <c r="O618" s="62">
        <v>1933</v>
      </c>
      <c r="P618" s="62">
        <v>1932</v>
      </c>
      <c r="Q618" s="62">
        <v>1082</v>
      </c>
      <c r="R618" s="62">
        <v>1178</v>
      </c>
      <c r="S618" s="62">
        <v>582</v>
      </c>
      <c r="T618" s="62">
        <v>755</v>
      </c>
      <c r="U618" s="62">
        <v>340</v>
      </c>
      <c r="V618" s="62">
        <v>307</v>
      </c>
      <c r="W618" s="62">
        <v>15973</v>
      </c>
      <c r="X618" s="62">
        <v>12388</v>
      </c>
      <c r="Y618" s="62">
        <v>9678</v>
      </c>
      <c r="Z618" s="62">
        <v>7564</v>
      </c>
      <c r="AA618" s="62">
        <v>5289</v>
      </c>
      <c r="AB618" s="62">
        <v>5038</v>
      </c>
      <c r="AC618" s="62">
        <v>5018</v>
      </c>
      <c r="AD618" s="62">
        <v>4003</v>
      </c>
      <c r="AE618" s="62">
        <v>3546</v>
      </c>
      <c r="AF618" s="62">
        <v>2128</v>
      </c>
      <c r="AG618" s="62">
        <v>2219</v>
      </c>
      <c r="AH618" s="62">
        <v>1246</v>
      </c>
      <c r="AI618" s="62">
        <v>1317</v>
      </c>
      <c r="AJ618" s="62">
        <v>597</v>
      </c>
      <c r="AK618" s="62">
        <v>752</v>
      </c>
      <c r="AL618" s="62">
        <v>307</v>
      </c>
      <c r="AM618" s="62">
        <v>323</v>
      </c>
      <c r="AN618" s="61">
        <f t="shared" si="10"/>
        <v>152494</v>
      </c>
    </row>
    <row r="619" spans="1:40" hidden="1" x14ac:dyDescent="0.25">
      <c r="A619" s="61" t="s">
        <v>282</v>
      </c>
      <c r="B619" s="61" t="s">
        <v>2507</v>
      </c>
      <c r="C619" s="61" t="s">
        <v>1046</v>
      </c>
      <c r="D619" s="62">
        <v>77496</v>
      </c>
      <c r="E619" s="62">
        <v>74651</v>
      </c>
      <c r="F619" s="62">
        <v>7223</v>
      </c>
      <c r="G619" s="62">
        <v>6701</v>
      </c>
      <c r="H619" s="62">
        <v>10466</v>
      </c>
      <c r="I619" s="62">
        <v>10690</v>
      </c>
      <c r="J619" s="62">
        <v>10429</v>
      </c>
      <c r="K619" s="62">
        <v>7085</v>
      </c>
      <c r="L619" s="62">
        <v>5176</v>
      </c>
      <c r="M619" s="62">
        <v>4757</v>
      </c>
      <c r="N619" s="62">
        <v>3699</v>
      </c>
      <c r="O619" s="62">
        <v>3368</v>
      </c>
      <c r="P619" s="62">
        <v>2364</v>
      </c>
      <c r="Q619" s="62">
        <v>2231</v>
      </c>
      <c r="R619" s="62">
        <v>1088</v>
      </c>
      <c r="S619" s="62">
        <v>1073</v>
      </c>
      <c r="T619" s="62">
        <v>583</v>
      </c>
      <c r="U619" s="62">
        <v>375</v>
      </c>
      <c r="V619" s="62">
        <v>188</v>
      </c>
      <c r="W619" s="62">
        <v>7601</v>
      </c>
      <c r="X619" s="62">
        <v>6404</v>
      </c>
      <c r="Y619" s="62">
        <v>7679</v>
      </c>
      <c r="Z619" s="62">
        <v>7914</v>
      </c>
      <c r="AA619" s="62">
        <v>9451</v>
      </c>
      <c r="AB619" s="62">
        <v>7573</v>
      </c>
      <c r="AC619" s="62">
        <v>5713</v>
      </c>
      <c r="AD619" s="62">
        <v>5013</v>
      </c>
      <c r="AE619" s="62">
        <v>4320</v>
      </c>
      <c r="AF619" s="62">
        <v>4175</v>
      </c>
      <c r="AG619" s="62">
        <v>2841</v>
      </c>
      <c r="AH619" s="62">
        <v>2571</v>
      </c>
      <c r="AI619" s="62">
        <v>1273</v>
      </c>
      <c r="AJ619" s="62">
        <v>1169</v>
      </c>
      <c r="AK619" s="62">
        <v>525</v>
      </c>
      <c r="AL619" s="62">
        <v>322</v>
      </c>
      <c r="AM619" s="62">
        <v>107</v>
      </c>
      <c r="AN619" s="61">
        <f t="shared" si="10"/>
        <v>152147</v>
      </c>
    </row>
    <row r="620" spans="1:40" hidden="1" x14ac:dyDescent="0.25">
      <c r="A620" s="61" t="s">
        <v>305</v>
      </c>
      <c r="B620" s="61" t="s">
        <v>325</v>
      </c>
      <c r="C620" s="61" t="s">
        <v>1379</v>
      </c>
      <c r="D620" s="62">
        <v>76886</v>
      </c>
      <c r="E620" s="62">
        <v>75173</v>
      </c>
      <c r="F620" s="62">
        <v>14885</v>
      </c>
      <c r="G620" s="62">
        <v>12441</v>
      </c>
      <c r="H620" s="62">
        <v>8747</v>
      </c>
      <c r="I620" s="62">
        <v>7685</v>
      </c>
      <c r="J620" s="62">
        <v>6792</v>
      </c>
      <c r="K620" s="62">
        <v>5757</v>
      </c>
      <c r="L620" s="62">
        <v>5280</v>
      </c>
      <c r="M620" s="62">
        <v>3513</v>
      </c>
      <c r="N620" s="62">
        <v>3557</v>
      </c>
      <c r="O620" s="62">
        <v>1891</v>
      </c>
      <c r="P620" s="62">
        <v>2241</v>
      </c>
      <c r="Q620" s="62">
        <v>932</v>
      </c>
      <c r="R620" s="62">
        <v>1247</v>
      </c>
      <c r="S620" s="62">
        <v>502</v>
      </c>
      <c r="T620" s="62">
        <v>706</v>
      </c>
      <c r="U620" s="62">
        <v>279</v>
      </c>
      <c r="V620" s="62">
        <v>431</v>
      </c>
      <c r="W620" s="62">
        <v>15567</v>
      </c>
      <c r="X620" s="62">
        <v>12444</v>
      </c>
      <c r="Y620" s="62">
        <v>8786</v>
      </c>
      <c r="Z620" s="62">
        <v>7186</v>
      </c>
      <c r="AA620" s="62">
        <v>5199</v>
      </c>
      <c r="AB620" s="62">
        <v>4337</v>
      </c>
      <c r="AC620" s="62">
        <v>5018</v>
      </c>
      <c r="AD620" s="62">
        <v>3760</v>
      </c>
      <c r="AE620" s="62">
        <v>3712</v>
      </c>
      <c r="AF620" s="62">
        <v>2098</v>
      </c>
      <c r="AG620" s="62">
        <v>2534</v>
      </c>
      <c r="AH620" s="62">
        <v>939</v>
      </c>
      <c r="AI620" s="62">
        <v>1505</v>
      </c>
      <c r="AJ620" s="62">
        <v>516</v>
      </c>
      <c r="AK620" s="62">
        <v>903</v>
      </c>
      <c r="AL620" s="62">
        <v>265</v>
      </c>
      <c r="AM620" s="62">
        <v>404</v>
      </c>
      <c r="AN620" s="61">
        <f t="shared" si="10"/>
        <v>152059</v>
      </c>
    </row>
    <row r="621" spans="1:40" hidden="1" x14ac:dyDescent="0.25">
      <c r="A621" s="61" t="s">
        <v>429</v>
      </c>
      <c r="B621" s="61" t="s">
        <v>444</v>
      </c>
      <c r="C621" s="61" t="s">
        <v>1659</v>
      </c>
      <c r="D621" s="62">
        <v>75224</v>
      </c>
      <c r="E621" s="62">
        <v>76717</v>
      </c>
      <c r="F621" s="62">
        <v>14922</v>
      </c>
      <c r="G621" s="62">
        <v>12230</v>
      </c>
      <c r="H621" s="62">
        <v>9557</v>
      </c>
      <c r="I621" s="62">
        <v>7854</v>
      </c>
      <c r="J621" s="62">
        <v>6464</v>
      </c>
      <c r="K621" s="62">
        <v>5283</v>
      </c>
      <c r="L621" s="62">
        <v>4276</v>
      </c>
      <c r="M621" s="62">
        <v>3342</v>
      </c>
      <c r="N621" s="62">
        <v>3066</v>
      </c>
      <c r="O621" s="62">
        <v>1802</v>
      </c>
      <c r="P621" s="62">
        <v>1888</v>
      </c>
      <c r="Q621" s="62">
        <v>1193</v>
      </c>
      <c r="R621" s="62">
        <v>1195</v>
      </c>
      <c r="S621" s="62">
        <v>639</v>
      </c>
      <c r="T621" s="62">
        <v>806</v>
      </c>
      <c r="U621" s="62">
        <v>358</v>
      </c>
      <c r="V621" s="62">
        <v>349</v>
      </c>
      <c r="W621" s="62">
        <v>15303</v>
      </c>
      <c r="X621" s="62">
        <v>12613</v>
      </c>
      <c r="Y621" s="62">
        <v>9832</v>
      </c>
      <c r="Z621" s="62">
        <v>7519</v>
      </c>
      <c r="AA621" s="62">
        <v>5545</v>
      </c>
      <c r="AB621" s="62">
        <v>5174</v>
      </c>
      <c r="AC621" s="62">
        <v>4934</v>
      </c>
      <c r="AD621" s="62">
        <v>3910</v>
      </c>
      <c r="AE621" s="62">
        <v>3191</v>
      </c>
      <c r="AF621" s="62">
        <v>2140</v>
      </c>
      <c r="AG621" s="62">
        <v>1981</v>
      </c>
      <c r="AH621" s="62">
        <v>1232</v>
      </c>
      <c r="AI621" s="62">
        <v>1229</v>
      </c>
      <c r="AJ621" s="62">
        <v>722</v>
      </c>
      <c r="AK621" s="62">
        <v>776</v>
      </c>
      <c r="AL621" s="62">
        <v>331</v>
      </c>
      <c r="AM621" s="62">
        <v>285</v>
      </c>
      <c r="AN621" s="61">
        <f t="shared" si="10"/>
        <v>151941</v>
      </c>
    </row>
    <row r="622" spans="1:40" hidden="1" x14ac:dyDescent="0.25">
      <c r="A622" s="61" t="s">
        <v>696</v>
      </c>
      <c r="B622" s="61" t="s">
        <v>706</v>
      </c>
      <c r="C622" s="61" t="s">
        <v>1297</v>
      </c>
      <c r="D622" s="62">
        <v>71898</v>
      </c>
      <c r="E622" s="62">
        <v>80037</v>
      </c>
      <c r="F622" s="62">
        <v>13591</v>
      </c>
      <c r="G622" s="62">
        <v>11107</v>
      </c>
      <c r="H622" s="62">
        <v>8850</v>
      </c>
      <c r="I622" s="62">
        <v>7404</v>
      </c>
      <c r="J622" s="62">
        <v>6630</v>
      </c>
      <c r="K622" s="62">
        <v>5299</v>
      </c>
      <c r="L622" s="62">
        <v>4662</v>
      </c>
      <c r="M622" s="62">
        <v>3362</v>
      </c>
      <c r="N622" s="62">
        <v>3167</v>
      </c>
      <c r="O622" s="62">
        <v>1768</v>
      </c>
      <c r="P622" s="62">
        <v>2066</v>
      </c>
      <c r="Q622" s="62">
        <v>979</v>
      </c>
      <c r="R622" s="62">
        <v>1175</v>
      </c>
      <c r="S622" s="62">
        <v>609</v>
      </c>
      <c r="T622" s="62">
        <v>731</v>
      </c>
      <c r="U622" s="62">
        <v>226</v>
      </c>
      <c r="V622" s="62">
        <v>272</v>
      </c>
      <c r="W622" s="62">
        <v>15338</v>
      </c>
      <c r="X622" s="62">
        <v>12491</v>
      </c>
      <c r="Y622" s="62">
        <v>10701</v>
      </c>
      <c r="Z622" s="62">
        <v>8736</v>
      </c>
      <c r="AA622" s="62">
        <v>5877</v>
      </c>
      <c r="AB622" s="62">
        <v>5059</v>
      </c>
      <c r="AC622" s="62">
        <v>5094</v>
      </c>
      <c r="AD622" s="62">
        <v>3919</v>
      </c>
      <c r="AE622" s="62">
        <v>3682</v>
      </c>
      <c r="AF622" s="62">
        <v>2382</v>
      </c>
      <c r="AG622" s="62">
        <v>2443</v>
      </c>
      <c r="AH622" s="62">
        <v>982</v>
      </c>
      <c r="AI622" s="62">
        <v>1497</v>
      </c>
      <c r="AJ622" s="62">
        <v>585</v>
      </c>
      <c r="AK622" s="62">
        <v>748</v>
      </c>
      <c r="AL622" s="62">
        <v>225</v>
      </c>
      <c r="AM622" s="62">
        <v>278</v>
      </c>
      <c r="AN622" s="61">
        <f t="shared" si="10"/>
        <v>151935</v>
      </c>
    </row>
    <row r="623" spans="1:40" hidden="1" x14ac:dyDescent="0.25">
      <c r="A623" s="61" t="s">
        <v>16</v>
      </c>
      <c r="B623" s="61" t="s">
        <v>30</v>
      </c>
      <c r="C623" s="61" t="s">
        <v>2193</v>
      </c>
      <c r="D623" s="62">
        <v>73379</v>
      </c>
      <c r="E623" s="62">
        <v>78149</v>
      </c>
      <c r="F623" s="62">
        <v>12340</v>
      </c>
      <c r="G623" s="62">
        <v>10861</v>
      </c>
      <c r="H623" s="62">
        <v>9728</v>
      </c>
      <c r="I623" s="62">
        <v>8023</v>
      </c>
      <c r="J623" s="62">
        <v>6280</v>
      </c>
      <c r="K623" s="62">
        <v>5025</v>
      </c>
      <c r="L623" s="62">
        <v>4070</v>
      </c>
      <c r="M623" s="62">
        <v>3429</v>
      </c>
      <c r="N623" s="62">
        <v>3000</v>
      </c>
      <c r="O623" s="62">
        <v>2439</v>
      </c>
      <c r="P623" s="62">
        <v>2081</v>
      </c>
      <c r="Q623" s="62">
        <v>1671</v>
      </c>
      <c r="R623" s="62">
        <v>1362</v>
      </c>
      <c r="S623" s="62">
        <v>1198</v>
      </c>
      <c r="T623" s="62">
        <v>940</v>
      </c>
      <c r="U623" s="62">
        <v>553</v>
      </c>
      <c r="V623" s="62">
        <v>379</v>
      </c>
      <c r="W623" s="62">
        <v>12671</v>
      </c>
      <c r="X623" s="62">
        <v>11198</v>
      </c>
      <c r="Y623" s="62">
        <v>10003</v>
      </c>
      <c r="Z623" s="62">
        <v>8527</v>
      </c>
      <c r="AA623" s="62">
        <v>7852</v>
      </c>
      <c r="AB623" s="62">
        <v>6353</v>
      </c>
      <c r="AC623" s="62">
        <v>4786</v>
      </c>
      <c r="AD623" s="62">
        <v>4030</v>
      </c>
      <c r="AE623" s="62">
        <v>2968</v>
      </c>
      <c r="AF623" s="62">
        <v>2649</v>
      </c>
      <c r="AG623" s="62">
        <v>1868</v>
      </c>
      <c r="AH623" s="62">
        <v>1848</v>
      </c>
      <c r="AI623" s="62">
        <v>1000</v>
      </c>
      <c r="AJ623" s="62">
        <v>1012</v>
      </c>
      <c r="AK623" s="62">
        <v>653</v>
      </c>
      <c r="AL623" s="62">
        <v>490</v>
      </c>
      <c r="AM623" s="62">
        <v>241</v>
      </c>
      <c r="AN623" s="61">
        <f t="shared" si="10"/>
        <v>151528</v>
      </c>
    </row>
    <row r="624" spans="1:40" hidden="1" x14ac:dyDescent="0.25">
      <c r="A624" s="61" t="s">
        <v>282</v>
      </c>
      <c r="B624" s="61" t="s">
        <v>299</v>
      </c>
      <c r="C624" s="61" t="s">
        <v>1810</v>
      </c>
      <c r="D624" s="62">
        <v>78163</v>
      </c>
      <c r="E624" s="62">
        <v>73362</v>
      </c>
      <c r="F624" s="62">
        <v>8161</v>
      </c>
      <c r="G624" s="62">
        <v>8138</v>
      </c>
      <c r="H624" s="62">
        <v>11490</v>
      </c>
      <c r="I624" s="62">
        <v>10486</v>
      </c>
      <c r="J624" s="62">
        <v>6617</v>
      </c>
      <c r="K624" s="62">
        <v>5338</v>
      </c>
      <c r="L624" s="62">
        <v>4736</v>
      </c>
      <c r="M624" s="62">
        <v>4570</v>
      </c>
      <c r="N624" s="62">
        <v>3707</v>
      </c>
      <c r="O624" s="62">
        <v>3685</v>
      </c>
      <c r="P624" s="62">
        <v>2553</v>
      </c>
      <c r="Q624" s="62">
        <v>2830</v>
      </c>
      <c r="R624" s="62">
        <v>1822</v>
      </c>
      <c r="S624" s="62">
        <v>1809</v>
      </c>
      <c r="T624" s="62">
        <v>1023</v>
      </c>
      <c r="U624" s="62">
        <v>815</v>
      </c>
      <c r="V624" s="62">
        <v>383</v>
      </c>
      <c r="W624" s="62">
        <v>8515</v>
      </c>
      <c r="X624" s="62">
        <v>8570</v>
      </c>
      <c r="Y624" s="62">
        <v>9607</v>
      </c>
      <c r="Z624" s="62">
        <v>9558</v>
      </c>
      <c r="AA624" s="62">
        <v>7108</v>
      </c>
      <c r="AB624" s="62">
        <v>5161</v>
      </c>
      <c r="AC624" s="62">
        <v>4219</v>
      </c>
      <c r="AD624" s="62">
        <v>3866</v>
      </c>
      <c r="AE624" s="62">
        <v>3510</v>
      </c>
      <c r="AF624" s="62">
        <v>3326</v>
      </c>
      <c r="AG624" s="62">
        <v>2473</v>
      </c>
      <c r="AH624" s="62">
        <v>2446</v>
      </c>
      <c r="AI624" s="62">
        <v>1588</v>
      </c>
      <c r="AJ624" s="62">
        <v>1531</v>
      </c>
      <c r="AK624" s="62">
        <v>874</v>
      </c>
      <c r="AL624" s="62">
        <v>711</v>
      </c>
      <c r="AM624" s="62">
        <v>299</v>
      </c>
      <c r="AN624" s="61">
        <f t="shared" si="10"/>
        <v>151525</v>
      </c>
    </row>
    <row r="625" spans="1:40" hidden="1" x14ac:dyDescent="0.25">
      <c r="A625" s="61" t="s">
        <v>166</v>
      </c>
      <c r="B625" s="61" t="s">
        <v>1354</v>
      </c>
      <c r="C625" s="61" t="s">
        <v>1356</v>
      </c>
      <c r="D625" s="62">
        <v>75818</v>
      </c>
      <c r="E625" s="62">
        <v>75328</v>
      </c>
      <c r="F625" s="62">
        <v>9238</v>
      </c>
      <c r="G625" s="62">
        <v>9685</v>
      </c>
      <c r="H625" s="62">
        <v>9414</v>
      </c>
      <c r="I625" s="62">
        <v>8630</v>
      </c>
      <c r="J625" s="62">
        <v>6320</v>
      </c>
      <c r="K625" s="62">
        <v>5421</v>
      </c>
      <c r="L625" s="62">
        <v>4838</v>
      </c>
      <c r="M625" s="62">
        <v>4768</v>
      </c>
      <c r="N625" s="62">
        <v>3869</v>
      </c>
      <c r="O625" s="62">
        <v>3544</v>
      </c>
      <c r="P625" s="62">
        <v>2736</v>
      </c>
      <c r="Q625" s="62">
        <v>2073</v>
      </c>
      <c r="R625" s="62">
        <v>1824</v>
      </c>
      <c r="S625" s="62">
        <v>1810</v>
      </c>
      <c r="T625" s="62">
        <v>912</v>
      </c>
      <c r="U625" s="62">
        <v>525</v>
      </c>
      <c r="V625" s="62">
        <v>211</v>
      </c>
      <c r="W625" s="62">
        <v>9744</v>
      </c>
      <c r="X625" s="62">
        <v>10310</v>
      </c>
      <c r="Y625" s="62">
        <v>9837</v>
      </c>
      <c r="Z625" s="62">
        <v>9237</v>
      </c>
      <c r="AA625" s="62">
        <v>7161</v>
      </c>
      <c r="AB625" s="62">
        <v>5386</v>
      </c>
      <c r="AC625" s="62">
        <v>4376</v>
      </c>
      <c r="AD625" s="62">
        <v>4029</v>
      </c>
      <c r="AE625" s="62">
        <v>3648</v>
      </c>
      <c r="AF625" s="62">
        <v>3127</v>
      </c>
      <c r="AG625" s="62">
        <v>2465</v>
      </c>
      <c r="AH625" s="62">
        <v>1941</v>
      </c>
      <c r="AI625" s="62">
        <v>1377</v>
      </c>
      <c r="AJ625" s="62">
        <v>1153</v>
      </c>
      <c r="AK625" s="62">
        <v>647</v>
      </c>
      <c r="AL625" s="62">
        <v>543</v>
      </c>
      <c r="AM625" s="62">
        <v>347</v>
      </c>
      <c r="AN625" s="61">
        <f t="shared" si="10"/>
        <v>151146</v>
      </c>
    </row>
    <row r="626" spans="1:40" hidden="1" x14ac:dyDescent="0.25">
      <c r="A626" s="61" t="s">
        <v>574</v>
      </c>
      <c r="B626" s="61" t="s">
        <v>476</v>
      </c>
      <c r="C626" s="61" t="s">
        <v>1408</v>
      </c>
      <c r="D626" s="62">
        <v>74692</v>
      </c>
      <c r="E626" s="62">
        <v>76396</v>
      </c>
      <c r="F626" s="62">
        <v>8749</v>
      </c>
      <c r="G626" s="62">
        <v>9383</v>
      </c>
      <c r="H626" s="62">
        <v>9720</v>
      </c>
      <c r="I626" s="62">
        <v>8642</v>
      </c>
      <c r="J626" s="62">
        <v>6703</v>
      </c>
      <c r="K626" s="62">
        <v>5767</v>
      </c>
      <c r="L626" s="62">
        <v>4783</v>
      </c>
      <c r="M626" s="62">
        <v>5036</v>
      </c>
      <c r="N626" s="62">
        <v>3984</v>
      </c>
      <c r="O626" s="62">
        <v>3531</v>
      </c>
      <c r="P626" s="62">
        <v>2403</v>
      </c>
      <c r="Q626" s="62">
        <v>2431</v>
      </c>
      <c r="R626" s="62">
        <v>1494</v>
      </c>
      <c r="S626" s="62">
        <v>1009</v>
      </c>
      <c r="T626" s="62">
        <v>563</v>
      </c>
      <c r="U626" s="62">
        <v>380</v>
      </c>
      <c r="V626" s="62">
        <v>114</v>
      </c>
      <c r="W626" s="62">
        <v>8983</v>
      </c>
      <c r="X626" s="62">
        <v>9744</v>
      </c>
      <c r="Y626" s="62">
        <v>9944</v>
      </c>
      <c r="Z626" s="62">
        <v>9718</v>
      </c>
      <c r="AA626" s="62">
        <v>8187</v>
      </c>
      <c r="AB626" s="62">
        <v>6411</v>
      </c>
      <c r="AC626" s="62">
        <v>4053</v>
      </c>
      <c r="AD626" s="62">
        <v>3847</v>
      </c>
      <c r="AE626" s="62">
        <v>3835</v>
      </c>
      <c r="AF626" s="62">
        <v>3319</v>
      </c>
      <c r="AG626" s="62">
        <v>2824</v>
      </c>
      <c r="AH626" s="62">
        <v>1796</v>
      </c>
      <c r="AI626" s="62">
        <v>1409</v>
      </c>
      <c r="AJ626" s="62">
        <v>1239</v>
      </c>
      <c r="AK626" s="62">
        <v>591</v>
      </c>
      <c r="AL626" s="62">
        <v>310</v>
      </c>
      <c r="AM626" s="62">
        <v>186</v>
      </c>
      <c r="AN626" s="61">
        <f t="shared" si="10"/>
        <v>151088</v>
      </c>
    </row>
    <row r="627" spans="1:40" hidden="1" x14ac:dyDescent="0.25">
      <c r="A627" s="61" t="s">
        <v>16</v>
      </c>
      <c r="B627" s="61" t="s">
        <v>25</v>
      </c>
      <c r="C627" s="61" t="s">
        <v>1507</v>
      </c>
      <c r="D627" s="62">
        <v>73917</v>
      </c>
      <c r="E627" s="62">
        <v>76811</v>
      </c>
      <c r="F627" s="62">
        <v>12867</v>
      </c>
      <c r="G627" s="62">
        <v>11189</v>
      </c>
      <c r="H627" s="62">
        <v>9523</v>
      </c>
      <c r="I627" s="62">
        <v>7784</v>
      </c>
      <c r="J627" s="62">
        <v>6528</v>
      </c>
      <c r="K627" s="62">
        <v>5650</v>
      </c>
      <c r="L627" s="62">
        <v>4721</v>
      </c>
      <c r="M627" s="62">
        <v>3633</v>
      </c>
      <c r="N627" s="62">
        <v>2967</v>
      </c>
      <c r="O627" s="62">
        <v>2291</v>
      </c>
      <c r="P627" s="62">
        <v>1780</v>
      </c>
      <c r="Q627" s="62">
        <v>1465</v>
      </c>
      <c r="R627" s="62">
        <v>1143</v>
      </c>
      <c r="S627" s="62">
        <v>955</v>
      </c>
      <c r="T627" s="62">
        <v>628</v>
      </c>
      <c r="U627" s="62">
        <v>511</v>
      </c>
      <c r="V627" s="62">
        <v>282</v>
      </c>
      <c r="W627" s="62">
        <v>13595</v>
      </c>
      <c r="X627" s="62">
        <v>11638</v>
      </c>
      <c r="Y627" s="62">
        <v>9558</v>
      </c>
      <c r="Z627" s="62">
        <v>8316</v>
      </c>
      <c r="AA627" s="62">
        <v>6321</v>
      </c>
      <c r="AB627" s="62">
        <v>5364</v>
      </c>
      <c r="AC627" s="62">
        <v>5095</v>
      </c>
      <c r="AD627" s="62">
        <v>4312</v>
      </c>
      <c r="AE627" s="62">
        <v>3444</v>
      </c>
      <c r="AF627" s="62">
        <v>2488</v>
      </c>
      <c r="AG627" s="62">
        <v>2018</v>
      </c>
      <c r="AH627" s="62">
        <v>1506</v>
      </c>
      <c r="AI627" s="62">
        <v>1007</v>
      </c>
      <c r="AJ627" s="62">
        <v>873</v>
      </c>
      <c r="AK627" s="62">
        <v>583</v>
      </c>
      <c r="AL627" s="62">
        <v>460</v>
      </c>
      <c r="AM627" s="62">
        <v>233</v>
      </c>
      <c r="AN627" s="61">
        <f t="shared" si="10"/>
        <v>150728</v>
      </c>
    </row>
    <row r="628" spans="1:40" hidden="1" x14ac:dyDescent="0.25">
      <c r="A628" s="61" t="s">
        <v>282</v>
      </c>
      <c r="B628" s="61" t="s">
        <v>2707</v>
      </c>
      <c r="C628" s="61" t="s">
        <v>1561</v>
      </c>
      <c r="D628" s="62">
        <v>73877</v>
      </c>
      <c r="E628" s="62">
        <v>76384</v>
      </c>
      <c r="F628" s="62">
        <v>8062</v>
      </c>
      <c r="G628" s="62">
        <v>8815</v>
      </c>
      <c r="H628" s="62">
        <v>9453</v>
      </c>
      <c r="I628" s="62">
        <v>8761</v>
      </c>
      <c r="J628" s="62">
        <v>6327</v>
      </c>
      <c r="K628" s="62">
        <v>5394</v>
      </c>
      <c r="L628" s="62">
        <v>4738</v>
      </c>
      <c r="M628" s="62">
        <v>4605</v>
      </c>
      <c r="N628" s="62">
        <v>3822</v>
      </c>
      <c r="O628" s="62">
        <v>3624</v>
      </c>
      <c r="P628" s="62">
        <v>2510</v>
      </c>
      <c r="Q628" s="62">
        <v>2769</v>
      </c>
      <c r="R628" s="62">
        <v>1337</v>
      </c>
      <c r="S628" s="62">
        <v>1879</v>
      </c>
      <c r="T628" s="62">
        <v>989</v>
      </c>
      <c r="U628" s="62">
        <v>436</v>
      </c>
      <c r="V628" s="62">
        <v>356</v>
      </c>
      <c r="W628" s="62">
        <v>8527</v>
      </c>
      <c r="X628" s="62">
        <v>9469</v>
      </c>
      <c r="Y628" s="62">
        <v>10196</v>
      </c>
      <c r="Z628" s="62">
        <v>9854</v>
      </c>
      <c r="AA628" s="62">
        <v>7659</v>
      </c>
      <c r="AB628" s="62">
        <v>5584</v>
      </c>
      <c r="AC628" s="62">
        <v>4406</v>
      </c>
      <c r="AD628" s="62">
        <v>4000</v>
      </c>
      <c r="AE628" s="62">
        <v>3691</v>
      </c>
      <c r="AF628" s="62">
        <v>3371</v>
      </c>
      <c r="AG628" s="62">
        <v>2548</v>
      </c>
      <c r="AH628" s="62">
        <v>2396</v>
      </c>
      <c r="AI628" s="62">
        <v>1527</v>
      </c>
      <c r="AJ628" s="62">
        <v>1525</v>
      </c>
      <c r="AK628" s="62">
        <v>907</v>
      </c>
      <c r="AL628" s="62">
        <v>406</v>
      </c>
      <c r="AM628" s="62">
        <v>318</v>
      </c>
      <c r="AN628" s="61">
        <f t="shared" si="10"/>
        <v>150261</v>
      </c>
    </row>
    <row r="629" spans="1:40" hidden="1" x14ac:dyDescent="0.25">
      <c r="A629" s="61" t="s">
        <v>305</v>
      </c>
      <c r="B629" s="61" t="s">
        <v>319</v>
      </c>
      <c r="C629" s="61" t="s">
        <v>1274</v>
      </c>
      <c r="D629" s="62">
        <v>74737</v>
      </c>
      <c r="E629" s="62">
        <v>75315</v>
      </c>
      <c r="F629" s="62">
        <v>14187</v>
      </c>
      <c r="G629" s="62">
        <v>12515</v>
      </c>
      <c r="H629" s="62">
        <v>8702</v>
      </c>
      <c r="I629" s="62">
        <v>7133</v>
      </c>
      <c r="J629" s="62">
        <v>6656</v>
      </c>
      <c r="K629" s="62">
        <v>5421</v>
      </c>
      <c r="L629" s="62">
        <v>5067</v>
      </c>
      <c r="M629" s="62">
        <v>3410</v>
      </c>
      <c r="N629" s="62">
        <v>3462</v>
      </c>
      <c r="O629" s="62">
        <v>1776</v>
      </c>
      <c r="P629" s="62">
        <v>2020</v>
      </c>
      <c r="Q629" s="62">
        <v>968</v>
      </c>
      <c r="R629" s="62">
        <v>1378</v>
      </c>
      <c r="S629" s="62">
        <v>574</v>
      </c>
      <c r="T629" s="62">
        <v>880</v>
      </c>
      <c r="U629" s="62">
        <v>248</v>
      </c>
      <c r="V629" s="62">
        <v>340</v>
      </c>
      <c r="W629" s="62">
        <v>15350</v>
      </c>
      <c r="X629" s="62">
        <v>12785</v>
      </c>
      <c r="Y629" s="62">
        <v>9008</v>
      </c>
      <c r="Z629" s="62">
        <v>7057</v>
      </c>
      <c r="AA629" s="62">
        <v>4898</v>
      </c>
      <c r="AB629" s="62">
        <v>4515</v>
      </c>
      <c r="AC629" s="62">
        <v>4809</v>
      </c>
      <c r="AD629" s="62">
        <v>3748</v>
      </c>
      <c r="AE629" s="62">
        <v>3714</v>
      </c>
      <c r="AF629" s="62">
        <v>2131</v>
      </c>
      <c r="AG629" s="62">
        <v>2435</v>
      </c>
      <c r="AH629" s="62">
        <v>1140</v>
      </c>
      <c r="AI629" s="62">
        <v>1481</v>
      </c>
      <c r="AJ629" s="62">
        <v>656</v>
      </c>
      <c r="AK629" s="62">
        <v>934</v>
      </c>
      <c r="AL629" s="62">
        <v>320</v>
      </c>
      <c r="AM629" s="62">
        <v>334</v>
      </c>
      <c r="AN629" s="61">
        <f t="shared" si="10"/>
        <v>150052</v>
      </c>
    </row>
    <row r="630" spans="1:40" hidden="1" x14ac:dyDescent="0.25">
      <c r="A630" s="61" t="s">
        <v>38</v>
      </c>
      <c r="B630" s="61" t="s">
        <v>66</v>
      </c>
      <c r="C630" s="61" t="s">
        <v>1633</v>
      </c>
      <c r="D630" s="62">
        <v>74266</v>
      </c>
      <c r="E630" s="62">
        <v>75481</v>
      </c>
      <c r="F630" s="62">
        <v>9094</v>
      </c>
      <c r="G630" s="62">
        <v>9393</v>
      </c>
      <c r="H630" s="62">
        <v>9277</v>
      </c>
      <c r="I630" s="62">
        <v>8238</v>
      </c>
      <c r="J630" s="62">
        <v>6256</v>
      </c>
      <c r="K630" s="62">
        <v>5386</v>
      </c>
      <c r="L630" s="62">
        <v>4854</v>
      </c>
      <c r="M630" s="62">
        <v>4873</v>
      </c>
      <c r="N630" s="62">
        <v>3877</v>
      </c>
      <c r="O630" s="62">
        <v>3557</v>
      </c>
      <c r="P630" s="62">
        <v>2578</v>
      </c>
      <c r="Q630" s="62">
        <v>2243</v>
      </c>
      <c r="R630" s="62">
        <v>1680</v>
      </c>
      <c r="S630" s="62">
        <v>1646</v>
      </c>
      <c r="T630" s="62">
        <v>703</v>
      </c>
      <c r="U630" s="62">
        <v>380</v>
      </c>
      <c r="V630" s="62">
        <v>231</v>
      </c>
      <c r="W630" s="62">
        <v>9614</v>
      </c>
      <c r="X630" s="62">
        <v>9988</v>
      </c>
      <c r="Y630" s="62">
        <v>9859</v>
      </c>
      <c r="Z630" s="62">
        <v>9103</v>
      </c>
      <c r="AA630" s="62">
        <v>7148</v>
      </c>
      <c r="AB630" s="62">
        <v>5407</v>
      </c>
      <c r="AC630" s="62">
        <v>4355</v>
      </c>
      <c r="AD630" s="62">
        <v>4017</v>
      </c>
      <c r="AE630" s="62">
        <v>3725</v>
      </c>
      <c r="AF630" s="62">
        <v>3275</v>
      </c>
      <c r="AG630" s="62">
        <v>2612</v>
      </c>
      <c r="AH630" s="62">
        <v>1972</v>
      </c>
      <c r="AI630" s="62">
        <v>1714</v>
      </c>
      <c r="AJ630" s="62">
        <v>1343</v>
      </c>
      <c r="AK630" s="62">
        <v>828</v>
      </c>
      <c r="AL630" s="62">
        <v>330</v>
      </c>
      <c r="AM630" s="62">
        <v>191</v>
      </c>
      <c r="AN630" s="61">
        <f t="shared" si="10"/>
        <v>149747</v>
      </c>
    </row>
    <row r="631" spans="1:40" hidden="1" x14ac:dyDescent="0.25">
      <c r="A631" s="61" t="s">
        <v>696</v>
      </c>
      <c r="B631" s="61" t="s">
        <v>698</v>
      </c>
      <c r="C631" s="61" t="s">
        <v>1443</v>
      </c>
      <c r="D631" s="62">
        <v>72352</v>
      </c>
      <c r="E631" s="62">
        <v>76750</v>
      </c>
      <c r="F631" s="62">
        <v>13024</v>
      </c>
      <c r="G631" s="62">
        <v>11054</v>
      </c>
      <c r="H631" s="62">
        <v>8798</v>
      </c>
      <c r="I631" s="62">
        <v>7990</v>
      </c>
      <c r="J631" s="62">
        <v>6649</v>
      </c>
      <c r="K631" s="62">
        <v>5142</v>
      </c>
      <c r="L631" s="62">
        <v>4563</v>
      </c>
      <c r="M631" s="62">
        <v>3169</v>
      </c>
      <c r="N631" s="62">
        <v>3353</v>
      </c>
      <c r="O631" s="62">
        <v>1851</v>
      </c>
      <c r="P631" s="62">
        <v>2100</v>
      </c>
      <c r="Q631" s="62">
        <v>1173</v>
      </c>
      <c r="R631" s="62">
        <v>1371</v>
      </c>
      <c r="S631" s="62">
        <v>664</v>
      </c>
      <c r="T631" s="62">
        <v>915</v>
      </c>
      <c r="U631" s="62">
        <v>277</v>
      </c>
      <c r="V631" s="62">
        <v>259</v>
      </c>
      <c r="W631" s="62">
        <v>14302</v>
      </c>
      <c r="X631" s="62">
        <v>12166</v>
      </c>
      <c r="Y631" s="62">
        <v>9029</v>
      </c>
      <c r="Z631" s="62">
        <v>7350</v>
      </c>
      <c r="AA631" s="62">
        <v>5766</v>
      </c>
      <c r="AB631" s="62">
        <v>5356</v>
      </c>
      <c r="AC631" s="62">
        <v>5384</v>
      </c>
      <c r="AD631" s="62">
        <v>3932</v>
      </c>
      <c r="AE631" s="62">
        <v>3661</v>
      </c>
      <c r="AF631" s="62">
        <v>2158</v>
      </c>
      <c r="AG631" s="62">
        <v>2468</v>
      </c>
      <c r="AH631" s="62">
        <v>1292</v>
      </c>
      <c r="AI631" s="62">
        <v>1612</v>
      </c>
      <c r="AJ631" s="62">
        <v>737</v>
      </c>
      <c r="AK631" s="62">
        <v>927</v>
      </c>
      <c r="AL631" s="62">
        <v>345</v>
      </c>
      <c r="AM631" s="62">
        <v>265</v>
      </c>
      <c r="AN631" s="61">
        <f t="shared" si="10"/>
        <v>149102</v>
      </c>
    </row>
    <row r="632" spans="1:40" hidden="1" x14ac:dyDescent="0.25">
      <c r="A632" s="61" t="s">
        <v>657</v>
      </c>
      <c r="B632" s="61" t="s">
        <v>665</v>
      </c>
      <c r="C632" s="61" t="s">
        <v>1679</v>
      </c>
      <c r="D632" s="62">
        <v>74120</v>
      </c>
      <c r="E632" s="62">
        <v>74886</v>
      </c>
      <c r="F632" s="62">
        <v>14714</v>
      </c>
      <c r="G632" s="62">
        <v>11213</v>
      </c>
      <c r="H632" s="62">
        <v>7627</v>
      </c>
      <c r="I632" s="62">
        <v>7777</v>
      </c>
      <c r="J632" s="62">
        <v>6692</v>
      </c>
      <c r="K632" s="62">
        <v>6039</v>
      </c>
      <c r="L632" s="62">
        <v>5118</v>
      </c>
      <c r="M632" s="62">
        <v>3620</v>
      </c>
      <c r="N632" s="62">
        <v>3250</v>
      </c>
      <c r="O632" s="62">
        <v>1842</v>
      </c>
      <c r="P632" s="62">
        <v>2159</v>
      </c>
      <c r="Q632" s="62">
        <v>1050</v>
      </c>
      <c r="R632" s="62">
        <v>1285</v>
      </c>
      <c r="S632" s="62">
        <v>576</v>
      </c>
      <c r="T632" s="62">
        <v>618</v>
      </c>
      <c r="U632" s="62">
        <v>244</v>
      </c>
      <c r="V632" s="62">
        <v>296</v>
      </c>
      <c r="W632" s="62">
        <v>16488</v>
      </c>
      <c r="X632" s="62">
        <v>12191</v>
      </c>
      <c r="Y632" s="62">
        <v>8519</v>
      </c>
      <c r="Z632" s="62">
        <v>6692</v>
      </c>
      <c r="AA632" s="62">
        <v>4611</v>
      </c>
      <c r="AB632" s="62">
        <v>4737</v>
      </c>
      <c r="AC632" s="62">
        <v>4788</v>
      </c>
      <c r="AD632" s="62">
        <v>4223</v>
      </c>
      <c r="AE632" s="62">
        <v>3380</v>
      </c>
      <c r="AF632" s="62">
        <v>2394</v>
      </c>
      <c r="AG632" s="62">
        <v>2174</v>
      </c>
      <c r="AH632" s="62">
        <v>1415</v>
      </c>
      <c r="AI632" s="62">
        <v>1355</v>
      </c>
      <c r="AJ632" s="62">
        <v>692</v>
      </c>
      <c r="AK632" s="62">
        <v>665</v>
      </c>
      <c r="AL632" s="62">
        <v>330</v>
      </c>
      <c r="AM632" s="62">
        <v>232</v>
      </c>
      <c r="AN632" s="61">
        <f t="shared" si="10"/>
        <v>149006</v>
      </c>
    </row>
    <row r="633" spans="1:40" hidden="1" x14ac:dyDescent="0.25">
      <c r="A633" s="61" t="s">
        <v>395</v>
      </c>
      <c r="B633" s="61" t="s">
        <v>402</v>
      </c>
      <c r="C633" s="61" t="s">
        <v>1341</v>
      </c>
      <c r="D633" s="62">
        <v>71707</v>
      </c>
      <c r="E633" s="62">
        <v>75802</v>
      </c>
      <c r="F633" s="62">
        <v>14486</v>
      </c>
      <c r="G633" s="62">
        <v>10966</v>
      </c>
      <c r="H633" s="62">
        <v>8673</v>
      </c>
      <c r="I633" s="62">
        <v>7402</v>
      </c>
      <c r="J633" s="62">
        <v>6098</v>
      </c>
      <c r="K633" s="62">
        <v>5241</v>
      </c>
      <c r="L633" s="62">
        <v>4375</v>
      </c>
      <c r="M633" s="62">
        <v>3464</v>
      </c>
      <c r="N633" s="62">
        <v>3016</v>
      </c>
      <c r="O633" s="62">
        <v>2030</v>
      </c>
      <c r="P633" s="62">
        <v>1933</v>
      </c>
      <c r="Q633" s="62">
        <v>1116</v>
      </c>
      <c r="R633" s="62">
        <v>1154</v>
      </c>
      <c r="S633" s="62">
        <v>615</v>
      </c>
      <c r="T633" s="62">
        <v>593</v>
      </c>
      <c r="U633" s="62">
        <v>295</v>
      </c>
      <c r="V633" s="62">
        <v>250</v>
      </c>
      <c r="W633" s="62">
        <v>15335</v>
      </c>
      <c r="X633" s="62">
        <v>12490</v>
      </c>
      <c r="Y633" s="62">
        <v>9525</v>
      </c>
      <c r="Z633" s="62">
        <v>7814</v>
      </c>
      <c r="AA633" s="62">
        <v>5735</v>
      </c>
      <c r="AB633" s="62">
        <v>4924</v>
      </c>
      <c r="AC633" s="62">
        <v>4460</v>
      </c>
      <c r="AD633" s="62">
        <v>3820</v>
      </c>
      <c r="AE633" s="62">
        <v>3148</v>
      </c>
      <c r="AF633" s="62">
        <v>2377</v>
      </c>
      <c r="AG633" s="62">
        <v>2097</v>
      </c>
      <c r="AH633" s="62">
        <v>1097</v>
      </c>
      <c r="AI633" s="62">
        <v>1242</v>
      </c>
      <c r="AJ633" s="62">
        <v>600</v>
      </c>
      <c r="AK633" s="62">
        <v>583</v>
      </c>
      <c r="AL633" s="62">
        <v>278</v>
      </c>
      <c r="AM633" s="62">
        <v>277</v>
      </c>
      <c r="AN633" s="61">
        <f t="shared" si="10"/>
        <v>147509</v>
      </c>
    </row>
    <row r="634" spans="1:40" hidden="1" x14ac:dyDescent="0.25">
      <c r="A634" s="61" t="s">
        <v>282</v>
      </c>
      <c r="B634" s="61" t="s">
        <v>301</v>
      </c>
      <c r="C634" s="61" t="s">
        <v>1810</v>
      </c>
      <c r="D634" s="62">
        <v>74015</v>
      </c>
      <c r="E634" s="62">
        <v>73480</v>
      </c>
      <c r="F634" s="62">
        <v>7494</v>
      </c>
      <c r="G634" s="62">
        <v>8201</v>
      </c>
      <c r="H634" s="62">
        <v>9789</v>
      </c>
      <c r="I634" s="62">
        <v>8927</v>
      </c>
      <c r="J634" s="62">
        <v>6415</v>
      </c>
      <c r="K634" s="62">
        <v>5187</v>
      </c>
      <c r="L634" s="62">
        <v>4593</v>
      </c>
      <c r="M634" s="62">
        <v>4480</v>
      </c>
      <c r="N634" s="62">
        <v>3827</v>
      </c>
      <c r="O634" s="62">
        <v>3642</v>
      </c>
      <c r="P634" s="62">
        <v>2630</v>
      </c>
      <c r="Q634" s="62">
        <v>2736</v>
      </c>
      <c r="R634" s="62">
        <v>1889</v>
      </c>
      <c r="S634" s="62">
        <v>2020</v>
      </c>
      <c r="T634" s="62">
        <v>1069</v>
      </c>
      <c r="U634" s="62">
        <v>779</v>
      </c>
      <c r="V634" s="62">
        <v>337</v>
      </c>
      <c r="W634" s="62">
        <v>7864</v>
      </c>
      <c r="X634" s="62">
        <v>8758</v>
      </c>
      <c r="Y634" s="62">
        <v>9986</v>
      </c>
      <c r="Z634" s="62">
        <v>9594</v>
      </c>
      <c r="AA634" s="62">
        <v>7154</v>
      </c>
      <c r="AB634" s="62">
        <v>5236</v>
      </c>
      <c r="AC634" s="62">
        <v>4182</v>
      </c>
      <c r="AD634" s="62">
        <v>3820</v>
      </c>
      <c r="AE634" s="62">
        <v>3565</v>
      </c>
      <c r="AF634" s="62">
        <v>3246</v>
      </c>
      <c r="AG634" s="62">
        <v>2488</v>
      </c>
      <c r="AH634" s="62">
        <v>2366</v>
      </c>
      <c r="AI634" s="62">
        <v>1539</v>
      </c>
      <c r="AJ634" s="62">
        <v>1603</v>
      </c>
      <c r="AK634" s="62">
        <v>999</v>
      </c>
      <c r="AL634" s="62">
        <v>731</v>
      </c>
      <c r="AM634" s="62">
        <v>349</v>
      </c>
      <c r="AN634" s="61">
        <f t="shared" si="10"/>
        <v>147495</v>
      </c>
    </row>
    <row r="635" spans="1:40" hidden="1" x14ac:dyDescent="0.25">
      <c r="A635" s="61" t="s">
        <v>240</v>
      </c>
      <c r="B635" s="61" t="s">
        <v>251</v>
      </c>
      <c r="C635" s="61" t="s">
        <v>1122</v>
      </c>
      <c r="D635" s="62">
        <v>72997</v>
      </c>
      <c r="E635" s="62">
        <v>74270</v>
      </c>
      <c r="F635" s="62">
        <v>8538</v>
      </c>
      <c r="G635" s="62">
        <v>9287</v>
      </c>
      <c r="H635" s="62">
        <v>9502</v>
      </c>
      <c r="I635" s="62">
        <v>8434</v>
      </c>
      <c r="J635" s="62">
        <v>6157</v>
      </c>
      <c r="K635" s="62">
        <v>5219</v>
      </c>
      <c r="L635" s="62">
        <v>4644</v>
      </c>
      <c r="M635" s="62">
        <v>4681</v>
      </c>
      <c r="N635" s="62">
        <v>3711</v>
      </c>
      <c r="O635" s="62">
        <v>3441</v>
      </c>
      <c r="P635" s="62">
        <v>2396</v>
      </c>
      <c r="Q635" s="62">
        <v>2420</v>
      </c>
      <c r="R635" s="62">
        <v>1771</v>
      </c>
      <c r="S635" s="62">
        <v>1141</v>
      </c>
      <c r="T635" s="62">
        <v>944</v>
      </c>
      <c r="U635" s="62">
        <v>403</v>
      </c>
      <c r="V635" s="62">
        <v>308</v>
      </c>
      <c r="W635" s="62">
        <v>9027</v>
      </c>
      <c r="X635" s="62">
        <v>9949</v>
      </c>
      <c r="Y635" s="62">
        <v>10040</v>
      </c>
      <c r="Z635" s="62">
        <v>9342</v>
      </c>
      <c r="AA635" s="62">
        <v>7334</v>
      </c>
      <c r="AB635" s="62">
        <v>5355</v>
      </c>
      <c r="AC635" s="62">
        <v>4294</v>
      </c>
      <c r="AD635" s="62">
        <v>3867</v>
      </c>
      <c r="AE635" s="62">
        <v>3626</v>
      </c>
      <c r="AF635" s="62">
        <v>3166</v>
      </c>
      <c r="AG635" s="62">
        <v>2627</v>
      </c>
      <c r="AH635" s="62">
        <v>1639</v>
      </c>
      <c r="AI635" s="62">
        <v>1776</v>
      </c>
      <c r="AJ635" s="62">
        <v>860</v>
      </c>
      <c r="AK635" s="62">
        <v>787</v>
      </c>
      <c r="AL635" s="62">
        <v>345</v>
      </c>
      <c r="AM635" s="62">
        <v>236</v>
      </c>
      <c r="AN635" s="61">
        <f t="shared" si="10"/>
        <v>147267</v>
      </c>
    </row>
    <row r="636" spans="1:40" hidden="1" x14ac:dyDescent="0.25">
      <c r="A636" s="61" t="s">
        <v>512</v>
      </c>
      <c r="B636" s="61" t="s">
        <v>521</v>
      </c>
      <c r="C636" s="61" t="s">
        <v>1422</v>
      </c>
      <c r="D636" s="62">
        <v>73704</v>
      </c>
      <c r="E636" s="62">
        <v>73397</v>
      </c>
      <c r="F636" s="62">
        <v>14090</v>
      </c>
      <c r="G636" s="62">
        <v>11349</v>
      </c>
      <c r="H636" s="62">
        <v>8872</v>
      </c>
      <c r="I636" s="62">
        <v>8426</v>
      </c>
      <c r="J636" s="62">
        <v>6878</v>
      </c>
      <c r="K636" s="62">
        <v>5834</v>
      </c>
      <c r="L636" s="62">
        <v>4473</v>
      </c>
      <c r="M636" s="62">
        <v>3330</v>
      </c>
      <c r="N636" s="62">
        <v>2624</v>
      </c>
      <c r="O636" s="62">
        <v>1996</v>
      </c>
      <c r="P636" s="62">
        <v>1511</v>
      </c>
      <c r="Q636" s="62">
        <v>1247</v>
      </c>
      <c r="R636" s="62">
        <v>1050</v>
      </c>
      <c r="S636" s="62">
        <v>771</v>
      </c>
      <c r="T636" s="62">
        <v>548</v>
      </c>
      <c r="U636" s="62">
        <v>375</v>
      </c>
      <c r="V636" s="62">
        <v>330</v>
      </c>
      <c r="W636" s="62">
        <v>14204</v>
      </c>
      <c r="X636" s="62">
        <v>11889</v>
      </c>
      <c r="Y636" s="62">
        <v>8952</v>
      </c>
      <c r="Z636" s="62">
        <v>7225</v>
      </c>
      <c r="AA636" s="62">
        <v>5515</v>
      </c>
      <c r="AB636" s="62">
        <v>5445</v>
      </c>
      <c r="AC636" s="62">
        <v>4890</v>
      </c>
      <c r="AD636" s="62">
        <v>4107</v>
      </c>
      <c r="AE636" s="62">
        <v>3045</v>
      </c>
      <c r="AF636" s="62">
        <v>2277</v>
      </c>
      <c r="AG636" s="62">
        <v>1818</v>
      </c>
      <c r="AH636" s="62">
        <v>1159</v>
      </c>
      <c r="AI636" s="62">
        <v>931</v>
      </c>
      <c r="AJ636" s="62">
        <v>688</v>
      </c>
      <c r="AK636" s="62">
        <v>583</v>
      </c>
      <c r="AL636" s="62">
        <v>350</v>
      </c>
      <c r="AM636" s="62">
        <v>319</v>
      </c>
      <c r="AN636" s="61">
        <f t="shared" si="10"/>
        <v>147101</v>
      </c>
    </row>
    <row r="637" spans="1:40" hidden="1" x14ac:dyDescent="0.25">
      <c r="A637" s="61" t="s">
        <v>395</v>
      </c>
      <c r="B637" s="61" t="s">
        <v>396</v>
      </c>
      <c r="C637" s="61" t="s">
        <v>1310</v>
      </c>
      <c r="D637" s="62">
        <v>75187</v>
      </c>
      <c r="E637" s="62">
        <v>71480</v>
      </c>
      <c r="F637" s="62">
        <v>14702</v>
      </c>
      <c r="G637" s="62">
        <v>11943</v>
      </c>
      <c r="H637" s="62">
        <v>9582</v>
      </c>
      <c r="I637" s="62">
        <v>8898</v>
      </c>
      <c r="J637" s="62">
        <v>6740</v>
      </c>
      <c r="K637" s="62">
        <v>5230</v>
      </c>
      <c r="L637" s="62">
        <v>4299</v>
      </c>
      <c r="M637" s="62">
        <v>3080</v>
      </c>
      <c r="N637" s="62">
        <v>2935</v>
      </c>
      <c r="O637" s="62">
        <v>1826</v>
      </c>
      <c r="P637" s="62">
        <v>1844</v>
      </c>
      <c r="Q637" s="62">
        <v>1032</v>
      </c>
      <c r="R637" s="62">
        <v>1194</v>
      </c>
      <c r="S637" s="62">
        <v>632</v>
      </c>
      <c r="T637" s="62">
        <v>678</v>
      </c>
      <c r="U637" s="62">
        <v>252</v>
      </c>
      <c r="V637" s="62">
        <v>320</v>
      </c>
      <c r="W637" s="62">
        <v>15285</v>
      </c>
      <c r="X637" s="62">
        <v>11885</v>
      </c>
      <c r="Y637" s="62">
        <v>8388</v>
      </c>
      <c r="Z637" s="62">
        <v>6379</v>
      </c>
      <c r="AA637" s="62">
        <v>4712</v>
      </c>
      <c r="AB637" s="62">
        <v>4777</v>
      </c>
      <c r="AC637" s="62">
        <v>4786</v>
      </c>
      <c r="AD637" s="62">
        <v>3643</v>
      </c>
      <c r="AE637" s="62">
        <v>3175</v>
      </c>
      <c r="AF637" s="62">
        <v>2009</v>
      </c>
      <c r="AG637" s="62">
        <v>2040</v>
      </c>
      <c r="AH637" s="62">
        <v>1260</v>
      </c>
      <c r="AI637" s="62">
        <v>1184</v>
      </c>
      <c r="AJ637" s="62">
        <v>620</v>
      </c>
      <c r="AK637" s="62">
        <v>710</v>
      </c>
      <c r="AL637" s="62">
        <v>332</v>
      </c>
      <c r="AM637" s="62">
        <v>295</v>
      </c>
      <c r="AN637" s="61">
        <f t="shared" si="10"/>
        <v>146667</v>
      </c>
    </row>
    <row r="638" spans="1:40" hidden="1" x14ac:dyDescent="0.25">
      <c r="A638" s="61" t="s">
        <v>657</v>
      </c>
      <c r="B638" s="61" t="s">
        <v>672</v>
      </c>
      <c r="C638" s="61" t="s">
        <v>1372</v>
      </c>
      <c r="D638" s="62">
        <v>71700</v>
      </c>
      <c r="E638" s="62">
        <v>74703</v>
      </c>
      <c r="F638" s="62">
        <v>14098</v>
      </c>
      <c r="G638" s="62">
        <v>11322</v>
      </c>
      <c r="H638" s="62">
        <v>8248</v>
      </c>
      <c r="I638" s="62">
        <v>7317</v>
      </c>
      <c r="J638" s="62">
        <v>6201</v>
      </c>
      <c r="K638" s="62">
        <v>5632</v>
      </c>
      <c r="L638" s="62">
        <v>4812</v>
      </c>
      <c r="M638" s="62">
        <v>3407</v>
      </c>
      <c r="N638" s="62">
        <v>3033</v>
      </c>
      <c r="O638" s="62">
        <v>1636</v>
      </c>
      <c r="P638" s="62">
        <v>1886</v>
      </c>
      <c r="Q638" s="62">
        <v>957</v>
      </c>
      <c r="R638" s="62">
        <v>1237</v>
      </c>
      <c r="S638" s="62">
        <v>552</v>
      </c>
      <c r="T638" s="62">
        <v>820</v>
      </c>
      <c r="U638" s="62">
        <v>288</v>
      </c>
      <c r="V638" s="62">
        <v>254</v>
      </c>
      <c r="W638" s="62">
        <v>15361</v>
      </c>
      <c r="X638" s="62">
        <v>12299</v>
      </c>
      <c r="Y638" s="62">
        <v>9279</v>
      </c>
      <c r="Z638" s="62">
        <v>7094</v>
      </c>
      <c r="AA638" s="62">
        <v>5014</v>
      </c>
      <c r="AB638" s="62">
        <v>4559</v>
      </c>
      <c r="AC638" s="62">
        <v>4560</v>
      </c>
      <c r="AD638" s="62">
        <v>3945</v>
      </c>
      <c r="AE638" s="62">
        <v>3543</v>
      </c>
      <c r="AF638" s="62">
        <v>2390</v>
      </c>
      <c r="AG638" s="62">
        <v>2132</v>
      </c>
      <c r="AH638" s="62">
        <v>1325</v>
      </c>
      <c r="AI638" s="62">
        <v>1363</v>
      </c>
      <c r="AJ638" s="62">
        <v>647</v>
      </c>
      <c r="AK638" s="62">
        <v>684</v>
      </c>
      <c r="AL638" s="62">
        <v>280</v>
      </c>
      <c r="AM638" s="62">
        <v>228</v>
      </c>
      <c r="AN638" s="61">
        <f t="shared" si="10"/>
        <v>146403</v>
      </c>
    </row>
    <row r="639" spans="1:40" hidden="1" x14ac:dyDescent="0.25">
      <c r="A639" s="61" t="s">
        <v>305</v>
      </c>
      <c r="B639" s="61" t="s">
        <v>316</v>
      </c>
      <c r="C639" s="61" t="s">
        <v>1274</v>
      </c>
      <c r="D639" s="62">
        <v>69944</v>
      </c>
      <c r="E639" s="62">
        <v>76340</v>
      </c>
      <c r="F639" s="62">
        <v>14044</v>
      </c>
      <c r="G639" s="62">
        <v>10554</v>
      </c>
      <c r="H639" s="62">
        <v>8583</v>
      </c>
      <c r="I639" s="62">
        <v>7451</v>
      </c>
      <c r="J639" s="62">
        <v>6049</v>
      </c>
      <c r="K639" s="62">
        <v>5037</v>
      </c>
      <c r="L639" s="62">
        <v>4224</v>
      </c>
      <c r="M639" s="62">
        <v>3275</v>
      </c>
      <c r="N639" s="62">
        <v>2823</v>
      </c>
      <c r="O639" s="62">
        <v>1926</v>
      </c>
      <c r="P639" s="62">
        <v>1962</v>
      </c>
      <c r="Q639" s="62">
        <v>1039</v>
      </c>
      <c r="R639" s="62">
        <v>1129</v>
      </c>
      <c r="S639" s="62">
        <v>525</v>
      </c>
      <c r="T639" s="62">
        <v>693</v>
      </c>
      <c r="U639" s="62">
        <v>279</v>
      </c>
      <c r="V639" s="62">
        <v>351</v>
      </c>
      <c r="W639" s="62">
        <v>15016</v>
      </c>
      <c r="X639" s="62">
        <v>11613</v>
      </c>
      <c r="Y639" s="62">
        <v>9955</v>
      </c>
      <c r="Z639" s="62">
        <v>8419</v>
      </c>
      <c r="AA639" s="62">
        <v>6254</v>
      </c>
      <c r="AB639" s="62">
        <v>5227</v>
      </c>
      <c r="AC639" s="62">
        <v>4579</v>
      </c>
      <c r="AD639" s="62">
        <v>3823</v>
      </c>
      <c r="AE639" s="62">
        <v>3141</v>
      </c>
      <c r="AF639" s="62">
        <v>2344</v>
      </c>
      <c r="AG639" s="62">
        <v>1955</v>
      </c>
      <c r="AH639" s="62">
        <v>1117</v>
      </c>
      <c r="AI639" s="62">
        <v>1073</v>
      </c>
      <c r="AJ639" s="62">
        <v>641</v>
      </c>
      <c r="AK639" s="62">
        <v>714</v>
      </c>
      <c r="AL639" s="62">
        <v>219</v>
      </c>
      <c r="AM639" s="62">
        <v>250</v>
      </c>
      <c r="AN639" s="61">
        <f t="shared" si="10"/>
        <v>146284</v>
      </c>
    </row>
    <row r="640" spans="1:40" hidden="1" x14ac:dyDescent="0.25">
      <c r="A640" s="61" t="s">
        <v>221</v>
      </c>
      <c r="B640" s="61" t="s">
        <v>225</v>
      </c>
      <c r="C640" s="61" t="s">
        <v>1603</v>
      </c>
      <c r="D640" s="62">
        <v>72833</v>
      </c>
      <c r="E640" s="62">
        <v>73446</v>
      </c>
      <c r="F640" s="62">
        <v>8454</v>
      </c>
      <c r="G640" s="62">
        <v>8145</v>
      </c>
      <c r="H640" s="62">
        <v>9244</v>
      </c>
      <c r="I640" s="62">
        <v>9005</v>
      </c>
      <c r="J640" s="62">
        <v>6935</v>
      </c>
      <c r="K640" s="62">
        <v>4933</v>
      </c>
      <c r="L640" s="62">
        <v>4011</v>
      </c>
      <c r="M640" s="62">
        <v>3806</v>
      </c>
      <c r="N640" s="62">
        <v>3385</v>
      </c>
      <c r="O640" s="62">
        <v>3358</v>
      </c>
      <c r="P640" s="62">
        <v>2579</v>
      </c>
      <c r="Q640" s="62">
        <v>2681</v>
      </c>
      <c r="R640" s="62">
        <v>1882</v>
      </c>
      <c r="S640" s="62">
        <v>1781</v>
      </c>
      <c r="T640" s="62">
        <v>1141</v>
      </c>
      <c r="U640" s="62">
        <v>1013</v>
      </c>
      <c r="V640" s="62">
        <v>480</v>
      </c>
      <c r="W640" s="62">
        <v>8863</v>
      </c>
      <c r="X640" s="62">
        <v>8433</v>
      </c>
      <c r="Y640" s="62">
        <v>9883</v>
      </c>
      <c r="Z640" s="62">
        <v>10011</v>
      </c>
      <c r="AA640" s="62">
        <v>8454</v>
      </c>
      <c r="AB640" s="62">
        <v>6063</v>
      </c>
      <c r="AC640" s="62">
        <v>4171</v>
      </c>
      <c r="AD640" s="62">
        <v>3457</v>
      </c>
      <c r="AE640" s="62">
        <v>2801</v>
      </c>
      <c r="AF640" s="62">
        <v>2771</v>
      </c>
      <c r="AG640" s="62">
        <v>2133</v>
      </c>
      <c r="AH640" s="62">
        <v>2093</v>
      </c>
      <c r="AI640" s="62">
        <v>1392</v>
      </c>
      <c r="AJ640" s="62">
        <v>1176</v>
      </c>
      <c r="AK640" s="62">
        <v>804</v>
      </c>
      <c r="AL640" s="62">
        <v>626</v>
      </c>
      <c r="AM640" s="62">
        <v>315</v>
      </c>
      <c r="AN640" s="61">
        <f t="shared" si="10"/>
        <v>146279</v>
      </c>
    </row>
    <row r="641" spans="1:40" hidden="1" x14ac:dyDescent="0.25">
      <c r="A641" s="61" t="s">
        <v>138</v>
      </c>
      <c r="B641" s="61" t="s">
        <v>150</v>
      </c>
      <c r="C641" s="61" t="s">
        <v>1256</v>
      </c>
      <c r="D641" s="62">
        <v>74348</v>
      </c>
      <c r="E641" s="62">
        <v>71771</v>
      </c>
      <c r="F641" s="62">
        <v>13825</v>
      </c>
      <c r="G641" s="62">
        <v>11150</v>
      </c>
      <c r="H641" s="62">
        <v>8035</v>
      </c>
      <c r="I641" s="62">
        <v>7475</v>
      </c>
      <c r="J641" s="62">
        <v>6278</v>
      </c>
      <c r="K641" s="62">
        <v>5302</v>
      </c>
      <c r="L641" s="62">
        <v>4090</v>
      </c>
      <c r="M641" s="62">
        <v>3118</v>
      </c>
      <c r="N641" s="62">
        <v>3080</v>
      </c>
      <c r="O641" s="62">
        <v>2257</v>
      </c>
      <c r="P641" s="62">
        <v>2404</v>
      </c>
      <c r="Q641" s="62">
        <v>1744</v>
      </c>
      <c r="R641" s="62">
        <v>1911</v>
      </c>
      <c r="S641" s="62">
        <v>1219</v>
      </c>
      <c r="T641" s="62">
        <v>1328</v>
      </c>
      <c r="U641" s="62">
        <v>600</v>
      </c>
      <c r="V641" s="62">
        <v>532</v>
      </c>
      <c r="W641" s="62">
        <v>14942</v>
      </c>
      <c r="X641" s="62">
        <v>11339</v>
      </c>
      <c r="Y641" s="62">
        <v>8199</v>
      </c>
      <c r="Z641" s="62">
        <v>6940</v>
      </c>
      <c r="AA641" s="62">
        <v>5358</v>
      </c>
      <c r="AB641" s="62">
        <v>4939</v>
      </c>
      <c r="AC641" s="62">
        <v>4383</v>
      </c>
      <c r="AD641" s="62">
        <v>3738</v>
      </c>
      <c r="AE641" s="62">
        <v>2865</v>
      </c>
      <c r="AF641" s="62">
        <v>2045</v>
      </c>
      <c r="AG641" s="62">
        <v>1759</v>
      </c>
      <c r="AH641" s="62">
        <v>1306</v>
      </c>
      <c r="AI641" s="62">
        <v>1155</v>
      </c>
      <c r="AJ641" s="62">
        <v>913</v>
      </c>
      <c r="AK641" s="62">
        <v>899</v>
      </c>
      <c r="AL641" s="62">
        <v>492</v>
      </c>
      <c r="AM641" s="62">
        <v>499</v>
      </c>
      <c r="AN641" s="61">
        <f t="shared" si="10"/>
        <v>146119</v>
      </c>
    </row>
    <row r="642" spans="1:40" hidden="1" x14ac:dyDescent="0.25">
      <c r="A642" s="61" t="s">
        <v>221</v>
      </c>
      <c r="B642" s="61" t="s">
        <v>224</v>
      </c>
      <c r="C642" s="61" t="s">
        <v>1603</v>
      </c>
      <c r="D642" s="62">
        <v>73020</v>
      </c>
      <c r="E642" s="62">
        <v>73093</v>
      </c>
      <c r="F642" s="62">
        <v>8526</v>
      </c>
      <c r="G642" s="62">
        <v>8701</v>
      </c>
      <c r="H642" s="62">
        <v>9133</v>
      </c>
      <c r="I642" s="62">
        <v>8566</v>
      </c>
      <c r="J642" s="62">
        <v>6240</v>
      </c>
      <c r="K642" s="62">
        <v>4988</v>
      </c>
      <c r="L642" s="62">
        <v>4361</v>
      </c>
      <c r="M642" s="62">
        <v>4312</v>
      </c>
      <c r="N642" s="62">
        <v>3584</v>
      </c>
      <c r="O642" s="62">
        <v>3413</v>
      </c>
      <c r="P642" s="62">
        <v>2539</v>
      </c>
      <c r="Q642" s="62">
        <v>2825</v>
      </c>
      <c r="R642" s="62">
        <v>1591</v>
      </c>
      <c r="S642" s="62">
        <v>1783</v>
      </c>
      <c r="T642" s="62">
        <v>1076</v>
      </c>
      <c r="U642" s="62">
        <v>907</v>
      </c>
      <c r="V642" s="62">
        <v>475</v>
      </c>
      <c r="W642" s="62">
        <v>8956</v>
      </c>
      <c r="X642" s="62">
        <v>9351</v>
      </c>
      <c r="Y642" s="62">
        <v>9557</v>
      </c>
      <c r="Z642" s="62">
        <v>9451</v>
      </c>
      <c r="AA642" s="62">
        <v>7284</v>
      </c>
      <c r="AB642" s="62">
        <v>5369</v>
      </c>
      <c r="AC642" s="62">
        <v>4198</v>
      </c>
      <c r="AD642" s="62">
        <v>3703</v>
      </c>
      <c r="AE642" s="62">
        <v>3276</v>
      </c>
      <c r="AF642" s="62">
        <v>3080</v>
      </c>
      <c r="AG642" s="62">
        <v>2189</v>
      </c>
      <c r="AH642" s="62">
        <v>2228</v>
      </c>
      <c r="AI642" s="62">
        <v>1204</v>
      </c>
      <c r="AJ642" s="62">
        <v>1460</v>
      </c>
      <c r="AK642" s="62">
        <v>797</v>
      </c>
      <c r="AL642" s="62">
        <v>636</v>
      </c>
      <c r="AM642" s="62">
        <v>354</v>
      </c>
      <c r="AN642" s="61">
        <f t="shared" ref="AN642:AN705" si="11">SUM(F642:AM642)</f>
        <v>146113</v>
      </c>
    </row>
    <row r="643" spans="1:40" hidden="1" x14ac:dyDescent="0.25">
      <c r="A643" s="61" t="s">
        <v>330</v>
      </c>
      <c r="B643" s="61" t="s">
        <v>341</v>
      </c>
      <c r="C643" s="61" t="s">
        <v>1383</v>
      </c>
      <c r="D643" s="62">
        <v>73256</v>
      </c>
      <c r="E643" s="62">
        <v>72485</v>
      </c>
      <c r="F643" s="62">
        <v>13149</v>
      </c>
      <c r="G643" s="62">
        <v>11469</v>
      </c>
      <c r="H643" s="62">
        <v>9337</v>
      </c>
      <c r="I643" s="62">
        <v>7846</v>
      </c>
      <c r="J643" s="62">
        <v>6108</v>
      </c>
      <c r="K643" s="62">
        <v>5537</v>
      </c>
      <c r="L643" s="62">
        <v>4162</v>
      </c>
      <c r="M643" s="62">
        <v>3446</v>
      </c>
      <c r="N643" s="62">
        <v>2646</v>
      </c>
      <c r="O643" s="62">
        <v>2213</v>
      </c>
      <c r="P643" s="62">
        <v>1747</v>
      </c>
      <c r="Q643" s="62">
        <v>1581</v>
      </c>
      <c r="R643" s="62">
        <v>1103</v>
      </c>
      <c r="S643" s="62">
        <v>1070</v>
      </c>
      <c r="T643" s="62">
        <v>770</v>
      </c>
      <c r="U643" s="62">
        <v>629</v>
      </c>
      <c r="V643" s="62">
        <v>443</v>
      </c>
      <c r="W643" s="62">
        <v>12961</v>
      </c>
      <c r="X643" s="62">
        <v>11415</v>
      </c>
      <c r="Y643" s="62">
        <v>9514</v>
      </c>
      <c r="Z643" s="62">
        <v>8179</v>
      </c>
      <c r="AA643" s="62">
        <v>5819</v>
      </c>
      <c r="AB643" s="62">
        <v>5227</v>
      </c>
      <c r="AC643" s="62">
        <v>4401</v>
      </c>
      <c r="AD643" s="62">
        <v>4021</v>
      </c>
      <c r="AE643" s="62">
        <v>2725</v>
      </c>
      <c r="AF643" s="62">
        <v>2265</v>
      </c>
      <c r="AG643" s="62">
        <v>1365</v>
      </c>
      <c r="AH643" s="62">
        <v>1448</v>
      </c>
      <c r="AI643" s="62">
        <v>766</v>
      </c>
      <c r="AJ643" s="62">
        <v>946</v>
      </c>
      <c r="AK643" s="62">
        <v>548</v>
      </c>
      <c r="AL643" s="62">
        <v>537</v>
      </c>
      <c r="AM643" s="62">
        <v>348</v>
      </c>
      <c r="AN643" s="61">
        <f t="shared" si="11"/>
        <v>145741</v>
      </c>
    </row>
    <row r="644" spans="1:40" hidden="1" x14ac:dyDescent="0.25">
      <c r="A644" s="61" t="s">
        <v>138</v>
      </c>
      <c r="B644" s="61" t="s">
        <v>140</v>
      </c>
      <c r="C644" s="61" t="s">
        <v>1256</v>
      </c>
      <c r="D644" s="62">
        <v>71540</v>
      </c>
      <c r="E644" s="62">
        <v>73691</v>
      </c>
      <c r="F644" s="62">
        <v>12905</v>
      </c>
      <c r="G644" s="62">
        <v>10327</v>
      </c>
      <c r="H644" s="62">
        <v>9008</v>
      </c>
      <c r="I644" s="62">
        <v>7762</v>
      </c>
      <c r="J644" s="62">
        <v>6014</v>
      </c>
      <c r="K644" s="62">
        <v>5201</v>
      </c>
      <c r="L644" s="62">
        <v>4317</v>
      </c>
      <c r="M644" s="62">
        <v>3487</v>
      </c>
      <c r="N644" s="62">
        <v>3015</v>
      </c>
      <c r="O644" s="62">
        <v>2283</v>
      </c>
      <c r="P644" s="62">
        <v>1985</v>
      </c>
      <c r="Q644" s="62">
        <v>1475</v>
      </c>
      <c r="R644" s="62">
        <v>1281</v>
      </c>
      <c r="S644" s="62">
        <v>1040</v>
      </c>
      <c r="T644" s="62">
        <v>703</v>
      </c>
      <c r="U644" s="62">
        <v>460</v>
      </c>
      <c r="V644" s="62">
        <v>277</v>
      </c>
      <c r="W644" s="62">
        <v>13696</v>
      </c>
      <c r="X644" s="62">
        <v>11006</v>
      </c>
      <c r="Y644" s="62">
        <v>9504</v>
      </c>
      <c r="Z644" s="62">
        <v>8314</v>
      </c>
      <c r="AA644" s="62">
        <v>6034</v>
      </c>
      <c r="AB644" s="62">
        <v>5030</v>
      </c>
      <c r="AC644" s="62">
        <v>4438</v>
      </c>
      <c r="AD644" s="62">
        <v>3841</v>
      </c>
      <c r="AE644" s="62">
        <v>3059</v>
      </c>
      <c r="AF644" s="62">
        <v>2393</v>
      </c>
      <c r="AG644" s="62">
        <v>1881</v>
      </c>
      <c r="AH644" s="62">
        <v>1370</v>
      </c>
      <c r="AI644" s="62">
        <v>1011</v>
      </c>
      <c r="AJ644" s="62">
        <v>786</v>
      </c>
      <c r="AK644" s="62">
        <v>662</v>
      </c>
      <c r="AL644" s="62">
        <v>404</v>
      </c>
      <c r="AM644" s="62">
        <v>262</v>
      </c>
      <c r="AN644" s="61">
        <f t="shared" si="11"/>
        <v>145231</v>
      </c>
    </row>
    <row r="645" spans="1:40" hidden="1" x14ac:dyDescent="0.25">
      <c r="A645" s="61" t="s">
        <v>305</v>
      </c>
      <c r="B645" s="61" t="s">
        <v>310</v>
      </c>
      <c r="C645" s="61" t="s">
        <v>1291</v>
      </c>
      <c r="D645" s="62">
        <v>71565</v>
      </c>
      <c r="E645" s="62">
        <v>73617</v>
      </c>
      <c r="F645" s="62">
        <v>13870</v>
      </c>
      <c r="G645" s="62">
        <v>11226</v>
      </c>
      <c r="H645" s="62">
        <v>8365</v>
      </c>
      <c r="I645" s="62">
        <v>7531</v>
      </c>
      <c r="J645" s="62">
        <v>6391</v>
      </c>
      <c r="K645" s="62">
        <v>5339</v>
      </c>
      <c r="L645" s="62">
        <v>4604</v>
      </c>
      <c r="M645" s="62">
        <v>3420</v>
      </c>
      <c r="N645" s="62">
        <v>3049</v>
      </c>
      <c r="O645" s="62">
        <v>2016</v>
      </c>
      <c r="P645" s="62">
        <v>1908</v>
      </c>
      <c r="Q645" s="62">
        <v>944</v>
      </c>
      <c r="R645" s="62">
        <v>1102</v>
      </c>
      <c r="S645" s="62">
        <v>540</v>
      </c>
      <c r="T645" s="62">
        <v>633</v>
      </c>
      <c r="U645" s="62">
        <v>284</v>
      </c>
      <c r="V645" s="62">
        <v>343</v>
      </c>
      <c r="W645" s="62">
        <v>15050</v>
      </c>
      <c r="X645" s="62">
        <v>11921</v>
      </c>
      <c r="Y645" s="62">
        <v>8989</v>
      </c>
      <c r="Z645" s="62">
        <v>7304</v>
      </c>
      <c r="AA645" s="62">
        <v>5315</v>
      </c>
      <c r="AB645" s="62">
        <v>4815</v>
      </c>
      <c r="AC645" s="62">
        <v>4647</v>
      </c>
      <c r="AD645" s="62">
        <v>3803</v>
      </c>
      <c r="AE645" s="62">
        <v>3369</v>
      </c>
      <c r="AF645" s="62">
        <v>2146</v>
      </c>
      <c r="AG645" s="62">
        <v>2165</v>
      </c>
      <c r="AH645" s="62">
        <v>1064</v>
      </c>
      <c r="AI645" s="62">
        <v>1178</v>
      </c>
      <c r="AJ645" s="62">
        <v>531</v>
      </c>
      <c r="AK645" s="62">
        <v>722</v>
      </c>
      <c r="AL645" s="62">
        <v>259</v>
      </c>
      <c r="AM645" s="62">
        <v>339</v>
      </c>
      <c r="AN645" s="61">
        <f t="shared" si="11"/>
        <v>145182</v>
      </c>
    </row>
    <row r="646" spans="1:40" hidden="1" x14ac:dyDescent="0.25">
      <c r="A646" s="61" t="s">
        <v>696</v>
      </c>
      <c r="B646" s="61" t="s">
        <v>704</v>
      </c>
      <c r="C646" s="61" t="s">
        <v>1443</v>
      </c>
      <c r="D646" s="62">
        <v>72288</v>
      </c>
      <c r="E646" s="62">
        <v>72385</v>
      </c>
      <c r="F646" s="62">
        <v>13741</v>
      </c>
      <c r="G646" s="62">
        <v>11793</v>
      </c>
      <c r="H646" s="62">
        <v>8489</v>
      </c>
      <c r="I646" s="62">
        <v>8777</v>
      </c>
      <c r="J646" s="62">
        <v>7068</v>
      </c>
      <c r="K646" s="62">
        <v>4866</v>
      </c>
      <c r="L646" s="62">
        <v>4053</v>
      </c>
      <c r="M646" s="62">
        <v>2836</v>
      </c>
      <c r="N646" s="62">
        <v>3019</v>
      </c>
      <c r="O646" s="62">
        <v>1574</v>
      </c>
      <c r="P646" s="62">
        <v>1956</v>
      </c>
      <c r="Q646" s="62">
        <v>979</v>
      </c>
      <c r="R646" s="62">
        <v>1230</v>
      </c>
      <c r="S646" s="62">
        <v>655</v>
      </c>
      <c r="T646" s="62">
        <v>734</v>
      </c>
      <c r="U646" s="62">
        <v>283</v>
      </c>
      <c r="V646" s="62">
        <v>235</v>
      </c>
      <c r="W646" s="62">
        <v>14200</v>
      </c>
      <c r="X646" s="62">
        <v>11944</v>
      </c>
      <c r="Y646" s="62">
        <v>7916</v>
      </c>
      <c r="Z646" s="62">
        <v>6280</v>
      </c>
      <c r="AA646" s="62">
        <v>5495</v>
      </c>
      <c r="AB646" s="62">
        <v>5256</v>
      </c>
      <c r="AC646" s="62">
        <v>5112</v>
      </c>
      <c r="AD646" s="62">
        <v>3736</v>
      </c>
      <c r="AE646" s="62">
        <v>3297</v>
      </c>
      <c r="AF646" s="62">
        <v>1909</v>
      </c>
      <c r="AG646" s="62">
        <v>2261</v>
      </c>
      <c r="AH646" s="62">
        <v>1359</v>
      </c>
      <c r="AI646" s="62">
        <v>1514</v>
      </c>
      <c r="AJ646" s="62">
        <v>650</v>
      </c>
      <c r="AK646" s="62">
        <v>796</v>
      </c>
      <c r="AL646" s="62">
        <v>386</v>
      </c>
      <c r="AM646" s="62">
        <v>274</v>
      </c>
      <c r="AN646" s="61">
        <f t="shared" si="11"/>
        <v>144673</v>
      </c>
    </row>
    <row r="647" spans="1:40" hidden="1" x14ac:dyDescent="0.25">
      <c r="A647" s="61" t="s">
        <v>512</v>
      </c>
      <c r="B647" s="61" t="s">
        <v>536</v>
      </c>
      <c r="C647" s="61" t="s">
        <v>1422</v>
      </c>
      <c r="D647" s="62">
        <v>72608</v>
      </c>
      <c r="E647" s="62">
        <v>71708</v>
      </c>
      <c r="F647" s="62">
        <v>13305</v>
      </c>
      <c r="G647" s="62">
        <v>10228</v>
      </c>
      <c r="H647" s="62">
        <v>10144</v>
      </c>
      <c r="I647" s="62">
        <v>10782</v>
      </c>
      <c r="J647" s="62">
        <v>6126</v>
      </c>
      <c r="K647" s="62">
        <v>5149</v>
      </c>
      <c r="L647" s="62">
        <v>4172</v>
      </c>
      <c r="M647" s="62">
        <v>3362</v>
      </c>
      <c r="N647" s="62">
        <v>2552</v>
      </c>
      <c r="O647" s="62">
        <v>1910</v>
      </c>
      <c r="P647" s="62">
        <v>1342</v>
      </c>
      <c r="Q647" s="62">
        <v>1181</v>
      </c>
      <c r="R647" s="62">
        <v>838</v>
      </c>
      <c r="S647" s="62">
        <v>541</v>
      </c>
      <c r="T647" s="62">
        <v>521</v>
      </c>
      <c r="U647" s="62">
        <v>210</v>
      </c>
      <c r="V647" s="62">
        <v>245</v>
      </c>
      <c r="W647" s="62">
        <v>14282</v>
      </c>
      <c r="X647" s="62">
        <v>10898</v>
      </c>
      <c r="Y647" s="62">
        <v>9380</v>
      </c>
      <c r="Z647" s="62">
        <v>7242</v>
      </c>
      <c r="AA647" s="62">
        <v>5465</v>
      </c>
      <c r="AB647" s="62">
        <v>4844</v>
      </c>
      <c r="AC647" s="62">
        <v>4544</v>
      </c>
      <c r="AD647" s="62">
        <v>4030</v>
      </c>
      <c r="AE647" s="62">
        <v>3177</v>
      </c>
      <c r="AF647" s="62">
        <v>2486</v>
      </c>
      <c r="AG647" s="62">
        <v>1606</v>
      </c>
      <c r="AH647" s="62">
        <v>1334</v>
      </c>
      <c r="AI647" s="62">
        <v>947</v>
      </c>
      <c r="AJ647" s="62">
        <v>530</v>
      </c>
      <c r="AK647" s="62">
        <v>400</v>
      </c>
      <c r="AL647" s="62">
        <v>294</v>
      </c>
      <c r="AM647" s="62">
        <v>249</v>
      </c>
      <c r="AN647" s="61">
        <f t="shared" si="11"/>
        <v>144316</v>
      </c>
    </row>
    <row r="648" spans="1:40" hidden="1" x14ac:dyDescent="0.25">
      <c r="A648" s="61" t="s">
        <v>282</v>
      </c>
      <c r="B648" s="61" t="s">
        <v>300</v>
      </c>
      <c r="C648" s="61" t="s">
        <v>1810</v>
      </c>
      <c r="D648" s="62">
        <v>71923</v>
      </c>
      <c r="E648" s="62">
        <v>72047</v>
      </c>
      <c r="F648" s="62">
        <v>7986</v>
      </c>
      <c r="G648" s="62">
        <v>8434</v>
      </c>
      <c r="H648" s="62">
        <v>9113</v>
      </c>
      <c r="I648" s="62">
        <v>8542</v>
      </c>
      <c r="J648" s="62">
        <v>6268</v>
      </c>
      <c r="K648" s="62">
        <v>5324</v>
      </c>
      <c r="L648" s="62">
        <v>4584</v>
      </c>
      <c r="M648" s="62">
        <v>4638</v>
      </c>
      <c r="N648" s="62">
        <v>3713</v>
      </c>
      <c r="O648" s="62">
        <v>3451</v>
      </c>
      <c r="P648" s="62">
        <v>2310</v>
      </c>
      <c r="Q648" s="62">
        <v>2577</v>
      </c>
      <c r="R648" s="62">
        <v>1669</v>
      </c>
      <c r="S648" s="62">
        <v>1586</v>
      </c>
      <c r="T648" s="62">
        <v>788</v>
      </c>
      <c r="U648" s="62">
        <v>618</v>
      </c>
      <c r="V648" s="62">
        <v>322</v>
      </c>
      <c r="W648" s="62">
        <v>8492</v>
      </c>
      <c r="X648" s="62">
        <v>8934</v>
      </c>
      <c r="Y648" s="62">
        <v>9414</v>
      </c>
      <c r="Z648" s="62">
        <v>8987</v>
      </c>
      <c r="AA648" s="62">
        <v>6950</v>
      </c>
      <c r="AB648" s="62">
        <v>5304</v>
      </c>
      <c r="AC648" s="62">
        <v>4263</v>
      </c>
      <c r="AD648" s="62">
        <v>3839</v>
      </c>
      <c r="AE648" s="62">
        <v>3601</v>
      </c>
      <c r="AF648" s="62">
        <v>3176</v>
      </c>
      <c r="AG648" s="62">
        <v>2550</v>
      </c>
      <c r="AH648" s="62">
        <v>2102</v>
      </c>
      <c r="AI648" s="62">
        <v>1456</v>
      </c>
      <c r="AJ648" s="62">
        <v>1230</v>
      </c>
      <c r="AK648" s="62">
        <v>865</v>
      </c>
      <c r="AL648" s="62">
        <v>597</v>
      </c>
      <c r="AM648" s="62">
        <v>287</v>
      </c>
      <c r="AN648" s="61">
        <f t="shared" si="11"/>
        <v>143970</v>
      </c>
    </row>
    <row r="649" spans="1:40" hidden="1" x14ac:dyDescent="0.25">
      <c r="A649" s="61" t="s">
        <v>240</v>
      </c>
      <c r="B649" s="61" t="s">
        <v>253</v>
      </c>
      <c r="C649" s="61" t="s">
        <v>1822</v>
      </c>
      <c r="D649" s="62">
        <v>71268</v>
      </c>
      <c r="E649" s="62">
        <v>72416</v>
      </c>
      <c r="F649" s="62">
        <v>8236</v>
      </c>
      <c r="G649" s="62">
        <v>8757</v>
      </c>
      <c r="H649" s="62">
        <v>9293</v>
      </c>
      <c r="I649" s="62">
        <v>8338</v>
      </c>
      <c r="J649" s="62">
        <v>5897</v>
      </c>
      <c r="K649" s="62">
        <v>5021</v>
      </c>
      <c r="L649" s="62">
        <v>4540</v>
      </c>
      <c r="M649" s="62">
        <v>4528</v>
      </c>
      <c r="N649" s="62">
        <v>3566</v>
      </c>
      <c r="O649" s="62">
        <v>3463</v>
      </c>
      <c r="P649" s="62">
        <v>2553</v>
      </c>
      <c r="Q649" s="62">
        <v>2307</v>
      </c>
      <c r="R649" s="62">
        <v>1714</v>
      </c>
      <c r="S649" s="62">
        <v>1291</v>
      </c>
      <c r="T649" s="62">
        <v>793</v>
      </c>
      <c r="U649" s="62">
        <v>698</v>
      </c>
      <c r="V649" s="62">
        <v>273</v>
      </c>
      <c r="W649" s="62">
        <v>8670</v>
      </c>
      <c r="X649" s="62">
        <v>9350</v>
      </c>
      <c r="Y649" s="62">
        <v>9857</v>
      </c>
      <c r="Z649" s="62">
        <v>9376</v>
      </c>
      <c r="AA649" s="62">
        <v>6885</v>
      </c>
      <c r="AB649" s="62">
        <v>5151</v>
      </c>
      <c r="AC649" s="62">
        <v>4120</v>
      </c>
      <c r="AD649" s="62">
        <v>3775</v>
      </c>
      <c r="AE649" s="62">
        <v>3524</v>
      </c>
      <c r="AF649" s="62">
        <v>3062</v>
      </c>
      <c r="AG649" s="62">
        <v>2470</v>
      </c>
      <c r="AH649" s="62">
        <v>1989</v>
      </c>
      <c r="AI649" s="62">
        <v>1397</v>
      </c>
      <c r="AJ649" s="62">
        <v>1123</v>
      </c>
      <c r="AK649" s="62">
        <v>779</v>
      </c>
      <c r="AL649" s="62">
        <v>622</v>
      </c>
      <c r="AM649" s="62">
        <v>266</v>
      </c>
      <c r="AN649" s="61">
        <f t="shared" si="11"/>
        <v>143684</v>
      </c>
    </row>
    <row r="650" spans="1:40" hidden="1" x14ac:dyDescent="0.25">
      <c r="A650" s="61" t="s">
        <v>450</v>
      </c>
      <c r="B650" s="61" t="s">
        <v>465</v>
      </c>
      <c r="C650" s="61" t="s">
        <v>1224</v>
      </c>
      <c r="D650" s="62">
        <v>70959</v>
      </c>
      <c r="E650" s="62">
        <v>72192</v>
      </c>
      <c r="F650" s="62">
        <v>13665</v>
      </c>
      <c r="G650" s="62">
        <v>10418</v>
      </c>
      <c r="H650" s="62">
        <v>8601</v>
      </c>
      <c r="I650" s="62">
        <v>7402</v>
      </c>
      <c r="J650" s="62">
        <v>5905</v>
      </c>
      <c r="K650" s="62">
        <v>5168</v>
      </c>
      <c r="L650" s="62">
        <v>4411</v>
      </c>
      <c r="M650" s="62">
        <v>3673</v>
      </c>
      <c r="N650" s="62">
        <v>3007</v>
      </c>
      <c r="O650" s="62">
        <v>2220</v>
      </c>
      <c r="P650" s="62">
        <v>1931</v>
      </c>
      <c r="Q650" s="62">
        <v>1215</v>
      </c>
      <c r="R650" s="62">
        <v>1277</v>
      </c>
      <c r="S650" s="62">
        <v>826</v>
      </c>
      <c r="T650" s="62">
        <v>763</v>
      </c>
      <c r="U650" s="62">
        <v>267</v>
      </c>
      <c r="V650" s="62">
        <v>210</v>
      </c>
      <c r="W650" s="62">
        <v>14066</v>
      </c>
      <c r="X650" s="62">
        <v>10904</v>
      </c>
      <c r="Y650" s="62">
        <v>9137</v>
      </c>
      <c r="Z650" s="62">
        <v>7788</v>
      </c>
      <c r="AA650" s="62">
        <v>5751</v>
      </c>
      <c r="AB650" s="62">
        <v>4829</v>
      </c>
      <c r="AC650" s="62">
        <v>4290</v>
      </c>
      <c r="AD650" s="62">
        <v>3764</v>
      </c>
      <c r="AE650" s="62">
        <v>3125</v>
      </c>
      <c r="AF650" s="62">
        <v>2461</v>
      </c>
      <c r="AG650" s="62">
        <v>1907</v>
      </c>
      <c r="AH650" s="62">
        <v>1166</v>
      </c>
      <c r="AI650" s="62">
        <v>1117</v>
      </c>
      <c r="AJ650" s="62">
        <v>709</v>
      </c>
      <c r="AK650" s="62">
        <v>618</v>
      </c>
      <c r="AL650" s="62">
        <v>308</v>
      </c>
      <c r="AM650" s="62">
        <v>252</v>
      </c>
      <c r="AN650" s="61">
        <f t="shared" si="11"/>
        <v>143151</v>
      </c>
    </row>
    <row r="651" spans="1:40" hidden="1" x14ac:dyDescent="0.25">
      <c r="A651" s="61" t="s">
        <v>305</v>
      </c>
      <c r="B651" s="61" t="s">
        <v>1375</v>
      </c>
      <c r="C651" s="61" t="s">
        <v>1274</v>
      </c>
      <c r="D651" s="62">
        <v>68461</v>
      </c>
      <c r="E651" s="62">
        <v>74590</v>
      </c>
      <c r="F651" s="62">
        <v>13269</v>
      </c>
      <c r="G651" s="62">
        <v>10506</v>
      </c>
      <c r="H651" s="62">
        <v>7681</v>
      </c>
      <c r="I651" s="62">
        <v>7436</v>
      </c>
      <c r="J651" s="62">
        <v>6387</v>
      </c>
      <c r="K651" s="62">
        <v>5199</v>
      </c>
      <c r="L651" s="62">
        <v>4596</v>
      </c>
      <c r="M651" s="62">
        <v>3097</v>
      </c>
      <c r="N651" s="62">
        <v>2963</v>
      </c>
      <c r="O651" s="62">
        <v>1588</v>
      </c>
      <c r="P651" s="62">
        <v>1763</v>
      </c>
      <c r="Q651" s="62">
        <v>1019</v>
      </c>
      <c r="R651" s="62">
        <v>1113</v>
      </c>
      <c r="S651" s="62">
        <v>614</v>
      </c>
      <c r="T651" s="62">
        <v>677</v>
      </c>
      <c r="U651" s="62">
        <v>263</v>
      </c>
      <c r="V651" s="62">
        <v>290</v>
      </c>
      <c r="W651" s="62">
        <v>15615</v>
      </c>
      <c r="X651" s="62">
        <v>12457</v>
      </c>
      <c r="Y651" s="62">
        <v>8704</v>
      </c>
      <c r="Z651" s="62">
        <v>7059</v>
      </c>
      <c r="AA651" s="62">
        <v>5133</v>
      </c>
      <c r="AB651" s="62">
        <v>4365</v>
      </c>
      <c r="AC651" s="62">
        <v>5065</v>
      </c>
      <c r="AD651" s="62">
        <v>3801</v>
      </c>
      <c r="AE651" s="62">
        <v>3618</v>
      </c>
      <c r="AF651" s="62">
        <v>2161</v>
      </c>
      <c r="AG651" s="62">
        <v>2300</v>
      </c>
      <c r="AH651" s="62">
        <v>991</v>
      </c>
      <c r="AI651" s="62">
        <v>1375</v>
      </c>
      <c r="AJ651" s="62">
        <v>578</v>
      </c>
      <c r="AK651" s="62">
        <v>764</v>
      </c>
      <c r="AL651" s="62">
        <v>271</v>
      </c>
      <c r="AM651" s="62">
        <v>333</v>
      </c>
      <c r="AN651" s="61">
        <f t="shared" si="11"/>
        <v>143051</v>
      </c>
    </row>
    <row r="652" spans="1:40" hidden="1" x14ac:dyDescent="0.25">
      <c r="A652" s="61" t="s">
        <v>38</v>
      </c>
      <c r="B652" s="61" t="s">
        <v>56</v>
      </c>
      <c r="C652" s="61" t="s">
        <v>1633</v>
      </c>
      <c r="D652" s="62">
        <v>70842</v>
      </c>
      <c r="E652" s="62">
        <v>71993</v>
      </c>
      <c r="F652" s="62">
        <v>8610</v>
      </c>
      <c r="G652" s="62">
        <v>8927</v>
      </c>
      <c r="H652" s="62">
        <v>8826</v>
      </c>
      <c r="I652" s="62">
        <v>7910</v>
      </c>
      <c r="J652" s="62">
        <v>5831</v>
      </c>
      <c r="K652" s="62">
        <v>5312</v>
      </c>
      <c r="L652" s="62">
        <v>4555</v>
      </c>
      <c r="M652" s="62">
        <v>4604</v>
      </c>
      <c r="N652" s="62">
        <v>3784</v>
      </c>
      <c r="O652" s="62">
        <v>3078</v>
      </c>
      <c r="P652" s="62">
        <v>2247</v>
      </c>
      <c r="Q652" s="62">
        <v>2972</v>
      </c>
      <c r="R652" s="62">
        <v>1784</v>
      </c>
      <c r="S652" s="62">
        <v>1459</v>
      </c>
      <c r="T652" s="62">
        <v>412</v>
      </c>
      <c r="U652" s="62">
        <v>360</v>
      </c>
      <c r="V652" s="62">
        <v>171</v>
      </c>
      <c r="W652" s="62">
        <v>9078</v>
      </c>
      <c r="X652" s="62">
        <v>9548</v>
      </c>
      <c r="Y652" s="62">
        <v>9251</v>
      </c>
      <c r="Z652" s="62">
        <v>8712</v>
      </c>
      <c r="AA652" s="62">
        <v>6509</v>
      </c>
      <c r="AB652" s="62">
        <v>4648</v>
      </c>
      <c r="AC652" s="62">
        <v>4583</v>
      </c>
      <c r="AD652" s="62">
        <v>4106</v>
      </c>
      <c r="AE652" s="62">
        <v>3438</v>
      </c>
      <c r="AF652" s="62">
        <v>2969</v>
      </c>
      <c r="AG652" s="62">
        <v>2769</v>
      </c>
      <c r="AH652" s="62">
        <v>1760</v>
      </c>
      <c r="AI652" s="62">
        <v>1684</v>
      </c>
      <c r="AJ652" s="62">
        <v>1408</v>
      </c>
      <c r="AK652" s="62">
        <v>1025</v>
      </c>
      <c r="AL652" s="62">
        <v>353</v>
      </c>
      <c r="AM652" s="62">
        <v>152</v>
      </c>
      <c r="AN652" s="61">
        <f t="shared" si="11"/>
        <v>142835</v>
      </c>
    </row>
    <row r="653" spans="1:40" hidden="1" x14ac:dyDescent="0.25">
      <c r="A653" s="61" t="s">
        <v>381</v>
      </c>
      <c r="B653" s="61" t="s">
        <v>508</v>
      </c>
      <c r="C653" s="61" t="s">
        <v>2075</v>
      </c>
      <c r="D653" s="62">
        <v>70735</v>
      </c>
      <c r="E653" s="62">
        <v>71397</v>
      </c>
      <c r="F653" s="62">
        <v>13287</v>
      </c>
      <c r="G653" s="62">
        <v>10693</v>
      </c>
      <c r="H653" s="62">
        <v>8466</v>
      </c>
      <c r="I653" s="62">
        <v>7334</v>
      </c>
      <c r="J653" s="62">
        <v>6229</v>
      </c>
      <c r="K653" s="62">
        <v>5418</v>
      </c>
      <c r="L653" s="62">
        <v>4313</v>
      </c>
      <c r="M653" s="62">
        <v>3498</v>
      </c>
      <c r="N653" s="62">
        <v>2843</v>
      </c>
      <c r="O653" s="62">
        <v>2117</v>
      </c>
      <c r="P653" s="62">
        <v>1735</v>
      </c>
      <c r="Q653" s="62">
        <v>1350</v>
      </c>
      <c r="R653" s="62">
        <v>1105</v>
      </c>
      <c r="S653" s="62">
        <v>894</v>
      </c>
      <c r="T653" s="62">
        <v>731</v>
      </c>
      <c r="U653" s="62">
        <v>398</v>
      </c>
      <c r="V653" s="62">
        <v>324</v>
      </c>
      <c r="W653" s="62">
        <v>13792</v>
      </c>
      <c r="X653" s="62">
        <v>11218</v>
      </c>
      <c r="Y653" s="62">
        <v>8705</v>
      </c>
      <c r="Z653" s="62">
        <v>7631</v>
      </c>
      <c r="AA653" s="62">
        <v>5543</v>
      </c>
      <c r="AB653" s="62">
        <v>5046</v>
      </c>
      <c r="AC653" s="62">
        <v>4413</v>
      </c>
      <c r="AD653" s="62">
        <v>3893</v>
      </c>
      <c r="AE653" s="62">
        <v>2930</v>
      </c>
      <c r="AF653" s="62">
        <v>2286</v>
      </c>
      <c r="AG653" s="62">
        <v>1730</v>
      </c>
      <c r="AH653" s="62">
        <v>1219</v>
      </c>
      <c r="AI653" s="62">
        <v>900</v>
      </c>
      <c r="AJ653" s="62">
        <v>759</v>
      </c>
      <c r="AK653" s="62">
        <v>631</v>
      </c>
      <c r="AL653" s="62">
        <v>423</v>
      </c>
      <c r="AM653" s="62">
        <v>278</v>
      </c>
      <c r="AN653" s="61">
        <f t="shared" si="11"/>
        <v>142132</v>
      </c>
    </row>
    <row r="654" spans="1:40" hidden="1" x14ac:dyDescent="0.25">
      <c r="A654" s="61" t="s">
        <v>265</v>
      </c>
      <c r="B654" s="61" t="s">
        <v>266</v>
      </c>
      <c r="C654" s="61" t="s">
        <v>1020</v>
      </c>
      <c r="D654" s="62">
        <v>71603</v>
      </c>
      <c r="E654" s="62">
        <v>70297</v>
      </c>
      <c r="F654" s="62">
        <v>12960</v>
      </c>
      <c r="G654" s="62">
        <v>10835</v>
      </c>
      <c r="H654" s="62">
        <v>9974</v>
      </c>
      <c r="I654" s="62">
        <v>8593</v>
      </c>
      <c r="J654" s="62">
        <v>6153</v>
      </c>
      <c r="K654" s="62">
        <v>5575</v>
      </c>
      <c r="L654" s="62">
        <v>4447</v>
      </c>
      <c r="M654" s="62">
        <v>3607</v>
      </c>
      <c r="N654" s="62">
        <v>2480</v>
      </c>
      <c r="O654" s="62">
        <v>1793</v>
      </c>
      <c r="P654" s="62">
        <v>1341</v>
      </c>
      <c r="Q654" s="62">
        <v>1181</v>
      </c>
      <c r="R654" s="62">
        <v>825</v>
      </c>
      <c r="S654" s="62">
        <v>825</v>
      </c>
      <c r="T654" s="62">
        <v>501</v>
      </c>
      <c r="U654" s="62">
        <v>246</v>
      </c>
      <c r="V654" s="62">
        <v>267</v>
      </c>
      <c r="W654" s="62">
        <v>12581</v>
      </c>
      <c r="X654" s="62">
        <v>10355</v>
      </c>
      <c r="Y654" s="62">
        <v>8729</v>
      </c>
      <c r="Z654" s="62">
        <v>7352</v>
      </c>
      <c r="AA654" s="62">
        <v>5396</v>
      </c>
      <c r="AB654" s="62">
        <v>5171</v>
      </c>
      <c r="AC654" s="62">
        <v>4900</v>
      </c>
      <c r="AD654" s="62">
        <v>4704</v>
      </c>
      <c r="AE654" s="62">
        <v>3292</v>
      </c>
      <c r="AF654" s="62">
        <v>2439</v>
      </c>
      <c r="AG654" s="62">
        <v>1685</v>
      </c>
      <c r="AH654" s="62">
        <v>1178</v>
      </c>
      <c r="AI654" s="62">
        <v>842</v>
      </c>
      <c r="AJ654" s="62">
        <v>693</v>
      </c>
      <c r="AK654" s="62">
        <v>451</v>
      </c>
      <c r="AL654" s="62">
        <v>349</v>
      </c>
      <c r="AM654" s="62">
        <v>180</v>
      </c>
      <c r="AN654" s="61">
        <f t="shared" si="11"/>
        <v>141900</v>
      </c>
    </row>
    <row r="655" spans="1:40" hidden="1" x14ac:dyDescent="0.25">
      <c r="A655" s="61" t="s">
        <v>38</v>
      </c>
      <c r="B655" s="61" t="s">
        <v>2711</v>
      </c>
      <c r="C655" s="61" t="s">
        <v>1534</v>
      </c>
      <c r="D655" s="62">
        <v>69120</v>
      </c>
      <c r="E655" s="62">
        <v>72600</v>
      </c>
      <c r="F655" s="62">
        <v>8307</v>
      </c>
      <c r="G655" s="62">
        <v>8868</v>
      </c>
      <c r="H655" s="62">
        <v>8780</v>
      </c>
      <c r="I655" s="62">
        <v>7965</v>
      </c>
      <c r="J655" s="62">
        <v>6162</v>
      </c>
      <c r="K655" s="62">
        <v>5242</v>
      </c>
      <c r="L655" s="62">
        <v>4622</v>
      </c>
      <c r="M655" s="62">
        <v>4600</v>
      </c>
      <c r="N655" s="62">
        <v>3693</v>
      </c>
      <c r="O655" s="62">
        <v>3023</v>
      </c>
      <c r="P655" s="62">
        <v>2726</v>
      </c>
      <c r="Q655" s="62">
        <v>1517</v>
      </c>
      <c r="R655" s="62">
        <v>1579</v>
      </c>
      <c r="S655" s="62">
        <v>1373</v>
      </c>
      <c r="T655" s="62">
        <v>502</v>
      </c>
      <c r="U655" s="62">
        <v>94</v>
      </c>
      <c r="V655" s="62">
        <v>67</v>
      </c>
      <c r="W655" s="62">
        <v>8823</v>
      </c>
      <c r="X655" s="62">
        <v>9433</v>
      </c>
      <c r="Y655" s="62">
        <v>9192</v>
      </c>
      <c r="Z655" s="62">
        <v>8822</v>
      </c>
      <c r="AA655" s="62">
        <v>7224</v>
      </c>
      <c r="AB655" s="62">
        <v>5449</v>
      </c>
      <c r="AC655" s="62">
        <v>4407</v>
      </c>
      <c r="AD655" s="62">
        <v>3999</v>
      </c>
      <c r="AE655" s="62">
        <v>3794</v>
      </c>
      <c r="AF655" s="62">
        <v>3093</v>
      </c>
      <c r="AG655" s="62">
        <v>2369</v>
      </c>
      <c r="AH655" s="62">
        <v>2050</v>
      </c>
      <c r="AI655" s="62">
        <v>1639</v>
      </c>
      <c r="AJ655" s="62">
        <v>1261</v>
      </c>
      <c r="AK655" s="62">
        <v>604</v>
      </c>
      <c r="AL655" s="62">
        <v>276</v>
      </c>
      <c r="AM655" s="62">
        <v>165</v>
      </c>
      <c r="AN655" s="61">
        <f t="shared" si="11"/>
        <v>141720</v>
      </c>
    </row>
    <row r="656" spans="1:40" hidden="1" x14ac:dyDescent="0.25">
      <c r="A656" s="61" t="s">
        <v>574</v>
      </c>
      <c r="B656" s="61" t="s">
        <v>1926</v>
      </c>
      <c r="C656" s="61" t="s">
        <v>1260</v>
      </c>
      <c r="D656" s="62">
        <v>71708</v>
      </c>
      <c r="E656" s="62">
        <v>69962</v>
      </c>
      <c r="F656" s="62">
        <v>7755</v>
      </c>
      <c r="G656" s="62">
        <v>8153</v>
      </c>
      <c r="H656" s="62">
        <v>8982</v>
      </c>
      <c r="I656" s="62">
        <v>8041</v>
      </c>
      <c r="J656" s="62">
        <v>6252</v>
      </c>
      <c r="K656" s="62">
        <v>5233</v>
      </c>
      <c r="L656" s="62">
        <v>4289</v>
      </c>
      <c r="M656" s="62">
        <v>4468</v>
      </c>
      <c r="N656" s="62">
        <v>3725</v>
      </c>
      <c r="O656" s="62">
        <v>3432</v>
      </c>
      <c r="P656" s="62">
        <v>2581</v>
      </c>
      <c r="Q656" s="62">
        <v>2570</v>
      </c>
      <c r="R656" s="62">
        <v>1787</v>
      </c>
      <c r="S656" s="62">
        <v>1740</v>
      </c>
      <c r="T656" s="62">
        <v>1208</v>
      </c>
      <c r="U656" s="62">
        <v>885</v>
      </c>
      <c r="V656" s="62">
        <v>607</v>
      </c>
      <c r="W656" s="62">
        <v>8270</v>
      </c>
      <c r="X656" s="62">
        <v>8476</v>
      </c>
      <c r="Y656" s="62">
        <v>8900</v>
      </c>
      <c r="Z656" s="62">
        <v>8499</v>
      </c>
      <c r="AA656" s="62">
        <v>7244</v>
      </c>
      <c r="AB656" s="62">
        <v>5534</v>
      </c>
      <c r="AC656" s="62">
        <v>4369</v>
      </c>
      <c r="AD656" s="62">
        <v>3739</v>
      </c>
      <c r="AE656" s="62">
        <v>3465</v>
      </c>
      <c r="AF656" s="62">
        <v>3016</v>
      </c>
      <c r="AG656" s="62">
        <v>2244</v>
      </c>
      <c r="AH656" s="62">
        <v>1934</v>
      </c>
      <c r="AI656" s="62">
        <v>1254</v>
      </c>
      <c r="AJ656" s="62">
        <v>1411</v>
      </c>
      <c r="AK656" s="62">
        <v>760</v>
      </c>
      <c r="AL656" s="62">
        <v>568</v>
      </c>
      <c r="AM656" s="62">
        <v>279</v>
      </c>
      <c r="AN656" s="61">
        <f t="shared" si="11"/>
        <v>141670</v>
      </c>
    </row>
    <row r="657" spans="1:40" hidden="1" x14ac:dyDescent="0.25">
      <c r="A657" s="61" t="s">
        <v>90</v>
      </c>
      <c r="B657" s="61" t="s">
        <v>94</v>
      </c>
      <c r="C657" s="61" t="s">
        <v>1186</v>
      </c>
      <c r="D657" s="62">
        <v>67353</v>
      </c>
      <c r="E657" s="62">
        <v>73333</v>
      </c>
      <c r="F657" s="62">
        <v>13768</v>
      </c>
      <c r="G657" s="62">
        <v>10103</v>
      </c>
      <c r="H657" s="62">
        <v>7994</v>
      </c>
      <c r="I657" s="62">
        <v>6911</v>
      </c>
      <c r="J657" s="62">
        <v>5799</v>
      </c>
      <c r="K657" s="62">
        <v>4911</v>
      </c>
      <c r="L657" s="62">
        <v>4136</v>
      </c>
      <c r="M657" s="62">
        <v>3311</v>
      </c>
      <c r="N657" s="62">
        <v>2811</v>
      </c>
      <c r="O657" s="62">
        <v>1868</v>
      </c>
      <c r="P657" s="62">
        <v>1863</v>
      </c>
      <c r="Q657" s="62">
        <v>1095</v>
      </c>
      <c r="R657" s="62">
        <v>890</v>
      </c>
      <c r="S657" s="62">
        <v>699</v>
      </c>
      <c r="T657" s="62">
        <v>447</v>
      </c>
      <c r="U657" s="62">
        <v>426</v>
      </c>
      <c r="V657" s="62">
        <v>321</v>
      </c>
      <c r="W657" s="62">
        <v>14471</v>
      </c>
      <c r="X657" s="62">
        <v>10789</v>
      </c>
      <c r="Y657" s="62">
        <v>9239</v>
      </c>
      <c r="Z657" s="62">
        <v>9032</v>
      </c>
      <c r="AA657" s="62">
        <v>6171</v>
      </c>
      <c r="AB657" s="62">
        <v>4877</v>
      </c>
      <c r="AC657" s="62">
        <v>4298</v>
      </c>
      <c r="AD657" s="62">
        <v>3389</v>
      </c>
      <c r="AE657" s="62">
        <v>2960</v>
      </c>
      <c r="AF657" s="62">
        <v>2058</v>
      </c>
      <c r="AG657" s="62">
        <v>1738</v>
      </c>
      <c r="AH657" s="62">
        <v>1365</v>
      </c>
      <c r="AI657" s="62">
        <v>912</v>
      </c>
      <c r="AJ657" s="62">
        <v>938</v>
      </c>
      <c r="AK657" s="62">
        <v>449</v>
      </c>
      <c r="AL657" s="62">
        <v>402</v>
      </c>
      <c r="AM657" s="62">
        <v>245</v>
      </c>
      <c r="AN657" s="61">
        <f t="shared" si="11"/>
        <v>140686</v>
      </c>
    </row>
    <row r="658" spans="1:40" hidden="1" x14ac:dyDescent="0.25">
      <c r="A658" s="61" t="s">
        <v>450</v>
      </c>
      <c r="B658" s="61" t="s">
        <v>450</v>
      </c>
      <c r="C658" s="61" t="s">
        <v>1874</v>
      </c>
      <c r="D658" s="62">
        <v>68165</v>
      </c>
      <c r="E658" s="62">
        <v>71849</v>
      </c>
      <c r="F658" s="62">
        <v>13039</v>
      </c>
      <c r="G658" s="62">
        <v>10039</v>
      </c>
      <c r="H658" s="62">
        <v>8235</v>
      </c>
      <c r="I658" s="62">
        <v>7018</v>
      </c>
      <c r="J658" s="62">
        <v>5846</v>
      </c>
      <c r="K658" s="62">
        <v>5128</v>
      </c>
      <c r="L658" s="62">
        <v>4385</v>
      </c>
      <c r="M658" s="62">
        <v>3533</v>
      </c>
      <c r="N658" s="62">
        <v>2894</v>
      </c>
      <c r="O658" s="62">
        <v>2051</v>
      </c>
      <c r="P658" s="62">
        <v>1699</v>
      </c>
      <c r="Q658" s="62">
        <v>1307</v>
      </c>
      <c r="R658" s="62">
        <v>1211</v>
      </c>
      <c r="S658" s="62">
        <v>634</v>
      </c>
      <c r="T658" s="62">
        <v>504</v>
      </c>
      <c r="U658" s="62">
        <v>406</v>
      </c>
      <c r="V658" s="62">
        <v>236</v>
      </c>
      <c r="W658" s="62">
        <v>13898</v>
      </c>
      <c r="X658" s="62">
        <v>10869</v>
      </c>
      <c r="Y658" s="62">
        <v>9090</v>
      </c>
      <c r="Z658" s="62">
        <v>7691</v>
      </c>
      <c r="AA658" s="62">
        <v>5655</v>
      </c>
      <c r="AB658" s="62">
        <v>4859</v>
      </c>
      <c r="AC658" s="62">
        <v>4430</v>
      </c>
      <c r="AD658" s="62">
        <v>3733</v>
      </c>
      <c r="AE658" s="62">
        <v>3156</v>
      </c>
      <c r="AF658" s="62">
        <v>2418</v>
      </c>
      <c r="AG658" s="62">
        <v>1975</v>
      </c>
      <c r="AH658" s="62">
        <v>1095</v>
      </c>
      <c r="AI658" s="62">
        <v>1016</v>
      </c>
      <c r="AJ658" s="62">
        <v>767</v>
      </c>
      <c r="AK658" s="62">
        <v>550</v>
      </c>
      <c r="AL658" s="62">
        <v>430</v>
      </c>
      <c r="AM658" s="62">
        <v>217</v>
      </c>
      <c r="AN658" s="61">
        <f t="shared" si="11"/>
        <v>140014</v>
      </c>
    </row>
    <row r="659" spans="1:40" hidden="1" x14ac:dyDescent="0.25">
      <c r="A659" s="61" t="s">
        <v>208</v>
      </c>
      <c r="B659" s="61" t="s">
        <v>208</v>
      </c>
      <c r="C659" s="61" t="s">
        <v>1029</v>
      </c>
      <c r="D659" s="62">
        <v>73426</v>
      </c>
      <c r="E659" s="62">
        <v>66577</v>
      </c>
      <c r="F659" s="62">
        <v>12334</v>
      </c>
      <c r="G659" s="62">
        <v>10639</v>
      </c>
      <c r="H659" s="62">
        <v>9028</v>
      </c>
      <c r="I659" s="62">
        <v>8250</v>
      </c>
      <c r="J659" s="62">
        <v>6549</v>
      </c>
      <c r="K659" s="62">
        <v>5482</v>
      </c>
      <c r="L659" s="62">
        <v>4606</v>
      </c>
      <c r="M659" s="62">
        <v>3959</v>
      </c>
      <c r="N659" s="62">
        <v>3311</v>
      </c>
      <c r="O659" s="62">
        <v>2655</v>
      </c>
      <c r="P659" s="62">
        <v>1799</v>
      </c>
      <c r="Q659" s="62">
        <v>1647</v>
      </c>
      <c r="R659" s="62">
        <v>1150</v>
      </c>
      <c r="S659" s="62">
        <v>900</v>
      </c>
      <c r="T659" s="62">
        <v>483</v>
      </c>
      <c r="U659" s="62">
        <v>407</v>
      </c>
      <c r="V659" s="62">
        <v>227</v>
      </c>
      <c r="W659" s="62">
        <v>12562</v>
      </c>
      <c r="X659" s="62">
        <v>10336</v>
      </c>
      <c r="Y659" s="62">
        <v>8206</v>
      </c>
      <c r="Z659" s="62">
        <v>6641</v>
      </c>
      <c r="AA659" s="62">
        <v>5853</v>
      </c>
      <c r="AB659" s="62">
        <v>4267</v>
      </c>
      <c r="AC659" s="62">
        <v>3666</v>
      </c>
      <c r="AD659" s="62">
        <v>3305</v>
      </c>
      <c r="AE659" s="62">
        <v>2967</v>
      </c>
      <c r="AF659" s="62">
        <v>2629</v>
      </c>
      <c r="AG659" s="62">
        <v>2042</v>
      </c>
      <c r="AH659" s="62">
        <v>1279</v>
      </c>
      <c r="AI659" s="62">
        <v>1098</v>
      </c>
      <c r="AJ659" s="62">
        <v>816</v>
      </c>
      <c r="AK659" s="62">
        <v>418</v>
      </c>
      <c r="AL659" s="62">
        <v>315</v>
      </c>
      <c r="AM659" s="62">
        <v>177</v>
      </c>
      <c r="AN659" s="61">
        <f t="shared" si="11"/>
        <v>140003</v>
      </c>
    </row>
    <row r="660" spans="1:40" hidden="1" x14ac:dyDescent="0.25">
      <c r="A660" s="61" t="s">
        <v>595</v>
      </c>
      <c r="B660" s="61" t="s">
        <v>602</v>
      </c>
      <c r="C660" s="61" t="s">
        <v>1776</v>
      </c>
      <c r="D660" s="62">
        <v>71495</v>
      </c>
      <c r="E660" s="62">
        <v>68419</v>
      </c>
      <c r="F660" s="62">
        <v>8459</v>
      </c>
      <c r="G660" s="62">
        <v>8037</v>
      </c>
      <c r="H660" s="62">
        <v>8085</v>
      </c>
      <c r="I660" s="62">
        <v>7254</v>
      </c>
      <c r="J660" s="62">
        <v>6632</v>
      </c>
      <c r="K660" s="62">
        <v>5610</v>
      </c>
      <c r="L660" s="62">
        <v>4829</v>
      </c>
      <c r="M660" s="62">
        <v>4271</v>
      </c>
      <c r="N660" s="62">
        <v>3516</v>
      </c>
      <c r="O660" s="62">
        <v>3228</v>
      </c>
      <c r="P660" s="62">
        <v>2784</v>
      </c>
      <c r="Q660" s="62">
        <v>2640</v>
      </c>
      <c r="R660" s="62">
        <v>2072</v>
      </c>
      <c r="S660" s="62">
        <v>1714</v>
      </c>
      <c r="T660" s="62">
        <v>1119</v>
      </c>
      <c r="U660" s="62">
        <v>774</v>
      </c>
      <c r="V660" s="62">
        <v>471</v>
      </c>
      <c r="W660" s="62">
        <v>8671</v>
      </c>
      <c r="X660" s="62">
        <v>7726</v>
      </c>
      <c r="Y660" s="62">
        <v>7551</v>
      </c>
      <c r="Z660" s="62">
        <v>6975</v>
      </c>
      <c r="AA660" s="62">
        <v>7255</v>
      </c>
      <c r="AB660" s="62">
        <v>6435</v>
      </c>
      <c r="AC660" s="62">
        <v>5074</v>
      </c>
      <c r="AD660" s="62">
        <v>4293</v>
      </c>
      <c r="AE660" s="62">
        <v>3303</v>
      </c>
      <c r="AF660" s="62">
        <v>2869</v>
      </c>
      <c r="AG660" s="62">
        <v>2071</v>
      </c>
      <c r="AH660" s="62">
        <v>2215</v>
      </c>
      <c r="AI660" s="62">
        <v>1297</v>
      </c>
      <c r="AJ660" s="62">
        <v>1332</v>
      </c>
      <c r="AK660" s="62">
        <v>657</v>
      </c>
      <c r="AL660" s="62">
        <v>500</v>
      </c>
      <c r="AM660" s="62">
        <v>195</v>
      </c>
      <c r="AN660" s="61">
        <f t="shared" si="11"/>
        <v>139914</v>
      </c>
    </row>
    <row r="661" spans="1:40" hidden="1" x14ac:dyDescent="0.25">
      <c r="A661" s="61" t="s">
        <v>574</v>
      </c>
      <c r="B661" s="61" t="s">
        <v>1924</v>
      </c>
      <c r="C661" s="61" t="s">
        <v>1260</v>
      </c>
      <c r="D661" s="62">
        <v>70091</v>
      </c>
      <c r="E661" s="62">
        <v>69731</v>
      </c>
      <c r="F661" s="62">
        <v>7856</v>
      </c>
      <c r="G661" s="62">
        <v>8293</v>
      </c>
      <c r="H661" s="62">
        <v>8871</v>
      </c>
      <c r="I661" s="62">
        <v>7759</v>
      </c>
      <c r="J661" s="62">
        <v>6294</v>
      </c>
      <c r="K661" s="62">
        <v>5058</v>
      </c>
      <c r="L661" s="62">
        <v>4350</v>
      </c>
      <c r="M661" s="62">
        <v>4244</v>
      </c>
      <c r="N661" s="62">
        <v>3500</v>
      </c>
      <c r="O661" s="62">
        <v>3340</v>
      </c>
      <c r="P661" s="62">
        <v>2363</v>
      </c>
      <c r="Q661" s="62">
        <v>2447</v>
      </c>
      <c r="R661" s="62">
        <v>1657</v>
      </c>
      <c r="S661" s="62">
        <v>1658</v>
      </c>
      <c r="T661" s="62">
        <v>1180</v>
      </c>
      <c r="U661" s="62">
        <v>702</v>
      </c>
      <c r="V661" s="62">
        <v>519</v>
      </c>
      <c r="W661" s="62">
        <v>8049</v>
      </c>
      <c r="X661" s="62">
        <v>8370</v>
      </c>
      <c r="Y661" s="62">
        <v>8968</v>
      </c>
      <c r="Z661" s="62">
        <v>8559</v>
      </c>
      <c r="AA661" s="62">
        <v>7393</v>
      </c>
      <c r="AB661" s="62">
        <v>5556</v>
      </c>
      <c r="AC661" s="62">
        <v>4342</v>
      </c>
      <c r="AD661" s="62">
        <v>3806</v>
      </c>
      <c r="AE661" s="62">
        <v>3377</v>
      </c>
      <c r="AF661" s="62">
        <v>2988</v>
      </c>
      <c r="AG661" s="62">
        <v>2272</v>
      </c>
      <c r="AH661" s="62">
        <v>1925</v>
      </c>
      <c r="AI661" s="62">
        <v>1248</v>
      </c>
      <c r="AJ661" s="62">
        <v>1298</v>
      </c>
      <c r="AK661" s="62">
        <v>764</v>
      </c>
      <c r="AL661" s="62">
        <v>595</v>
      </c>
      <c r="AM661" s="62">
        <v>221</v>
      </c>
      <c r="AN661" s="61">
        <f t="shared" si="11"/>
        <v>139822</v>
      </c>
    </row>
    <row r="662" spans="1:40" hidden="1" x14ac:dyDescent="0.25">
      <c r="A662" s="61" t="s">
        <v>395</v>
      </c>
      <c r="B662" s="61" t="s">
        <v>404</v>
      </c>
      <c r="C662" s="61" t="s">
        <v>1310</v>
      </c>
      <c r="D662" s="62">
        <v>68385</v>
      </c>
      <c r="E662" s="62">
        <v>70960</v>
      </c>
      <c r="F662" s="62">
        <v>14169</v>
      </c>
      <c r="G662" s="62">
        <v>10775</v>
      </c>
      <c r="H662" s="62">
        <v>7880</v>
      </c>
      <c r="I662" s="62">
        <v>6939</v>
      </c>
      <c r="J662" s="62">
        <v>6073</v>
      </c>
      <c r="K662" s="62">
        <v>5089</v>
      </c>
      <c r="L662" s="62">
        <v>4202</v>
      </c>
      <c r="M662" s="62">
        <v>3196</v>
      </c>
      <c r="N662" s="62">
        <v>2709</v>
      </c>
      <c r="O662" s="62">
        <v>1795</v>
      </c>
      <c r="P662" s="62">
        <v>1809</v>
      </c>
      <c r="Q662" s="62">
        <v>917</v>
      </c>
      <c r="R662" s="62">
        <v>1008</v>
      </c>
      <c r="S662" s="62">
        <v>614</v>
      </c>
      <c r="T662" s="62">
        <v>630</v>
      </c>
      <c r="U662" s="62">
        <v>314</v>
      </c>
      <c r="V662" s="62">
        <v>266</v>
      </c>
      <c r="W662" s="62">
        <v>15074</v>
      </c>
      <c r="X662" s="62">
        <v>11488</v>
      </c>
      <c r="Y662" s="62">
        <v>8952</v>
      </c>
      <c r="Z662" s="62">
        <v>6983</v>
      </c>
      <c r="AA662" s="62">
        <v>5204</v>
      </c>
      <c r="AB662" s="62">
        <v>4581</v>
      </c>
      <c r="AC662" s="62">
        <v>4256</v>
      </c>
      <c r="AD662" s="62">
        <v>3549</v>
      </c>
      <c r="AE662" s="62">
        <v>3019</v>
      </c>
      <c r="AF662" s="62">
        <v>2052</v>
      </c>
      <c r="AG662" s="62">
        <v>1953</v>
      </c>
      <c r="AH662" s="62">
        <v>1032</v>
      </c>
      <c r="AI662" s="62">
        <v>1089</v>
      </c>
      <c r="AJ662" s="62">
        <v>593</v>
      </c>
      <c r="AK662" s="62">
        <v>608</v>
      </c>
      <c r="AL662" s="62">
        <v>258</v>
      </c>
      <c r="AM662" s="62">
        <v>269</v>
      </c>
      <c r="AN662" s="61">
        <f t="shared" si="11"/>
        <v>139345</v>
      </c>
    </row>
    <row r="663" spans="1:40" hidden="1" x14ac:dyDescent="0.25">
      <c r="A663" s="61" t="s">
        <v>681</v>
      </c>
      <c r="B663" s="61" t="s">
        <v>692</v>
      </c>
      <c r="C663" s="61" t="s">
        <v>1518</v>
      </c>
      <c r="D663" s="62">
        <v>67711</v>
      </c>
      <c r="E663" s="62">
        <v>71346</v>
      </c>
      <c r="F663" s="62">
        <v>12855</v>
      </c>
      <c r="G663" s="62">
        <v>9924</v>
      </c>
      <c r="H663" s="62">
        <v>8231</v>
      </c>
      <c r="I663" s="62">
        <v>6987</v>
      </c>
      <c r="J663" s="62">
        <v>5725</v>
      </c>
      <c r="K663" s="62">
        <v>5035</v>
      </c>
      <c r="L663" s="62">
        <v>4319</v>
      </c>
      <c r="M663" s="62">
        <v>3527</v>
      </c>
      <c r="N663" s="62">
        <v>2969</v>
      </c>
      <c r="O663" s="62">
        <v>2102</v>
      </c>
      <c r="P663" s="62">
        <v>1663</v>
      </c>
      <c r="Q663" s="62">
        <v>1411</v>
      </c>
      <c r="R663" s="62">
        <v>1125</v>
      </c>
      <c r="S663" s="62">
        <v>950</v>
      </c>
      <c r="T663" s="62">
        <v>496</v>
      </c>
      <c r="U663" s="62">
        <v>179</v>
      </c>
      <c r="V663" s="62">
        <v>209</v>
      </c>
      <c r="W663" s="62">
        <v>13521</v>
      </c>
      <c r="X663" s="62">
        <v>10746</v>
      </c>
      <c r="Y663" s="62">
        <v>8876</v>
      </c>
      <c r="Z663" s="62">
        <v>7345</v>
      </c>
      <c r="AA663" s="62">
        <v>5584</v>
      </c>
      <c r="AB663" s="62">
        <v>4925</v>
      </c>
      <c r="AC663" s="62">
        <v>4437</v>
      </c>
      <c r="AD663" s="62">
        <v>3850</v>
      </c>
      <c r="AE663" s="62">
        <v>3237</v>
      </c>
      <c r="AF663" s="62">
        <v>2454</v>
      </c>
      <c r="AG663" s="62">
        <v>1868</v>
      </c>
      <c r="AH663" s="62">
        <v>1456</v>
      </c>
      <c r="AI663" s="62">
        <v>1122</v>
      </c>
      <c r="AJ663" s="62">
        <v>760</v>
      </c>
      <c r="AK663" s="62">
        <v>542</v>
      </c>
      <c r="AL663" s="62">
        <v>392</v>
      </c>
      <c r="AM663" s="62">
        <v>231</v>
      </c>
      <c r="AN663" s="61">
        <f t="shared" si="11"/>
        <v>139053</v>
      </c>
    </row>
    <row r="664" spans="1:40" hidden="1" x14ac:dyDescent="0.25">
      <c r="A664" s="61" t="s">
        <v>468</v>
      </c>
      <c r="B664" s="61" t="s">
        <v>482</v>
      </c>
      <c r="C664" s="61" t="s">
        <v>1572</v>
      </c>
      <c r="D664" s="62">
        <v>68493</v>
      </c>
      <c r="E664" s="62">
        <v>70296</v>
      </c>
      <c r="F664" s="62">
        <v>11207</v>
      </c>
      <c r="G664" s="62">
        <v>9452</v>
      </c>
      <c r="H664" s="62">
        <v>8404</v>
      </c>
      <c r="I664" s="62">
        <v>7368</v>
      </c>
      <c r="J664" s="62">
        <v>5731</v>
      </c>
      <c r="K664" s="62">
        <v>5186</v>
      </c>
      <c r="L664" s="62">
        <v>4199</v>
      </c>
      <c r="M664" s="62">
        <v>3773</v>
      </c>
      <c r="N664" s="62">
        <v>3040</v>
      </c>
      <c r="O664" s="62">
        <v>2506</v>
      </c>
      <c r="P664" s="62">
        <v>1737</v>
      </c>
      <c r="Q664" s="62">
        <v>2141</v>
      </c>
      <c r="R664" s="62">
        <v>1071</v>
      </c>
      <c r="S664" s="62">
        <v>1360</v>
      </c>
      <c r="T664" s="62">
        <v>657</v>
      </c>
      <c r="U664" s="62">
        <v>434</v>
      </c>
      <c r="V664" s="62">
        <v>227</v>
      </c>
      <c r="W664" s="62">
        <v>11843</v>
      </c>
      <c r="X664" s="62">
        <v>9972</v>
      </c>
      <c r="Y664" s="62">
        <v>8740</v>
      </c>
      <c r="Z664" s="62">
        <v>7861</v>
      </c>
      <c r="AA664" s="62">
        <v>6050</v>
      </c>
      <c r="AB664" s="62">
        <v>4993</v>
      </c>
      <c r="AC664" s="62">
        <v>4267</v>
      </c>
      <c r="AD664" s="62">
        <v>3705</v>
      </c>
      <c r="AE664" s="62">
        <v>3147</v>
      </c>
      <c r="AF664" s="62">
        <v>2562</v>
      </c>
      <c r="AG664" s="62">
        <v>1964</v>
      </c>
      <c r="AH664" s="62">
        <v>1598</v>
      </c>
      <c r="AI664" s="62">
        <v>1169</v>
      </c>
      <c r="AJ664" s="62">
        <v>1144</v>
      </c>
      <c r="AK664" s="62">
        <v>662</v>
      </c>
      <c r="AL664" s="62">
        <v>427</v>
      </c>
      <c r="AM664" s="62">
        <v>192</v>
      </c>
      <c r="AN664" s="61">
        <f t="shared" si="11"/>
        <v>138789</v>
      </c>
    </row>
    <row r="665" spans="1:40" hidden="1" x14ac:dyDescent="0.25">
      <c r="A665" s="61" t="s">
        <v>38</v>
      </c>
      <c r="B665" s="61" t="s">
        <v>43</v>
      </c>
      <c r="C665" s="61" t="s">
        <v>1024</v>
      </c>
      <c r="D665" s="62">
        <v>68644</v>
      </c>
      <c r="E665" s="62">
        <v>69748</v>
      </c>
      <c r="F665" s="62">
        <v>7837</v>
      </c>
      <c r="G665" s="62">
        <v>8554</v>
      </c>
      <c r="H665" s="62">
        <v>8789</v>
      </c>
      <c r="I665" s="62">
        <v>8409</v>
      </c>
      <c r="J665" s="62">
        <v>5952</v>
      </c>
      <c r="K665" s="62">
        <v>5099</v>
      </c>
      <c r="L665" s="62">
        <v>4516</v>
      </c>
      <c r="M665" s="62">
        <v>4442</v>
      </c>
      <c r="N665" s="62">
        <v>3637</v>
      </c>
      <c r="O665" s="62">
        <v>3151</v>
      </c>
      <c r="P665" s="62">
        <v>2343</v>
      </c>
      <c r="Q665" s="62">
        <v>1884</v>
      </c>
      <c r="R665" s="62">
        <v>1627</v>
      </c>
      <c r="S665" s="62">
        <v>1244</v>
      </c>
      <c r="T665" s="62">
        <v>635</v>
      </c>
      <c r="U665" s="62">
        <v>320</v>
      </c>
      <c r="V665" s="62">
        <v>205</v>
      </c>
      <c r="W665" s="62">
        <v>8442</v>
      </c>
      <c r="X665" s="62">
        <v>9057</v>
      </c>
      <c r="Y665" s="62">
        <v>9419</v>
      </c>
      <c r="Z665" s="62">
        <v>8906</v>
      </c>
      <c r="AA665" s="62">
        <v>6625</v>
      </c>
      <c r="AB665" s="62">
        <v>4938</v>
      </c>
      <c r="AC665" s="62">
        <v>4133</v>
      </c>
      <c r="AD665" s="62">
        <v>3755</v>
      </c>
      <c r="AE665" s="62">
        <v>3564</v>
      </c>
      <c r="AF665" s="62">
        <v>2966</v>
      </c>
      <c r="AG665" s="62">
        <v>2477</v>
      </c>
      <c r="AH665" s="62">
        <v>1631</v>
      </c>
      <c r="AI665" s="62">
        <v>1477</v>
      </c>
      <c r="AJ665" s="62">
        <v>1040</v>
      </c>
      <c r="AK665" s="62">
        <v>697</v>
      </c>
      <c r="AL665" s="62">
        <v>398</v>
      </c>
      <c r="AM665" s="62">
        <v>223</v>
      </c>
      <c r="AN665" s="61">
        <f t="shared" si="11"/>
        <v>138392</v>
      </c>
    </row>
    <row r="666" spans="1:40" hidden="1" x14ac:dyDescent="0.25">
      <c r="A666" s="61" t="s">
        <v>381</v>
      </c>
      <c r="B666" s="61" t="s">
        <v>510</v>
      </c>
      <c r="C666" s="61" t="s">
        <v>2075</v>
      </c>
      <c r="D666" s="62">
        <v>68344</v>
      </c>
      <c r="E666" s="62">
        <v>69571</v>
      </c>
      <c r="F666" s="62">
        <v>13403</v>
      </c>
      <c r="G666" s="62">
        <v>10077</v>
      </c>
      <c r="H666" s="62">
        <v>8232</v>
      </c>
      <c r="I666" s="62">
        <v>7244</v>
      </c>
      <c r="J666" s="62">
        <v>5822</v>
      </c>
      <c r="K666" s="62">
        <v>5069</v>
      </c>
      <c r="L666" s="62">
        <v>4123</v>
      </c>
      <c r="M666" s="62">
        <v>3371</v>
      </c>
      <c r="N666" s="62">
        <v>2771</v>
      </c>
      <c r="O666" s="62">
        <v>2062</v>
      </c>
      <c r="P666" s="62">
        <v>1661</v>
      </c>
      <c r="Q666" s="62">
        <v>1322</v>
      </c>
      <c r="R666" s="62">
        <v>945</v>
      </c>
      <c r="S666" s="62">
        <v>923</v>
      </c>
      <c r="T666" s="62">
        <v>518</v>
      </c>
      <c r="U666" s="62">
        <v>514</v>
      </c>
      <c r="V666" s="62">
        <v>287</v>
      </c>
      <c r="W666" s="62">
        <v>13923</v>
      </c>
      <c r="X666" s="62">
        <v>10585</v>
      </c>
      <c r="Y666" s="62">
        <v>8665</v>
      </c>
      <c r="Z666" s="62">
        <v>7416</v>
      </c>
      <c r="AA666" s="62">
        <v>5590</v>
      </c>
      <c r="AB666" s="62">
        <v>4714</v>
      </c>
      <c r="AC666" s="62">
        <v>4110</v>
      </c>
      <c r="AD666" s="62">
        <v>3632</v>
      </c>
      <c r="AE666" s="62">
        <v>2883</v>
      </c>
      <c r="AF666" s="62">
        <v>2246</v>
      </c>
      <c r="AG666" s="62">
        <v>1677</v>
      </c>
      <c r="AH666" s="62">
        <v>1311</v>
      </c>
      <c r="AI666" s="62">
        <v>906</v>
      </c>
      <c r="AJ666" s="62">
        <v>797</v>
      </c>
      <c r="AK666" s="62">
        <v>533</v>
      </c>
      <c r="AL666" s="62">
        <v>351</v>
      </c>
      <c r="AM666" s="62">
        <v>232</v>
      </c>
      <c r="AN666" s="61">
        <f t="shared" si="11"/>
        <v>137915</v>
      </c>
    </row>
    <row r="667" spans="1:40" hidden="1" x14ac:dyDescent="0.25">
      <c r="A667" s="61" t="s">
        <v>595</v>
      </c>
      <c r="B667" s="61" t="s">
        <v>2459</v>
      </c>
      <c r="C667" s="61" t="s">
        <v>1268</v>
      </c>
      <c r="D667" s="62">
        <v>67723</v>
      </c>
      <c r="E667" s="62">
        <v>69768</v>
      </c>
      <c r="F667" s="62">
        <v>7753</v>
      </c>
      <c r="G667" s="62">
        <v>8468</v>
      </c>
      <c r="H667" s="62">
        <v>8664</v>
      </c>
      <c r="I667" s="62">
        <v>7767</v>
      </c>
      <c r="J667" s="62">
        <v>5527</v>
      </c>
      <c r="K667" s="62">
        <v>4985</v>
      </c>
      <c r="L667" s="62">
        <v>4467</v>
      </c>
      <c r="M667" s="62">
        <v>4605</v>
      </c>
      <c r="N667" s="62">
        <v>3611</v>
      </c>
      <c r="O667" s="62">
        <v>3297</v>
      </c>
      <c r="P667" s="62">
        <v>2340</v>
      </c>
      <c r="Q667" s="62">
        <v>2142</v>
      </c>
      <c r="R667" s="62">
        <v>1368</v>
      </c>
      <c r="S667" s="62">
        <v>1414</v>
      </c>
      <c r="T667" s="62">
        <v>561</v>
      </c>
      <c r="U667" s="62">
        <v>493</v>
      </c>
      <c r="V667" s="62">
        <v>261</v>
      </c>
      <c r="W667" s="62">
        <v>8302</v>
      </c>
      <c r="X667" s="62">
        <v>9052</v>
      </c>
      <c r="Y667" s="62">
        <v>9325</v>
      </c>
      <c r="Z667" s="62">
        <v>8746</v>
      </c>
      <c r="AA667" s="62">
        <v>7066</v>
      </c>
      <c r="AB667" s="62">
        <v>5260</v>
      </c>
      <c r="AC667" s="62">
        <v>4196</v>
      </c>
      <c r="AD667" s="62">
        <v>3853</v>
      </c>
      <c r="AE667" s="62">
        <v>3435</v>
      </c>
      <c r="AF667" s="62">
        <v>2825</v>
      </c>
      <c r="AG667" s="62">
        <v>2393</v>
      </c>
      <c r="AH667" s="62">
        <v>1700</v>
      </c>
      <c r="AI667" s="62">
        <v>1376</v>
      </c>
      <c r="AJ667" s="62">
        <v>765</v>
      </c>
      <c r="AK667" s="62">
        <v>889</v>
      </c>
      <c r="AL667" s="62">
        <v>400</v>
      </c>
      <c r="AM667" s="62">
        <v>185</v>
      </c>
      <c r="AN667" s="61">
        <f t="shared" si="11"/>
        <v>137491</v>
      </c>
    </row>
    <row r="668" spans="1:40" hidden="1" x14ac:dyDescent="0.25">
      <c r="A668" s="61" t="s">
        <v>696</v>
      </c>
      <c r="B668" s="61" t="s">
        <v>700</v>
      </c>
      <c r="C668" s="61" t="s">
        <v>1471</v>
      </c>
      <c r="D668" s="62">
        <v>67642</v>
      </c>
      <c r="E668" s="62">
        <v>69483</v>
      </c>
      <c r="F668" s="62">
        <v>12359</v>
      </c>
      <c r="G668" s="62">
        <v>10920</v>
      </c>
      <c r="H668" s="62">
        <v>9086</v>
      </c>
      <c r="I668" s="62">
        <v>7656</v>
      </c>
      <c r="J668" s="62">
        <v>5811</v>
      </c>
      <c r="K668" s="62">
        <v>4713</v>
      </c>
      <c r="L668" s="62">
        <v>3801</v>
      </c>
      <c r="M668" s="62">
        <v>2732</v>
      </c>
      <c r="N668" s="62">
        <v>2715</v>
      </c>
      <c r="O668" s="62">
        <v>1664</v>
      </c>
      <c r="P668" s="62">
        <v>1889</v>
      </c>
      <c r="Q668" s="62">
        <v>1027</v>
      </c>
      <c r="R668" s="62">
        <v>1310</v>
      </c>
      <c r="S668" s="62">
        <v>613</v>
      </c>
      <c r="T668" s="62">
        <v>762</v>
      </c>
      <c r="U668" s="62">
        <v>281</v>
      </c>
      <c r="V668" s="62">
        <v>303</v>
      </c>
      <c r="W668" s="62">
        <v>12782</v>
      </c>
      <c r="X668" s="62">
        <v>11342</v>
      </c>
      <c r="Y668" s="62">
        <v>8930</v>
      </c>
      <c r="Z668" s="62">
        <v>7611</v>
      </c>
      <c r="AA668" s="62">
        <v>5511</v>
      </c>
      <c r="AB668" s="62">
        <v>4767</v>
      </c>
      <c r="AC668" s="62">
        <v>4427</v>
      </c>
      <c r="AD668" s="62">
        <v>3453</v>
      </c>
      <c r="AE668" s="62">
        <v>2849</v>
      </c>
      <c r="AF668" s="62">
        <v>1795</v>
      </c>
      <c r="AG668" s="62">
        <v>1862</v>
      </c>
      <c r="AH668" s="62">
        <v>1120</v>
      </c>
      <c r="AI668" s="62">
        <v>1107</v>
      </c>
      <c r="AJ668" s="62">
        <v>635</v>
      </c>
      <c r="AK668" s="62">
        <v>691</v>
      </c>
      <c r="AL668" s="62">
        <v>323</v>
      </c>
      <c r="AM668" s="62">
        <v>278</v>
      </c>
      <c r="AN668" s="61">
        <f t="shared" si="11"/>
        <v>137125</v>
      </c>
    </row>
    <row r="669" spans="1:40" hidden="1" x14ac:dyDescent="0.25">
      <c r="A669" s="61" t="s">
        <v>595</v>
      </c>
      <c r="B669" s="61" t="s">
        <v>616</v>
      </c>
      <c r="C669" s="61" t="s">
        <v>1268</v>
      </c>
      <c r="D669" s="62">
        <v>66793</v>
      </c>
      <c r="E669" s="62">
        <v>70084</v>
      </c>
      <c r="F669" s="62">
        <v>7781</v>
      </c>
      <c r="G669" s="62">
        <v>8538</v>
      </c>
      <c r="H669" s="62">
        <v>8954</v>
      </c>
      <c r="I669" s="62">
        <v>7661</v>
      </c>
      <c r="J669" s="62">
        <v>5563</v>
      </c>
      <c r="K669" s="62">
        <v>4684</v>
      </c>
      <c r="L669" s="62">
        <v>4418</v>
      </c>
      <c r="M669" s="62">
        <v>4430</v>
      </c>
      <c r="N669" s="62">
        <v>3495</v>
      </c>
      <c r="O669" s="62">
        <v>3406</v>
      </c>
      <c r="P669" s="62">
        <v>2080</v>
      </c>
      <c r="Q669" s="62">
        <v>2254</v>
      </c>
      <c r="R669" s="62">
        <v>1320</v>
      </c>
      <c r="S669" s="62">
        <v>1025</v>
      </c>
      <c r="T669" s="62">
        <v>609</v>
      </c>
      <c r="U669" s="62">
        <v>382</v>
      </c>
      <c r="V669" s="62">
        <v>193</v>
      </c>
      <c r="W669" s="62">
        <v>8233</v>
      </c>
      <c r="X669" s="62">
        <v>9352</v>
      </c>
      <c r="Y669" s="62">
        <v>9591</v>
      </c>
      <c r="Z669" s="62">
        <v>8862</v>
      </c>
      <c r="AA669" s="62">
        <v>6843</v>
      </c>
      <c r="AB669" s="62">
        <v>4956</v>
      </c>
      <c r="AC669" s="62">
        <v>3982</v>
      </c>
      <c r="AD669" s="62">
        <v>3788</v>
      </c>
      <c r="AE669" s="62">
        <v>3541</v>
      </c>
      <c r="AF669" s="62">
        <v>3110</v>
      </c>
      <c r="AG669" s="62">
        <v>2807</v>
      </c>
      <c r="AH669" s="62">
        <v>1421</v>
      </c>
      <c r="AI669" s="62">
        <v>1142</v>
      </c>
      <c r="AJ669" s="62">
        <v>1234</v>
      </c>
      <c r="AK669" s="62">
        <v>476</v>
      </c>
      <c r="AL669" s="62">
        <v>547</v>
      </c>
      <c r="AM669" s="62">
        <v>199</v>
      </c>
      <c r="AN669" s="61">
        <f t="shared" si="11"/>
        <v>136877</v>
      </c>
    </row>
    <row r="670" spans="1:40" hidden="1" x14ac:dyDescent="0.25">
      <c r="A670" s="61" t="s">
        <v>221</v>
      </c>
      <c r="B670" s="61" t="s">
        <v>229</v>
      </c>
      <c r="C670" s="61" t="s">
        <v>1146</v>
      </c>
      <c r="D670" s="62">
        <v>69987</v>
      </c>
      <c r="E670" s="62">
        <v>66830</v>
      </c>
      <c r="F670" s="62">
        <v>8772</v>
      </c>
      <c r="G670" s="62">
        <v>9044</v>
      </c>
      <c r="H670" s="62">
        <v>8856</v>
      </c>
      <c r="I670" s="62">
        <v>7921</v>
      </c>
      <c r="J670" s="62">
        <v>5500</v>
      </c>
      <c r="K670" s="62">
        <v>4429</v>
      </c>
      <c r="L670" s="62">
        <v>4276</v>
      </c>
      <c r="M670" s="62">
        <v>3894</v>
      </c>
      <c r="N670" s="62">
        <v>3615</v>
      </c>
      <c r="O670" s="62">
        <v>3133</v>
      </c>
      <c r="P670" s="62">
        <v>2620</v>
      </c>
      <c r="Q670" s="62">
        <v>2132</v>
      </c>
      <c r="R670" s="62">
        <v>1868</v>
      </c>
      <c r="S670" s="62">
        <v>1598</v>
      </c>
      <c r="T670" s="62">
        <v>1059</v>
      </c>
      <c r="U670" s="62">
        <v>790</v>
      </c>
      <c r="V670" s="62">
        <v>480</v>
      </c>
      <c r="W670" s="62">
        <v>9200</v>
      </c>
      <c r="X670" s="62">
        <v>9547</v>
      </c>
      <c r="Y670" s="62">
        <v>9299</v>
      </c>
      <c r="Z670" s="62">
        <v>8777</v>
      </c>
      <c r="AA670" s="62">
        <v>6328</v>
      </c>
      <c r="AB670" s="62">
        <v>4287</v>
      </c>
      <c r="AC670" s="62">
        <v>3450</v>
      </c>
      <c r="AD670" s="62">
        <v>3055</v>
      </c>
      <c r="AE670" s="62">
        <v>2742</v>
      </c>
      <c r="AF670" s="62">
        <v>2517</v>
      </c>
      <c r="AG670" s="62">
        <v>1895</v>
      </c>
      <c r="AH670" s="62">
        <v>1779</v>
      </c>
      <c r="AI670" s="62">
        <v>1207</v>
      </c>
      <c r="AJ670" s="62">
        <v>1167</v>
      </c>
      <c r="AK670" s="62">
        <v>742</v>
      </c>
      <c r="AL670" s="62">
        <v>528</v>
      </c>
      <c r="AM670" s="62">
        <v>310</v>
      </c>
      <c r="AN670" s="61">
        <f t="shared" si="11"/>
        <v>136817</v>
      </c>
    </row>
    <row r="671" spans="1:40" hidden="1" x14ac:dyDescent="0.25">
      <c r="A671" s="61" t="s">
        <v>3</v>
      </c>
      <c r="B671" s="61" t="s">
        <v>13</v>
      </c>
      <c r="C671" s="61" t="s">
        <v>1007</v>
      </c>
      <c r="D671" s="62">
        <v>67657</v>
      </c>
      <c r="E671" s="62">
        <v>69002</v>
      </c>
      <c r="F671" s="62">
        <v>7811</v>
      </c>
      <c r="G671" s="62">
        <v>8002</v>
      </c>
      <c r="H671" s="62">
        <v>8765</v>
      </c>
      <c r="I671" s="62">
        <v>8020</v>
      </c>
      <c r="J671" s="62">
        <v>5927</v>
      </c>
      <c r="K671" s="62">
        <v>5018</v>
      </c>
      <c r="L671" s="62">
        <v>4523</v>
      </c>
      <c r="M671" s="62">
        <v>4221</v>
      </c>
      <c r="N671" s="62">
        <v>3472</v>
      </c>
      <c r="O671" s="62">
        <v>3137</v>
      </c>
      <c r="P671" s="62">
        <v>2440</v>
      </c>
      <c r="Q671" s="62">
        <v>1904</v>
      </c>
      <c r="R671" s="62">
        <v>1398</v>
      </c>
      <c r="S671" s="62">
        <v>1188</v>
      </c>
      <c r="T671" s="62">
        <v>926</v>
      </c>
      <c r="U671" s="62">
        <v>578</v>
      </c>
      <c r="V671" s="62">
        <v>327</v>
      </c>
      <c r="W671" s="62">
        <v>8024</v>
      </c>
      <c r="X671" s="62">
        <v>8337</v>
      </c>
      <c r="Y671" s="62">
        <v>8971</v>
      </c>
      <c r="Z671" s="62">
        <v>8628</v>
      </c>
      <c r="AA671" s="62">
        <v>6604</v>
      </c>
      <c r="AB671" s="62">
        <v>5264</v>
      </c>
      <c r="AC671" s="62">
        <v>4474</v>
      </c>
      <c r="AD671" s="62">
        <v>3876</v>
      </c>
      <c r="AE671" s="62">
        <v>3491</v>
      </c>
      <c r="AF671" s="62">
        <v>3053</v>
      </c>
      <c r="AG671" s="62">
        <v>2387</v>
      </c>
      <c r="AH671" s="62">
        <v>1945</v>
      </c>
      <c r="AI671" s="62">
        <v>1427</v>
      </c>
      <c r="AJ671" s="62">
        <v>1105</v>
      </c>
      <c r="AK671" s="62">
        <v>731</v>
      </c>
      <c r="AL671" s="62">
        <v>481</v>
      </c>
      <c r="AM671" s="62">
        <v>204</v>
      </c>
      <c r="AN671" s="61">
        <f t="shared" si="11"/>
        <v>136659</v>
      </c>
    </row>
    <row r="672" spans="1:40" hidden="1" x14ac:dyDescent="0.25">
      <c r="A672" s="61" t="s">
        <v>240</v>
      </c>
      <c r="B672" s="61" t="s">
        <v>250</v>
      </c>
      <c r="C672" s="61" t="s">
        <v>1072</v>
      </c>
      <c r="D672" s="62">
        <v>67733</v>
      </c>
      <c r="E672" s="62">
        <v>68684</v>
      </c>
      <c r="F672" s="62">
        <v>7494</v>
      </c>
      <c r="G672" s="62">
        <v>8341</v>
      </c>
      <c r="H672" s="62">
        <v>9378</v>
      </c>
      <c r="I672" s="62">
        <v>8335</v>
      </c>
      <c r="J672" s="62">
        <v>5943</v>
      </c>
      <c r="K672" s="62">
        <v>4763</v>
      </c>
      <c r="L672" s="62">
        <v>4150</v>
      </c>
      <c r="M672" s="62">
        <v>4192</v>
      </c>
      <c r="N672" s="62">
        <v>3380</v>
      </c>
      <c r="O672" s="62">
        <v>3146</v>
      </c>
      <c r="P672" s="62">
        <v>2237</v>
      </c>
      <c r="Q672" s="62">
        <v>2231</v>
      </c>
      <c r="R672" s="62">
        <v>1287</v>
      </c>
      <c r="S672" s="62">
        <v>1276</v>
      </c>
      <c r="T672" s="62">
        <v>743</v>
      </c>
      <c r="U672" s="62">
        <v>465</v>
      </c>
      <c r="V672" s="62">
        <v>372</v>
      </c>
      <c r="W672" s="62">
        <v>7885</v>
      </c>
      <c r="X672" s="62">
        <v>8846</v>
      </c>
      <c r="Y672" s="62">
        <v>9461</v>
      </c>
      <c r="Z672" s="62">
        <v>8945</v>
      </c>
      <c r="AA672" s="62">
        <v>7116</v>
      </c>
      <c r="AB672" s="62">
        <v>5056</v>
      </c>
      <c r="AC672" s="62">
        <v>3859</v>
      </c>
      <c r="AD672" s="62">
        <v>3480</v>
      </c>
      <c r="AE672" s="62">
        <v>3243</v>
      </c>
      <c r="AF672" s="62">
        <v>2888</v>
      </c>
      <c r="AG672" s="62">
        <v>2253</v>
      </c>
      <c r="AH672" s="62">
        <v>1794</v>
      </c>
      <c r="AI672" s="62">
        <v>1325</v>
      </c>
      <c r="AJ672" s="62">
        <v>1110</v>
      </c>
      <c r="AK672" s="62">
        <v>737</v>
      </c>
      <c r="AL672" s="62">
        <v>477</v>
      </c>
      <c r="AM672" s="62">
        <v>209</v>
      </c>
      <c r="AN672" s="61">
        <f t="shared" si="11"/>
        <v>136417</v>
      </c>
    </row>
    <row r="673" spans="1:40" hidden="1" x14ac:dyDescent="0.25">
      <c r="A673" s="61" t="s">
        <v>657</v>
      </c>
      <c r="B673" s="61" t="s">
        <v>663</v>
      </c>
      <c r="C673" s="61" t="s">
        <v>1372</v>
      </c>
      <c r="D673" s="62">
        <v>67347</v>
      </c>
      <c r="E673" s="62">
        <v>69013</v>
      </c>
      <c r="F673" s="62">
        <v>12909</v>
      </c>
      <c r="G673" s="62">
        <v>10758</v>
      </c>
      <c r="H673" s="62">
        <v>8273</v>
      </c>
      <c r="I673" s="62">
        <v>7005</v>
      </c>
      <c r="J673" s="62">
        <v>5788</v>
      </c>
      <c r="K673" s="62">
        <v>4981</v>
      </c>
      <c r="L673" s="62">
        <v>4037</v>
      </c>
      <c r="M673" s="62">
        <v>3202</v>
      </c>
      <c r="N673" s="62">
        <v>2785</v>
      </c>
      <c r="O673" s="62">
        <v>1869</v>
      </c>
      <c r="P673" s="62">
        <v>1751</v>
      </c>
      <c r="Q673" s="62">
        <v>1116</v>
      </c>
      <c r="R673" s="62">
        <v>1165</v>
      </c>
      <c r="S673" s="62">
        <v>549</v>
      </c>
      <c r="T673" s="62">
        <v>575</v>
      </c>
      <c r="U673" s="62">
        <v>282</v>
      </c>
      <c r="V673" s="62">
        <v>302</v>
      </c>
      <c r="W673" s="62">
        <v>14029</v>
      </c>
      <c r="X673" s="62">
        <v>11349</v>
      </c>
      <c r="Y673" s="62">
        <v>8621</v>
      </c>
      <c r="Z673" s="62">
        <v>7163</v>
      </c>
      <c r="AA673" s="62">
        <v>4993</v>
      </c>
      <c r="AB673" s="62">
        <v>4364</v>
      </c>
      <c r="AC673" s="62">
        <v>4025</v>
      </c>
      <c r="AD673" s="62">
        <v>3446</v>
      </c>
      <c r="AE673" s="62">
        <v>2899</v>
      </c>
      <c r="AF673" s="62">
        <v>2113</v>
      </c>
      <c r="AG673" s="62">
        <v>1885</v>
      </c>
      <c r="AH673" s="62">
        <v>1156</v>
      </c>
      <c r="AI673" s="62">
        <v>1088</v>
      </c>
      <c r="AJ673" s="62">
        <v>755</v>
      </c>
      <c r="AK673" s="62">
        <v>548</v>
      </c>
      <c r="AL673" s="62">
        <v>314</v>
      </c>
      <c r="AM673" s="62">
        <v>265</v>
      </c>
      <c r="AN673" s="61">
        <f t="shared" si="11"/>
        <v>136360</v>
      </c>
    </row>
    <row r="674" spans="1:40" hidden="1" x14ac:dyDescent="0.25">
      <c r="A674" s="61" t="s">
        <v>138</v>
      </c>
      <c r="B674" s="61" t="s">
        <v>152</v>
      </c>
      <c r="C674" s="61" t="s">
        <v>1325</v>
      </c>
      <c r="D674" s="62">
        <v>64277</v>
      </c>
      <c r="E674" s="62">
        <v>71494</v>
      </c>
      <c r="F674" s="62">
        <v>12070</v>
      </c>
      <c r="G674" s="62">
        <v>10324</v>
      </c>
      <c r="H674" s="62">
        <v>6615</v>
      </c>
      <c r="I674" s="62">
        <v>6729</v>
      </c>
      <c r="J674" s="62">
        <v>6010</v>
      </c>
      <c r="K674" s="62">
        <v>4811</v>
      </c>
      <c r="L674" s="62">
        <v>4707</v>
      </c>
      <c r="M674" s="62">
        <v>2871</v>
      </c>
      <c r="N674" s="62">
        <v>2997</v>
      </c>
      <c r="O674" s="62">
        <v>1586</v>
      </c>
      <c r="P674" s="62">
        <v>1864</v>
      </c>
      <c r="Q674" s="62">
        <v>898</v>
      </c>
      <c r="R674" s="62">
        <v>1250</v>
      </c>
      <c r="S674" s="62">
        <v>517</v>
      </c>
      <c r="T674" s="62">
        <v>644</v>
      </c>
      <c r="U674" s="62">
        <v>203</v>
      </c>
      <c r="V674" s="62">
        <v>181</v>
      </c>
      <c r="W674" s="62">
        <v>12976</v>
      </c>
      <c r="X674" s="62">
        <v>11920</v>
      </c>
      <c r="Y674" s="62">
        <v>8497</v>
      </c>
      <c r="Z674" s="62">
        <v>6935</v>
      </c>
      <c r="AA674" s="62">
        <v>5417</v>
      </c>
      <c r="AB674" s="62">
        <v>4885</v>
      </c>
      <c r="AC674" s="62">
        <v>4974</v>
      </c>
      <c r="AD674" s="62">
        <v>3458</v>
      </c>
      <c r="AE674" s="62">
        <v>3909</v>
      </c>
      <c r="AF674" s="62">
        <v>2091</v>
      </c>
      <c r="AG674" s="62">
        <v>2236</v>
      </c>
      <c r="AH674" s="62">
        <v>1043</v>
      </c>
      <c r="AI674" s="62">
        <v>1529</v>
      </c>
      <c r="AJ674" s="62">
        <v>652</v>
      </c>
      <c r="AK674" s="62">
        <v>641</v>
      </c>
      <c r="AL674" s="62">
        <v>149</v>
      </c>
      <c r="AM674" s="62">
        <v>182</v>
      </c>
      <c r="AN674" s="61">
        <f t="shared" si="11"/>
        <v>135771</v>
      </c>
    </row>
    <row r="675" spans="1:40" hidden="1" x14ac:dyDescent="0.25">
      <c r="A675" s="61" t="s">
        <v>305</v>
      </c>
      <c r="B675" s="61" t="s">
        <v>2622</v>
      </c>
      <c r="C675" s="61" t="s">
        <v>1291</v>
      </c>
      <c r="D675" s="62">
        <v>69174</v>
      </c>
      <c r="E675" s="62">
        <v>66257</v>
      </c>
      <c r="F675" s="62">
        <v>12605</v>
      </c>
      <c r="G675" s="62">
        <v>10956</v>
      </c>
      <c r="H675" s="62">
        <v>7597</v>
      </c>
      <c r="I675" s="62">
        <v>6935</v>
      </c>
      <c r="J675" s="62">
        <v>6265</v>
      </c>
      <c r="K675" s="62">
        <v>5034</v>
      </c>
      <c r="L675" s="62">
        <v>4948</v>
      </c>
      <c r="M675" s="62">
        <v>3209</v>
      </c>
      <c r="N675" s="62">
        <v>3525</v>
      </c>
      <c r="O675" s="62">
        <v>1665</v>
      </c>
      <c r="P675" s="62">
        <v>2117</v>
      </c>
      <c r="Q675" s="62">
        <v>943</v>
      </c>
      <c r="R675" s="62">
        <v>1380</v>
      </c>
      <c r="S675" s="62">
        <v>570</v>
      </c>
      <c r="T675" s="62">
        <v>853</v>
      </c>
      <c r="U675" s="62">
        <v>234</v>
      </c>
      <c r="V675" s="62">
        <v>338</v>
      </c>
      <c r="W675" s="62">
        <v>13043</v>
      </c>
      <c r="X675" s="62">
        <v>11009</v>
      </c>
      <c r="Y675" s="62">
        <v>7481</v>
      </c>
      <c r="Z675" s="62">
        <v>6032</v>
      </c>
      <c r="AA675" s="62">
        <v>4123</v>
      </c>
      <c r="AB675" s="62">
        <v>4092</v>
      </c>
      <c r="AC675" s="62">
        <v>4525</v>
      </c>
      <c r="AD675" s="62">
        <v>3326</v>
      </c>
      <c r="AE675" s="62">
        <v>3527</v>
      </c>
      <c r="AF675" s="62">
        <v>1843</v>
      </c>
      <c r="AG675" s="62">
        <v>2502</v>
      </c>
      <c r="AH675" s="62">
        <v>1017</v>
      </c>
      <c r="AI675" s="62">
        <v>1504</v>
      </c>
      <c r="AJ675" s="62">
        <v>558</v>
      </c>
      <c r="AK675" s="62">
        <v>1027</v>
      </c>
      <c r="AL675" s="62">
        <v>262</v>
      </c>
      <c r="AM675" s="62">
        <v>386</v>
      </c>
      <c r="AN675" s="61">
        <f t="shared" si="11"/>
        <v>135431</v>
      </c>
    </row>
    <row r="676" spans="1:40" hidden="1" x14ac:dyDescent="0.25">
      <c r="A676" s="61" t="s">
        <v>38</v>
      </c>
      <c r="B676" s="61" t="s">
        <v>54</v>
      </c>
      <c r="C676" s="61" t="s">
        <v>1534</v>
      </c>
      <c r="D676" s="62">
        <v>65999</v>
      </c>
      <c r="E676" s="62">
        <v>69184</v>
      </c>
      <c r="F676" s="62">
        <v>8154</v>
      </c>
      <c r="G676" s="62">
        <v>8521</v>
      </c>
      <c r="H676" s="62">
        <v>8505</v>
      </c>
      <c r="I676" s="62">
        <v>7461</v>
      </c>
      <c r="J676" s="62">
        <v>5650</v>
      </c>
      <c r="K676" s="62">
        <v>4898</v>
      </c>
      <c r="L676" s="62">
        <v>4456</v>
      </c>
      <c r="M676" s="62">
        <v>4365</v>
      </c>
      <c r="N676" s="62">
        <v>3547</v>
      </c>
      <c r="O676" s="62">
        <v>3236</v>
      </c>
      <c r="P676" s="62">
        <v>2143</v>
      </c>
      <c r="Q676" s="62">
        <v>1737</v>
      </c>
      <c r="R676" s="62">
        <v>1326</v>
      </c>
      <c r="S676" s="62">
        <v>951</v>
      </c>
      <c r="T676" s="62">
        <v>535</v>
      </c>
      <c r="U676" s="62">
        <v>346</v>
      </c>
      <c r="V676" s="62">
        <v>168</v>
      </c>
      <c r="W676" s="62">
        <v>8636</v>
      </c>
      <c r="X676" s="62">
        <v>9230</v>
      </c>
      <c r="Y676" s="62">
        <v>9121</v>
      </c>
      <c r="Z676" s="62">
        <v>8448</v>
      </c>
      <c r="AA676" s="62">
        <v>6650</v>
      </c>
      <c r="AB676" s="62">
        <v>4991</v>
      </c>
      <c r="AC676" s="62">
        <v>4060</v>
      </c>
      <c r="AD676" s="62">
        <v>3716</v>
      </c>
      <c r="AE676" s="62">
        <v>3260</v>
      </c>
      <c r="AF676" s="62">
        <v>3003</v>
      </c>
      <c r="AG676" s="62">
        <v>2536</v>
      </c>
      <c r="AH676" s="62">
        <v>1585</v>
      </c>
      <c r="AI676" s="62">
        <v>1665</v>
      </c>
      <c r="AJ676" s="62">
        <v>1087</v>
      </c>
      <c r="AK676" s="62">
        <v>649</v>
      </c>
      <c r="AL676" s="62">
        <v>360</v>
      </c>
      <c r="AM676" s="62">
        <v>187</v>
      </c>
      <c r="AN676" s="61">
        <f t="shared" si="11"/>
        <v>135183</v>
      </c>
    </row>
    <row r="677" spans="1:40" hidden="1" x14ac:dyDescent="0.25">
      <c r="A677" s="61" t="s">
        <v>657</v>
      </c>
      <c r="B677" s="61" t="s">
        <v>668</v>
      </c>
      <c r="C677" s="61" t="s">
        <v>1372</v>
      </c>
      <c r="D677" s="62">
        <v>67548</v>
      </c>
      <c r="E677" s="62">
        <v>67462</v>
      </c>
      <c r="F677" s="62">
        <v>13379</v>
      </c>
      <c r="G677" s="62">
        <v>10078</v>
      </c>
      <c r="H677" s="62">
        <v>7453</v>
      </c>
      <c r="I677" s="62">
        <v>6521</v>
      </c>
      <c r="J677" s="62">
        <v>5795</v>
      </c>
      <c r="K677" s="62">
        <v>4974</v>
      </c>
      <c r="L677" s="62">
        <v>4508</v>
      </c>
      <c r="M677" s="62">
        <v>3120</v>
      </c>
      <c r="N677" s="62">
        <v>3052</v>
      </c>
      <c r="O677" s="62">
        <v>1688</v>
      </c>
      <c r="P677" s="62">
        <v>2235</v>
      </c>
      <c r="Q677" s="62">
        <v>1272</v>
      </c>
      <c r="R677" s="62">
        <v>1380</v>
      </c>
      <c r="S677" s="62">
        <v>698</v>
      </c>
      <c r="T677" s="62">
        <v>868</v>
      </c>
      <c r="U677" s="62">
        <v>253</v>
      </c>
      <c r="V677" s="62">
        <v>274</v>
      </c>
      <c r="W677" s="62">
        <v>13848</v>
      </c>
      <c r="X677" s="62">
        <v>10462</v>
      </c>
      <c r="Y677" s="62">
        <v>8004</v>
      </c>
      <c r="Z677" s="62">
        <v>6431</v>
      </c>
      <c r="AA677" s="62">
        <v>4032</v>
      </c>
      <c r="AB677" s="62">
        <v>4035</v>
      </c>
      <c r="AC677" s="62">
        <v>4060</v>
      </c>
      <c r="AD677" s="62">
        <v>3478</v>
      </c>
      <c r="AE677" s="62">
        <v>3315</v>
      </c>
      <c r="AF677" s="62">
        <v>2122</v>
      </c>
      <c r="AG677" s="62">
        <v>2454</v>
      </c>
      <c r="AH677" s="62">
        <v>1736</v>
      </c>
      <c r="AI677" s="62">
        <v>1432</v>
      </c>
      <c r="AJ677" s="62">
        <v>840</v>
      </c>
      <c r="AK677" s="62">
        <v>653</v>
      </c>
      <c r="AL677" s="62">
        <v>350</v>
      </c>
      <c r="AM677" s="62">
        <v>210</v>
      </c>
      <c r="AN677" s="61">
        <f t="shared" si="11"/>
        <v>135010</v>
      </c>
    </row>
    <row r="678" spans="1:40" hidden="1" x14ac:dyDescent="0.25">
      <c r="A678" s="61" t="s">
        <v>138</v>
      </c>
      <c r="B678" s="61" t="s">
        <v>165</v>
      </c>
      <c r="C678" s="61" t="s">
        <v>1256</v>
      </c>
      <c r="D678" s="62">
        <v>65785</v>
      </c>
      <c r="E678" s="62">
        <v>68352</v>
      </c>
      <c r="F678" s="62">
        <v>13338</v>
      </c>
      <c r="G678" s="62">
        <v>10005</v>
      </c>
      <c r="H678" s="62">
        <v>7678</v>
      </c>
      <c r="I678" s="62">
        <v>6831</v>
      </c>
      <c r="J678" s="62">
        <v>5662</v>
      </c>
      <c r="K678" s="62">
        <v>4781</v>
      </c>
      <c r="L678" s="62">
        <v>3862</v>
      </c>
      <c r="M678" s="62">
        <v>3015</v>
      </c>
      <c r="N678" s="62">
        <v>2750</v>
      </c>
      <c r="O678" s="62">
        <v>1899</v>
      </c>
      <c r="P678" s="62">
        <v>1840</v>
      </c>
      <c r="Q678" s="62">
        <v>965</v>
      </c>
      <c r="R678" s="62">
        <v>1167</v>
      </c>
      <c r="S678" s="62">
        <v>845</v>
      </c>
      <c r="T678" s="62">
        <v>574</v>
      </c>
      <c r="U678" s="62">
        <v>323</v>
      </c>
      <c r="V678" s="62">
        <v>250</v>
      </c>
      <c r="W678" s="62">
        <v>13920</v>
      </c>
      <c r="X678" s="62">
        <v>10981</v>
      </c>
      <c r="Y678" s="62">
        <v>8792</v>
      </c>
      <c r="Z678" s="62">
        <v>6955</v>
      </c>
      <c r="AA678" s="62">
        <v>5254</v>
      </c>
      <c r="AB678" s="62">
        <v>4610</v>
      </c>
      <c r="AC678" s="62">
        <v>3868</v>
      </c>
      <c r="AD678" s="62">
        <v>3403</v>
      </c>
      <c r="AE678" s="62">
        <v>2798</v>
      </c>
      <c r="AF678" s="62">
        <v>2096</v>
      </c>
      <c r="AG678" s="62">
        <v>1760</v>
      </c>
      <c r="AH678" s="62">
        <v>1118</v>
      </c>
      <c r="AI678" s="62">
        <v>981</v>
      </c>
      <c r="AJ678" s="62">
        <v>584</v>
      </c>
      <c r="AK678" s="62">
        <v>701</v>
      </c>
      <c r="AL678" s="62">
        <v>285</v>
      </c>
      <c r="AM678" s="62">
        <v>246</v>
      </c>
      <c r="AN678" s="61">
        <f t="shared" si="11"/>
        <v>134137</v>
      </c>
    </row>
    <row r="679" spans="1:40" hidden="1" x14ac:dyDescent="0.25">
      <c r="A679" s="61" t="s">
        <v>115</v>
      </c>
      <c r="B679" s="61" t="s">
        <v>129</v>
      </c>
      <c r="C679" s="61" t="s">
        <v>1063</v>
      </c>
      <c r="D679" s="62">
        <v>67144</v>
      </c>
      <c r="E679" s="62">
        <v>66856</v>
      </c>
      <c r="F679" s="62">
        <v>12371</v>
      </c>
      <c r="G679" s="62">
        <v>10464</v>
      </c>
      <c r="H679" s="62">
        <v>7804</v>
      </c>
      <c r="I679" s="62">
        <v>7015</v>
      </c>
      <c r="J679" s="62">
        <v>5445</v>
      </c>
      <c r="K679" s="62">
        <v>4865</v>
      </c>
      <c r="L679" s="62">
        <v>4471</v>
      </c>
      <c r="M679" s="62">
        <v>3617</v>
      </c>
      <c r="N679" s="62">
        <v>3173</v>
      </c>
      <c r="O679" s="62">
        <v>2023</v>
      </c>
      <c r="P679" s="62">
        <v>1749</v>
      </c>
      <c r="Q679" s="62">
        <v>1160</v>
      </c>
      <c r="R679" s="62">
        <v>1339</v>
      </c>
      <c r="S679" s="62">
        <v>751</v>
      </c>
      <c r="T679" s="62">
        <v>496</v>
      </c>
      <c r="U679" s="62">
        <v>253</v>
      </c>
      <c r="V679" s="62">
        <v>148</v>
      </c>
      <c r="W679" s="62">
        <v>12975</v>
      </c>
      <c r="X679" s="62">
        <v>11061</v>
      </c>
      <c r="Y679" s="62">
        <v>8581</v>
      </c>
      <c r="Z679" s="62">
        <v>7281</v>
      </c>
      <c r="AA679" s="62">
        <v>5060</v>
      </c>
      <c r="AB679" s="62">
        <v>4268</v>
      </c>
      <c r="AC679" s="62">
        <v>3811</v>
      </c>
      <c r="AD679" s="62">
        <v>3454</v>
      </c>
      <c r="AE679" s="62">
        <v>2727</v>
      </c>
      <c r="AF679" s="62">
        <v>2051</v>
      </c>
      <c r="AG679" s="62">
        <v>1724</v>
      </c>
      <c r="AH679" s="62">
        <v>1059</v>
      </c>
      <c r="AI679" s="62">
        <v>1057</v>
      </c>
      <c r="AJ679" s="62">
        <v>718</v>
      </c>
      <c r="AK679" s="62">
        <v>522</v>
      </c>
      <c r="AL679" s="62">
        <v>314</v>
      </c>
      <c r="AM679" s="62">
        <v>193</v>
      </c>
      <c r="AN679" s="61">
        <f t="shared" si="11"/>
        <v>134000</v>
      </c>
    </row>
    <row r="680" spans="1:40" hidden="1" x14ac:dyDescent="0.25">
      <c r="A680" s="61" t="s">
        <v>450</v>
      </c>
      <c r="B680" s="61" t="s">
        <v>452</v>
      </c>
      <c r="C680" s="61" t="s">
        <v>1058</v>
      </c>
      <c r="D680" s="62">
        <v>64426</v>
      </c>
      <c r="E680" s="62">
        <v>69080</v>
      </c>
      <c r="F680" s="62">
        <v>11287</v>
      </c>
      <c r="G680" s="62">
        <v>9478</v>
      </c>
      <c r="H680" s="62">
        <v>8276</v>
      </c>
      <c r="I680" s="62">
        <v>7017</v>
      </c>
      <c r="J680" s="62">
        <v>5514</v>
      </c>
      <c r="K680" s="62">
        <v>4934</v>
      </c>
      <c r="L680" s="62">
        <v>4204</v>
      </c>
      <c r="M680" s="62">
        <v>3770</v>
      </c>
      <c r="N680" s="62">
        <v>2934</v>
      </c>
      <c r="O680" s="62">
        <v>2131</v>
      </c>
      <c r="P680" s="62">
        <v>1535</v>
      </c>
      <c r="Q680" s="62">
        <v>1126</v>
      </c>
      <c r="R680" s="62">
        <v>895</v>
      </c>
      <c r="S680" s="62">
        <v>594</v>
      </c>
      <c r="T680" s="62">
        <v>359</v>
      </c>
      <c r="U680" s="62">
        <v>221</v>
      </c>
      <c r="V680" s="62">
        <v>151</v>
      </c>
      <c r="W680" s="62">
        <v>12176</v>
      </c>
      <c r="X680" s="62">
        <v>9902</v>
      </c>
      <c r="Y680" s="62">
        <v>8768</v>
      </c>
      <c r="Z680" s="62">
        <v>7574</v>
      </c>
      <c r="AA680" s="62">
        <v>5654</v>
      </c>
      <c r="AB680" s="62">
        <v>4770</v>
      </c>
      <c r="AC680" s="62">
        <v>4260</v>
      </c>
      <c r="AD680" s="62">
        <v>3855</v>
      </c>
      <c r="AE680" s="62">
        <v>3428</v>
      </c>
      <c r="AF680" s="62">
        <v>2904</v>
      </c>
      <c r="AG680" s="62">
        <v>1920</v>
      </c>
      <c r="AH680" s="62">
        <v>1451</v>
      </c>
      <c r="AI680" s="62">
        <v>983</v>
      </c>
      <c r="AJ680" s="62">
        <v>662</v>
      </c>
      <c r="AK680" s="62">
        <v>366</v>
      </c>
      <c r="AL680" s="62">
        <v>255</v>
      </c>
      <c r="AM680" s="62">
        <v>152</v>
      </c>
      <c r="AN680" s="61">
        <f t="shared" si="11"/>
        <v>133506</v>
      </c>
    </row>
    <row r="681" spans="1:40" hidden="1" x14ac:dyDescent="0.25">
      <c r="A681" s="61" t="s">
        <v>595</v>
      </c>
      <c r="B681" s="61" t="s">
        <v>2379</v>
      </c>
      <c r="C681" s="61" t="s">
        <v>1268</v>
      </c>
      <c r="D681" s="62">
        <v>65689</v>
      </c>
      <c r="E681" s="62">
        <v>67445</v>
      </c>
      <c r="F681" s="62">
        <v>7817</v>
      </c>
      <c r="G681" s="62">
        <v>8261</v>
      </c>
      <c r="H681" s="62">
        <v>8391</v>
      </c>
      <c r="I681" s="62">
        <v>7439</v>
      </c>
      <c r="J681" s="62">
        <v>5656</v>
      </c>
      <c r="K681" s="62">
        <v>4984</v>
      </c>
      <c r="L681" s="62">
        <v>4480</v>
      </c>
      <c r="M681" s="62">
        <v>4479</v>
      </c>
      <c r="N681" s="62">
        <v>3299</v>
      </c>
      <c r="O681" s="62">
        <v>2959</v>
      </c>
      <c r="P681" s="62">
        <v>1991</v>
      </c>
      <c r="Q681" s="62">
        <v>1944</v>
      </c>
      <c r="R681" s="62">
        <v>1134</v>
      </c>
      <c r="S681" s="62">
        <v>1194</v>
      </c>
      <c r="T681" s="62">
        <v>731</v>
      </c>
      <c r="U681" s="62">
        <v>541</v>
      </c>
      <c r="V681" s="62">
        <v>389</v>
      </c>
      <c r="W681" s="62">
        <v>8167</v>
      </c>
      <c r="X681" s="62">
        <v>8661</v>
      </c>
      <c r="Y681" s="62">
        <v>8740</v>
      </c>
      <c r="Z681" s="62">
        <v>8309</v>
      </c>
      <c r="AA681" s="62">
        <v>6449</v>
      </c>
      <c r="AB681" s="62">
        <v>4969</v>
      </c>
      <c r="AC681" s="62">
        <v>4297</v>
      </c>
      <c r="AD681" s="62">
        <v>4122</v>
      </c>
      <c r="AE681" s="62">
        <v>3670</v>
      </c>
      <c r="AF681" s="62">
        <v>2961</v>
      </c>
      <c r="AG681" s="62">
        <v>2233</v>
      </c>
      <c r="AH681" s="62">
        <v>1561</v>
      </c>
      <c r="AI681" s="62">
        <v>1085</v>
      </c>
      <c r="AJ681" s="62">
        <v>1034</v>
      </c>
      <c r="AK681" s="62">
        <v>524</v>
      </c>
      <c r="AL681" s="62">
        <v>427</v>
      </c>
      <c r="AM681" s="62">
        <v>236</v>
      </c>
      <c r="AN681" s="61">
        <f t="shared" si="11"/>
        <v>133134</v>
      </c>
    </row>
    <row r="682" spans="1:40" hidden="1" x14ac:dyDescent="0.25">
      <c r="A682" s="61" t="s">
        <v>681</v>
      </c>
      <c r="B682" s="61" t="s">
        <v>684</v>
      </c>
      <c r="C682" s="61" t="s">
        <v>1321</v>
      </c>
      <c r="D682" s="62">
        <v>63025</v>
      </c>
      <c r="E682" s="62">
        <v>69979</v>
      </c>
      <c r="F682" s="62">
        <v>11544</v>
      </c>
      <c r="G682" s="62">
        <v>9306</v>
      </c>
      <c r="H682" s="62">
        <v>7802</v>
      </c>
      <c r="I682" s="62">
        <v>6948</v>
      </c>
      <c r="J682" s="62">
        <v>5865</v>
      </c>
      <c r="K682" s="62">
        <v>5018</v>
      </c>
      <c r="L682" s="62">
        <v>4157</v>
      </c>
      <c r="M682" s="62">
        <v>3269</v>
      </c>
      <c r="N682" s="62">
        <v>2640</v>
      </c>
      <c r="O682" s="62">
        <v>1852</v>
      </c>
      <c r="P682" s="62">
        <v>1332</v>
      </c>
      <c r="Q682" s="62">
        <v>1137</v>
      </c>
      <c r="R682" s="62">
        <v>763</v>
      </c>
      <c r="S682" s="62">
        <v>515</v>
      </c>
      <c r="T682" s="62">
        <v>430</v>
      </c>
      <c r="U682" s="62">
        <v>259</v>
      </c>
      <c r="V682" s="62">
        <v>188</v>
      </c>
      <c r="W682" s="62">
        <v>12573</v>
      </c>
      <c r="X682" s="62">
        <v>10254</v>
      </c>
      <c r="Y682" s="62">
        <v>8502</v>
      </c>
      <c r="Z682" s="62">
        <v>7718</v>
      </c>
      <c r="AA682" s="62">
        <v>5779</v>
      </c>
      <c r="AB682" s="62">
        <v>5083</v>
      </c>
      <c r="AC682" s="62">
        <v>4679</v>
      </c>
      <c r="AD682" s="62">
        <v>3927</v>
      </c>
      <c r="AE682" s="62">
        <v>3270</v>
      </c>
      <c r="AF682" s="62">
        <v>2450</v>
      </c>
      <c r="AG682" s="62">
        <v>1836</v>
      </c>
      <c r="AH682" s="62">
        <v>1242</v>
      </c>
      <c r="AI682" s="62">
        <v>983</v>
      </c>
      <c r="AJ682" s="62">
        <v>692</v>
      </c>
      <c r="AK682" s="62">
        <v>514</v>
      </c>
      <c r="AL682" s="62">
        <v>262</v>
      </c>
      <c r="AM682" s="62">
        <v>215</v>
      </c>
      <c r="AN682" s="61">
        <f t="shared" si="11"/>
        <v>133004</v>
      </c>
    </row>
    <row r="683" spans="1:40" hidden="1" x14ac:dyDescent="0.25">
      <c r="A683" s="61" t="s">
        <v>429</v>
      </c>
      <c r="B683" s="61" t="s">
        <v>448</v>
      </c>
      <c r="C683" s="61" t="s">
        <v>1659</v>
      </c>
      <c r="D683" s="62">
        <v>62156</v>
      </c>
      <c r="E683" s="62">
        <v>70558</v>
      </c>
      <c r="F683" s="62">
        <v>12232</v>
      </c>
      <c r="G683" s="62">
        <v>9922</v>
      </c>
      <c r="H683" s="62">
        <v>7166</v>
      </c>
      <c r="I683" s="62">
        <v>6418</v>
      </c>
      <c r="J683" s="62">
        <v>5786</v>
      </c>
      <c r="K683" s="62">
        <v>5169</v>
      </c>
      <c r="L683" s="62">
        <v>3658</v>
      </c>
      <c r="M683" s="62">
        <v>2852</v>
      </c>
      <c r="N683" s="62">
        <v>2425</v>
      </c>
      <c r="O683" s="62">
        <v>1489</v>
      </c>
      <c r="P683" s="62">
        <v>1541</v>
      </c>
      <c r="Q683" s="62">
        <v>906</v>
      </c>
      <c r="R683" s="62">
        <v>896</v>
      </c>
      <c r="S683" s="62">
        <v>492</v>
      </c>
      <c r="T683" s="62">
        <v>692</v>
      </c>
      <c r="U683" s="62">
        <v>236</v>
      </c>
      <c r="V683" s="62">
        <v>276</v>
      </c>
      <c r="W683" s="62">
        <v>13054</v>
      </c>
      <c r="X683" s="62">
        <v>10163</v>
      </c>
      <c r="Y683" s="62">
        <v>8995</v>
      </c>
      <c r="Z683" s="62">
        <v>8076</v>
      </c>
      <c r="AA683" s="62">
        <v>5998</v>
      </c>
      <c r="AB683" s="62">
        <v>5630</v>
      </c>
      <c r="AC683" s="62">
        <v>4528</v>
      </c>
      <c r="AD683" s="62">
        <v>3848</v>
      </c>
      <c r="AE683" s="62">
        <v>2812</v>
      </c>
      <c r="AF683" s="62">
        <v>2034</v>
      </c>
      <c r="AG683" s="62">
        <v>1560</v>
      </c>
      <c r="AH683" s="62">
        <v>1332</v>
      </c>
      <c r="AI683" s="62">
        <v>882</v>
      </c>
      <c r="AJ683" s="62">
        <v>620</v>
      </c>
      <c r="AK683" s="62">
        <v>513</v>
      </c>
      <c r="AL683" s="62">
        <v>273</v>
      </c>
      <c r="AM683" s="62">
        <v>240</v>
      </c>
      <c r="AN683" s="61">
        <f t="shared" si="11"/>
        <v>132714</v>
      </c>
    </row>
    <row r="684" spans="1:40" hidden="1" x14ac:dyDescent="0.25">
      <c r="A684" s="61" t="s">
        <v>38</v>
      </c>
      <c r="B684" s="61" t="s">
        <v>60</v>
      </c>
      <c r="C684" s="61" t="s">
        <v>1534</v>
      </c>
      <c r="D684" s="62">
        <v>65120</v>
      </c>
      <c r="E684" s="62">
        <v>67419</v>
      </c>
      <c r="F684" s="62">
        <v>7931</v>
      </c>
      <c r="G684" s="62">
        <v>8218</v>
      </c>
      <c r="H684" s="62">
        <v>8266</v>
      </c>
      <c r="I684" s="62">
        <v>7410</v>
      </c>
      <c r="J684" s="62">
        <v>5564</v>
      </c>
      <c r="K684" s="62">
        <v>4597</v>
      </c>
      <c r="L684" s="62">
        <v>4243</v>
      </c>
      <c r="M684" s="62">
        <v>4287</v>
      </c>
      <c r="N684" s="62">
        <v>3370</v>
      </c>
      <c r="O684" s="62">
        <v>3249</v>
      </c>
      <c r="P684" s="62">
        <v>2504</v>
      </c>
      <c r="Q684" s="62">
        <v>1852</v>
      </c>
      <c r="R684" s="62">
        <v>1498</v>
      </c>
      <c r="S684" s="62">
        <v>1106</v>
      </c>
      <c r="T684" s="62">
        <v>599</v>
      </c>
      <c r="U684" s="62">
        <v>312</v>
      </c>
      <c r="V684" s="62">
        <v>114</v>
      </c>
      <c r="W684" s="62">
        <v>8383</v>
      </c>
      <c r="X684" s="62">
        <v>8898</v>
      </c>
      <c r="Y684" s="62">
        <v>8834</v>
      </c>
      <c r="Z684" s="62">
        <v>8200</v>
      </c>
      <c r="AA684" s="62">
        <v>6045</v>
      </c>
      <c r="AB684" s="62">
        <v>5038</v>
      </c>
      <c r="AC684" s="62">
        <v>4053</v>
      </c>
      <c r="AD684" s="62">
        <v>3737</v>
      </c>
      <c r="AE684" s="62">
        <v>3416</v>
      </c>
      <c r="AF684" s="62">
        <v>2815</v>
      </c>
      <c r="AG684" s="62">
        <v>2445</v>
      </c>
      <c r="AH684" s="62">
        <v>1760</v>
      </c>
      <c r="AI684" s="62">
        <v>1567</v>
      </c>
      <c r="AJ684" s="62">
        <v>1148</v>
      </c>
      <c r="AK684" s="62">
        <v>640</v>
      </c>
      <c r="AL684" s="62">
        <v>306</v>
      </c>
      <c r="AM684" s="62">
        <v>134</v>
      </c>
      <c r="AN684" s="61">
        <f t="shared" si="11"/>
        <v>132539</v>
      </c>
    </row>
    <row r="685" spans="1:40" hidden="1" x14ac:dyDescent="0.25">
      <c r="A685" s="61" t="s">
        <v>538</v>
      </c>
      <c r="B685" s="61" t="s">
        <v>542</v>
      </c>
      <c r="C685" s="61" t="s">
        <v>1034</v>
      </c>
      <c r="D685" s="62">
        <v>65207</v>
      </c>
      <c r="E685" s="62">
        <v>67229</v>
      </c>
      <c r="F685" s="62">
        <v>9516</v>
      </c>
      <c r="G685" s="62">
        <v>7934</v>
      </c>
      <c r="H685" s="62">
        <v>7087</v>
      </c>
      <c r="I685" s="62">
        <v>5576</v>
      </c>
      <c r="J685" s="62">
        <v>4946</v>
      </c>
      <c r="K685" s="62">
        <v>4650</v>
      </c>
      <c r="L685" s="62">
        <v>4102</v>
      </c>
      <c r="M685" s="62">
        <v>3769</v>
      </c>
      <c r="N685" s="62">
        <v>3028</v>
      </c>
      <c r="O685" s="62">
        <v>2569</v>
      </c>
      <c r="P685" s="62">
        <v>2232</v>
      </c>
      <c r="Q685" s="62">
        <v>2385</v>
      </c>
      <c r="R685" s="62">
        <v>2119</v>
      </c>
      <c r="S685" s="62">
        <v>2486</v>
      </c>
      <c r="T685" s="62">
        <v>1299</v>
      </c>
      <c r="U685" s="62">
        <v>1035</v>
      </c>
      <c r="V685" s="62">
        <v>474</v>
      </c>
      <c r="W685" s="62">
        <v>9031</v>
      </c>
      <c r="X685" s="62">
        <v>8186</v>
      </c>
      <c r="Y685" s="62">
        <v>7421</v>
      </c>
      <c r="Z685" s="62">
        <v>6842</v>
      </c>
      <c r="AA685" s="62">
        <v>6503</v>
      </c>
      <c r="AB685" s="62">
        <v>5689</v>
      </c>
      <c r="AC685" s="62">
        <v>4987</v>
      </c>
      <c r="AD685" s="62">
        <v>4417</v>
      </c>
      <c r="AE685" s="62">
        <v>3515</v>
      </c>
      <c r="AF685" s="62">
        <v>2868</v>
      </c>
      <c r="AG685" s="62">
        <v>1987</v>
      </c>
      <c r="AH685" s="62">
        <v>1726</v>
      </c>
      <c r="AI685" s="62">
        <v>1225</v>
      </c>
      <c r="AJ685" s="62">
        <v>1319</v>
      </c>
      <c r="AK685" s="62">
        <v>815</v>
      </c>
      <c r="AL685" s="62">
        <v>465</v>
      </c>
      <c r="AM685" s="62">
        <v>233</v>
      </c>
      <c r="AN685" s="61">
        <f t="shared" si="11"/>
        <v>132436</v>
      </c>
    </row>
    <row r="686" spans="1:40" hidden="1" x14ac:dyDescent="0.25">
      <c r="A686" s="61" t="s">
        <v>221</v>
      </c>
      <c r="B686" s="61" t="s">
        <v>239</v>
      </c>
      <c r="C686" s="61" t="s">
        <v>1557</v>
      </c>
      <c r="D686" s="62">
        <v>62920</v>
      </c>
      <c r="E686" s="62">
        <v>67952</v>
      </c>
      <c r="F686" s="62">
        <v>8185</v>
      </c>
      <c r="G686" s="62">
        <v>7413</v>
      </c>
      <c r="H686" s="62">
        <v>7586</v>
      </c>
      <c r="I686" s="62">
        <v>6307</v>
      </c>
      <c r="J686" s="62">
        <v>4896</v>
      </c>
      <c r="K686" s="62">
        <v>4086</v>
      </c>
      <c r="L686" s="62">
        <v>3865</v>
      </c>
      <c r="M686" s="62">
        <v>3871</v>
      </c>
      <c r="N686" s="62">
        <v>3214</v>
      </c>
      <c r="O686" s="62">
        <v>2988</v>
      </c>
      <c r="P686" s="62">
        <v>2245</v>
      </c>
      <c r="Q686" s="62">
        <v>2496</v>
      </c>
      <c r="R686" s="62">
        <v>1752</v>
      </c>
      <c r="S686" s="62">
        <v>1687</v>
      </c>
      <c r="T686" s="62">
        <v>1101</v>
      </c>
      <c r="U686" s="62">
        <v>731</v>
      </c>
      <c r="V686" s="62">
        <v>497</v>
      </c>
      <c r="W686" s="62">
        <v>8493</v>
      </c>
      <c r="X686" s="62">
        <v>7946</v>
      </c>
      <c r="Y686" s="62">
        <v>7892</v>
      </c>
      <c r="Z686" s="62">
        <v>7463</v>
      </c>
      <c r="AA686" s="62">
        <v>6788</v>
      </c>
      <c r="AB686" s="62">
        <v>5751</v>
      </c>
      <c r="AC686" s="62">
        <v>4699</v>
      </c>
      <c r="AD686" s="62">
        <v>3960</v>
      </c>
      <c r="AE686" s="62">
        <v>3171</v>
      </c>
      <c r="AF686" s="62">
        <v>3027</v>
      </c>
      <c r="AG686" s="62">
        <v>2098</v>
      </c>
      <c r="AH686" s="62">
        <v>2312</v>
      </c>
      <c r="AI686" s="62">
        <v>1202</v>
      </c>
      <c r="AJ686" s="62">
        <v>1427</v>
      </c>
      <c r="AK686" s="62">
        <v>738</v>
      </c>
      <c r="AL686" s="62">
        <v>616</v>
      </c>
      <c r="AM686" s="62">
        <v>369</v>
      </c>
      <c r="AN686" s="61">
        <f t="shared" si="11"/>
        <v>130872</v>
      </c>
    </row>
    <row r="687" spans="1:40" hidden="1" x14ac:dyDescent="0.25">
      <c r="A687" s="61" t="s">
        <v>350</v>
      </c>
      <c r="B687" s="61" t="s">
        <v>389</v>
      </c>
      <c r="C687" s="61" t="s">
        <v>1304</v>
      </c>
      <c r="D687" s="62">
        <v>64480</v>
      </c>
      <c r="E687" s="62">
        <v>66288</v>
      </c>
      <c r="F687" s="62">
        <v>12702</v>
      </c>
      <c r="G687" s="62">
        <v>10390</v>
      </c>
      <c r="H687" s="62">
        <v>7707</v>
      </c>
      <c r="I687" s="62">
        <v>6298</v>
      </c>
      <c r="J687" s="62">
        <v>5477</v>
      </c>
      <c r="K687" s="62">
        <v>4491</v>
      </c>
      <c r="L687" s="62">
        <v>4059</v>
      </c>
      <c r="M687" s="62">
        <v>2830</v>
      </c>
      <c r="N687" s="62">
        <v>2853</v>
      </c>
      <c r="O687" s="62">
        <v>1624</v>
      </c>
      <c r="P687" s="62">
        <v>1956</v>
      </c>
      <c r="Q687" s="62">
        <v>924</v>
      </c>
      <c r="R687" s="62">
        <v>1124</v>
      </c>
      <c r="S687" s="62">
        <v>536</v>
      </c>
      <c r="T687" s="62">
        <v>779</v>
      </c>
      <c r="U687" s="62">
        <v>377</v>
      </c>
      <c r="V687" s="62">
        <v>353</v>
      </c>
      <c r="W687" s="62">
        <v>13451</v>
      </c>
      <c r="X687" s="62">
        <v>11023</v>
      </c>
      <c r="Y687" s="62">
        <v>8567</v>
      </c>
      <c r="Z687" s="62">
        <v>6744</v>
      </c>
      <c r="AA687" s="62">
        <v>4630</v>
      </c>
      <c r="AB687" s="62">
        <v>4093</v>
      </c>
      <c r="AC687" s="62">
        <v>3929</v>
      </c>
      <c r="AD687" s="62">
        <v>3230</v>
      </c>
      <c r="AE687" s="62">
        <v>2789</v>
      </c>
      <c r="AF687" s="62">
        <v>1860</v>
      </c>
      <c r="AG687" s="62">
        <v>1871</v>
      </c>
      <c r="AH687" s="62">
        <v>1109</v>
      </c>
      <c r="AI687" s="62">
        <v>1138</v>
      </c>
      <c r="AJ687" s="62">
        <v>596</v>
      </c>
      <c r="AK687" s="62">
        <v>674</v>
      </c>
      <c r="AL687" s="62">
        <v>299</v>
      </c>
      <c r="AM687" s="62">
        <v>285</v>
      </c>
      <c r="AN687" s="61">
        <f t="shared" si="11"/>
        <v>130768</v>
      </c>
    </row>
    <row r="688" spans="1:40" hidden="1" x14ac:dyDescent="0.25">
      <c r="A688" s="61" t="s">
        <v>38</v>
      </c>
      <c r="B688" s="61" t="s">
        <v>62</v>
      </c>
      <c r="C688" s="61" t="s">
        <v>1534</v>
      </c>
      <c r="D688" s="62">
        <v>63601</v>
      </c>
      <c r="E688" s="62">
        <v>66574</v>
      </c>
      <c r="F688" s="62">
        <v>7815</v>
      </c>
      <c r="G688" s="62">
        <v>8001</v>
      </c>
      <c r="H688" s="62">
        <v>8290</v>
      </c>
      <c r="I688" s="62">
        <v>7474</v>
      </c>
      <c r="J688" s="62">
        <v>5731</v>
      </c>
      <c r="K688" s="62">
        <v>4781</v>
      </c>
      <c r="L688" s="62">
        <v>4116</v>
      </c>
      <c r="M688" s="62">
        <v>4081</v>
      </c>
      <c r="N688" s="62">
        <v>3202</v>
      </c>
      <c r="O688" s="62">
        <v>2881</v>
      </c>
      <c r="P688" s="62">
        <v>2065</v>
      </c>
      <c r="Q688" s="62">
        <v>1861</v>
      </c>
      <c r="R688" s="62">
        <v>1289</v>
      </c>
      <c r="S688" s="62">
        <v>980</v>
      </c>
      <c r="T688" s="62">
        <v>545</v>
      </c>
      <c r="U688" s="62">
        <v>292</v>
      </c>
      <c r="V688" s="62">
        <v>197</v>
      </c>
      <c r="W688" s="62">
        <v>8092</v>
      </c>
      <c r="X688" s="62">
        <v>8508</v>
      </c>
      <c r="Y688" s="62">
        <v>8631</v>
      </c>
      <c r="Z688" s="62">
        <v>8213</v>
      </c>
      <c r="AA688" s="62">
        <v>6991</v>
      </c>
      <c r="AB688" s="62">
        <v>5021</v>
      </c>
      <c r="AC688" s="62">
        <v>3989</v>
      </c>
      <c r="AD688" s="62">
        <v>3620</v>
      </c>
      <c r="AE688" s="62">
        <v>3289</v>
      </c>
      <c r="AF688" s="62">
        <v>2869</v>
      </c>
      <c r="AG688" s="62">
        <v>2101</v>
      </c>
      <c r="AH688" s="62">
        <v>1720</v>
      </c>
      <c r="AI688" s="62">
        <v>1298</v>
      </c>
      <c r="AJ688" s="62">
        <v>1180</v>
      </c>
      <c r="AK688" s="62">
        <v>565</v>
      </c>
      <c r="AL688" s="62">
        <v>341</v>
      </c>
      <c r="AM688" s="62">
        <v>146</v>
      </c>
      <c r="AN688" s="61">
        <f t="shared" si="11"/>
        <v>130175</v>
      </c>
    </row>
    <row r="689" spans="1:40" hidden="1" x14ac:dyDescent="0.25">
      <c r="A689" s="61" t="s">
        <v>16</v>
      </c>
      <c r="B689" s="61" t="s">
        <v>31</v>
      </c>
      <c r="C689" s="61" t="s">
        <v>2193</v>
      </c>
      <c r="D689" s="62">
        <v>63287</v>
      </c>
      <c r="E689" s="62">
        <v>66682</v>
      </c>
      <c r="F689" s="62">
        <v>10817</v>
      </c>
      <c r="G689" s="62">
        <v>9517</v>
      </c>
      <c r="H689" s="62">
        <v>8710</v>
      </c>
      <c r="I689" s="62">
        <v>6700</v>
      </c>
      <c r="J689" s="62">
        <v>5235</v>
      </c>
      <c r="K689" s="62">
        <v>4377</v>
      </c>
      <c r="L689" s="62">
        <v>3572</v>
      </c>
      <c r="M689" s="62">
        <v>2971</v>
      </c>
      <c r="N689" s="62">
        <v>2594</v>
      </c>
      <c r="O689" s="62">
        <v>1923</v>
      </c>
      <c r="P689" s="62">
        <v>1783</v>
      </c>
      <c r="Q689" s="62">
        <v>1191</v>
      </c>
      <c r="R689" s="62">
        <v>1226</v>
      </c>
      <c r="S689" s="62">
        <v>881</v>
      </c>
      <c r="T689" s="62">
        <v>913</v>
      </c>
      <c r="U689" s="62">
        <v>509</v>
      </c>
      <c r="V689" s="62">
        <v>368</v>
      </c>
      <c r="W689" s="62">
        <v>11393</v>
      </c>
      <c r="X689" s="62">
        <v>9689</v>
      </c>
      <c r="Y689" s="62">
        <v>8948</v>
      </c>
      <c r="Z689" s="62">
        <v>7384</v>
      </c>
      <c r="AA689" s="62">
        <v>5861</v>
      </c>
      <c r="AB689" s="62">
        <v>4781</v>
      </c>
      <c r="AC689" s="62">
        <v>3974</v>
      </c>
      <c r="AD689" s="62">
        <v>3425</v>
      </c>
      <c r="AE689" s="62">
        <v>2527</v>
      </c>
      <c r="AF689" s="62">
        <v>2168</v>
      </c>
      <c r="AG689" s="62">
        <v>1522</v>
      </c>
      <c r="AH689" s="62">
        <v>1660</v>
      </c>
      <c r="AI689" s="62">
        <v>918</v>
      </c>
      <c r="AJ689" s="62">
        <v>1014</v>
      </c>
      <c r="AK689" s="62">
        <v>653</v>
      </c>
      <c r="AL689" s="62">
        <v>503</v>
      </c>
      <c r="AM689" s="62">
        <v>262</v>
      </c>
      <c r="AN689" s="61">
        <f t="shared" si="11"/>
        <v>129969</v>
      </c>
    </row>
    <row r="690" spans="1:40" hidden="1" x14ac:dyDescent="0.25">
      <c r="A690" s="61" t="s">
        <v>574</v>
      </c>
      <c r="B690" s="61" t="s">
        <v>593</v>
      </c>
      <c r="C690" s="61" t="s">
        <v>1408</v>
      </c>
      <c r="D690" s="62">
        <v>63516</v>
      </c>
      <c r="E690" s="62">
        <v>66400</v>
      </c>
      <c r="F690" s="62">
        <v>7671</v>
      </c>
      <c r="G690" s="62">
        <v>8079</v>
      </c>
      <c r="H690" s="62">
        <v>8153</v>
      </c>
      <c r="I690" s="62">
        <v>7271</v>
      </c>
      <c r="J690" s="62">
        <v>5205</v>
      </c>
      <c r="K690" s="62">
        <v>4759</v>
      </c>
      <c r="L690" s="62">
        <v>4071</v>
      </c>
      <c r="M690" s="62">
        <v>3926</v>
      </c>
      <c r="N690" s="62">
        <v>3415</v>
      </c>
      <c r="O690" s="62">
        <v>3147</v>
      </c>
      <c r="P690" s="62">
        <v>2447</v>
      </c>
      <c r="Q690" s="62">
        <v>1844</v>
      </c>
      <c r="R690" s="62">
        <v>1425</v>
      </c>
      <c r="S690" s="62">
        <v>1358</v>
      </c>
      <c r="T690" s="62">
        <v>433</v>
      </c>
      <c r="U690" s="62">
        <v>157</v>
      </c>
      <c r="V690" s="62">
        <v>155</v>
      </c>
      <c r="W690" s="62">
        <v>8230</v>
      </c>
      <c r="X690" s="62">
        <v>8761</v>
      </c>
      <c r="Y690" s="62">
        <v>8787</v>
      </c>
      <c r="Z690" s="62">
        <v>7772</v>
      </c>
      <c r="AA690" s="62">
        <v>6472</v>
      </c>
      <c r="AB690" s="62">
        <v>4862</v>
      </c>
      <c r="AC690" s="62">
        <v>3964</v>
      </c>
      <c r="AD690" s="62">
        <v>3629</v>
      </c>
      <c r="AE690" s="62">
        <v>3341</v>
      </c>
      <c r="AF690" s="62">
        <v>2762</v>
      </c>
      <c r="AG690" s="62">
        <v>2456</v>
      </c>
      <c r="AH690" s="62">
        <v>1573</v>
      </c>
      <c r="AI690" s="62">
        <v>1751</v>
      </c>
      <c r="AJ690" s="62">
        <v>835</v>
      </c>
      <c r="AK690" s="62">
        <v>643</v>
      </c>
      <c r="AL690" s="62">
        <v>367</v>
      </c>
      <c r="AM690" s="62">
        <v>195</v>
      </c>
      <c r="AN690" s="61">
        <f t="shared" si="11"/>
        <v>129916</v>
      </c>
    </row>
    <row r="691" spans="1:40" hidden="1" x14ac:dyDescent="0.25">
      <c r="A691" s="61" t="s">
        <v>107</v>
      </c>
      <c r="B691" s="61" t="s">
        <v>111</v>
      </c>
      <c r="C691" s="61" t="s">
        <v>1426</v>
      </c>
      <c r="D691" s="62">
        <v>63286</v>
      </c>
      <c r="E691" s="62">
        <v>65648</v>
      </c>
      <c r="F691" s="62">
        <v>7735</v>
      </c>
      <c r="G691" s="62">
        <v>8109</v>
      </c>
      <c r="H691" s="62">
        <v>8032</v>
      </c>
      <c r="I691" s="62">
        <v>7414</v>
      </c>
      <c r="J691" s="62">
        <v>5303</v>
      </c>
      <c r="K691" s="62">
        <v>4667</v>
      </c>
      <c r="L691" s="62">
        <v>4264</v>
      </c>
      <c r="M691" s="62">
        <v>4159</v>
      </c>
      <c r="N691" s="62">
        <v>3269</v>
      </c>
      <c r="O691" s="62">
        <v>2892</v>
      </c>
      <c r="P691" s="62">
        <v>2081</v>
      </c>
      <c r="Q691" s="62">
        <v>1710</v>
      </c>
      <c r="R691" s="62">
        <v>1324</v>
      </c>
      <c r="S691" s="62">
        <v>1020</v>
      </c>
      <c r="T691" s="62">
        <v>593</v>
      </c>
      <c r="U691" s="62">
        <v>505</v>
      </c>
      <c r="V691" s="62">
        <v>209</v>
      </c>
      <c r="W691" s="62">
        <v>8033</v>
      </c>
      <c r="X691" s="62">
        <v>8502</v>
      </c>
      <c r="Y691" s="62">
        <v>8645</v>
      </c>
      <c r="Z691" s="62">
        <v>8363</v>
      </c>
      <c r="AA691" s="62">
        <v>6150</v>
      </c>
      <c r="AB691" s="62">
        <v>4733</v>
      </c>
      <c r="AC691" s="62">
        <v>4051</v>
      </c>
      <c r="AD691" s="62">
        <v>3589</v>
      </c>
      <c r="AE691" s="62">
        <v>3385</v>
      </c>
      <c r="AF691" s="62">
        <v>2733</v>
      </c>
      <c r="AG691" s="62">
        <v>2165</v>
      </c>
      <c r="AH691" s="62">
        <v>1693</v>
      </c>
      <c r="AI691" s="62">
        <v>1305</v>
      </c>
      <c r="AJ691" s="62">
        <v>1058</v>
      </c>
      <c r="AK691" s="62">
        <v>579</v>
      </c>
      <c r="AL691" s="62">
        <v>447</v>
      </c>
      <c r="AM691" s="62">
        <v>217</v>
      </c>
      <c r="AN691" s="61">
        <f t="shared" si="11"/>
        <v>128934</v>
      </c>
    </row>
    <row r="692" spans="1:40" hidden="1" x14ac:dyDescent="0.25">
      <c r="A692" s="61" t="s">
        <v>574</v>
      </c>
      <c r="B692" s="61" t="s">
        <v>2427</v>
      </c>
      <c r="C692" s="61" t="s">
        <v>1115</v>
      </c>
      <c r="D692" s="62">
        <v>62673</v>
      </c>
      <c r="E692" s="62">
        <v>65589</v>
      </c>
      <c r="F692" s="62">
        <v>7260</v>
      </c>
      <c r="G692" s="62">
        <v>7820</v>
      </c>
      <c r="H692" s="62">
        <v>7970</v>
      </c>
      <c r="I692" s="62">
        <v>7275</v>
      </c>
      <c r="J692" s="62">
        <v>5070</v>
      </c>
      <c r="K692" s="62">
        <v>4369</v>
      </c>
      <c r="L692" s="62">
        <v>4111</v>
      </c>
      <c r="M692" s="62">
        <v>4357</v>
      </c>
      <c r="N692" s="62">
        <v>3453</v>
      </c>
      <c r="O692" s="62">
        <v>3256</v>
      </c>
      <c r="P692" s="62">
        <v>1767</v>
      </c>
      <c r="Q692" s="62">
        <v>2880</v>
      </c>
      <c r="R692" s="62">
        <v>1157</v>
      </c>
      <c r="S692" s="62">
        <v>806</v>
      </c>
      <c r="T692" s="62">
        <v>408</v>
      </c>
      <c r="U692" s="62">
        <v>530</v>
      </c>
      <c r="V692" s="62">
        <v>184</v>
      </c>
      <c r="W692" s="62">
        <v>7724</v>
      </c>
      <c r="X692" s="62">
        <v>8265</v>
      </c>
      <c r="Y692" s="62">
        <v>8772</v>
      </c>
      <c r="Z692" s="62">
        <v>8122</v>
      </c>
      <c r="AA692" s="62">
        <v>6364</v>
      </c>
      <c r="AB692" s="62">
        <v>4738</v>
      </c>
      <c r="AC692" s="62">
        <v>3797</v>
      </c>
      <c r="AD692" s="62">
        <v>3500</v>
      </c>
      <c r="AE692" s="62">
        <v>3400</v>
      </c>
      <c r="AF692" s="62">
        <v>2956</v>
      </c>
      <c r="AG692" s="62">
        <v>2381</v>
      </c>
      <c r="AH692" s="62">
        <v>1782</v>
      </c>
      <c r="AI692" s="62">
        <v>1701</v>
      </c>
      <c r="AJ692" s="62">
        <v>1097</v>
      </c>
      <c r="AK692" s="62">
        <v>457</v>
      </c>
      <c r="AL692" s="62">
        <v>313</v>
      </c>
      <c r="AM692" s="62">
        <v>220</v>
      </c>
      <c r="AN692" s="61">
        <f t="shared" si="11"/>
        <v>128262</v>
      </c>
    </row>
    <row r="693" spans="1:40" hidden="1" x14ac:dyDescent="0.25">
      <c r="A693" s="61" t="s">
        <v>16</v>
      </c>
      <c r="B693" s="61" t="s">
        <v>27</v>
      </c>
      <c r="C693" s="61" t="s">
        <v>2193</v>
      </c>
      <c r="D693" s="62">
        <v>62779</v>
      </c>
      <c r="E693" s="62">
        <v>64435</v>
      </c>
      <c r="F693" s="62">
        <v>11722</v>
      </c>
      <c r="G693" s="62">
        <v>9778</v>
      </c>
      <c r="H693" s="62">
        <v>7631</v>
      </c>
      <c r="I693" s="62">
        <v>6707</v>
      </c>
      <c r="J693" s="62">
        <v>5532</v>
      </c>
      <c r="K693" s="62">
        <v>4573</v>
      </c>
      <c r="L693" s="62">
        <v>3908</v>
      </c>
      <c r="M693" s="62">
        <v>2896</v>
      </c>
      <c r="N693" s="62">
        <v>2526</v>
      </c>
      <c r="O693" s="62">
        <v>1777</v>
      </c>
      <c r="P693" s="62">
        <v>1608</v>
      </c>
      <c r="Q693" s="62">
        <v>1091</v>
      </c>
      <c r="R693" s="62">
        <v>968</v>
      </c>
      <c r="S693" s="62">
        <v>631</v>
      </c>
      <c r="T693" s="62">
        <v>762</v>
      </c>
      <c r="U693" s="62">
        <v>366</v>
      </c>
      <c r="V693" s="62">
        <v>303</v>
      </c>
      <c r="W693" s="62">
        <v>12739</v>
      </c>
      <c r="X693" s="62">
        <v>10456</v>
      </c>
      <c r="Y693" s="62">
        <v>8218</v>
      </c>
      <c r="Z693" s="62">
        <v>6552</v>
      </c>
      <c r="AA693" s="62">
        <v>4813</v>
      </c>
      <c r="AB693" s="62">
        <v>4153</v>
      </c>
      <c r="AC693" s="62">
        <v>3898</v>
      </c>
      <c r="AD693" s="62">
        <v>3214</v>
      </c>
      <c r="AE693" s="62">
        <v>2755</v>
      </c>
      <c r="AF693" s="62">
        <v>2085</v>
      </c>
      <c r="AG693" s="62">
        <v>1557</v>
      </c>
      <c r="AH693" s="62">
        <v>1207</v>
      </c>
      <c r="AI693" s="62">
        <v>868</v>
      </c>
      <c r="AJ693" s="62">
        <v>714</v>
      </c>
      <c r="AK693" s="62">
        <v>605</v>
      </c>
      <c r="AL693" s="62">
        <v>360</v>
      </c>
      <c r="AM693" s="62">
        <v>241</v>
      </c>
      <c r="AN693" s="61">
        <f t="shared" si="11"/>
        <v>127214</v>
      </c>
    </row>
    <row r="694" spans="1:40" hidden="1" x14ac:dyDescent="0.25">
      <c r="A694" s="61" t="s">
        <v>696</v>
      </c>
      <c r="B694" s="61" t="s">
        <v>699</v>
      </c>
      <c r="C694" s="61" t="s">
        <v>1471</v>
      </c>
      <c r="D694" s="62">
        <v>56357</v>
      </c>
      <c r="E694" s="62">
        <v>70684</v>
      </c>
      <c r="F694" s="62">
        <v>10246</v>
      </c>
      <c r="G694" s="62">
        <v>8366</v>
      </c>
      <c r="H694" s="62">
        <v>7354</v>
      </c>
      <c r="I694" s="62">
        <v>7880</v>
      </c>
      <c r="J694" s="62">
        <v>5498</v>
      </c>
      <c r="K694" s="62">
        <v>4333</v>
      </c>
      <c r="L694" s="62">
        <v>3460</v>
      </c>
      <c r="M694" s="62">
        <v>2304</v>
      </c>
      <c r="N694" s="62">
        <v>2056</v>
      </c>
      <c r="O694" s="62">
        <v>1107</v>
      </c>
      <c r="P694" s="62">
        <v>1297</v>
      </c>
      <c r="Q694" s="62">
        <v>656</v>
      </c>
      <c r="R694" s="62">
        <v>738</v>
      </c>
      <c r="S694" s="62">
        <v>354</v>
      </c>
      <c r="T694" s="62">
        <v>404</v>
      </c>
      <c r="U694" s="62">
        <v>150</v>
      </c>
      <c r="V694" s="62">
        <v>154</v>
      </c>
      <c r="W694" s="62">
        <v>11356</v>
      </c>
      <c r="X694" s="62">
        <v>9962</v>
      </c>
      <c r="Y694" s="62">
        <v>9424</v>
      </c>
      <c r="Z694" s="62">
        <v>7695</v>
      </c>
      <c r="AA694" s="62">
        <v>6818</v>
      </c>
      <c r="AB694" s="62">
        <v>6141</v>
      </c>
      <c r="AC694" s="62">
        <v>5195</v>
      </c>
      <c r="AD694" s="62">
        <v>3829</v>
      </c>
      <c r="AE694" s="62">
        <v>3248</v>
      </c>
      <c r="AF694" s="62">
        <v>2121</v>
      </c>
      <c r="AG694" s="62">
        <v>1694</v>
      </c>
      <c r="AH694" s="62">
        <v>1173</v>
      </c>
      <c r="AI694" s="62">
        <v>904</v>
      </c>
      <c r="AJ694" s="62">
        <v>391</v>
      </c>
      <c r="AK694" s="62">
        <v>418</v>
      </c>
      <c r="AL694" s="62">
        <v>184</v>
      </c>
      <c r="AM694" s="62">
        <v>131</v>
      </c>
      <c r="AN694" s="61">
        <f t="shared" si="11"/>
        <v>127041</v>
      </c>
    </row>
    <row r="695" spans="1:40" hidden="1" x14ac:dyDescent="0.25">
      <c r="A695" s="61" t="s">
        <v>138</v>
      </c>
      <c r="B695" s="61" t="s">
        <v>146</v>
      </c>
      <c r="C695" s="61" t="s">
        <v>1325</v>
      </c>
      <c r="D695" s="62">
        <v>60067</v>
      </c>
      <c r="E695" s="62">
        <v>66899</v>
      </c>
      <c r="F695" s="62">
        <v>11691</v>
      </c>
      <c r="G695" s="62">
        <v>9442</v>
      </c>
      <c r="H695" s="62">
        <v>7094</v>
      </c>
      <c r="I695" s="62">
        <v>6133</v>
      </c>
      <c r="J695" s="62">
        <v>5265</v>
      </c>
      <c r="K695" s="62">
        <v>4483</v>
      </c>
      <c r="L695" s="62">
        <v>3807</v>
      </c>
      <c r="M695" s="62">
        <v>2781</v>
      </c>
      <c r="N695" s="62">
        <v>2517</v>
      </c>
      <c r="O695" s="62">
        <v>1738</v>
      </c>
      <c r="P695" s="62">
        <v>1609</v>
      </c>
      <c r="Q695" s="62">
        <v>850</v>
      </c>
      <c r="R695" s="62">
        <v>1124</v>
      </c>
      <c r="S695" s="62">
        <v>561</v>
      </c>
      <c r="T695" s="62">
        <v>521</v>
      </c>
      <c r="U695" s="62">
        <v>234</v>
      </c>
      <c r="V695" s="62">
        <v>217</v>
      </c>
      <c r="W695" s="62">
        <v>12993</v>
      </c>
      <c r="X695" s="62">
        <v>11653</v>
      </c>
      <c r="Y695" s="62">
        <v>8470</v>
      </c>
      <c r="Z695" s="62">
        <v>7457</v>
      </c>
      <c r="AA695" s="62">
        <v>4725</v>
      </c>
      <c r="AB695" s="62">
        <v>4247</v>
      </c>
      <c r="AC695" s="62">
        <v>4005</v>
      </c>
      <c r="AD695" s="62">
        <v>3174</v>
      </c>
      <c r="AE695" s="62">
        <v>2802</v>
      </c>
      <c r="AF695" s="62">
        <v>1949</v>
      </c>
      <c r="AG695" s="62">
        <v>1836</v>
      </c>
      <c r="AH695" s="62">
        <v>975</v>
      </c>
      <c r="AI695" s="62">
        <v>1127</v>
      </c>
      <c r="AJ695" s="62">
        <v>486</v>
      </c>
      <c r="AK695" s="62">
        <v>530</v>
      </c>
      <c r="AL695" s="62">
        <v>267</v>
      </c>
      <c r="AM695" s="62">
        <v>203</v>
      </c>
      <c r="AN695" s="61">
        <f t="shared" si="11"/>
        <v>126966</v>
      </c>
    </row>
    <row r="696" spans="1:40" hidden="1" x14ac:dyDescent="0.25">
      <c r="A696" s="61" t="s">
        <v>556</v>
      </c>
      <c r="B696" s="61" t="s">
        <v>559</v>
      </c>
      <c r="C696" s="61" t="s">
        <v>1151</v>
      </c>
      <c r="D696" s="62">
        <v>62197</v>
      </c>
      <c r="E696" s="62">
        <v>64510</v>
      </c>
      <c r="F696" s="62">
        <v>7085</v>
      </c>
      <c r="G696" s="62">
        <v>7871</v>
      </c>
      <c r="H696" s="62">
        <v>8925</v>
      </c>
      <c r="I696" s="62">
        <v>7789</v>
      </c>
      <c r="J696" s="62">
        <v>5026</v>
      </c>
      <c r="K696" s="62">
        <v>4316</v>
      </c>
      <c r="L696" s="62">
        <v>3864</v>
      </c>
      <c r="M696" s="62">
        <v>3880</v>
      </c>
      <c r="N696" s="62">
        <v>3075</v>
      </c>
      <c r="O696" s="62">
        <v>2766</v>
      </c>
      <c r="P696" s="62">
        <v>2081</v>
      </c>
      <c r="Q696" s="62">
        <v>1749</v>
      </c>
      <c r="R696" s="62">
        <v>1224</v>
      </c>
      <c r="S696" s="62">
        <v>1163</v>
      </c>
      <c r="T696" s="62">
        <v>676</v>
      </c>
      <c r="U696" s="62">
        <v>440</v>
      </c>
      <c r="V696" s="62">
        <v>267</v>
      </c>
      <c r="W696" s="62">
        <v>7543</v>
      </c>
      <c r="X696" s="62">
        <v>8589</v>
      </c>
      <c r="Y696" s="62">
        <v>9766</v>
      </c>
      <c r="Z696" s="62">
        <v>8965</v>
      </c>
      <c r="AA696" s="62">
        <v>5998</v>
      </c>
      <c r="AB696" s="62">
        <v>4349</v>
      </c>
      <c r="AC696" s="62">
        <v>3613</v>
      </c>
      <c r="AD696" s="62">
        <v>3275</v>
      </c>
      <c r="AE696" s="62">
        <v>3076</v>
      </c>
      <c r="AF696" s="62">
        <v>2585</v>
      </c>
      <c r="AG696" s="62">
        <v>2142</v>
      </c>
      <c r="AH696" s="62">
        <v>1436</v>
      </c>
      <c r="AI696" s="62">
        <v>1123</v>
      </c>
      <c r="AJ696" s="62">
        <v>746</v>
      </c>
      <c r="AK696" s="62">
        <v>618</v>
      </c>
      <c r="AL696" s="62">
        <v>428</v>
      </c>
      <c r="AM696" s="62">
        <v>258</v>
      </c>
      <c r="AN696" s="61">
        <f t="shared" si="11"/>
        <v>126707</v>
      </c>
    </row>
    <row r="697" spans="1:40" hidden="1" x14ac:dyDescent="0.25">
      <c r="A697" s="61" t="s">
        <v>638</v>
      </c>
      <c r="B697" s="61" t="s">
        <v>2439</v>
      </c>
      <c r="C697" s="61" t="s">
        <v>1586</v>
      </c>
      <c r="D697" s="62">
        <v>62530</v>
      </c>
      <c r="E697" s="62">
        <v>63990</v>
      </c>
      <c r="F697" s="62">
        <v>6901</v>
      </c>
      <c r="G697" s="62">
        <v>7313</v>
      </c>
      <c r="H697" s="62">
        <v>7865</v>
      </c>
      <c r="I697" s="62">
        <v>7678</v>
      </c>
      <c r="J697" s="62">
        <v>5663</v>
      </c>
      <c r="K697" s="62">
        <v>4612</v>
      </c>
      <c r="L697" s="62">
        <v>4267</v>
      </c>
      <c r="M697" s="62">
        <v>4107</v>
      </c>
      <c r="N697" s="62">
        <v>3374</v>
      </c>
      <c r="O697" s="62">
        <v>2983</v>
      </c>
      <c r="P697" s="62">
        <v>2373</v>
      </c>
      <c r="Q697" s="62">
        <v>1507</v>
      </c>
      <c r="R697" s="62">
        <v>1385</v>
      </c>
      <c r="S697" s="62">
        <v>1381</v>
      </c>
      <c r="T697" s="62">
        <v>536</v>
      </c>
      <c r="U697" s="62">
        <v>304</v>
      </c>
      <c r="V697" s="62">
        <v>281</v>
      </c>
      <c r="W697" s="62">
        <v>7263</v>
      </c>
      <c r="X697" s="62">
        <v>7832</v>
      </c>
      <c r="Y697" s="62">
        <v>8218</v>
      </c>
      <c r="Z697" s="62">
        <v>8330</v>
      </c>
      <c r="AA697" s="62">
        <v>6689</v>
      </c>
      <c r="AB697" s="62">
        <v>4734</v>
      </c>
      <c r="AC697" s="62">
        <v>3850</v>
      </c>
      <c r="AD697" s="62">
        <v>3400</v>
      </c>
      <c r="AE697" s="62">
        <v>3276</v>
      </c>
      <c r="AF697" s="62">
        <v>2748</v>
      </c>
      <c r="AG697" s="62">
        <v>2345</v>
      </c>
      <c r="AH697" s="62">
        <v>1487</v>
      </c>
      <c r="AI697" s="62">
        <v>1650</v>
      </c>
      <c r="AJ697" s="62">
        <v>1045</v>
      </c>
      <c r="AK697" s="62">
        <v>662</v>
      </c>
      <c r="AL697" s="62">
        <v>249</v>
      </c>
      <c r="AM697" s="62">
        <v>212</v>
      </c>
      <c r="AN697" s="61">
        <f t="shared" si="11"/>
        <v>126520</v>
      </c>
    </row>
    <row r="698" spans="1:40" hidden="1" x14ac:dyDescent="0.25">
      <c r="A698" s="61" t="s">
        <v>395</v>
      </c>
      <c r="B698" s="61" t="s">
        <v>417</v>
      </c>
      <c r="C698" s="61" t="s">
        <v>1348</v>
      </c>
      <c r="D698" s="62">
        <v>60813</v>
      </c>
      <c r="E698" s="62">
        <v>65408</v>
      </c>
      <c r="F698" s="62">
        <v>12586</v>
      </c>
      <c r="G698" s="62">
        <v>9704</v>
      </c>
      <c r="H698" s="62">
        <v>7316</v>
      </c>
      <c r="I698" s="62">
        <v>5922</v>
      </c>
      <c r="J698" s="62">
        <v>4987</v>
      </c>
      <c r="K698" s="62">
        <v>4293</v>
      </c>
      <c r="L698" s="62">
        <v>3721</v>
      </c>
      <c r="M698" s="62">
        <v>2809</v>
      </c>
      <c r="N698" s="62">
        <v>2498</v>
      </c>
      <c r="O698" s="62">
        <v>1701</v>
      </c>
      <c r="P698" s="62">
        <v>1635</v>
      </c>
      <c r="Q698" s="62">
        <v>824</v>
      </c>
      <c r="R698" s="62">
        <v>1112</v>
      </c>
      <c r="S698" s="62">
        <v>445</v>
      </c>
      <c r="T698" s="62">
        <v>776</v>
      </c>
      <c r="U698" s="62">
        <v>271</v>
      </c>
      <c r="V698" s="62">
        <v>213</v>
      </c>
      <c r="W698" s="62">
        <v>13656</v>
      </c>
      <c r="X698" s="62">
        <v>11105</v>
      </c>
      <c r="Y698" s="62">
        <v>9019</v>
      </c>
      <c r="Z698" s="62">
        <v>6734</v>
      </c>
      <c r="AA698" s="62">
        <v>4405</v>
      </c>
      <c r="AB698" s="62">
        <v>3823</v>
      </c>
      <c r="AC698" s="62">
        <v>3817</v>
      </c>
      <c r="AD698" s="62">
        <v>3236</v>
      </c>
      <c r="AE698" s="62">
        <v>2763</v>
      </c>
      <c r="AF698" s="62">
        <v>1702</v>
      </c>
      <c r="AG698" s="62">
        <v>1711</v>
      </c>
      <c r="AH698" s="62">
        <v>907</v>
      </c>
      <c r="AI698" s="62">
        <v>986</v>
      </c>
      <c r="AJ698" s="62">
        <v>430</v>
      </c>
      <c r="AK698" s="62">
        <v>549</v>
      </c>
      <c r="AL698" s="62">
        <v>264</v>
      </c>
      <c r="AM698" s="62">
        <v>301</v>
      </c>
      <c r="AN698" s="61">
        <f t="shared" si="11"/>
        <v>126221</v>
      </c>
    </row>
    <row r="699" spans="1:40" hidden="1" x14ac:dyDescent="0.25">
      <c r="A699" s="61" t="s">
        <v>38</v>
      </c>
      <c r="B699" s="61" t="s">
        <v>40</v>
      </c>
      <c r="C699" s="61" t="s">
        <v>1534</v>
      </c>
      <c r="D699" s="62">
        <v>62512</v>
      </c>
      <c r="E699" s="62">
        <v>63013</v>
      </c>
      <c r="F699" s="62">
        <v>7475</v>
      </c>
      <c r="G699" s="62">
        <v>8032</v>
      </c>
      <c r="H699" s="62">
        <v>8021</v>
      </c>
      <c r="I699" s="62">
        <v>7231</v>
      </c>
      <c r="J699" s="62">
        <v>5304</v>
      </c>
      <c r="K699" s="62">
        <v>4577</v>
      </c>
      <c r="L699" s="62">
        <v>4114</v>
      </c>
      <c r="M699" s="62">
        <v>4138</v>
      </c>
      <c r="N699" s="62">
        <v>3361</v>
      </c>
      <c r="O699" s="62">
        <v>3038</v>
      </c>
      <c r="P699" s="62">
        <v>2174</v>
      </c>
      <c r="Q699" s="62">
        <v>1220</v>
      </c>
      <c r="R699" s="62">
        <v>1410</v>
      </c>
      <c r="S699" s="62">
        <v>1419</v>
      </c>
      <c r="T699" s="62">
        <v>370</v>
      </c>
      <c r="U699" s="62">
        <v>446</v>
      </c>
      <c r="V699" s="62">
        <v>182</v>
      </c>
      <c r="W699" s="62">
        <v>8072</v>
      </c>
      <c r="X699" s="62">
        <v>8295</v>
      </c>
      <c r="Y699" s="62">
        <v>8547</v>
      </c>
      <c r="Z699" s="62">
        <v>7919</v>
      </c>
      <c r="AA699" s="62">
        <v>6062</v>
      </c>
      <c r="AB699" s="62">
        <v>4269</v>
      </c>
      <c r="AC699" s="62">
        <v>3536</v>
      </c>
      <c r="AD699" s="62">
        <v>3279</v>
      </c>
      <c r="AE699" s="62">
        <v>3127</v>
      </c>
      <c r="AF699" s="62">
        <v>2536</v>
      </c>
      <c r="AG699" s="62">
        <v>2329</v>
      </c>
      <c r="AH699" s="62">
        <v>1478</v>
      </c>
      <c r="AI699" s="62">
        <v>1282</v>
      </c>
      <c r="AJ699" s="62">
        <v>816</v>
      </c>
      <c r="AK699" s="62">
        <v>755</v>
      </c>
      <c r="AL699" s="62">
        <v>449</v>
      </c>
      <c r="AM699" s="62">
        <v>262</v>
      </c>
      <c r="AN699" s="61">
        <f t="shared" si="11"/>
        <v>125525</v>
      </c>
    </row>
    <row r="700" spans="1:40" hidden="1" x14ac:dyDescent="0.25">
      <c r="A700" s="61" t="s">
        <v>138</v>
      </c>
      <c r="B700" s="61" t="s">
        <v>144</v>
      </c>
      <c r="C700" s="61" t="s">
        <v>1256</v>
      </c>
      <c r="D700" s="62">
        <v>61137</v>
      </c>
      <c r="E700" s="62">
        <v>64366</v>
      </c>
      <c r="F700" s="62">
        <v>11745</v>
      </c>
      <c r="G700" s="62">
        <v>9606</v>
      </c>
      <c r="H700" s="62">
        <v>7373</v>
      </c>
      <c r="I700" s="62">
        <v>5911</v>
      </c>
      <c r="J700" s="62">
        <v>5303</v>
      </c>
      <c r="K700" s="62">
        <v>4885</v>
      </c>
      <c r="L700" s="62">
        <v>3738</v>
      </c>
      <c r="M700" s="62">
        <v>3008</v>
      </c>
      <c r="N700" s="62">
        <v>2234</v>
      </c>
      <c r="O700" s="62">
        <v>1735</v>
      </c>
      <c r="P700" s="62">
        <v>1462</v>
      </c>
      <c r="Q700" s="62">
        <v>1117</v>
      </c>
      <c r="R700" s="62">
        <v>831</v>
      </c>
      <c r="S700" s="62">
        <v>883</v>
      </c>
      <c r="T700" s="62">
        <v>680</v>
      </c>
      <c r="U700" s="62">
        <v>436</v>
      </c>
      <c r="V700" s="62">
        <v>190</v>
      </c>
      <c r="W700" s="62">
        <v>12948</v>
      </c>
      <c r="X700" s="62">
        <v>10516</v>
      </c>
      <c r="Y700" s="62">
        <v>8027</v>
      </c>
      <c r="Z700" s="62">
        <v>6364</v>
      </c>
      <c r="AA700" s="62">
        <v>4646</v>
      </c>
      <c r="AB700" s="62">
        <v>4421</v>
      </c>
      <c r="AC700" s="62">
        <v>4223</v>
      </c>
      <c r="AD700" s="62">
        <v>3598</v>
      </c>
      <c r="AE700" s="62">
        <v>2800</v>
      </c>
      <c r="AF700" s="62">
        <v>1892</v>
      </c>
      <c r="AG700" s="62">
        <v>1366</v>
      </c>
      <c r="AH700" s="62">
        <v>1218</v>
      </c>
      <c r="AI700" s="62">
        <v>714</v>
      </c>
      <c r="AJ700" s="62">
        <v>521</v>
      </c>
      <c r="AK700" s="62">
        <v>526</v>
      </c>
      <c r="AL700" s="62">
        <v>340</v>
      </c>
      <c r="AM700" s="62">
        <v>246</v>
      </c>
      <c r="AN700" s="61">
        <f t="shared" si="11"/>
        <v>125503</v>
      </c>
    </row>
    <row r="701" spans="1:40" hidden="1" x14ac:dyDescent="0.25">
      <c r="A701" s="61" t="s">
        <v>681</v>
      </c>
      <c r="B701" s="61" t="s">
        <v>689</v>
      </c>
      <c r="C701" s="61" t="s">
        <v>1234</v>
      </c>
      <c r="D701" s="62">
        <v>60637</v>
      </c>
      <c r="E701" s="62">
        <v>63684</v>
      </c>
      <c r="F701" s="62">
        <v>10388</v>
      </c>
      <c r="G701" s="62">
        <v>9029</v>
      </c>
      <c r="H701" s="62">
        <v>7486</v>
      </c>
      <c r="I701" s="62">
        <v>6563</v>
      </c>
      <c r="J701" s="62">
        <v>5604</v>
      </c>
      <c r="K701" s="62">
        <v>4604</v>
      </c>
      <c r="L701" s="62">
        <v>3822</v>
      </c>
      <c r="M701" s="62">
        <v>3083</v>
      </c>
      <c r="N701" s="62">
        <v>2623</v>
      </c>
      <c r="O701" s="62">
        <v>1861</v>
      </c>
      <c r="P701" s="62">
        <v>1596</v>
      </c>
      <c r="Q701" s="62">
        <v>1094</v>
      </c>
      <c r="R701" s="62">
        <v>976</v>
      </c>
      <c r="S701" s="62">
        <v>722</v>
      </c>
      <c r="T701" s="62">
        <v>615</v>
      </c>
      <c r="U701" s="62">
        <v>341</v>
      </c>
      <c r="V701" s="62">
        <v>230</v>
      </c>
      <c r="W701" s="62">
        <v>11249</v>
      </c>
      <c r="X701" s="62">
        <v>9765</v>
      </c>
      <c r="Y701" s="62">
        <v>7906</v>
      </c>
      <c r="Z701" s="62">
        <v>6696</v>
      </c>
      <c r="AA701" s="62">
        <v>5073</v>
      </c>
      <c r="AB701" s="62">
        <v>4549</v>
      </c>
      <c r="AC701" s="62">
        <v>4144</v>
      </c>
      <c r="AD701" s="62">
        <v>3545</v>
      </c>
      <c r="AE701" s="62">
        <v>2863</v>
      </c>
      <c r="AF701" s="62">
        <v>2178</v>
      </c>
      <c r="AG701" s="62">
        <v>1600</v>
      </c>
      <c r="AH701" s="62">
        <v>1316</v>
      </c>
      <c r="AI701" s="62">
        <v>903</v>
      </c>
      <c r="AJ701" s="62">
        <v>737</v>
      </c>
      <c r="AK701" s="62">
        <v>560</v>
      </c>
      <c r="AL701" s="62">
        <v>378</v>
      </c>
      <c r="AM701" s="62">
        <v>222</v>
      </c>
      <c r="AN701" s="61">
        <f t="shared" si="11"/>
        <v>124321</v>
      </c>
    </row>
    <row r="702" spans="1:40" hidden="1" x14ac:dyDescent="0.25">
      <c r="A702" s="61" t="s">
        <v>90</v>
      </c>
      <c r="B702" s="61" t="s">
        <v>92</v>
      </c>
      <c r="C702" s="61" t="s">
        <v>1186</v>
      </c>
      <c r="D702" s="62">
        <v>62436</v>
      </c>
      <c r="E702" s="62">
        <v>61771</v>
      </c>
      <c r="F702" s="62">
        <v>10776</v>
      </c>
      <c r="G702" s="62">
        <v>9231</v>
      </c>
      <c r="H702" s="62">
        <v>7820</v>
      </c>
      <c r="I702" s="62">
        <v>6776</v>
      </c>
      <c r="J702" s="62">
        <v>5039</v>
      </c>
      <c r="K702" s="62">
        <v>4479</v>
      </c>
      <c r="L702" s="62">
        <v>3747</v>
      </c>
      <c r="M702" s="62">
        <v>3064</v>
      </c>
      <c r="N702" s="62">
        <v>2634</v>
      </c>
      <c r="O702" s="62">
        <v>2053</v>
      </c>
      <c r="P702" s="62">
        <v>1742</v>
      </c>
      <c r="Q702" s="62">
        <v>1378</v>
      </c>
      <c r="R702" s="62">
        <v>1198</v>
      </c>
      <c r="S702" s="62">
        <v>961</v>
      </c>
      <c r="T702" s="62">
        <v>808</v>
      </c>
      <c r="U702" s="62">
        <v>426</v>
      </c>
      <c r="V702" s="62">
        <v>304</v>
      </c>
      <c r="W702" s="62">
        <v>11358</v>
      </c>
      <c r="X702" s="62">
        <v>9557</v>
      </c>
      <c r="Y702" s="62">
        <v>8177</v>
      </c>
      <c r="Z702" s="62">
        <v>7217</v>
      </c>
      <c r="AA702" s="62">
        <v>4717</v>
      </c>
      <c r="AB702" s="62">
        <v>4156</v>
      </c>
      <c r="AC702" s="62">
        <v>3632</v>
      </c>
      <c r="AD702" s="62">
        <v>3099</v>
      </c>
      <c r="AE702" s="62">
        <v>2437</v>
      </c>
      <c r="AF702" s="62">
        <v>2059</v>
      </c>
      <c r="AG702" s="62">
        <v>1413</v>
      </c>
      <c r="AH702" s="62">
        <v>1260</v>
      </c>
      <c r="AI702" s="62">
        <v>727</v>
      </c>
      <c r="AJ702" s="62">
        <v>697</v>
      </c>
      <c r="AK702" s="62">
        <v>543</v>
      </c>
      <c r="AL702" s="62">
        <v>378</v>
      </c>
      <c r="AM702" s="62">
        <v>344</v>
      </c>
      <c r="AN702" s="61">
        <f t="shared" si="11"/>
        <v>124207</v>
      </c>
    </row>
    <row r="703" spans="1:40" hidden="1" x14ac:dyDescent="0.25">
      <c r="A703" s="61" t="s">
        <v>681</v>
      </c>
      <c r="B703" s="61" t="s">
        <v>1232</v>
      </c>
      <c r="C703" s="61" t="s">
        <v>1234</v>
      </c>
      <c r="D703" s="62">
        <v>60755</v>
      </c>
      <c r="E703" s="62">
        <v>63286</v>
      </c>
      <c r="F703" s="62">
        <v>10768</v>
      </c>
      <c r="G703" s="62">
        <v>9515</v>
      </c>
      <c r="H703" s="62">
        <v>7475</v>
      </c>
      <c r="I703" s="62">
        <v>6268</v>
      </c>
      <c r="J703" s="62">
        <v>5567</v>
      </c>
      <c r="K703" s="62">
        <v>4857</v>
      </c>
      <c r="L703" s="62">
        <v>3960</v>
      </c>
      <c r="M703" s="62">
        <v>2949</v>
      </c>
      <c r="N703" s="62">
        <v>2457</v>
      </c>
      <c r="O703" s="62">
        <v>1663</v>
      </c>
      <c r="P703" s="62">
        <v>1544</v>
      </c>
      <c r="Q703" s="62">
        <v>1010</v>
      </c>
      <c r="R703" s="62">
        <v>1067</v>
      </c>
      <c r="S703" s="62">
        <v>625</v>
      </c>
      <c r="T703" s="62">
        <v>566</v>
      </c>
      <c r="U703" s="62">
        <v>242</v>
      </c>
      <c r="V703" s="62">
        <v>222</v>
      </c>
      <c r="W703" s="62">
        <v>11345</v>
      </c>
      <c r="X703" s="62">
        <v>9687</v>
      </c>
      <c r="Y703" s="62">
        <v>7396</v>
      </c>
      <c r="Z703" s="62">
        <v>6129</v>
      </c>
      <c r="AA703" s="62">
        <v>4888</v>
      </c>
      <c r="AB703" s="62">
        <v>4846</v>
      </c>
      <c r="AC703" s="62">
        <v>4354</v>
      </c>
      <c r="AD703" s="62">
        <v>3926</v>
      </c>
      <c r="AE703" s="62">
        <v>2977</v>
      </c>
      <c r="AF703" s="62">
        <v>2168</v>
      </c>
      <c r="AG703" s="62">
        <v>1704</v>
      </c>
      <c r="AH703" s="62">
        <v>1256</v>
      </c>
      <c r="AI703" s="62">
        <v>1033</v>
      </c>
      <c r="AJ703" s="62">
        <v>601</v>
      </c>
      <c r="AK703" s="62">
        <v>534</v>
      </c>
      <c r="AL703" s="62">
        <v>261</v>
      </c>
      <c r="AM703" s="62">
        <v>181</v>
      </c>
      <c r="AN703" s="61">
        <f t="shared" si="11"/>
        <v>124041</v>
      </c>
    </row>
    <row r="704" spans="1:40" hidden="1" x14ac:dyDescent="0.25">
      <c r="A704" s="61" t="s">
        <v>16</v>
      </c>
      <c r="B704" s="61" t="s">
        <v>32</v>
      </c>
      <c r="C704" s="61" t="s">
        <v>1507</v>
      </c>
      <c r="D704" s="62">
        <v>59424</v>
      </c>
      <c r="E704" s="62">
        <v>64606</v>
      </c>
      <c r="F704" s="62">
        <v>9414</v>
      </c>
      <c r="G704" s="62">
        <v>8481</v>
      </c>
      <c r="H704" s="62">
        <v>7391</v>
      </c>
      <c r="I704" s="62">
        <v>6421</v>
      </c>
      <c r="J704" s="62">
        <v>5385</v>
      </c>
      <c r="K704" s="62">
        <v>4405</v>
      </c>
      <c r="L704" s="62">
        <v>3755</v>
      </c>
      <c r="M704" s="62">
        <v>3079</v>
      </c>
      <c r="N704" s="62">
        <v>2348</v>
      </c>
      <c r="O704" s="62">
        <v>1936</v>
      </c>
      <c r="P704" s="62">
        <v>1735</v>
      </c>
      <c r="Q704" s="62">
        <v>1426</v>
      </c>
      <c r="R704" s="62">
        <v>1213</v>
      </c>
      <c r="S704" s="62">
        <v>997</v>
      </c>
      <c r="T704" s="62">
        <v>691</v>
      </c>
      <c r="U704" s="62">
        <v>419</v>
      </c>
      <c r="V704" s="62">
        <v>328</v>
      </c>
      <c r="W704" s="62">
        <v>10111</v>
      </c>
      <c r="X704" s="62">
        <v>8590</v>
      </c>
      <c r="Y704" s="62">
        <v>7912</v>
      </c>
      <c r="Z704" s="62">
        <v>7013</v>
      </c>
      <c r="AA704" s="62">
        <v>6122</v>
      </c>
      <c r="AB704" s="62">
        <v>5375</v>
      </c>
      <c r="AC704" s="62">
        <v>4675</v>
      </c>
      <c r="AD704" s="62">
        <v>3790</v>
      </c>
      <c r="AE704" s="62">
        <v>2880</v>
      </c>
      <c r="AF704" s="62">
        <v>2318</v>
      </c>
      <c r="AG704" s="62">
        <v>1515</v>
      </c>
      <c r="AH704" s="62">
        <v>1455</v>
      </c>
      <c r="AI704" s="62">
        <v>922</v>
      </c>
      <c r="AJ704" s="62">
        <v>907</v>
      </c>
      <c r="AK704" s="62">
        <v>448</v>
      </c>
      <c r="AL704" s="62">
        <v>396</v>
      </c>
      <c r="AM704" s="62">
        <v>177</v>
      </c>
      <c r="AN704" s="61">
        <f t="shared" si="11"/>
        <v>124030</v>
      </c>
    </row>
    <row r="705" spans="1:40" hidden="1" x14ac:dyDescent="0.25">
      <c r="A705" s="61" t="s">
        <v>282</v>
      </c>
      <c r="B705" s="61" t="s">
        <v>304</v>
      </c>
      <c r="C705" s="61" t="s">
        <v>1046</v>
      </c>
      <c r="D705" s="62">
        <v>63242</v>
      </c>
      <c r="E705" s="62">
        <v>60273</v>
      </c>
      <c r="F705" s="62">
        <v>8061</v>
      </c>
      <c r="G705" s="62">
        <v>4950</v>
      </c>
      <c r="H705" s="62">
        <v>6154</v>
      </c>
      <c r="I705" s="62">
        <v>6871</v>
      </c>
      <c r="J705" s="62">
        <v>7321</v>
      </c>
      <c r="K705" s="62">
        <v>4354</v>
      </c>
      <c r="L705" s="62">
        <v>4367</v>
      </c>
      <c r="M705" s="62">
        <v>3195</v>
      </c>
      <c r="N705" s="62">
        <v>3517</v>
      </c>
      <c r="O705" s="62">
        <v>2773</v>
      </c>
      <c r="P705" s="62">
        <v>2306</v>
      </c>
      <c r="Q705" s="62">
        <v>2065</v>
      </c>
      <c r="R705" s="62">
        <v>2454</v>
      </c>
      <c r="S705" s="62">
        <v>1883</v>
      </c>
      <c r="T705" s="62">
        <v>1042</v>
      </c>
      <c r="U705" s="62">
        <v>1436</v>
      </c>
      <c r="V705" s="62">
        <v>493</v>
      </c>
      <c r="W705" s="62">
        <v>7092</v>
      </c>
      <c r="X705" s="62">
        <v>5377</v>
      </c>
      <c r="Y705" s="62">
        <v>6133</v>
      </c>
      <c r="Z705" s="62">
        <v>6486</v>
      </c>
      <c r="AA705" s="62">
        <v>8990</v>
      </c>
      <c r="AB705" s="62">
        <v>5683</v>
      </c>
      <c r="AC705" s="62">
        <v>3789</v>
      </c>
      <c r="AD705" s="62">
        <v>2929</v>
      </c>
      <c r="AE705" s="62">
        <v>2505</v>
      </c>
      <c r="AF705" s="62">
        <v>2605</v>
      </c>
      <c r="AG705" s="62">
        <v>2187</v>
      </c>
      <c r="AH705" s="62">
        <v>2088</v>
      </c>
      <c r="AI705" s="62">
        <v>1670</v>
      </c>
      <c r="AJ705" s="62">
        <v>1099</v>
      </c>
      <c r="AK705" s="62">
        <v>675</v>
      </c>
      <c r="AL705" s="62">
        <v>632</v>
      </c>
      <c r="AM705" s="62">
        <v>333</v>
      </c>
      <c r="AN705" s="61">
        <f t="shared" si="11"/>
        <v>123515</v>
      </c>
    </row>
    <row r="706" spans="1:40" x14ac:dyDescent="0.25">
      <c r="A706" s="61" t="s">
        <v>182</v>
      </c>
      <c r="B706" s="61" t="s">
        <v>193</v>
      </c>
      <c r="C706" s="61" t="s">
        <v>1212</v>
      </c>
      <c r="D706" s="62">
        <v>61103</v>
      </c>
      <c r="E706" s="62">
        <v>61803</v>
      </c>
      <c r="F706" s="62">
        <v>7762</v>
      </c>
      <c r="G706" s="62">
        <v>7650</v>
      </c>
      <c r="H706" s="62">
        <v>7481</v>
      </c>
      <c r="I706" s="62">
        <v>6486</v>
      </c>
      <c r="J706" s="62">
        <v>5029</v>
      </c>
      <c r="K706" s="62">
        <v>4162</v>
      </c>
      <c r="L706" s="62">
        <v>3722</v>
      </c>
      <c r="M706" s="62">
        <v>3320</v>
      </c>
      <c r="N706" s="62">
        <v>2814</v>
      </c>
      <c r="O706" s="62">
        <v>2775</v>
      </c>
      <c r="P706" s="62">
        <v>2179</v>
      </c>
      <c r="Q706" s="62">
        <v>2289</v>
      </c>
      <c r="R706" s="62">
        <v>1668</v>
      </c>
      <c r="S706" s="62">
        <v>1586</v>
      </c>
      <c r="T706" s="62">
        <v>951</v>
      </c>
      <c r="U706" s="62">
        <v>767</v>
      </c>
      <c r="V706" s="62">
        <v>462</v>
      </c>
      <c r="W706" s="62">
        <v>7900</v>
      </c>
      <c r="X706" s="62">
        <v>7970</v>
      </c>
      <c r="Y706" s="62">
        <v>7722</v>
      </c>
      <c r="Z706" s="62">
        <v>7407</v>
      </c>
      <c r="AA706" s="62">
        <v>5862</v>
      </c>
      <c r="AB706" s="62">
        <v>4583</v>
      </c>
      <c r="AC706" s="62">
        <v>3769</v>
      </c>
      <c r="AD706" s="62">
        <v>3318</v>
      </c>
      <c r="AE706" s="62">
        <v>2875</v>
      </c>
      <c r="AF706" s="62">
        <v>2509</v>
      </c>
      <c r="AG706" s="62">
        <v>1948</v>
      </c>
      <c r="AH706" s="62">
        <v>1688</v>
      </c>
      <c r="AI706" s="62">
        <v>1265</v>
      </c>
      <c r="AJ706" s="62">
        <v>1259</v>
      </c>
      <c r="AK706" s="62">
        <v>792</v>
      </c>
      <c r="AL706" s="62">
        <v>635</v>
      </c>
      <c r="AM706" s="62">
        <v>301</v>
      </c>
      <c r="AN706" s="61">
        <f t="shared" ref="AN706:AN769" si="12">SUM(F706:AM706)</f>
        <v>122906</v>
      </c>
    </row>
    <row r="707" spans="1:40" hidden="1" x14ac:dyDescent="0.25">
      <c r="A707" s="61" t="s">
        <v>574</v>
      </c>
      <c r="B707" s="61" t="s">
        <v>1118</v>
      </c>
      <c r="C707" s="61" t="s">
        <v>1115</v>
      </c>
      <c r="D707" s="62">
        <v>61295</v>
      </c>
      <c r="E707" s="62">
        <v>60528</v>
      </c>
      <c r="F707" s="62">
        <v>7034</v>
      </c>
      <c r="G707" s="62">
        <v>7904</v>
      </c>
      <c r="H707" s="62">
        <v>7865</v>
      </c>
      <c r="I707" s="62">
        <v>6841</v>
      </c>
      <c r="J707" s="62">
        <v>4974</v>
      </c>
      <c r="K707" s="62">
        <v>4331</v>
      </c>
      <c r="L707" s="62">
        <v>3748</v>
      </c>
      <c r="M707" s="62">
        <v>3858</v>
      </c>
      <c r="N707" s="62">
        <v>3210</v>
      </c>
      <c r="O707" s="62">
        <v>2767</v>
      </c>
      <c r="P707" s="62">
        <v>2109</v>
      </c>
      <c r="Q707" s="62">
        <v>2059</v>
      </c>
      <c r="R707" s="62">
        <v>1425</v>
      </c>
      <c r="S707" s="62">
        <v>1919</v>
      </c>
      <c r="T707" s="62">
        <v>706</v>
      </c>
      <c r="U707" s="62">
        <v>410</v>
      </c>
      <c r="V707" s="62">
        <v>135</v>
      </c>
      <c r="W707" s="62">
        <v>7379</v>
      </c>
      <c r="X707" s="62">
        <v>8041</v>
      </c>
      <c r="Y707" s="62">
        <v>8016</v>
      </c>
      <c r="Z707" s="62">
        <v>7734</v>
      </c>
      <c r="AA707" s="62">
        <v>5459</v>
      </c>
      <c r="AB707" s="62">
        <v>4411</v>
      </c>
      <c r="AC707" s="62">
        <v>3529</v>
      </c>
      <c r="AD707" s="62">
        <v>3219</v>
      </c>
      <c r="AE707" s="62">
        <v>3012</v>
      </c>
      <c r="AF707" s="62">
        <v>2721</v>
      </c>
      <c r="AG707" s="62">
        <v>1962</v>
      </c>
      <c r="AH707" s="62">
        <v>1519</v>
      </c>
      <c r="AI707" s="62">
        <v>1255</v>
      </c>
      <c r="AJ707" s="62">
        <v>976</v>
      </c>
      <c r="AK707" s="62">
        <v>590</v>
      </c>
      <c r="AL707" s="62">
        <v>440</v>
      </c>
      <c r="AM707" s="62">
        <v>265</v>
      </c>
      <c r="AN707" s="61">
        <f t="shared" si="12"/>
        <v>121823</v>
      </c>
    </row>
    <row r="708" spans="1:40" hidden="1" x14ac:dyDescent="0.25">
      <c r="A708" s="61" t="s">
        <v>240</v>
      </c>
      <c r="B708" s="61" t="s">
        <v>245</v>
      </c>
      <c r="C708" s="61" t="s">
        <v>1122</v>
      </c>
      <c r="D708" s="62">
        <v>60648</v>
      </c>
      <c r="E708" s="62">
        <v>61173</v>
      </c>
      <c r="F708" s="62">
        <v>5584</v>
      </c>
      <c r="G708" s="62">
        <v>7052</v>
      </c>
      <c r="H708" s="62">
        <v>8154</v>
      </c>
      <c r="I708" s="62">
        <v>7951</v>
      </c>
      <c r="J708" s="62">
        <v>5344</v>
      </c>
      <c r="K708" s="62">
        <v>4151</v>
      </c>
      <c r="L708" s="62">
        <v>3531</v>
      </c>
      <c r="M708" s="62">
        <v>3956</v>
      </c>
      <c r="N708" s="62">
        <v>3022</v>
      </c>
      <c r="O708" s="62">
        <v>3403</v>
      </c>
      <c r="P708" s="62">
        <v>2113</v>
      </c>
      <c r="Q708" s="62">
        <v>2245</v>
      </c>
      <c r="R708" s="62">
        <v>1266</v>
      </c>
      <c r="S708" s="62">
        <v>1868</v>
      </c>
      <c r="T708" s="62">
        <v>414</v>
      </c>
      <c r="U708" s="62">
        <v>376</v>
      </c>
      <c r="V708" s="62">
        <v>218</v>
      </c>
      <c r="W708" s="62">
        <v>5647</v>
      </c>
      <c r="X708" s="62">
        <v>7096</v>
      </c>
      <c r="Y708" s="62">
        <v>8593</v>
      </c>
      <c r="Z708" s="62">
        <v>8503</v>
      </c>
      <c r="AA708" s="62">
        <v>6474</v>
      </c>
      <c r="AB708" s="62">
        <v>4692</v>
      </c>
      <c r="AC708" s="62">
        <v>3575</v>
      </c>
      <c r="AD708" s="62">
        <v>3017</v>
      </c>
      <c r="AE708" s="62">
        <v>3068</v>
      </c>
      <c r="AF708" s="62">
        <v>2530</v>
      </c>
      <c r="AG708" s="62">
        <v>2293</v>
      </c>
      <c r="AH708" s="62">
        <v>1687</v>
      </c>
      <c r="AI708" s="62">
        <v>1492</v>
      </c>
      <c r="AJ708" s="62">
        <v>1061</v>
      </c>
      <c r="AK708" s="62">
        <v>748</v>
      </c>
      <c r="AL708" s="62">
        <v>474</v>
      </c>
      <c r="AM708" s="62">
        <v>223</v>
      </c>
      <c r="AN708" s="61">
        <f t="shared" si="12"/>
        <v>121821</v>
      </c>
    </row>
    <row r="709" spans="1:40" hidden="1" x14ac:dyDescent="0.25">
      <c r="A709" s="61" t="s">
        <v>221</v>
      </c>
      <c r="B709" s="61" t="s">
        <v>238</v>
      </c>
      <c r="C709" s="61" t="s">
        <v>1146</v>
      </c>
      <c r="D709" s="62">
        <v>59559</v>
      </c>
      <c r="E709" s="62">
        <v>61983</v>
      </c>
      <c r="F709" s="62">
        <v>7062</v>
      </c>
      <c r="G709" s="62">
        <v>7252</v>
      </c>
      <c r="H709" s="62">
        <v>7150</v>
      </c>
      <c r="I709" s="62">
        <v>6698</v>
      </c>
      <c r="J709" s="62">
        <v>5340</v>
      </c>
      <c r="K709" s="62">
        <v>4296</v>
      </c>
      <c r="L709" s="62">
        <v>3695</v>
      </c>
      <c r="M709" s="62">
        <v>3422</v>
      </c>
      <c r="N709" s="62">
        <v>2868</v>
      </c>
      <c r="O709" s="62">
        <v>2680</v>
      </c>
      <c r="P709" s="62">
        <v>1972</v>
      </c>
      <c r="Q709" s="62">
        <v>2113</v>
      </c>
      <c r="R709" s="62">
        <v>1420</v>
      </c>
      <c r="S709" s="62">
        <v>1512</v>
      </c>
      <c r="T709" s="62">
        <v>925</v>
      </c>
      <c r="U709" s="62">
        <v>762</v>
      </c>
      <c r="V709" s="62">
        <v>392</v>
      </c>
      <c r="W709" s="62">
        <v>7620</v>
      </c>
      <c r="X709" s="62">
        <v>7801</v>
      </c>
      <c r="Y709" s="62">
        <v>7697</v>
      </c>
      <c r="Z709" s="62">
        <v>7701</v>
      </c>
      <c r="AA709" s="62">
        <v>6567</v>
      </c>
      <c r="AB709" s="62">
        <v>5056</v>
      </c>
      <c r="AC709" s="62">
        <v>3935</v>
      </c>
      <c r="AD709" s="62">
        <v>3255</v>
      </c>
      <c r="AE709" s="62">
        <v>2760</v>
      </c>
      <c r="AF709" s="62">
        <v>2515</v>
      </c>
      <c r="AG709" s="62">
        <v>1780</v>
      </c>
      <c r="AH709" s="62">
        <v>1669</v>
      </c>
      <c r="AI709" s="62">
        <v>1087</v>
      </c>
      <c r="AJ709" s="62">
        <v>1060</v>
      </c>
      <c r="AK709" s="62">
        <v>653</v>
      </c>
      <c r="AL709" s="62">
        <v>583</v>
      </c>
      <c r="AM709" s="62">
        <v>244</v>
      </c>
      <c r="AN709" s="61">
        <f t="shared" si="12"/>
        <v>121542</v>
      </c>
    </row>
    <row r="710" spans="1:40" hidden="1" x14ac:dyDescent="0.25">
      <c r="A710" s="61" t="s">
        <v>381</v>
      </c>
      <c r="B710" s="61" t="s">
        <v>507</v>
      </c>
      <c r="C710" s="61" t="s">
        <v>2075</v>
      </c>
      <c r="D710" s="62">
        <v>58327</v>
      </c>
      <c r="E710" s="62">
        <v>62847</v>
      </c>
      <c r="F710" s="62">
        <v>10337</v>
      </c>
      <c r="G710" s="62">
        <v>8466</v>
      </c>
      <c r="H710" s="62">
        <v>7453</v>
      </c>
      <c r="I710" s="62">
        <v>6750</v>
      </c>
      <c r="J710" s="62">
        <v>5973</v>
      </c>
      <c r="K710" s="62">
        <v>4713</v>
      </c>
      <c r="L710" s="62">
        <v>3518</v>
      </c>
      <c r="M710" s="62">
        <v>2911</v>
      </c>
      <c r="N710" s="62">
        <v>2368</v>
      </c>
      <c r="O710" s="62">
        <v>1615</v>
      </c>
      <c r="P710" s="62">
        <v>1277</v>
      </c>
      <c r="Q710" s="62">
        <v>884</v>
      </c>
      <c r="R710" s="62">
        <v>673</v>
      </c>
      <c r="S710" s="62">
        <v>492</v>
      </c>
      <c r="T710" s="62">
        <v>438</v>
      </c>
      <c r="U710" s="62">
        <v>222</v>
      </c>
      <c r="V710" s="62">
        <v>237</v>
      </c>
      <c r="W710" s="62">
        <v>10054</v>
      </c>
      <c r="X710" s="62">
        <v>8611</v>
      </c>
      <c r="Y710" s="62">
        <v>7829</v>
      </c>
      <c r="Z710" s="62">
        <v>7311</v>
      </c>
      <c r="AA710" s="62">
        <v>6483</v>
      </c>
      <c r="AB710" s="62">
        <v>5538</v>
      </c>
      <c r="AC710" s="62">
        <v>4177</v>
      </c>
      <c r="AD710" s="62">
        <v>3595</v>
      </c>
      <c r="AE710" s="62">
        <v>2574</v>
      </c>
      <c r="AF710" s="62">
        <v>2121</v>
      </c>
      <c r="AG710" s="62">
        <v>1391</v>
      </c>
      <c r="AH710" s="62">
        <v>1097</v>
      </c>
      <c r="AI710" s="62">
        <v>700</v>
      </c>
      <c r="AJ710" s="62">
        <v>578</v>
      </c>
      <c r="AK710" s="62">
        <v>404</v>
      </c>
      <c r="AL710" s="62">
        <v>230</v>
      </c>
      <c r="AM710" s="62">
        <v>154</v>
      </c>
      <c r="AN710" s="61">
        <f t="shared" si="12"/>
        <v>121174</v>
      </c>
    </row>
    <row r="711" spans="1:40" hidden="1" x14ac:dyDescent="0.25">
      <c r="A711" s="61" t="s">
        <v>681</v>
      </c>
      <c r="B711" s="61" t="s">
        <v>694</v>
      </c>
      <c r="C711" s="61" t="s">
        <v>1234</v>
      </c>
      <c r="D711" s="62">
        <v>59466</v>
      </c>
      <c r="E711" s="62">
        <v>61675</v>
      </c>
      <c r="F711" s="62">
        <v>9877</v>
      </c>
      <c r="G711" s="62">
        <v>8792</v>
      </c>
      <c r="H711" s="62">
        <v>7281</v>
      </c>
      <c r="I711" s="62">
        <v>6322</v>
      </c>
      <c r="J711" s="62">
        <v>5282</v>
      </c>
      <c r="K711" s="62">
        <v>4575</v>
      </c>
      <c r="L711" s="62">
        <v>3792</v>
      </c>
      <c r="M711" s="62">
        <v>3117</v>
      </c>
      <c r="N711" s="62">
        <v>2622</v>
      </c>
      <c r="O711" s="62">
        <v>1918</v>
      </c>
      <c r="P711" s="62">
        <v>1545</v>
      </c>
      <c r="Q711" s="62">
        <v>1200</v>
      </c>
      <c r="R711" s="62">
        <v>1150</v>
      </c>
      <c r="S711" s="62">
        <v>831</v>
      </c>
      <c r="T711" s="62">
        <v>597</v>
      </c>
      <c r="U711" s="62">
        <v>335</v>
      </c>
      <c r="V711" s="62">
        <v>230</v>
      </c>
      <c r="W711" s="62">
        <v>10398</v>
      </c>
      <c r="X711" s="62">
        <v>9163</v>
      </c>
      <c r="Y711" s="62">
        <v>7642</v>
      </c>
      <c r="Z711" s="62">
        <v>6640</v>
      </c>
      <c r="AA711" s="62">
        <v>4922</v>
      </c>
      <c r="AB711" s="62">
        <v>4387</v>
      </c>
      <c r="AC711" s="62">
        <v>4084</v>
      </c>
      <c r="AD711" s="62">
        <v>3533</v>
      </c>
      <c r="AE711" s="62">
        <v>2868</v>
      </c>
      <c r="AF711" s="62">
        <v>2164</v>
      </c>
      <c r="AG711" s="62">
        <v>1650</v>
      </c>
      <c r="AH711" s="62">
        <v>1246</v>
      </c>
      <c r="AI711" s="62">
        <v>1029</v>
      </c>
      <c r="AJ711" s="62">
        <v>763</v>
      </c>
      <c r="AK711" s="62">
        <v>604</v>
      </c>
      <c r="AL711" s="62">
        <v>380</v>
      </c>
      <c r="AM711" s="62">
        <v>202</v>
      </c>
      <c r="AN711" s="61">
        <f t="shared" si="12"/>
        <v>121141</v>
      </c>
    </row>
    <row r="712" spans="1:40" hidden="1" x14ac:dyDescent="0.25">
      <c r="A712" s="61" t="s">
        <v>429</v>
      </c>
      <c r="B712" s="61" t="s">
        <v>440</v>
      </c>
      <c r="C712" s="61" t="s">
        <v>1179</v>
      </c>
      <c r="D712" s="62">
        <v>60414</v>
      </c>
      <c r="E712" s="62">
        <v>60482</v>
      </c>
      <c r="F712" s="62">
        <v>11680</v>
      </c>
      <c r="G712" s="62">
        <v>10358</v>
      </c>
      <c r="H712" s="62">
        <v>7119</v>
      </c>
      <c r="I712" s="62">
        <v>5664</v>
      </c>
      <c r="J712" s="62">
        <v>5185</v>
      </c>
      <c r="K712" s="62">
        <v>4707</v>
      </c>
      <c r="L712" s="62">
        <v>3822</v>
      </c>
      <c r="M712" s="62">
        <v>2872</v>
      </c>
      <c r="N712" s="62">
        <v>2548</v>
      </c>
      <c r="O712" s="62">
        <v>1403</v>
      </c>
      <c r="P712" s="62">
        <v>1629</v>
      </c>
      <c r="Q712" s="62">
        <v>931</v>
      </c>
      <c r="R712" s="62">
        <v>957</v>
      </c>
      <c r="S712" s="62">
        <v>590</v>
      </c>
      <c r="T712" s="62">
        <v>531</v>
      </c>
      <c r="U712" s="62">
        <v>249</v>
      </c>
      <c r="V712" s="62">
        <v>169</v>
      </c>
      <c r="W712" s="62">
        <v>12474</v>
      </c>
      <c r="X712" s="62">
        <v>10515</v>
      </c>
      <c r="Y712" s="62">
        <v>7578</v>
      </c>
      <c r="Z712" s="62">
        <v>5700</v>
      </c>
      <c r="AA712" s="62">
        <v>3758</v>
      </c>
      <c r="AB712" s="62">
        <v>3985</v>
      </c>
      <c r="AC712" s="62">
        <v>3430</v>
      </c>
      <c r="AD712" s="62">
        <v>3186</v>
      </c>
      <c r="AE712" s="62">
        <v>2598</v>
      </c>
      <c r="AF712" s="62">
        <v>1803</v>
      </c>
      <c r="AG712" s="62">
        <v>1638</v>
      </c>
      <c r="AH712" s="62">
        <v>1261</v>
      </c>
      <c r="AI712" s="62">
        <v>1092</v>
      </c>
      <c r="AJ712" s="62">
        <v>602</v>
      </c>
      <c r="AK712" s="62">
        <v>463</v>
      </c>
      <c r="AL712" s="62">
        <v>258</v>
      </c>
      <c r="AM712" s="62">
        <v>141</v>
      </c>
      <c r="AN712" s="61">
        <f t="shared" si="12"/>
        <v>120896</v>
      </c>
    </row>
    <row r="713" spans="1:40" hidden="1" x14ac:dyDescent="0.25">
      <c r="A713" s="61" t="s">
        <v>538</v>
      </c>
      <c r="B713" s="61" t="s">
        <v>551</v>
      </c>
      <c r="C713" s="61" t="s">
        <v>1034</v>
      </c>
      <c r="D713" s="62">
        <v>60366</v>
      </c>
      <c r="E713" s="62">
        <v>59927</v>
      </c>
      <c r="F713" s="62">
        <v>8242</v>
      </c>
      <c r="G713" s="62">
        <v>7532</v>
      </c>
      <c r="H713" s="62">
        <v>6956</v>
      </c>
      <c r="I713" s="62">
        <v>5423</v>
      </c>
      <c r="J713" s="62">
        <v>4756</v>
      </c>
      <c r="K713" s="62">
        <v>3765</v>
      </c>
      <c r="L713" s="62">
        <v>3459</v>
      </c>
      <c r="M713" s="62">
        <v>3097</v>
      </c>
      <c r="N713" s="62">
        <v>2842</v>
      </c>
      <c r="O713" s="62">
        <v>2638</v>
      </c>
      <c r="P713" s="62">
        <v>2505</v>
      </c>
      <c r="Q713" s="62">
        <v>2389</v>
      </c>
      <c r="R713" s="62">
        <v>2031</v>
      </c>
      <c r="S713" s="62">
        <v>2083</v>
      </c>
      <c r="T713" s="62">
        <v>1311</v>
      </c>
      <c r="U713" s="62">
        <v>849</v>
      </c>
      <c r="V713" s="62">
        <v>488</v>
      </c>
      <c r="W713" s="62">
        <v>8112</v>
      </c>
      <c r="X713" s="62">
        <v>7833</v>
      </c>
      <c r="Y713" s="62">
        <v>7318</v>
      </c>
      <c r="Z713" s="62">
        <v>6105</v>
      </c>
      <c r="AA713" s="62">
        <v>5341</v>
      </c>
      <c r="AB713" s="62">
        <v>4592</v>
      </c>
      <c r="AC713" s="62">
        <v>3860</v>
      </c>
      <c r="AD713" s="62">
        <v>3512</v>
      </c>
      <c r="AE713" s="62">
        <v>2953</v>
      </c>
      <c r="AF713" s="62">
        <v>2541</v>
      </c>
      <c r="AG713" s="62">
        <v>1924</v>
      </c>
      <c r="AH713" s="62">
        <v>1815</v>
      </c>
      <c r="AI713" s="62">
        <v>1239</v>
      </c>
      <c r="AJ713" s="62">
        <v>1217</v>
      </c>
      <c r="AK713" s="62">
        <v>719</v>
      </c>
      <c r="AL713" s="62">
        <v>578</v>
      </c>
      <c r="AM713" s="62">
        <v>268</v>
      </c>
      <c r="AN713" s="61">
        <f t="shared" si="12"/>
        <v>120293</v>
      </c>
    </row>
    <row r="714" spans="1:40" hidden="1" x14ac:dyDescent="0.25">
      <c r="A714" s="61" t="s">
        <v>138</v>
      </c>
      <c r="B714" s="61" t="s">
        <v>153</v>
      </c>
      <c r="C714" s="61" t="s">
        <v>1325</v>
      </c>
      <c r="D714" s="62">
        <v>58269</v>
      </c>
      <c r="E714" s="62">
        <v>61945</v>
      </c>
      <c r="F714" s="62">
        <v>10990</v>
      </c>
      <c r="G714" s="62">
        <v>9480</v>
      </c>
      <c r="H714" s="62">
        <v>7168</v>
      </c>
      <c r="I714" s="62">
        <v>6069</v>
      </c>
      <c r="J714" s="62">
        <v>4886</v>
      </c>
      <c r="K714" s="62">
        <v>4204</v>
      </c>
      <c r="L714" s="62">
        <v>3587</v>
      </c>
      <c r="M714" s="62">
        <v>2820</v>
      </c>
      <c r="N714" s="62">
        <v>2379</v>
      </c>
      <c r="O714" s="62">
        <v>1586</v>
      </c>
      <c r="P714" s="62">
        <v>1572</v>
      </c>
      <c r="Q714" s="62">
        <v>975</v>
      </c>
      <c r="R714" s="62">
        <v>914</v>
      </c>
      <c r="S714" s="62">
        <v>541</v>
      </c>
      <c r="T714" s="62">
        <v>630</v>
      </c>
      <c r="U714" s="62">
        <v>218</v>
      </c>
      <c r="V714" s="62">
        <v>250</v>
      </c>
      <c r="W714" s="62">
        <v>12013</v>
      </c>
      <c r="X714" s="62">
        <v>10323</v>
      </c>
      <c r="Y714" s="62">
        <v>7818</v>
      </c>
      <c r="Z714" s="62">
        <v>6131</v>
      </c>
      <c r="AA714" s="62">
        <v>4598</v>
      </c>
      <c r="AB714" s="62">
        <v>3990</v>
      </c>
      <c r="AC714" s="62">
        <v>3727</v>
      </c>
      <c r="AD714" s="62">
        <v>3071</v>
      </c>
      <c r="AE714" s="62">
        <v>2752</v>
      </c>
      <c r="AF714" s="62">
        <v>2068</v>
      </c>
      <c r="AG714" s="62">
        <v>1761</v>
      </c>
      <c r="AH714" s="62">
        <v>1027</v>
      </c>
      <c r="AI714" s="62">
        <v>951</v>
      </c>
      <c r="AJ714" s="62">
        <v>590</v>
      </c>
      <c r="AK714" s="62">
        <v>645</v>
      </c>
      <c r="AL714" s="62">
        <v>281</v>
      </c>
      <c r="AM714" s="62">
        <v>199</v>
      </c>
      <c r="AN714" s="61">
        <f t="shared" si="12"/>
        <v>120214</v>
      </c>
    </row>
    <row r="715" spans="1:40" hidden="1" x14ac:dyDescent="0.25">
      <c r="A715" s="61" t="s">
        <v>38</v>
      </c>
      <c r="B715" s="61" t="s">
        <v>52</v>
      </c>
      <c r="C715" s="61" t="s">
        <v>1024</v>
      </c>
      <c r="D715" s="62">
        <v>59648</v>
      </c>
      <c r="E715" s="62">
        <v>60404</v>
      </c>
      <c r="F715" s="62">
        <v>7188</v>
      </c>
      <c r="G715" s="62">
        <v>7425</v>
      </c>
      <c r="H715" s="62">
        <v>7439</v>
      </c>
      <c r="I715" s="62">
        <v>6734</v>
      </c>
      <c r="J715" s="62">
        <v>4967</v>
      </c>
      <c r="K715" s="62">
        <v>4269</v>
      </c>
      <c r="L715" s="62">
        <v>3871</v>
      </c>
      <c r="M715" s="62">
        <v>3860</v>
      </c>
      <c r="N715" s="62">
        <v>3054</v>
      </c>
      <c r="O715" s="62">
        <v>2910</v>
      </c>
      <c r="P715" s="62">
        <v>2186</v>
      </c>
      <c r="Q715" s="62">
        <v>1687</v>
      </c>
      <c r="R715" s="62">
        <v>1389</v>
      </c>
      <c r="S715" s="62">
        <v>1173</v>
      </c>
      <c r="T715" s="62">
        <v>796</v>
      </c>
      <c r="U715" s="62">
        <v>481</v>
      </c>
      <c r="V715" s="62">
        <v>219</v>
      </c>
      <c r="W715" s="62">
        <v>7544</v>
      </c>
      <c r="X715" s="62">
        <v>7988</v>
      </c>
      <c r="Y715" s="62">
        <v>8047</v>
      </c>
      <c r="Z715" s="62">
        <v>7465</v>
      </c>
      <c r="AA715" s="62">
        <v>5808</v>
      </c>
      <c r="AB715" s="62">
        <v>4271</v>
      </c>
      <c r="AC715" s="62">
        <v>3436</v>
      </c>
      <c r="AD715" s="62">
        <v>3185</v>
      </c>
      <c r="AE715" s="62">
        <v>2903</v>
      </c>
      <c r="AF715" s="62">
        <v>2592</v>
      </c>
      <c r="AG715" s="62">
        <v>2080</v>
      </c>
      <c r="AH715" s="62">
        <v>1665</v>
      </c>
      <c r="AI715" s="62">
        <v>1299</v>
      </c>
      <c r="AJ715" s="62">
        <v>807</v>
      </c>
      <c r="AK715" s="62">
        <v>684</v>
      </c>
      <c r="AL715" s="62">
        <v>397</v>
      </c>
      <c r="AM715" s="62">
        <v>233</v>
      </c>
      <c r="AN715" s="61">
        <f t="shared" si="12"/>
        <v>120052</v>
      </c>
    </row>
    <row r="716" spans="1:40" hidden="1" x14ac:dyDescent="0.25">
      <c r="A716" s="61" t="s">
        <v>468</v>
      </c>
      <c r="B716" s="61" t="s">
        <v>479</v>
      </c>
      <c r="C716" s="61" t="s">
        <v>1334</v>
      </c>
      <c r="D716" s="62">
        <v>58791</v>
      </c>
      <c r="E716" s="62">
        <v>59751</v>
      </c>
      <c r="F716" s="62">
        <v>10006</v>
      </c>
      <c r="G716" s="62">
        <v>8632</v>
      </c>
      <c r="H716" s="62">
        <v>6940</v>
      </c>
      <c r="I716" s="62">
        <v>5639</v>
      </c>
      <c r="J716" s="62">
        <v>4979</v>
      </c>
      <c r="K716" s="62">
        <v>4328</v>
      </c>
      <c r="L716" s="62">
        <v>3676</v>
      </c>
      <c r="M716" s="62">
        <v>2969</v>
      </c>
      <c r="N716" s="62">
        <v>2683</v>
      </c>
      <c r="O716" s="62">
        <v>2042</v>
      </c>
      <c r="P716" s="62">
        <v>1745</v>
      </c>
      <c r="Q716" s="62">
        <v>1502</v>
      </c>
      <c r="R716" s="62">
        <v>1218</v>
      </c>
      <c r="S716" s="62">
        <v>1033</v>
      </c>
      <c r="T716" s="62">
        <v>663</v>
      </c>
      <c r="U716" s="62">
        <v>427</v>
      </c>
      <c r="V716" s="62">
        <v>309</v>
      </c>
      <c r="W716" s="62">
        <v>10355</v>
      </c>
      <c r="X716" s="62">
        <v>9115</v>
      </c>
      <c r="Y716" s="62">
        <v>7447</v>
      </c>
      <c r="Z716" s="62">
        <v>6076</v>
      </c>
      <c r="AA716" s="62">
        <v>4860</v>
      </c>
      <c r="AB716" s="62">
        <v>3996</v>
      </c>
      <c r="AC716" s="62">
        <v>3553</v>
      </c>
      <c r="AD716" s="62">
        <v>3145</v>
      </c>
      <c r="AE716" s="62">
        <v>2856</v>
      </c>
      <c r="AF716" s="62">
        <v>2126</v>
      </c>
      <c r="AG716" s="62">
        <v>1838</v>
      </c>
      <c r="AH716" s="62">
        <v>1181</v>
      </c>
      <c r="AI716" s="62">
        <v>1162</v>
      </c>
      <c r="AJ716" s="62">
        <v>854</v>
      </c>
      <c r="AK716" s="62">
        <v>626</v>
      </c>
      <c r="AL716" s="62">
        <v>347</v>
      </c>
      <c r="AM716" s="62">
        <v>214</v>
      </c>
      <c r="AN716" s="61">
        <f t="shared" si="12"/>
        <v>118542</v>
      </c>
    </row>
    <row r="717" spans="1:40" hidden="1" x14ac:dyDescent="0.25">
      <c r="A717" s="61" t="s">
        <v>305</v>
      </c>
      <c r="B717" s="61" t="s">
        <v>308</v>
      </c>
      <c r="C717" s="61" t="s">
        <v>1379</v>
      </c>
      <c r="D717" s="62">
        <v>58723</v>
      </c>
      <c r="E717" s="62">
        <v>59741</v>
      </c>
      <c r="F717" s="62">
        <v>11467</v>
      </c>
      <c r="G717" s="62">
        <v>9486</v>
      </c>
      <c r="H717" s="62">
        <v>7067</v>
      </c>
      <c r="I717" s="62">
        <v>5788</v>
      </c>
      <c r="J717" s="62">
        <v>5064</v>
      </c>
      <c r="K717" s="62">
        <v>4209</v>
      </c>
      <c r="L717" s="62">
        <v>3899</v>
      </c>
      <c r="M717" s="62">
        <v>2718</v>
      </c>
      <c r="N717" s="62">
        <v>2551</v>
      </c>
      <c r="O717" s="62">
        <v>1491</v>
      </c>
      <c r="P717" s="62">
        <v>1594</v>
      </c>
      <c r="Q717" s="62">
        <v>800</v>
      </c>
      <c r="R717" s="62">
        <v>1103</v>
      </c>
      <c r="S717" s="62">
        <v>451</v>
      </c>
      <c r="T717" s="62">
        <v>618</v>
      </c>
      <c r="U717" s="62">
        <v>183</v>
      </c>
      <c r="V717" s="62">
        <v>234</v>
      </c>
      <c r="W717" s="62">
        <v>12574</v>
      </c>
      <c r="X717" s="62">
        <v>10032</v>
      </c>
      <c r="Y717" s="62">
        <v>7539</v>
      </c>
      <c r="Z717" s="62">
        <v>5728</v>
      </c>
      <c r="AA717" s="62">
        <v>3678</v>
      </c>
      <c r="AB717" s="62">
        <v>3128</v>
      </c>
      <c r="AC717" s="62">
        <v>3762</v>
      </c>
      <c r="AD717" s="62">
        <v>3081</v>
      </c>
      <c r="AE717" s="62">
        <v>2815</v>
      </c>
      <c r="AF717" s="62">
        <v>1779</v>
      </c>
      <c r="AG717" s="62">
        <v>1851</v>
      </c>
      <c r="AH717" s="62">
        <v>959</v>
      </c>
      <c r="AI717" s="62">
        <v>1135</v>
      </c>
      <c r="AJ717" s="62">
        <v>435</v>
      </c>
      <c r="AK717" s="62">
        <v>739</v>
      </c>
      <c r="AL717" s="62">
        <v>244</v>
      </c>
      <c r="AM717" s="62">
        <v>262</v>
      </c>
      <c r="AN717" s="61">
        <f t="shared" si="12"/>
        <v>118464</v>
      </c>
    </row>
    <row r="718" spans="1:40" hidden="1" x14ac:dyDescent="0.25">
      <c r="A718" s="61" t="s">
        <v>574</v>
      </c>
      <c r="B718" s="61" t="s">
        <v>579</v>
      </c>
      <c r="C718" s="61" t="s">
        <v>1115</v>
      </c>
      <c r="D718" s="62">
        <v>58743</v>
      </c>
      <c r="E718" s="62">
        <v>59536</v>
      </c>
      <c r="F718" s="62">
        <v>6713</v>
      </c>
      <c r="G718" s="62">
        <v>7010</v>
      </c>
      <c r="H718" s="62">
        <v>7552</v>
      </c>
      <c r="I718" s="62">
        <v>6759</v>
      </c>
      <c r="J718" s="62">
        <v>5219</v>
      </c>
      <c r="K718" s="62">
        <v>4348</v>
      </c>
      <c r="L718" s="62">
        <v>3721</v>
      </c>
      <c r="M718" s="62">
        <v>3947</v>
      </c>
      <c r="N718" s="62">
        <v>3091</v>
      </c>
      <c r="O718" s="62">
        <v>3019</v>
      </c>
      <c r="P718" s="62">
        <v>2093</v>
      </c>
      <c r="Q718" s="62">
        <v>1876</v>
      </c>
      <c r="R718" s="62">
        <v>1093</v>
      </c>
      <c r="S718" s="62">
        <v>1263</v>
      </c>
      <c r="T718" s="62">
        <v>586</v>
      </c>
      <c r="U718" s="62">
        <v>243</v>
      </c>
      <c r="V718" s="62">
        <v>210</v>
      </c>
      <c r="W718" s="62">
        <v>7055</v>
      </c>
      <c r="X718" s="62">
        <v>7553</v>
      </c>
      <c r="Y718" s="62">
        <v>7767</v>
      </c>
      <c r="Z718" s="62">
        <v>7353</v>
      </c>
      <c r="AA718" s="62">
        <v>5953</v>
      </c>
      <c r="AB718" s="62">
        <v>4583</v>
      </c>
      <c r="AC718" s="62">
        <v>3497</v>
      </c>
      <c r="AD718" s="62">
        <v>3267</v>
      </c>
      <c r="AE718" s="62">
        <v>2915</v>
      </c>
      <c r="AF718" s="62">
        <v>2565</v>
      </c>
      <c r="AG718" s="62">
        <v>2086</v>
      </c>
      <c r="AH718" s="62">
        <v>1761</v>
      </c>
      <c r="AI718" s="62">
        <v>1427</v>
      </c>
      <c r="AJ718" s="62">
        <v>926</v>
      </c>
      <c r="AK718" s="62">
        <v>328</v>
      </c>
      <c r="AL718" s="62">
        <v>355</v>
      </c>
      <c r="AM718" s="62">
        <v>145</v>
      </c>
      <c r="AN718" s="61">
        <f t="shared" si="12"/>
        <v>118279</v>
      </c>
    </row>
    <row r="719" spans="1:40" hidden="1" x14ac:dyDescent="0.25">
      <c r="A719" s="61" t="s">
        <v>38</v>
      </c>
      <c r="B719" s="61" t="s">
        <v>61</v>
      </c>
      <c r="C719" s="61" t="s">
        <v>1534</v>
      </c>
      <c r="D719" s="62">
        <v>59029</v>
      </c>
      <c r="E719" s="62">
        <v>58071</v>
      </c>
      <c r="F719" s="62">
        <v>6780</v>
      </c>
      <c r="G719" s="62">
        <v>7018</v>
      </c>
      <c r="H719" s="62">
        <v>7472</v>
      </c>
      <c r="I719" s="62">
        <v>6673</v>
      </c>
      <c r="J719" s="62">
        <v>5385</v>
      </c>
      <c r="K719" s="62">
        <v>4629</v>
      </c>
      <c r="L719" s="62">
        <v>3812</v>
      </c>
      <c r="M719" s="62">
        <v>3794</v>
      </c>
      <c r="N719" s="62">
        <v>2800</v>
      </c>
      <c r="O719" s="62">
        <v>2522</v>
      </c>
      <c r="P719" s="62">
        <v>1603</v>
      </c>
      <c r="Q719" s="62">
        <v>3246</v>
      </c>
      <c r="R719" s="62">
        <v>1492</v>
      </c>
      <c r="S719" s="62">
        <v>772</v>
      </c>
      <c r="T719" s="62">
        <v>507</v>
      </c>
      <c r="U719" s="62">
        <v>389</v>
      </c>
      <c r="V719" s="62">
        <v>135</v>
      </c>
      <c r="W719" s="62">
        <v>7126</v>
      </c>
      <c r="X719" s="62">
        <v>7635</v>
      </c>
      <c r="Y719" s="62">
        <v>7948</v>
      </c>
      <c r="Z719" s="62">
        <v>7324</v>
      </c>
      <c r="AA719" s="62">
        <v>5503</v>
      </c>
      <c r="AB719" s="62">
        <v>3858</v>
      </c>
      <c r="AC719" s="62">
        <v>3178</v>
      </c>
      <c r="AD719" s="62">
        <v>3657</v>
      </c>
      <c r="AE719" s="62">
        <v>2777</v>
      </c>
      <c r="AF719" s="62">
        <v>2273</v>
      </c>
      <c r="AG719" s="62">
        <v>1675</v>
      </c>
      <c r="AH719" s="62">
        <v>1966</v>
      </c>
      <c r="AI719" s="62">
        <v>1012</v>
      </c>
      <c r="AJ719" s="62">
        <v>944</v>
      </c>
      <c r="AK719" s="62">
        <v>501</v>
      </c>
      <c r="AL719" s="62">
        <v>462</v>
      </c>
      <c r="AM719" s="62">
        <v>232</v>
      </c>
      <c r="AN719" s="61">
        <f t="shared" si="12"/>
        <v>117100</v>
      </c>
    </row>
    <row r="720" spans="1:40" hidden="1" x14ac:dyDescent="0.25">
      <c r="A720" s="61" t="s">
        <v>622</v>
      </c>
      <c r="B720" s="61" t="s">
        <v>632</v>
      </c>
      <c r="C720" s="61" t="s">
        <v>2173</v>
      </c>
      <c r="D720" s="62">
        <v>58891</v>
      </c>
      <c r="E720" s="62">
        <v>57638</v>
      </c>
      <c r="F720" s="62">
        <v>10981</v>
      </c>
      <c r="G720" s="62">
        <v>9076</v>
      </c>
      <c r="H720" s="62">
        <v>7388</v>
      </c>
      <c r="I720" s="62">
        <v>6118</v>
      </c>
      <c r="J720" s="62">
        <v>4824</v>
      </c>
      <c r="K720" s="62">
        <v>4461</v>
      </c>
      <c r="L720" s="62">
        <v>3737</v>
      </c>
      <c r="M720" s="62">
        <v>2763</v>
      </c>
      <c r="N720" s="62">
        <v>2252</v>
      </c>
      <c r="O720" s="62">
        <v>1793</v>
      </c>
      <c r="P720" s="62">
        <v>1481</v>
      </c>
      <c r="Q720" s="62">
        <v>1105</v>
      </c>
      <c r="R720" s="62">
        <v>1009</v>
      </c>
      <c r="S720" s="62">
        <v>840</v>
      </c>
      <c r="T720" s="62">
        <v>528</v>
      </c>
      <c r="U720" s="62">
        <v>335</v>
      </c>
      <c r="V720" s="62">
        <v>200</v>
      </c>
      <c r="W720" s="62">
        <v>10964</v>
      </c>
      <c r="X720" s="62">
        <v>9012</v>
      </c>
      <c r="Y720" s="62">
        <v>7398</v>
      </c>
      <c r="Z720" s="62">
        <v>6087</v>
      </c>
      <c r="AA720" s="62">
        <v>4215</v>
      </c>
      <c r="AB720" s="62">
        <v>3877</v>
      </c>
      <c r="AC720" s="62">
        <v>3708</v>
      </c>
      <c r="AD720" s="62">
        <v>3140</v>
      </c>
      <c r="AE720" s="62">
        <v>2505</v>
      </c>
      <c r="AF720" s="62">
        <v>1909</v>
      </c>
      <c r="AG720" s="62">
        <v>1438</v>
      </c>
      <c r="AH720" s="62">
        <v>998</v>
      </c>
      <c r="AI720" s="62">
        <v>789</v>
      </c>
      <c r="AJ720" s="62">
        <v>636</v>
      </c>
      <c r="AK720" s="62">
        <v>486</v>
      </c>
      <c r="AL720" s="62">
        <v>287</v>
      </c>
      <c r="AM720" s="62">
        <v>189</v>
      </c>
      <c r="AN720" s="61">
        <f t="shared" si="12"/>
        <v>116529</v>
      </c>
    </row>
    <row r="721" spans="1:40" hidden="1" x14ac:dyDescent="0.25">
      <c r="A721" s="61" t="s">
        <v>282</v>
      </c>
      <c r="B721" s="61" t="s">
        <v>293</v>
      </c>
      <c r="C721" s="61" t="s">
        <v>1810</v>
      </c>
      <c r="D721" s="62">
        <v>56904</v>
      </c>
      <c r="E721" s="62">
        <v>58505</v>
      </c>
      <c r="F721" s="62">
        <v>5961</v>
      </c>
      <c r="G721" s="62">
        <v>6134</v>
      </c>
      <c r="H721" s="62">
        <v>6997</v>
      </c>
      <c r="I721" s="62">
        <v>7161</v>
      </c>
      <c r="J721" s="62">
        <v>5147</v>
      </c>
      <c r="K721" s="62">
        <v>4225</v>
      </c>
      <c r="L721" s="62">
        <v>3771</v>
      </c>
      <c r="M721" s="62">
        <v>3642</v>
      </c>
      <c r="N721" s="62">
        <v>3005</v>
      </c>
      <c r="O721" s="62">
        <v>2723</v>
      </c>
      <c r="P721" s="62">
        <v>2107</v>
      </c>
      <c r="Q721" s="62">
        <v>1883</v>
      </c>
      <c r="R721" s="62">
        <v>1207</v>
      </c>
      <c r="S721" s="62">
        <v>1370</v>
      </c>
      <c r="T721" s="62">
        <v>646</v>
      </c>
      <c r="U721" s="62">
        <v>603</v>
      </c>
      <c r="V721" s="62">
        <v>322</v>
      </c>
      <c r="W721" s="62">
        <v>6412</v>
      </c>
      <c r="X721" s="62">
        <v>6478</v>
      </c>
      <c r="Y721" s="62">
        <v>7355</v>
      </c>
      <c r="Z721" s="62">
        <v>7972</v>
      </c>
      <c r="AA721" s="62">
        <v>6001</v>
      </c>
      <c r="AB721" s="62">
        <v>4315</v>
      </c>
      <c r="AC721" s="62">
        <v>3671</v>
      </c>
      <c r="AD721" s="62">
        <v>3092</v>
      </c>
      <c r="AE721" s="62">
        <v>2884</v>
      </c>
      <c r="AF721" s="62">
        <v>2560</v>
      </c>
      <c r="AG721" s="62">
        <v>2101</v>
      </c>
      <c r="AH721" s="62">
        <v>1671</v>
      </c>
      <c r="AI721" s="62">
        <v>1319</v>
      </c>
      <c r="AJ721" s="62">
        <v>1239</v>
      </c>
      <c r="AK721" s="62">
        <v>685</v>
      </c>
      <c r="AL721" s="62">
        <v>500</v>
      </c>
      <c r="AM721" s="62">
        <v>250</v>
      </c>
      <c r="AN721" s="61">
        <f t="shared" si="12"/>
        <v>115409</v>
      </c>
    </row>
    <row r="722" spans="1:40" hidden="1" x14ac:dyDescent="0.25">
      <c r="A722" s="61" t="s">
        <v>3</v>
      </c>
      <c r="B722" s="61" t="s">
        <v>4</v>
      </c>
      <c r="C722" s="61" t="s">
        <v>1007</v>
      </c>
      <c r="D722" s="62">
        <v>57686</v>
      </c>
      <c r="E722" s="62">
        <v>57619</v>
      </c>
      <c r="F722" s="62">
        <v>6388</v>
      </c>
      <c r="G722" s="62">
        <v>5977</v>
      </c>
      <c r="H722" s="62">
        <v>7828</v>
      </c>
      <c r="I722" s="62">
        <v>7206</v>
      </c>
      <c r="J722" s="62">
        <v>5964</v>
      </c>
      <c r="K722" s="62">
        <v>4996</v>
      </c>
      <c r="L722" s="62">
        <v>4249</v>
      </c>
      <c r="M722" s="62">
        <v>3896</v>
      </c>
      <c r="N722" s="62">
        <v>2843</v>
      </c>
      <c r="O722" s="62">
        <v>2483</v>
      </c>
      <c r="P722" s="62">
        <v>1641</v>
      </c>
      <c r="Q722" s="62">
        <v>1517</v>
      </c>
      <c r="R722" s="62">
        <v>935</v>
      </c>
      <c r="S722" s="62">
        <v>828</v>
      </c>
      <c r="T722" s="62">
        <v>443</v>
      </c>
      <c r="U722" s="62">
        <v>315</v>
      </c>
      <c r="V722" s="62">
        <v>177</v>
      </c>
      <c r="W722" s="62">
        <v>6624</v>
      </c>
      <c r="X722" s="62">
        <v>5870</v>
      </c>
      <c r="Y722" s="62">
        <v>6606</v>
      </c>
      <c r="Z722" s="62">
        <v>6046</v>
      </c>
      <c r="AA722" s="62">
        <v>5819</v>
      </c>
      <c r="AB722" s="62">
        <v>4994</v>
      </c>
      <c r="AC722" s="62">
        <v>4586</v>
      </c>
      <c r="AD722" s="62">
        <v>3865</v>
      </c>
      <c r="AE722" s="62">
        <v>3571</v>
      </c>
      <c r="AF722" s="62">
        <v>3160</v>
      </c>
      <c r="AG722" s="62">
        <v>2061</v>
      </c>
      <c r="AH722" s="62">
        <v>1845</v>
      </c>
      <c r="AI722" s="62">
        <v>907</v>
      </c>
      <c r="AJ722" s="62">
        <v>911</v>
      </c>
      <c r="AK722" s="62">
        <v>374</v>
      </c>
      <c r="AL722" s="62">
        <v>277</v>
      </c>
      <c r="AM722" s="62">
        <v>103</v>
      </c>
      <c r="AN722" s="61">
        <f t="shared" si="12"/>
        <v>115305</v>
      </c>
    </row>
    <row r="723" spans="1:40" hidden="1" x14ac:dyDescent="0.25">
      <c r="A723" s="61" t="s">
        <v>681</v>
      </c>
      <c r="B723" s="61" t="s">
        <v>688</v>
      </c>
      <c r="C723" s="61" t="s">
        <v>1321</v>
      </c>
      <c r="D723" s="62">
        <v>55819</v>
      </c>
      <c r="E723" s="62">
        <v>58106</v>
      </c>
      <c r="F723" s="62">
        <v>10666</v>
      </c>
      <c r="G723" s="62">
        <v>8126</v>
      </c>
      <c r="H723" s="62">
        <v>6749</v>
      </c>
      <c r="I723" s="62">
        <v>5906</v>
      </c>
      <c r="J723" s="62">
        <v>4815</v>
      </c>
      <c r="K723" s="62">
        <v>4166</v>
      </c>
      <c r="L723" s="62">
        <v>3497</v>
      </c>
      <c r="M723" s="62">
        <v>2868</v>
      </c>
      <c r="N723" s="62">
        <v>2309</v>
      </c>
      <c r="O723" s="62">
        <v>1700</v>
      </c>
      <c r="P723" s="62">
        <v>1397</v>
      </c>
      <c r="Q723" s="62">
        <v>1062</v>
      </c>
      <c r="R723" s="62">
        <v>910</v>
      </c>
      <c r="S723" s="62">
        <v>719</v>
      </c>
      <c r="T723" s="62">
        <v>499</v>
      </c>
      <c r="U723" s="62">
        <v>251</v>
      </c>
      <c r="V723" s="62">
        <v>179</v>
      </c>
      <c r="W723" s="62">
        <v>11123</v>
      </c>
      <c r="X723" s="62">
        <v>8647</v>
      </c>
      <c r="Y723" s="62">
        <v>7220</v>
      </c>
      <c r="Z723" s="62">
        <v>6279</v>
      </c>
      <c r="AA723" s="62">
        <v>4602</v>
      </c>
      <c r="AB723" s="62">
        <v>4068</v>
      </c>
      <c r="AC723" s="62">
        <v>3536</v>
      </c>
      <c r="AD723" s="62">
        <v>3177</v>
      </c>
      <c r="AE723" s="62">
        <v>2513</v>
      </c>
      <c r="AF723" s="62">
        <v>1995</v>
      </c>
      <c r="AG723" s="62">
        <v>1407</v>
      </c>
      <c r="AH723" s="62">
        <v>1119</v>
      </c>
      <c r="AI723" s="62">
        <v>866</v>
      </c>
      <c r="AJ723" s="62">
        <v>693</v>
      </c>
      <c r="AK723" s="62">
        <v>463</v>
      </c>
      <c r="AL723" s="62">
        <v>240</v>
      </c>
      <c r="AM723" s="62">
        <v>158</v>
      </c>
      <c r="AN723" s="61">
        <f t="shared" si="12"/>
        <v>113925</v>
      </c>
    </row>
    <row r="724" spans="1:40" hidden="1" x14ac:dyDescent="0.25">
      <c r="A724" s="61" t="s">
        <v>381</v>
      </c>
      <c r="B724" s="61" t="s">
        <v>506</v>
      </c>
      <c r="C724" s="61" t="s">
        <v>1279</v>
      </c>
      <c r="D724" s="62">
        <v>56444</v>
      </c>
      <c r="E724" s="62">
        <v>56589</v>
      </c>
      <c r="F724" s="62">
        <v>10425</v>
      </c>
      <c r="G724" s="62">
        <v>8375</v>
      </c>
      <c r="H724" s="62">
        <v>7117</v>
      </c>
      <c r="I724" s="62">
        <v>6750</v>
      </c>
      <c r="J724" s="62">
        <v>4920</v>
      </c>
      <c r="K724" s="62">
        <v>3987</v>
      </c>
      <c r="L724" s="62">
        <v>3349</v>
      </c>
      <c r="M724" s="62">
        <v>2623</v>
      </c>
      <c r="N724" s="62">
        <v>2238</v>
      </c>
      <c r="O724" s="62">
        <v>1626</v>
      </c>
      <c r="P724" s="62">
        <v>1395</v>
      </c>
      <c r="Q724" s="62">
        <v>1046</v>
      </c>
      <c r="R724" s="62">
        <v>1137</v>
      </c>
      <c r="S724" s="62">
        <v>505</v>
      </c>
      <c r="T724" s="62">
        <v>403</v>
      </c>
      <c r="U724" s="62">
        <v>349</v>
      </c>
      <c r="V724" s="62">
        <v>199</v>
      </c>
      <c r="W724" s="62">
        <v>10781</v>
      </c>
      <c r="X724" s="62">
        <v>8817</v>
      </c>
      <c r="Y724" s="62">
        <v>7098</v>
      </c>
      <c r="Z724" s="62">
        <v>6249</v>
      </c>
      <c r="AA724" s="62">
        <v>4716</v>
      </c>
      <c r="AB724" s="62">
        <v>3946</v>
      </c>
      <c r="AC724" s="62">
        <v>3335</v>
      </c>
      <c r="AD724" s="62">
        <v>2762</v>
      </c>
      <c r="AE724" s="62">
        <v>2324</v>
      </c>
      <c r="AF724" s="62">
        <v>1763</v>
      </c>
      <c r="AG724" s="62">
        <v>1479</v>
      </c>
      <c r="AH724" s="62">
        <v>900</v>
      </c>
      <c r="AI724" s="62">
        <v>922</v>
      </c>
      <c r="AJ724" s="62">
        <v>669</v>
      </c>
      <c r="AK724" s="62">
        <v>398</v>
      </c>
      <c r="AL724" s="62">
        <v>236</v>
      </c>
      <c r="AM724" s="62">
        <v>194</v>
      </c>
      <c r="AN724" s="61">
        <f t="shared" si="12"/>
        <v>113033</v>
      </c>
    </row>
    <row r="725" spans="1:40" hidden="1" x14ac:dyDescent="0.25">
      <c r="A725" s="61" t="s">
        <v>138</v>
      </c>
      <c r="B725" s="61" t="s">
        <v>142</v>
      </c>
      <c r="C725" s="61" t="s">
        <v>1256</v>
      </c>
      <c r="D725" s="62">
        <v>56606</v>
      </c>
      <c r="E725" s="62">
        <v>55997</v>
      </c>
      <c r="F725" s="62">
        <v>10882</v>
      </c>
      <c r="G725" s="62">
        <v>8999</v>
      </c>
      <c r="H725" s="62">
        <v>6914</v>
      </c>
      <c r="I725" s="62">
        <v>6192</v>
      </c>
      <c r="J725" s="62">
        <v>5224</v>
      </c>
      <c r="K725" s="62">
        <v>3941</v>
      </c>
      <c r="L725" s="62">
        <v>3234</v>
      </c>
      <c r="M725" s="62">
        <v>2248</v>
      </c>
      <c r="N725" s="62">
        <v>2273</v>
      </c>
      <c r="O725" s="62">
        <v>1422</v>
      </c>
      <c r="P725" s="62">
        <v>1529</v>
      </c>
      <c r="Q725" s="62">
        <v>1004</v>
      </c>
      <c r="R725" s="62">
        <v>966</v>
      </c>
      <c r="S725" s="62">
        <v>522</v>
      </c>
      <c r="T725" s="62">
        <v>720</v>
      </c>
      <c r="U725" s="62">
        <v>307</v>
      </c>
      <c r="V725" s="62">
        <v>229</v>
      </c>
      <c r="W725" s="62">
        <v>11063</v>
      </c>
      <c r="X725" s="62">
        <v>9283</v>
      </c>
      <c r="Y725" s="62">
        <v>6827</v>
      </c>
      <c r="Z725" s="62">
        <v>5339</v>
      </c>
      <c r="AA725" s="62">
        <v>4150</v>
      </c>
      <c r="AB725" s="62">
        <v>3817</v>
      </c>
      <c r="AC725" s="62">
        <v>3585</v>
      </c>
      <c r="AD725" s="62">
        <v>2744</v>
      </c>
      <c r="AE725" s="62">
        <v>2275</v>
      </c>
      <c r="AF725" s="62">
        <v>1652</v>
      </c>
      <c r="AG725" s="62">
        <v>1589</v>
      </c>
      <c r="AH725" s="62">
        <v>940</v>
      </c>
      <c r="AI725" s="62">
        <v>968</v>
      </c>
      <c r="AJ725" s="62">
        <v>618</v>
      </c>
      <c r="AK725" s="62">
        <v>594</v>
      </c>
      <c r="AL725" s="62">
        <v>319</v>
      </c>
      <c r="AM725" s="62">
        <v>234</v>
      </c>
      <c r="AN725" s="61">
        <f t="shared" si="12"/>
        <v>112603</v>
      </c>
    </row>
    <row r="726" spans="1:40" hidden="1" x14ac:dyDescent="0.25">
      <c r="A726" s="61" t="s">
        <v>696</v>
      </c>
      <c r="B726" s="61" t="s">
        <v>2653</v>
      </c>
      <c r="C726" s="61" t="s">
        <v>1443</v>
      </c>
      <c r="D726" s="62">
        <v>53396</v>
      </c>
      <c r="E726" s="62">
        <v>59104</v>
      </c>
      <c r="F726" s="62">
        <v>9332</v>
      </c>
      <c r="G726" s="62">
        <v>8453</v>
      </c>
      <c r="H726" s="62">
        <v>5838</v>
      </c>
      <c r="I726" s="62">
        <v>6346</v>
      </c>
      <c r="J726" s="62">
        <v>5419</v>
      </c>
      <c r="K726" s="62">
        <v>3942</v>
      </c>
      <c r="L726" s="62">
        <v>3665</v>
      </c>
      <c r="M726" s="62">
        <v>2149</v>
      </c>
      <c r="N726" s="62">
        <v>2460</v>
      </c>
      <c r="O726" s="62">
        <v>1121</v>
      </c>
      <c r="P726" s="62">
        <v>1486</v>
      </c>
      <c r="Q726" s="62">
        <v>837</v>
      </c>
      <c r="R726" s="62">
        <v>1028</v>
      </c>
      <c r="S726" s="62">
        <v>384</v>
      </c>
      <c r="T726" s="62">
        <v>566</v>
      </c>
      <c r="U726" s="62">
        <v>197</v>
      </c>
      <c r="V726" s="62">
        <v>173</v>
      </c>
      <c r="W726" s="62">
        <v>10574</v>
      </c>
      <c r="X726" s="62">
        <v>9438</v>
      </c>
      <c r="Y726" s="62">
        <v>6550</v>
      </c>
      <c r="Z726" s="62">
        <v>5781</v>
      </c>
      <c r="AA726" s="62">
        <v>4834</v>
      </c>
      <c r="AB726" s="62">
        <v>4170</v>
      </c>
      <c r="AC726" s="62">
        <v>4402</v>
      </c>
      <c r="AD726" s="62">
        <v>2974</v>
      </c>
      <c r="AE726" s="62">
        <v>2963</v>
      </c>
      <c r="AF726" s="62">
        <v>1584</v>
      </c>
      <c r="AG726" s="62">
        <v>1983</v>
      </c>
      <c r="AH726" s="62">
        <v>992</v>
      </c>
      <c r="AI726" s="62">
        <v>1258</v>
      </c>
      <c r="AJ726" s="62">
        <v>537</v>
      </c>
      <c r="AK726" s="62">
        <v>699</v>
      </c>
      <c r="AL726" s="62">
        <v>190</v>
      </c>
      <c r="AM726" s="62">
        <v>175</v>
      </c>
      <c r="AN726" s="61">
        <f t="shared" si="12"/>
        <v>112500</v>
      </c>
    </row>
    <row r="727" spans="1:40" hidden="1" x14ac:dyDescent="0.25">
      <c r="A727" s="61" t="s">
        <v>3</v>
      </c>
      <c r="B727" s="61" t="s">
        <v>11</v>
      </c>
      <c r="C727" s="61" t="s">
        <v>1007</v>
      </c>
      <c r="D727" s="62">
        <v>55827</v>
      </c>
      <c r="E727" s="62">
        <v>55886</v>
      </c>
      <c r="F727" s="62">
        <v>6639</v>
      </c>
      <c r="G727" s="62">
        <v>6796</v>
      </c>
      <c r="H727" s="62">
        <v>7135</v>
      </c>
      <c r="I727" s="62">
        <v>6971</v>
      </c>
      <c r="J727" s="62">
        <v>4795</v>
      </c>
      <c r="K727" s="62">
        <v>4033</v>
      </c>
      <c r="L727" s="62">
        <v>3607</v>
      </c>
      <c r="M727" s="62">
        <v>3395</v>
      </c>
      <c r="N727" s="62">
        <v>2717</v>
      </c>
      <c r="O727" s="62">
        <v>2503</v>
      </c>
      <c r="P727" s="62">
        <v>1923</v>
      </c>
      <c r="Q727" s="62">
        <v>1653</v>
      </c>
      <c r="R727" s="62">
        <v>1106</v>
      </c>
      <c r="S727" s="62">
        <v>1108</v>
      </c>
      <c r="T727" s="62">
        <v>653</v>
      </c>
      <c r="U727" s="62">
        <v>471</v>
      </c>
      <c r="V727" s="62">
        <v>322</v>
      </c>
      <c r="W727" s="62">
        <v>6747</v>
      </c>
      <c r="X727" s="62">
        <v>6956</v>
      </c>
      <c r="Y727" s="62">
        <v>7523</v>
      </c>
      <c r="Z727" s="62">
        <v>7059</v>
      </c>
      <c r="AA727" s="62">
        <v>5352</v>
      </c>
      <c r="AB727" s="62">
        <v>4034</v>
      </c>
      <c r="AC727" s="62">
        <v>3415</v>
      </c>
      <c r="AD727" s="62">
        <v>2992</v>
      </c>
      <c r="AE727" s="62">
        <v>2798</v>
      </c>
      <c r="AF727" s="62">
        <v>2390</v>
      </c>
      <c r="AG727" s="62">
        <v>1891</v>
      </c>
      <c r="AH727" s="62">
        <v>1540</v>
      </c>
      <c r="AI727" s="62">
        <v>1169</v>
      </c>
      <c r="AJ727" s="62">
        <v>929</v>
      </c>
      <c r="AK727" s="62">
        <v>509</v>
      </c>
      <c r="AL727" s="62">
        <v>363</v>
      </c>
      <c r="AM727" s="62">
        <v>219</v>
      </c>
      <c r="AN727" s="61">
        <f t="shared" si="12"/>
        <v>111713</v>
      </c>
    </row>
    <row r="728" spans="1:40" hidden="1" x14ac:dyDescent="0.25">
      <c r="A728" s="61" t="s">
        <v>38</v>
      </c>
      <c r="B728" s="61" t="s">
        <v>45</v>
      </c>
      <c r="C728" s="61" t="s">
        <v>1534</v>
      </c>
      <c r="D728" s="62">
        <v>51098</v>
      </c>
      <c r="E728" s="62">
        <v>59025</v>
      </c>
      <c r="F728" s="62">
        <v>5980</v>
      </c>
      <c r="G728" s="62">
        <v>6440</v>
      </c>
      <c r="H728" s="62">
        <v>6690</v>
      </c>
      <c r="I728" s="62">
        <v>6197</v>
      </c>
      <c r="J728" s="62">
        <v>4624</v>
      </c>
      <c r="K728" s="62">
        <v>4025</v>
      </c>
      <c r="L728" s="62">
        <v>3583</v>
      </c>
      <c r="M728" s="62">
        <v>3357</v>
      </c>
      <c r="N728" s="62">
        <v>2666</v>
      </c>
      <c r="O728" s="62">
        <v>2308</v>
      </c>
      <c r="P728" s="62">
        <v>1632</v>
      </c>
      <c r="Q728" s="62">
        <v>1325</v>
      </c>
      <c r="R728" s="62">
        <v>878</v>
      </c>
      <c r="S728" s="62">
        <v>583</v>
      </c>
      <c r="T728" s="62">
        <v>408</v>
      </c>
      <c r="U728" s="62">
        <v>259</v>
      </c>
      <c r="V728" s="62">
        <v>143</v>
      </c>
      <c r="W728" s="62">
        <v>6544</v>
      </c>
      <c r="X728" s="62">
        <v>7181</v>
      </c>
      <c r="Y728" s="62">
        <v>7334</v>
      </c>
      <c r="Z728" s="62">
        <v>7040</v>
      </c>
      <c r="AA728" s="62">
        <v>5677</v>
      </c>
      <c r="AB728" s="62">
        <v>4547</v>
      </c>
      <c r="AC728" s="62">
        <v>4214</v>
      </c>
      <c r="AD728" s="62">
        <v>3961</v>
      </c>
      <c r="AE728" s="62">
        <v>3481</v>
      </c>
      <c r="AF728" s="62">
        <v>2799</v>
      </c>
      <c r="AG728" s="62">
        <v>2044</v>
      </c>
      <c r="AH728" s="62">
        <v>1481</v>
      </c>
      <c r="AI728" s="62">
        <v>1128</v>
      </c>
      <c r="AJ728" s="62">
        <v>720</v>
      </c>
      <c r="AK728" s="62">
        <v>498</v>
      </c>
      <c r="AL728" s="62">
        <v>237</v>
      </c>
      <c r="AM728" s="62">
        <v>139</v>
      </c>
      <c r="AN728" s="61">
        <f t="shared" si="12"/>
        <v>110123</v>
      </c>
    </row>
    <row r="729" spans="1:40" hidden="1" x14ac:dyDescent="0.25">
      <c r="A729" s="61" t="s">
        <v>450</v>
      </c>
      <c r="B729" s="61" t="s">
        <v>457</v>
      </c>
      <c r="C729" s="61" t="s">
        <v>1224</v>
      </c>
      <c r="D729" s="62">
        <v>54299</v>
      </c>
      <c r="E729" s="62">
        <v>55310</v>
      </c>
      <c r="F729" s="62">
        <v>9095</v>
      </c>
      <c r="G729" s="62">
        <v>7751</v>
      </c>
      <c r="H729" s="62">
        <v>6884</v>
      </c>
      <c r="I729" s="62">
        <v>6147</v>
      </c>
      <c r="J729" s="62">
        <v>5018</v>
      </c>
      <c r="K729" s="62">
        <v>4015</v>
      </c>
      <c r="L729" s="62">
        <v>3338</v>
      </c>
      <c r="M729" s="62">
        <v>2685</v>
      </c>
      <c r="N729" s="62">
        <v>2375</v>
      </c>
      <c r="O729" s="62">
        <v>1806</v>
      </c>
      <c r="P729" s="62">
        <v>1432</v>
      </c>
      <c r="Q729" s="62">
        <v>1057</v>
      </c>
      <c r="R729" s="62">
        <v>800</v>
      </c>
      <c r="S729" s="62">
        <v>755</v>
      </c>
      <c r="T729" s="62">
        <v>543</v>
      </c>
      <c r="U729" s="62">
        <v>344</v>
      </c>
      <c r="V729" s="62">
        <v>254</v>
      </c>
      <c r="W729" s="62">
        <v>9592</v>
      </c>
      <c r="X729" s="62">
        <v>8073</v>
      </c>
      <c r="Y729" s="62">
        <v>6965</v>
      </c>
      <c r="Z729" s="62">
        <v>6448</v>
      </c>
      <c r="AA729" s="62">
        <v>4897</v>
      </c>
      <c r="AB729" s="62">
        <v>4175</v>
      </c>
      <c r="AC729" s="62">
        <v>3380</v>
      </c>
      <c r="AD729" s="62">
        <v>2927</v>
      </c>
      <c r="AE729" s="62">
        <v>2349</v>
      </c>
      <c r="AF729" s="62">
        <v>1893</v>
      </c>
      <c r="AG729" s="62">
        <v>1386</v>
      </c>
      <c r="AH729" s="62">
        <v>979</v>
      </c>
      <c r="AI729" s="62">
        <v>774</v>
      </c>
      <c r="AJ729" s="62">
        <v>602</v>
      </c>
      <c r="AK729" s="62">
        <v>427</v>
      </c>
      <c r="AL729" s="62">
        <v>248</v>
      </c>
      <c r="AM729" s="62">
        <v>195</v>
      </c>
      <c r="AN729" s="61">
        <f t="shared" si="12"/>
        <v>109609</v>
      </c>
    </row>
    <row r="730" spans="1:40" hidden="1" x14ac:dyDescent="0.25">
      <c r="A730" s="61" t="s">
        <v>512</v>
      </c>
      <c r="B730" s="61" t="s">
        <v>537</v>
      </c>
      <c r="C730" s="61" t="s">
        <v>1105</v>
      </c>
      <c r="D730" s="62">
        <v>53521</v>
      </c>
      <c r="E730" s="62">
        <v>55586</v>
      </c>
      <c r="F730" s="62">
        <v>11017</v>
      </c>
      <c r="G730" s="62">
        <v>8571</v>
      </c>
      <c r="H730" s="62">
        <v>6237</v>
      </c>
      <c r="I730" s="62">
        <v>5344</v>
      </c>
      <c r="J730" s="62">
        <v>4824</v>
      </c>
      <c r="K730" s="62">
        <v>4069</v>
      </c>
      <c r="L730" s="62">
        <v>3307</v>
      </c>
      <c r="M730" s="62">
        <v>2455</v>
      </c>
      <c r="N730" s="62">
        <v>1987</v>
      </c>
      <c r="O730" s="62">
        <v>1432</v>
      </c>
      <c r="P730" s="62">
        <v>1298</v>
      </c>
      <c r="Q730" s="62">
        <v>837</v>
      </c>
      <c r="R730" s="62">
        <v>822</v>
      </c>
      <c r="S730" s="62">
        <v>534</v>
      </c>
      <c r="T730" s="62">
        <v>366</v>
      </c>
      <c r="U730" s="62">
        <v>198</v>
      </c>
      <c r="V730" s="62">
        <v>223</v>
      </c>
      <c r="W730" s="62">
        <v>11450</v>
      </c>
      <c r="X730" s="62">
        <v>8942</v>
      </c>
      <c r="Y730" s="62">
        <v>6762</v>
      </c>
      <c r="Z730" s="62">
        <v>5281</v>
      </c>
      <c r="AA730" s="62">
        <v>4040</v>
      </c>
      <c r="AB730" s="62">
        <v>3887</v>
      </c>
      <c r="AC730" s="62">
        <v>3569</v>
      </c>
      <c r="AD730" s="62">
        <v>2939</v>
      </c>
      <c r="AE730" s="62">
        <v>2489</v>
      </c>
      <c r="AF730" s="62">
        <v>1715</v>
      </c>
      <c r="AG730" s="62">
        <v>1352</v>
      </c>
      <c r="AH730" s="62">
        <v>1016</v>
      </c>
      <c r="AI730" s="62">
        <v>760</v>
      </c>
      <c r="AJ730" s="62">
        <v>474</v>
      </c>
      <c r="AK730" s="62">
        <v>427</v>
      </c>
      <c r="AL730" s="62">
        <v>258</v>
      </c>
      <c r="AM730" s="62">
        <v>225</v>
      </c>
      <c r="AN730" s="61">
        <f t="shared" si="12"/>
        <v>109107</v>
      </c>
    </row>
    <row r="731" spans="1:40" hidden="1" x14ac:dyDescent="0.25">
      <c r="A731" s="61" t="s">
        <v>381</v>
      </c>
      <c r="B731" s="61" t="s">
        <v>511</v>
      </c>
      <c r="C731" s="61" t="s">
        <v>1172</v>
      </c>
      <c r="D731" s="62">
        <v>53431</v>
      </c>
      <c r="E731" s="62">
        <v>54849</v>
      </c>
      <c r="F731" s="62">
        <v>10354</v>
      </c>
      <c r="G731" s="62">
        <v>7810</v>
      </c>
      <c r="H731" s="62">
        <v>6409</v>
      </c>
      <c r="I731" s="62">
        <v>5589</v>
      </c>
      <c r="J731" s="62">
        <v>4398</v>
      </c>
      <c r="K731" s="62">
        <v>3974</v>
      </c>
      <c r="L731" s="62">
        <v>3208</v>
      </c>
      <c r="M731" s="62">
        <v>2624</v>
      </c>
      <c r="N731" s="62">
        <v>2170</v>
      </c>
      <c r="O731" s="62">
        <v>1653</v>
      </c>
      <c r="P731" s="62">
        <v>1253</v>
      </c>
      <c r="Q731" s="62">
        <v>1262</v>
      </c>
      <c r="R731" s="62">
        <v>840</v>
      </c>
      <c r="S731" s="62">
        <v>870</v>
      </c>
      <c r="T731" s="62">
        <v>433</v>
      </c>
      <c r="U731" s="62">
        <v>370</v>
      </c>
      <c r="V731" s="62">
        <v>214</v>
      </c>
      <c r="W731" s="62">
        <v>10692</v>
      </c>
      <c r="X731" s="62">
        <v>8197</v>
      </c>
      <c r="Y731" s="62">
        <v>6676</v>
      </c>
      <c r="Z731" s="62">
        <v>5745</v>
      </c>
      <c r="AA731" s="62">
        <v>4528</v>
      </c>
      <c r="AB731" s="62">
        <v>3882</v>
      </c>
      <c r="AC731" s="62">
        <v>3417</v>
      </c>
      <c r="AD731" s="62">
        <v>2954</v>
      </c>
      <c r="AE731" s="62">
        <v>2314</v>
      </c>
      <c r="AF731" s="62">
        <v>1834</v>
      </c>
      <c r="AG731" s="62">
        <v>1317</v>
      </c>
      <c r="AH731" s="62">
        <v>1041</v>
      </c>
      <c r="AI731" s="62">
        <v>680</v>
      </c>
      <c r="AJ731" s="62">
        <v>688</v>
      </c>
      <c r="AK731" s="62">
        <v>397</v>
      </c>
      <c r="AL731" s="62">
        <v>257</v>
      </c>
      <c r="AM731" s="62">
        <v>230</v>
      </c>
      <c r="AN731" s="61">
        <f t="shared" si="12"/>
        <v>108280</v>
      </c>
    </row>
    <row r="732" spans="1:40" hidden="1" x14ac:dyDescent="0.25">
      <c r="A732" s="61" t="s">
        <v>115</v>
      </c>
      <c r="B732" s="61" t="s">
        <v>131</v>
      </c>
      <c r="C732" s="61" t="s">
        <v>1063</v>
      </c>
      <c r="D732" s="62">
        <v>52923</v>
      </c>
      <c r="E732" s="62">
        <v>55047</v>
      </c>
      <c r="F732" s="62">
        <v>10130</v>
      </c>
      <c r="G732" s="62">
        <v>7720</v>
      </c>
      <c r="H732" s="62">
        <v>6472</v>
      </c>
      <c r="I732" s="62">
        <v>5599</v>
      </c>
      <c r="J732" s="62">
        <v>4517</v>
      </c>
      <c r="K732" s="62">
        <v>3928</v>
      </c>
      <c r="L732" s="62">
        <v>3284</v>
      </c>
      <c r="M732" s="62">
        <v>2678</v>
      </c>
      <c r="N732" s="62">
        <v>2221</v>
      </c>
      <c r="O732" s="62">
        <v>1640</v>
      </c>
      <c r="P732" s="62">
        <v>1448</v>
      </c>
      <c r="Q732" s="62">
        <v>910</v>
      </c>
      <c r="R732" s="62">
        <v>952</v>
      </c>
      <c r="S732" s="62">
        <v>596</v>
      </c>
      <c r="T732" s="62">
        <v>370</v>
      </c>
      <c r="U732" s="62">
        <v>220</v>
      </c>
      <c r="V732" s="62">
        <v>238</v>
      </c>
      <c r="W732" s="62">
        <v>10579</v>
      </c>
      <c r="X732" s="62">
        <v>8371</v>
      </c>
      <c r="Y732" s="62">
        <v>6935</v>
      </c>
      <c r="Z732" s="62">
        <v>5859</v>
      </c>
      <c r="AA732" s="62">
        <v>4498</v>
      </c>
      <c r="AB732" s="62">
        <v>3722</v>
      </c>
      <c r="AC732" s="62">
        <v>3329</v>
      </c>
      <c r="AD732" s="62">
        <v>2691</v>
      </c>
      <c r="AE732" s="62">
        <v>2331</v>
      </c>
      <c r="AF732" s="62">
        <v>1845</v>
      </c>
      <c r="AG732" s="62">
        <v>1378</v>
      </c>
      <c r="AH732" s="62">
        <v>1088</v>
      </c>
      <c r="AI732" s="62">
        <v>837</v>
      </c>
      <c r="AJ732" s="62">
        <v>713</v>
      </c>
      <c r="AK732" s="62">
        <v>344</v>
      </c>
      <c r="AL732" s="62">
        <v>343</v>
      </c>
      <c r="AM732" s="62">
        <v>184</v>
      </c>
      <c r="AN732" s="61">
        <f t="shared" si="12"/>
        <v>107970</v>
      </c>
    </row>
    <row r="733" spans="1:40" hidden="1" x14ac:dyDescent="0.25">
      <c r="A733" s="61" t="s">
        <v>681</v>
      </c>
      <c r="B733" s="61" t="s">
        <v>686</v>
      </c>
      <c r="C733" s="61" t="s">
        <v>1518</v>
      </c>
      <c r="D733" s="62">
        <v>52279</v>
      </c>
      <c r="E733" s="62">
        <v>54244</v>
      </c>
      <c r="F733" s="62">
        <v>9563</v>
      </c>
      <c r="G733" s="62">
        <v>8247</v>
      </c>
      <c r="H733" s="62">
        <v>6258</v>
      </c>
      <c r="I733" s="62">
        <v>5505</v>
      </c>
      <c r="J733" s="62">
        <v>4959</v>
      </c>
      <c r="K733" s="62">
        <v>4121</v>
      </c>
      <c r="L733" s="62">
        <v>3519</v>
      </c>
      <c r="M733" s="62">
        <v>2477</v>
      </c>
      <c r="N733" s="62">
        <v>2275</v>
      </c>
      <c r="O733" s="62">
        <v>1329</v>
      </c>
      <c r="P733" s="62">
        <v>1205</v>
      </c>
      <c r="Q733" s="62">
        <v>754</v>
      </c>
      <c r="R733" s="62">
        <v>772</v>
      </c>
      <c r="S733" s="62">
        <v>426</v>
      </c>
      <c r="T733" s="62">
        <v>401</v>
      </c>
      <c r="U733" s="62">
        <v>260</v>
      </c>
      <c r="V733" s="62">
        <v>208</v>
      </c>
      <c r="W733" s="62">
        <v>10004</v>
      </c>
      <c r="X733" s="62">
        <v>8539</v>
      </c>
      <c r="Y733" s="62">
        <v>6333</v>
      </c>
      <c r="Z733" s="62">
        <v>5511</v>
      </c>
      <c r="AA733" s="62">
        <v>4249</v>
      </c>
      <c r="AB733" s="62">
        <v>3885</v>
      </c>
      <c r="AC733" s="62">
        <v>3737</v>
      </c>
      <c r="AD733" s="62">
        <v>3034</v>
      </c>
      <c r="AE733" s="62">
        <v>2538</v>
      </c>
      <c r="AF733" s="62">
        <v>1790</v>
      </c>
      <c r="AG733" s="62">
        <v>1400</v>
      </c>
      <c r="AH733" s="62">
        <v>1006</v>
      </c>
      <c r="AI733" s="62">
        <v>797</v>
      </c>
      <c r="AJ733" s="62">
        <v>479</v>
      </c>
      <c r="AK733" s="62">
        <v>436</v>
      </c>
      <c r="AL733" s="62">
        <v>303</v>
      </c>
      <c r="AM733" s="62">
        <v>203</v>
      </c>
      <c r="AN733" s="61">
        <f t="shared" si="12"/>
        <v>106523</v>
      </c>
    </row>
    <row r="734" spans="1:40" x14ac:dyDescent="0.25">
      <c r="A734" s="61" t="s">
        <v>182</v>
      </c>
      <c r="B734" s="61" t="s">
        <v>185</v>
      </c>
      <c r="C734" s="61" t="s">
        <v>1412</v>
      </c>
      <c r="D734" s="62">
        <v>52589</v>
      </c>
      <c r="E734" s="62">
        <v>53430</v>
      </c>
      <c r="F734" s="62">
        <v>6460</v>
      </c>
      <c r="G734" s="62">
        <v>6641</v>
      </c>
      <c r="H734" s="62">
        <v>6544</v>
      </c>
      <c r="I734" s="62">
        <v>5843</v>
      </c>
      <c r="J734" s="62">
        <v>4444</v>
      </c>
      <c r="K734" s="62">
        <v>3823</v>
      </c>
      <c r="L734" s="62">
        <v>3361</v>
      </c>
      <c r="M734" s="62">
        <v>3444</v>
      </c>
      <c r="N734" s="62">
        <v>2688</v>
      </c>
      <c r="O734" s="62">
        <v>2557</v>
      </c>
      <c r="P734" s="62">
        <v>1950</v>
      </c>
      <c r="Q734" s="62">
        <v>1460</v>
      </c>
      <c r="R734" s="62">
        <v>1243</v>
      </c>
      <c r="S734" s="62">
        <v>1095</v>
      </c>
      <c r="T734" s="62">
        <v>564</v>
      </c>
      <c r="U734" s="62">
        <v>270</v>
      </c>
      <c r="V734" s="62">
        <v>202</v>
      </c>
      <c r="W734" s="62">
        <v>6875</v>
      </c>
      <c r="X734" s="62">
        <v>7171</v>
      </c>
      <c r="Y734" s="62">
        <v>7007</v>
      </c>
      <c r="Z734" s="62">
        <v>6352</v>
      </c>
      <c r="AA734" s="62">
        <v>5231</v>
      </c>
      <c r="AB734" s="62">
        <v>3904</v>
      </c>
      <c r="AC734" s="62">
        <v>3201</v>
      </c>
      <c r="AD734" s="62">
        <v>2890</v>
      </c>
      <c r="AE734" s="62">
        <v>2486</v>
      </c>
      <c r="AF734" s="62">
        <v>2184</v>
      </c>
      <c r="AG734" s="62">
        <v>1716</v>
      </c>
      <c r="AH734" s="62">
        <v>1636</v>
      </c>
      <c r="AI734" s="62">
        <v>783</v>
      </c>
      <c r="AJ734" s="62">
        <v>977</v>
      </c>
      <c r="AK734" s="62">
        <v>430</v>
      </c>
      <c r="AL734" s="62">
        <v>384</v>
      </c>
      <c r="AM734" s="62">
        <v>203</v>
      </c>
      <c r="AN734" s="61">
        <f t="shared" si="12"/>
        <v>106019</v>
      </c>
    </row>
    <row r="735" spans="1:40" hidden="1" x14ac:dyDescent="0.25">
      <c r="A735" s="61" t="s">
        <v>574</v>
      </c>
      <c r="B735" s="61" t="s">
        <v>472</v>
      </c>
      <c r="C735" s="61" t="s">
        <v>1408</v>
      </c>
      <c r="D735" s="62">
        <v>52718</v>
      </c>
      <c r="E735" s="62">
        <v>53215</v>
      </c>
      <c r="F735" s="62">
        <v>6143</v>
      </c>
      <c r="G735" s="62">
        <v>6591</v>
      </c>
      <c r="H735" s="62">
        <v>6986</v>
      </c>
      <c r="I735" s="62">
        <v>6046</v>
      </c>
      <c r="J735" s="62">
        <v>4464</v>
      </c>
      <c r="K735" s="62">
        <v>3881</v>
      </c>
      <c r="L735" s="62">
        <v>3380</v>
      </c>
      <c r="M735" s="62">
        <v>3449</v>
      </c>
      <c r="N735" s="62">
        <v>2716</v>
      </c>
      <c r="O735" s="62">
        <v>2367</v>
      </c>
      <c r="P735" s="62">
        <v>1698</v>
      </c>
      <c r="Q735" s="62">
        <v>1704</v>
      </c>
      <c r="R735" s="62">
        <v>1234</v>
      </c>
      <c r="S735" s="62">
        <v>935</v>
      </c>
      <c r="T735" s="62">
        <v>548</v>
      </c>
      <c r="U735" s="62">
        <v>334</v>
      </c>
      <c r="V735" s="62">
        <v>242</v>
      </c>
      <c r="W735" s="62">
        <v>6437</v>
      </c>
      <c r="X735" s="62">
        <v>6976</v>
      </c>
      <c r="Y735" s="62">
        <v>7282</v>
      </c>
      <c r="Z735" s="62">
        <v>6525</v>
      </c>
      <c r="AA735" s="62">
        <v>5159</v>
      </c>
      <c r="AB735" s="62">
        <v>3892</v>
      </c>
      <c r="AC735" s="62">
        <v>3150</v>
      </c>
      <c r="AD735" s="62">
        <v>2827</v>
      </c>
      <c r="AE735" s="62">
        <v>2626</v>
      </c>
      <c r="AF735" s="62">
        <v>2337</v>
      </c>
      <c r="AG735" s="62">
        <v>1742</v>
      </c>
      <c r="AH735" s="62">
        <v>1365</v>
      </c>
      <c r="AI735" s="62">
        <v>911</v>
      </c>
      <c r="AJ735" s="62">
        <v>947</v>
      </c>
      <c r="AK735" s="62">
        <v>519</v>
      </c>
      <c r="AL735" s="62">
        <v>330</v>
      </c>
      <c r="AM735" s="62">
        <v>190</v>
      </c>
      <c r="AN735" s="61">
        <f t="shared" si="12"/>
        <v>105933</v>
      </c>
    </row>
    <row r="736" spans="1:40" hidden="1" x14ac:dyDescent="0.25">
      <c r="A736" s="61" t="s">
        <v>657</v>
      </c>
      <c r="B736" s="61" t="s">
        <v>677</v>
      </c>
      <c r="C736" s="61" t="s">
        <v>1396</v>
      </c>
      <c r="D736" s="62">
        <v>50315</v>
      </c>
      <c r="E736" s="62">
        <v>52051</v>
      </c>
      <c r="F736" s="62">
        <v>10523</v>
      </c>
      <c r="G736" s="62">
        <v>8095</v>
      </c>
      <c r="H736" s="62">
        <v>5828</v>
      </c>
      <c r="I736" s="62">
        <v>5078</v>
      </c>
      <c r="J736" s="62">
        <v>4178</v>
      </c>
      <c r="K736" s="62">
        <v>3559</v>
      </c>
      <c r="L736" s="62">
        <v>3043</v>
      </c>
      <c r="M736" s="62">
        <v>2331</v>
      </c>
      <c r="N736" s="62">
        <v>2169</v>
      </c>
      <c r="O736" s="62">
        <v>1276</v>
      </c>
      <c r="P736" s="62">
        <v>1444</v>
      </c>
      <c r="Q736" s="62">
        <v>579</v>
      </c>
      <c r="R736" s="62">
        <v>847</v>
      </c>
      <c r="S736" s="62">
        <v>328</v>
      </c>
      <c r="T736" s="62">
        <v>546</v>
      </c>
      <c r="U736" s="62">
        <v>191</v>
      </c>
      <c r="V736" s="62">
        <v>300</v>
      </c>
      <c r="W736" s="62">
        <v>11254</v>
      </c>
      <c r="X736" s="62">
        <v>8532</v>
      </c>
      <c r="Y736" s="62">
        <v>6359</v>
      </c>
      <c r="Z736" s="62">
        <v>5023</v>
      </c>
      <c r="AA736" s="62">
        <v>3749</v>
      </c>
      <c r="AB736" s="62">
        <v>3242</v>
      </c>
      <c r="AC736" s="62">
        <v>3077</v>
      </c>
      <c r="AD736" s="62">
        <v>2509</v>
      </c>
      <c r="AE736" s="62">
        <v>2424</v>
      </c>
      <c r="AF736" s="62">
        <v>1448</v>
      </c>
      <c r="AG736" s="62">
        <v>1296</v>
      </c>
      <c r="AH736" s="62">
        <v>984</v>
      </c>
      <c r="AI736" s="62">
        <v>822</v>
      </c>
      <c r="AJ736" s="62">
        <v>489</v>
      </c>
      <c r="AK736" s="62">
        <v>525</v>
      </c>
      <c r="AL736" s="62">
        <v>172</v>
      </c>
      <c r="AM736" s="62">
        <v>146</v>
      </c>
      <c r="AN736" s="61">
        <f t="shared" si="12"/>
        <v>102366</v>
      </c>
    </row>
    <row r="737" spans="1:40" hidden="1" x14ac:dyDescent="0.25">
      <c r="A737" s="61" t="s">
        <v>595</v>
      </c>
      <c r="B737" s="61" t="s">
        <v>615</v>
      </c>
      <c r="C737" s="61" t="s">
        <v>1077</v>
      </c>
      <c r="D737" s="62">
        <v>50198</v>
      </c>
      <c r="E737" s="62">
        <v>52127</v>
      </c>
      <c r="F737" s="62">
        <v>5755</v>
      </c>
      <c r="G737" s="62">
        <v>6298</v>
      </c>
      <c r="H737" s="62">
        <v>6479</v>
      </c>
      <c r="I737" s="62">
        <v>5798</v>
      </c>
      <c r="J737" s="62">
        <v>4075</v>
      </c>
      <c r="K737" s="62">
        <v>3760</v>
      </c>
      <c r="L737" s="62">
        <v>3306</v>
      </c>
      <c r="M737" s="62">
        <v>3212</v>
      </c>
      <c r="N737" s="62">
        <v>2663</v>
      </c>
      <c r="O737" s="62">
        <v>2298</v>
      </c>
      <c r="P737" s="62">
        <v>1589</v>
      </c>
      <c r="Q737" s="62">
        <v>1672</v>
      </c>
      <c r="R737" s="62">
        <v>1193</v>
      </c>
      <c r="S737" s="62">
        <v>780</v>
      </c>
      <c r="T737" s="62">
        <v>621</v>
      </c>
      <c r="U737" s="62">
        <v>474</v>
      </c>
      <c r="V737" s="62">
        <v>225</v>
      </c>
      <c r="W737" s="62">
        <v>6226</v>
      </c>
      <c r="X737" s="62">
        <v>6688</v>
      </c>
      <c r="Y737" s="62">
        <v>7036</v>
      </c>
      <c r="Z737" s="62">
        <v>6490</v>
      </c>
      <c r="AA737" s="62">
        <v>4972</v>
      </c>
      <c r="AB737" s="62">
        <v>3956</v>
      </c>
      <c r="AC737" s="62">
        <v>3291</v>
      </c>
      <c r="AD737" s="62">
        <v>2854</v>
      </c>
      <c r="AE737" s="62">
        <v>2687</v>
      </c>
      <c r="AF737" s="62">
        <v>2075</v>
      </c>
      <c r="AG737" s="62">
        <v>1872</v>
      </c>
      <c r="AH737" s="62">
        <v>1166</v>
      </c>
      <c r="AI737" s="62">
        <v>980</v>
      </c>
      <c r="AJ737" s="62">
        <v>741</v>
      </c>
      <c r="AK737" s="62">
        <v>596</v>
      </c>
      <c r="AL737" s="62">
        <v>258</v>
      </c>
      <c r="AM737" s="62">
        <v>239</v>
      </c>
      <c r="AN737" s="61">
        <f t="shared" si="12"/>
        <v>102325</v>
      </c>
    </row>
    <row r="738" spans="1:40" hidden="1" x14ac:dyDescent="0.25">
      <c r="A738" s="61" t="s">
        <v>115</v>
      </c>
      <c r="B738" s="61" t="s">
        <v>134</v>
      </c>
      <c r="C738" s="61" t="s">
        <v>1447</v>
      </c>
      <c r="D738" s="62">
        <v>49078</v>
      </c>
      <c r="E738" s="62">
        <v>49643</v>
      </c>
      <c r="F738" s="62">
        <v>9632</v>
      </c>
      <c r="G738" s="62">
        <v>7503</v>
      </c>
      <c r="H738" s="62">
        <v>6013</v>
      </c>
      <c r="I738" s="62">
        <v>5094</v>
      </c>
      <c r="J738" s="62">
        <v>4245</v>
      </c>
      <c r="K738" s="62">
        <v>3547</v>
      </c>
      <c r="L738" s="62">
        <v>2853</v>
      </c>
      <c r="M738" s="62">
        <v>2348</v>
      </c>
      <c r="N738" s="62">
        <v>1895</v>
      </c>
      <c r="O738" s="62">
        <v>1418</v>
      </c>
      <c r="P738" s="62">
        <v>1184</v>
      </c>
      <c r="Q738" s="62">
        <v>1003</v>
      </c>
      <c r="R738" s="62">
        <v>750</v>
      </c>
      <c r="S738" s="62">
        <v>609</v>
      </c>
      <c r="T738" s="62">
        <v>446</v>
      </c>
      <c r="U738" s="62">
        <v>318</v>
      </c>
      <c r="V738" s="62">
        <v>220</v>
      </c>
      <c r="W738" s="62">
        <v>10263</v>
      </c>
      <c r="X738" s="62">
        <v>7688</v>
      </c>
      <c r="Y738" s="62">
        <v>6216</v>
      </c>
      <c r="Z738" s="62">
        <v>5103</v>
      </c>
      <c r="AA738" s="62">
        <v>3856</v>
      </c>
      <c r="AB738" s="62">
        <v>3323</v>
      </c>
      <c r="AC738" s="62">
        <v>2984</v>
      </c>
      <c r="AD738" s="62">
        <v>2538</v>
      </c>
      <c r="AE738" s="62">
        <v>1979</v>
      </c>
      <c r="AF738" s="62">
        <v>1568</v>
      </c>
      <c r="AG738" s="62">
        <v>1164</v>
      </c>
      <c r="AH738" s="62">
        <v>922</v>
      </c>
      <c r="AI738" s="62">
        <v>570</v>
      </c>
      <c r="AJ738" s="62">
        <v>569</v>
      </c>
      <c r="AK738" s="62">
        <v>404</v>
      </c>
      <c r="AL738" s="62">
        <v>305</v>
      </c>
      <c r="AM738" s="62">
        <v>191</v>
      </c>
      <c r="AN738" s="61">
        <f t="shared" si="12"/>
        <v>98721</v>
      </c>
    </row>
    <row r="739" spans="1:40" hidden="1" x14ac:dyDescent="0.25">
      <c r="A739" s="61" t="s">
        <v>622</v>
      </c>
      <c r="B739" s="61" t="s">
        <v>624</v>
      </c>
      <c r="C739" s="61" t="s">
        <v>1329</v>
      </c>
      <c r="D739" s="62">
        <v>47926</v>
      </c>
      <c r="E739" s="62">
        <v>49945</v>
      </c>
      <c r="F739" s="62">
        <v>8292</v>
      </c>
      <c r="G739" s="62">
        <v>7136</v>
      </c>
      <c r="H739" s="62">
        <v>5918</v>
      </c>
      <c r="I739" s="62">
        <v>5199</v>
      </c>
      <c r="J739" s="62">
        <v>4269</v>
      </c>
      <c r="K739" s="62">
        <v>3601</v>
      </c>
      <c r="L739" s="62">
        <v>2913</v>
      </c>
      <c r="M739" s="62">
        <v>2326</v>
      </c>
      <c r="N739" s="62">
        <v>1878</v>
      </c>
      <c r="O739" s="62">
        <v>1498</v>
      </c>
      <c r="P739" s="62">
        <v>1082</v>
      </c>
      <c r="Q739" s="62">
        <v>1191</v>
      </c>
      <c r="R739" s="62">
        <v>698</v>
      </c>
      <c r="S739" s="62">
        <v>736</v>
      </c>
      <c r="T739" s="62">
        <v>505</v>
      </c>
      <c r="U739" s="62">
        <v>379</v>
      </c>
      <c r="V739" s="62">
        <v>305</v>
      </c>
      <c r="W739" s="62">
        <v>8619</v>
      </c>
      <c r="X739" s="62">
        <v>7616</v>
      </c>
      <c r="Y739" s="62">
        <v>6255</v>
      </c>
      <c r="Z739" s="62">
        <v>5628</v>
      </c>
      <c r="AA739" s="62">
        <v>4166</v>
      </c>
      <c r="AB739" s="62">
        <v>3626</v>
      </c>
      <c r="AC739" s="62">
        <v>3116</v>
      </c>
      <c r="AD739" s="62">
        <v>2677</v>
      </c>
      <c r="AE739" s="62">
        <v>2152</v>
      </c>
      <c r="AF739" s="62">
        <v>1634</v>
      </c>
      <c r="AG739" s="62">
        <v>1126</v>
      </c>
      <c r="AH739" s="62">
        <v>1080</v>
      </c>
      <c r="AI739" s="62">
        <v>648</v>
      </c>
      <c r="AJ739" s="62">
        <v>614</v>
      </c>
      <c r="AK739" s="62">
        <v>420</v>
      </c>
      <c r="AL739" s="62">
        <v>342</v>
      </c>
      <c r="AM739" s="62">
        <v>226</v>
      </c>
      <c r="AN739" s="61">
        <f t="shared" si="12"/>
        <v>97871</v>
      </c>
    </row>
    <row r="740" spans="1:40" hidden="1" x14ac:dyDescent="0.25">
      <c r="A740" s="61" t="s">
        <v>574</v>
      </c>
      <c r="B740" s="61" t="s">
        <v>1258</v>
      </c>
      <c r="C740" s="61" t="s">
        <v>1260</v>
      </c>
      <c r="D740" s="62">
        <v>48012</v>
      </c>
      <c r="E740" s="62">
        <v>49623</v>
      </c>
      <c r="F740" s="62">
        <v>5608</v>
      </c>
      <c r="G740" s="62">
        <v>5850</v>
      </c>
      <c r="H740" s="62">
        <v>6055</v>
      </c>
      <c r="I740" s="62">
        <v>5270</v>
      </c>
      <c r="J740" s="62">
        <v>3842</v>
      </c>
      <c r="K740" s="62">
        <v>3478</v>
      </c>
      <c r="L740" s="62">
        <v>3062</v>
      </c>
      <c r="M740" s="62">
        <v>3023</v>
      </c>
      <c r="N740" s="62">
        <v>2533</v>
      </c>
      <c r="O740" s="62">
        <v>2254</v>
      </c>
      <c r="P740" s="62">
        <v>1788</v>
      </c>
      <c r="Q740" s="62">
        <v>1687</v>
      </c>
      <c r="R740" s="62">
        <v>1259</v>
      </c>
      <c r="S740" s="62">
        <v>1119</v>
      </c>
      <c r="T740" s="62">
        <v>645</v>
      </c>
      <c r="U740" s="62">
        <v>321</v>
      </c>
      <c r="V740" s="62">
        <v>218</v>
      </c>
      <c r="W740" s="62">
        <v>5938</v>
      </c>
      <c r="X740" s="62">
        <v>6282</v>
      </c>
      <c r="Y740" s="62">
        <v>6449</v>
      </c>
      <c r="Z740" s="62">
        <v>6035</v>
      </c>
      <c r="AA740" s="62">
        <v>4704</v>
      </c>
      <c r="AB740" s="62">
        <v>3587</v>
      </c>
      <c r="AC740" s="62">
        <v>3005</v>
      </c>
      <c r="AD740" s="62">
        <v>2695</v>
      </c>
      <c r="AE740" s="62">
        <v>2464</v>
      </c>
      <c r="AF740" s="62">
        <v>2124</v>
      </c>
      <c r="AG740" s="62">
        <v>1629</v>
      </c>
      <c r="AH740" s="62">
        <v>1435</v>
      </c>
      <c r="AI740" s="62">
        <v>1101</v>
      </c>
      <c r="AJ740" s="62">
        <v>898</v>
      </c>
      <c r="AK740" s="62">
        <v>721</v>
      </c>
      <c r="AL740" s="62">
        <v>342</v>
      </c>
      <c r="AM740" s="62">
        <v>214</v>
      </c>
      <c r="AN740" s="61">
        <f t="shared" si="12"/>
        <v>97635</v>
      </c>
    </row>
    <row r="741" spans="1:40" hidden="1" x14ac:dyDescent="0.25">
      <c r="A741" s="61" t="s">
        <v>221</v>
      </c>
      <c r="B741" s="61" t="s">
        <v>231</v>
      </c>
      <c r="C741" s="61" t="s">
        <v>1603</v>
      </c>
      <c r="D741" s="62">
        <v>49238</v>
      </c>
      <c r="E741" s="62">
        <v>48330</v>
      </c>
      <c r="F741" s="62">
        <v>5584</v>
      </c>
      <c r="G741" s="62">
        <v>5736</v>
      </c>
      <c r="H741" s="62">
        <v>6160</v>
      </c>
      <c r="I741" s="62">
        <v>5693</v>
      </c>
      <c r="J741" s="62">
        <v>4034</v>
      </c>
      <c r="K741" s="62">
        <v>3312</v>
      </c>
      <c r="L741" s="62">
        <v>2956</v>
      </c>
      <c r="M741" s="62">
        <v>2862</v>
      </c>
      <c r="N741" s="62">
        <v>2404</v>
      </c>
      <c r="O741" s="62">
        <v>2398</v>
      </c>
      <c r="P741" s="62">
        <v>1727</v>
      </c>
      <c r="Q741" s="62">
        <v>1975</v>
      </c>
      <c r="R741" s="62">
        <v>1299</v>
      </c>
      <c r="S741" s="62">
        <v>1292</v>
      </c>
      <c r="T741" s="62">
        <v>824</v>
      </c>
      <c r="U741" s="62">
        <v>644</v>
      </c>
      <c r="V741" s="62">
        <v>338</v>
      </c>
      <c r="W741" s="62">
        <v>5839</v>
      </c>
      <c r="X741" s="62">
        <v>6048</v>
      </c>
      <c r="Y741" s="62">
        <v>6486</v>
      </c>
      <c r="Z741" s="62">
        <v>6183</v>
      </c>
      <c r="AA741" s="62">
        <v>5001</v>
      </c>
      <c r="AB741" s="62">
        <v>3496</v>
      </c>
      <c r="AC741" s="62">
        <v>2720</v>
      </c>
      <c r="AD741" s="62">
        <v>2445</v>
      </c>
      <c r="AE741" s="62">
        <v>2232</v>
      </c>
      <c r="AF741" s="62">
        <v>1975</v>
      </c>
      <c r="AG741" s="62">
        <v>1449</v>
      </c>
      <c r="AH741" s="62">
        <v>1456</v>
      </c>
      <c r="AI741" s="62">
        <v>809</v>
      </c>
      <c r="AJ741" s="62">
        <v>822</v>
      </c>
      <c r="AK741" s="62">
        <v>585</v>
      </c>
      <c r="AL741" s="62">
        <v>554</v>
      </c>
      <c r="AM741" s="62">
        <v>230</v>
      </c>
      <c r="AN741" s="61">
        <f t="shared" si="12"/>
        <v>97568</v>
      </c>
    </row>
    <row r="742" spans="1:40" hidden="1" x14ac:dyDescent="0.25">
      <c r="A742" s="61" t="s">
        <v>638</v>
      </c>
      <c r="B742" s="61" t="s">
        <v>652</v>
      </c>
      <c r="C742" s="61" t="s">
        <v>1586</v>
      </c>
      <c r="D742" s="62">
        <v>47570</v>
      </c>
      <c r="E742" s="62">
        <v>49401</v>
      </c>
      <c r="F742" s="62">
        <v>5667</v>
      </c>
      <c r="G742" s="62">
        <v>5935</v>
      </c>
      <c r="H742" s="62">
        <v>5980</v>
      </c>
      <c r="I742" s="62">
        <v>5481</v>
      </c>
      <c r="J742" s="62">
        <v>4023</v>
      </c>
      <c r="K742" s="62">
        <v>3286</v>
      </c>
      <c r="L742" s="62">
        <v>2997</v>
      </c>
      <c r="M742" s="62">
        <v>2902</v>
      </c>
      <c r="N742" s="62">
        <v>2429</v>
      </c>
      <c r="O742" s="62">
        <v>2221</v>
      </c>
      <c r="P742" s="62">
        <v>1403</v>
      </c>
      <c r="Q742" s="62">
        <v>1703</v>
      </c>
      <c r="R742" s="62">
        <v>1397</v>
      </c>
      <c r="S742" s="62">
        <v>1126</v>
      </c>
      <c r="T742" s="62">
        <v>465</v>
      </c>
      <c r="U742" s="62">
        <v>420</v>
      </c>
      <c r="V742" s="62">
        <v>135</v>
      </c>
      <c r="W742" s="62">
        <v>5908</v>
      </c>
      <c r="X742" s="62">
        <v>6350</v>
      </c>
      <c r="Y742" s="62">
        <v>6471</v>
      </c>
      <c r="Z742" s="62">
        <v>6146</v>
      </c>
      <c r="AA742" s="62">
        <v>5040</v>
      </c>
      <c r="AB742" s="62">
        <v>3644</v>
      </c>
      <c r="AC742" s="62">
        <v>2919</v>
      </c>
      <c r="AD742" s="62">
        <v>2635</v>
      </c>
      <c r="AE742" s="62">
        <v>2415</v>
      </c>
      <c r="AF742" s="62">
        <v>2022</v>
      </c>
      <c r="AG742" s="62">
        <v>1559</v>
      </c>
      <c r="AH742" s="62">
        <v>1535</v>
      </c>
      <c r="AI742" s="62">
        <v>1028</v>
      </c>
      <c r="AJ742" s="62">
        <v>791</v>
      </c>
      <c r="AK742" s="62">
        <v>552</v>
      </c>
      <c r="AL742" s="62">
        <v>275</v>
      </c>
      <c r="AM742" s="62">
        <v>111</v>
      </c>
      <c r="AN742" s="61">
        <f t="shared" si="12"/>
        <v>96971</v>
      </c>
    </row>
    <row r="743" spans="1:40" hidden="1" x14ac:dyDescent="0.25">
      <c r="A743" s="61" t="s">
        <v>429</v>
      </c>
      <c r="B743" s="61" t="s">
        <v>1177</v>
      </c>
      <c r="C743" s="61" t="s">
        <v>1179</v>
      </c>
      <c r="D743" s="62">
        <v>46578</v>
      </c>
      <c r="E743" s="62">
        <v>49503</v>
      </c>
      <c r="F743" s="62">
        <v>9156</v>
      </c>
      <c r="G743" s="62">
        <v>7892</v>
      </c>
      <c r="H743" s="62">
        <v>5702</v>
      </c>
      <c r="I743" s="62">
        <v>4705</v>
      </c>
      <c r="J743" s="62">
        <v>3838</v>
      </c>
      <c r="K743" s="62">
        <v>3450</v>
      </c>
      <c r="L743" s="62">
        <v>2956</v>
      </c>
      <c r="M743" s="62">
        <v>2147</v>
      </c>
      <c r="N743" s="62">
        <v>1925</v>
      </c>
      <c r="O743" s="62">
        <v>1156</v>
      </c>
      <c r="P743" s="62">
        <v>1150</v>
      </c>
      <c r="Q743" s="62">
        <v>620</v>
      </c>
      <c r="R743" s="62">
        <v>772</v>
      </c>
      <c r="S743" s="62">
        <v>394</v>
      </c>
      <c r="T743" s="62">
        <v>393</v>
      </c>
      <c r="U743" s="62">
        <v>182</v>
      </c>
      <c r="V743" s="62">
        <v>140</v>
      </c>
      <c r="W743" s="62">
        <v>9674</v>
      </c>
      <c r="X743" s="62">
        <v>8213</v>
      </c>
      <c r="Y743" s="62">
        <v>6661</v>
      </c>
      <c r="Z743" s="62">
        <v>5219</v>
      </c>
      <c r="AA743" s="62">
        <v>3626</v>
      </c>
      <c r="AB743" s="62">
        <v>3169</v>
      </c>
      <c r="AC743" s="62">
        <v>3014</v>
      </c>
      <c r="AD743" s="62">
        <v>2415</v>
      </c>
      <c r="AE743" s="62">
        <v>2084</v>
      </c>
      <c r="AF743" s="62">
        <v>1320</v>
      </c>
      <c r="AG743" s="62">
        <v>1312</v>
      </c>
      <c r="AH743" s="62">
        <v>852</v>
      </c>
      <c r="AI743" s="62">
        <v>869</v>
      </c>
      <c r="AJ743" s="62">
        <v>438</v>
      </c>
      <c r="AK743" s="62">
        <v>389</v>
      </c>
      <c r="AL743" s="62">
        <v>146</v>
      </c>
      <c r="AM743" s="62">
        <v>102</v>
      </c>
      <c r="AN743" s="61">
        <f t="shared" si="12"/>
        <v>96081</v>
      </c>
    </row>
    <row r="744" spans="1:40" hidden="1" x14ac:dyDescent="0.25">
      <c r="A744" s="61" t="s">
        <v>556</v>
      </c>
      <c r="B744" s="61" t="s">
        <v>570</v>
      </c>
      <c r="C744" s="61" t="s">
        <v>1166</v>
      </c>
      <c r="D744" s="62">
        <v>47164</v>
      </c>
      <c r="E744" s="62">
        <v>48760</v>
      </c>
      <c r="F744" s="62">
        <v>6078</v>
      </c>
      <c r="G744" s="62">
        <v>6330</v>
      </c>
      <c r="H744" s="62">
        <v>6546</v>
      </c>
      <c r="I744" s="62">
        <v>5145</v>
      </c>
      <c r="J744" s="62">
        <v>3543</v>
      </c>
      <c r="K744" s="62">
        <v>3143</v>
      </c>
      <c r="L744" s="62">
        <v>2976</v>
      </c>
      <c r="M744" s="62">
        <v>2679</v>
      </c>
      <c r="N744" s="62">
        <v>2430</v>
      </c>
      <c r="O744" s="62">
        <v>2064</v>
      </c>
      <c r="P744" s="62">
        <v>1694</v>
      </c>
      <c r="Q744" s="62">
        <v>1353</v>
      </c>
      <c r="R744" s="62">
        <v>1232</v>
      </c>
      <c r="S744" s="62">
        <v>906</v>
      </c>
      <c r="T744" s="62">
        <v>535</v>
      </c>
      <c r="U744" s="62">
        <v>339</v>
      </c>
      <c r="V744" s="62">
        <v>171</v>
      </c>
      <c r="W744" s="62">
        <v>6017</v>
      </c>
      <c r="X744" s="62">
        <v>6577</v>
      </c>
      <c r="Y744" s="62">
        <v>6671</v>
      </c>
      <c r="Z744" s="62">
        <v>5804</v>
      </c>
      <c r="AA744" s="62">
        <v>4420</v>
      </c>
      <c r="AB744" s="62">
        <v>3611</v>
      </c>
      <c r="AC744" s="62">
        <v>3030</v>
      </c>
      <c r="AD744" s="62">
        <v>2654</v>
      </c>
      <c r="AE744" s="62">
        <v>2205</v>
      </c>
      <c r="AF744" s="62">
        <v>1889</v>
      </c>
      <c r="AG744" s="62">
        <v>1498</v>
      </c>
      <c r="AH744" s="62">
        <v>1214</v>
      </c>
      <c r="AI744" s="62">
        <v>1066</v>
      </c>
      <c r="AJ744" s="62">
        <v>1022</v>
      </c>
      <c r="AK744" s="62">
        <v>573</v>
      </c>
      <c r="AL744" s="62">
        <v>353</v>
      </c>
      <c r="AM744" s="62">
        <v>156</v>
      </c>
      <c r="AN744" s="61">
        <f t="shared" si="12"/>
        <v>95924</v>
      </c>
    </row>
    <row r="745" spans="1:40" hidden="1" x14ac:dyDescent="0.25">
      <c r="A745" s="61" t="s">
        <v>38</v>
      </c>
      <c r="B745" s="61" t="s">
        <v>48</v>
      </c>
      <c r="C745" s="61" t="s">
        <v>1024</v>
      </c>
      <c r="D745" s="62">
        <v>46984</v>
      </c>
      <c r="E745" s="62">
        <v>48093</v>
      </c>
      <c r="F745" s="62">
        <v>5583</v>
      </c>
      <c r="G745" s="62">
        <v>5788</v>
      </c>
      <c r="H745" s="62">
        <v>5850</v>
      </c>
      <c r="I745" s="62">
        <v>5389</v>
      </c>
      <c r="J745" s="62">
        <v>4095</v>
      </c>
      <c r="K745" s="62">
        <v>3456</v>
      </c>
      <c r="L745" s="62">
        <v>3099</v>
      </c>
      <c r="M745" s="62">
        <v>2962</v>
      </c>
      <c r="N745" s="62">
        <v>2406</v>
      </c>
      <c r="O745" s="62">
        <v>2182</v>
      </c>
      <c r="P745" s="62">
        <v>1629</v>
      </c>
      <c r="Q745" s="62">
        <v>1451</v>
      </c>
      <c r="R745" s="62">
        <v>986</v>
      </c>
      <c r="S745" s="62">
        <v>1062</v>
      </c>
      <c r="T745" s="62">
        <v>505</v>
      </c>
      <c r="U745" s="62">
        <v>359</v>
      </c>
      <c r="V745" s="62">
        <v>182</v>
      </c>
      <c r="W745" s="62">
        <v>5913</v>
      </c>
      <c r="X745" s="62">
        <v>6244</v>
      </c>
      <c r="Y745" s="62">
        <v>6274</v>
      </c>
      <c r="Z745" s="62">
        <v>6012</v>
      </c>
      <c r="AA745" s="62">
        <v>4614</v>
      </c>
      <c r="AB745" s="62">
        <v>3575</v>
      </c>
      <c r="AC745" s="62">
        <v>2852</v>
      </c>
      <c r="AD745" s="62">
        <v>2615</v>
      </c>
      <c r="AE745" s="62">
        <v>2413</v>
      </c>
      <c r="AF745" s="62">
        <v>2070</v>
      </c>
      <c r="AG745" s="62">
        <v>1645</v>
      </c>
      <c r="AH745" s="62">
        <v>1183</v>
      </c>
      <c r="AI745" s="62">
        <v>1082</v>
      </c>
      <c r="AJ745" s="62">
        <v>676</v>
      </c>
      <c r="AK745" s="62">
        <v>462</v>
      </c>
      <c r="AL745" s="62">
        <v>272</v>
      </c>
      <c r="AM745" s="62">
        <v>191</v>
      </c>
      <c r="AN745" s="61">
        <f t="shared" si="12"/>
        <v>95077</v>
      </c>
    </row>
    <row r="746" spans="1:40" hidden="1" x14ac:dyDescent="0.25">
      <c r="A746" s="61" t="s">
        <v>574</v>
      </c>
      <c r="B746" s="61" t="s">
        <v>575</v>
      </c>
      <c r="C746" s="61" t="s">
        <v>1408</v>
      </c>
      <c r="D746" s="62">
        <v>46966</v>
      </c>
      <c r="E746" s="62">
        <v>48109</v>
      </c>
      <c r="F746" s="62">
        <v>5680</v>
      </c>
      <c r="G746" s="62">
        <v>5918</v>
      </c>
      <c r="H746" s="62">
        <v>5912</v>
      </c>
      <c r="I746" s="62">
        <v>5297</v>
      </c>
      <c r="J746" s="62">
        <v>4017</v>
      </c>
      <c r="K746" s="62">
        <v>3465</v>
      </c>
      <c r="L746" s="62">
        <v>2938</v>
      </c>
      <c r="M746" s="62">
        <v>3066</v>
      </c>
      <c r="N746" s="62">
        <v>2346</v>
      </c>
      <c r="O746" s="62">
        <v>2207</v>
      </c>
      <c r="P746" s="62">
        <v>1567</v>
      </c>
      <c r="Q746" s="62">
        <v>1590</v>
      </c>
      <c r="R746" s="62">
        <v>807</v>
      </c>
      <c r="S746" s="62">
        <v>947</v>
      </c>
      <c r="T746" s="62">
        <v>640</v>
      </c>
      <c r="U746" s="62">
        <v>372</v>
      </c>
      <c r="V746" s="62">
        <v>197</v>
      </c>
      <c r="W746" s="62">
        <v>5952</v>
      </c>
      <c r="X746" s="62">
        <v>6311</v>
      </c>
      <c r="Y746" s="62">
        <v>6373</v>
      </c>
      <c r="Z746" s="62">
        <v>5744</v>
      </c>
      <c r="AA746" s="62">
        <v>4681</v>
      </c>
      <c r="AB746" s="62">
        <v>3552</v>
      </c>
      <c r="AC746" s="62">
        <v>2825</v>
      </c>
      <c r="AD746" s="62">
        <v>2578</v>
      </c>
      <c r="AE746" s="62">
        <v>2393</v>
      </c>
      <c r="AF746" s="62">
        <v>2062</v>
      </c>
      <c r="AG746" s="62">
        <v>1674</v>
      </c>
      <c r="AH746" s="62">
        <v>1236</v>
      </c>
      <c r="AI746" s="62">
        <v>1105</v>
      </c>
      <c r="AJ746" s="62">
        <v>798</v>
      </c>
      <c r="AK746" s="62">
        <v>403</v>
      </c>
      <c r="AL746" s="62">
        <v>269</v>
      </c>
      <c r="AM746" s="62">
        <v>153</v>
      </c>
      <c r="AN746" s="61">
        <f t="shared" si="12"/>
        <v>95075</v>
      </c>
    </row>
    <row r="747" spans="1:40" hidden="1" x14ac:dyDescent="0.25">
      <c r="A747" s="61" t="s">
        <v>305</v>
      </c>
      <c r="B747" s="61" t="s">
        <v>327</v>
      </c>
      <c r="C747" s="61" t="s">
        <v>1291</v>
      </c>
      <c r="D747" s="62">
        <v>46087</v>
      </c>
      <c r="E747" s="62">
        <v>48461</v>
      </c>
      <c r="F747" s="62">
        <v>9004</v>
      </c>
      <c r="G747" s="62">
        <v>6920</v>
      </c>
      <c r="H747" s="62">
        <v>5627</v>
      </c>
      <c r="I747" s="62">
        <v>4731</v>
      </c>
      <c r="J747" s="62">
        <v>3914</v>
      </c>
      <c r="K747" s="62">
        <v>3381</v>
      </c>
      <c r="L747" s="62">
        <v>2897</v>
      </c>
      <c r="M747" s="62">
        <v>2287</v>
      </c>
      <c r="N747" s="62">
        <v>2004</v>
      </c>
      <c r="O747" s="62">
        <v>1289</v>
      </c>
      <c r="P747" s="62">
        <v>1287</v>
      </c>
      <c r="Q747" s="62">
        <v>629</v>
      </c>
      <c r="R747" s="62">
        <v>955</v>
      </c>
      <c r="S747" s="62">
        <v>365</v>
      </c>
      <c r="T747" s="62">
        <v>368</v>
      </c>
      <c r="U747" s="62">
        <v>264</v>
      </c>
      <c r="V747" s="62">
        <v>165</v>
      </c>
      <c r="W747" s="62">
        <v>9823</v>
      </c>
      <c r="X747" s="62">
        <v>7654</v>
      </c>
      <c r="Y747" s="62">
        <v>6091</v>
      </c>
      <c r="Z747" s="62">
        <v>5075</v>
      </c>
      <c r="AA747" s="62">
        <v>3659</v>
      </c>
      <c r="AB747" s="62">
        <v>3177</v>
      </c>
      <c r="AC747" s="62">
        <v>2929</v>
      </c>
      <c r="AD747" s="62">
        <v>2363</v>
      </c>
      <c r="AE747" s="62">
        <v>2131</v>
      </c>
      <c r="AF747" s="62">
        <v>1557</v>
      </c>
      <c r="AG747" s="62">
        <v>1460</v>
      </c>
      <c r="AH747" s="62">
        <v>566</v>
      </c>
      <c r="AI747" s="62">
        <v>720</v>
      </c>
      <c r="AJ747" s="62">
        <v>439</v>
      </c>
      <c r="AK747" s="62">
        <v>415</v>
      </c>
      <c r="AL747" s="62">
        <v>202</v>
      </c>
      <c r="AM747" s="62">
        <v>200</v>
      </c>
      <c r="AN747" s="61">
        <f t="shared" si="12"/>
        <v>94548</v>
      </c>
    </row>
    <row r="748" spans="1:40" hidden="1" x14ac:dyDescent="0.25">
      <c r="A748" s="61" t="s">
        <v>38</v>
      </c>
      <c r="B748" s="61" t="s">
        <v>1615</v>
      </c>
      <c r="C748" s="61" t="s">
        <v>1534</v>
      </c>
      <c r="D748" s="62">
        <v>46100</v>
      </c>
      <c r="E748" s="62">
        <v>47125</v>
      </c>
      <c r="F748" s="62">
        <v>5652</v>
      </c>
      <c r="G748" s="62">
        <v>5772</v>
      </c>
      <c r="H748" s="62">
        <v>5581</v>
      </c>
      <c r="I748" s="62">
        <v>5119</v>
      </c>
      <c r="J748" s="62">
        <v>3932</v>
      </c>
      <c r="K748" s="62">
        <v>3405</v>
      </c>
      <c r="L748" s="62">
        <v>3071</v>
      </c>
      <c r="M748" s="62">
        <v>2963</v>
      </c>
      <c r="N748" s="62">
        <v>2396</v>
      </c>
      <c r="O748" s="62">
        <v>2262</v>
      </c>
      <c r="P748" s="62">
        <v>1774</v>
      </c>
      <c r="Q748" s="62">
        <v>1194</v>
      </c>
      <c r="R748" s="62">
        <v>1061</v>
      </c>
      <c r="S748" s="62">
        <v>1014</v>
      </c>
      <c r="T748" s="62">
        <v>431</v>
      </c>
      <c r="U748" s="62">
        <v>370</v>
      </c>
      <c r="V748" s="62">
        <v>103</v>
      </c>
      <c r="W748" s="62">
        <v>5977</v>
      </c>
      <c r="X748" s="62">
        <v>6174</v>
      </c>
      <c r="Y748" s="62">
        <v>6111</v>
      </c>
      <c r="Z748" s="62">
        <v>5575</v>
      </c>
      <c r="AA748" s="62">
        <v>4533</v>
      </c>
      <c r="AB748" s="62">
        <v>3441</v>
      </c>
      <c r="AC748" s="62">
        <v>2766</v>
      </c>
      <c r="AD748" s="62">
        <v>2583</v>
      </c>
      <c r="AE748" s="62">
        <v>2316</v>
      </c>
      <c r="AF748" s="62">
        <v>2072</v>
      </c>
      <c r="AG748" s="62">
        <v>1700</v>
      </c>
      <c r="AH748" s="62">
        <v>1170</v>
      </c>
      <c r="AI748" s="62">
        <v>1331</v>
      </c>
      <c r="AJ748" s="62">
        <v>582</v>
      </c>
      <c r="AK748" s="62">
        <v>467</v>
      </c>
      <c r="AL748" s="62">
        <v>181</v>
      </c>
      <c r="AM748" s="62">
        <v>146</v>
      </c>
      <c r="AN748" s="61">
        <f t="shared" si="12"/>
        <v>93225</v>
      </c>
    </row>
    <row r="749" spans="1:40" hidden="1" x14ac:dyDescent="0.25">
      <c r="A749" s="61" t="s">
        <v>696</v>
      </c>
      <c r="B749" s="61" t="s">
        <v>708</v>
      </c>
      <c r="C749" s="61" t="s">
        <v>1471</v>
      </c>
      <c r="D749" s="62">
        <v>45547</v>
      </c>
      <c r="E749" s="62">
        <v>47318</v>
      </c>
      <c r="F749" s="62">
        <v>8804</v>
      </c>
      <c r="G749" s="62">
        <v>7879</v>
      </c>
      <c r="H749" s="62">
        <v>5908</v>
      </c>
      <c r="I749" s="62">
        <v>4630</v>
      </c>
      <c r="J749" s="62">
        <v>3956</v>
      </c>
      <c r="K749" s="62">
        <v>3071</v>
      </c>
      <c r="L749" s="62">
        <v>2561</v>
      </c>
      <c r="M749" s="62">
        <v>1885</v>
      </c>
      <c r="N749" s="62">
        <v>1780</v>
      </c>
      <c r="O749" s="62">
        <v>1046</v>
      </c>
      <c r="P749" s="62">
        <v>1207</v>
      </c>
      <c r="Q749" s="62">
        <v>684</v>
      </c>
      <c r="R749" s="62">
        <v>837</v>
      </c>
      <c r="S749" s="62">
        <v>373</v>
      </c>
      <c r="T749" s="62">
        <v>516</v>
      </c>
      <c r="U749" s="62">
        <v>204</v>
      </c>
      <c r="V749" s="62">
        <v>206</v>
      </c>
      <c r="W749" s="62">
        <v>9223</v>
      </c>
      <c r="X749" s="62">
        <v>7986</v>
      </c>
      <c r="Y749" s="62">
        <v>6302</v>
      </c>
      <c r="Z749" s="62">
        <v>5118</v>
      </c>
      <c r="AA749" s="62">
        <v>3369</v>
      </c>
      <c r="AB749" s="62">
        <v>3268</v>
      </c>
      <c r="AC749" s="62">
        <v>2890</v>
      </c>
      <c r="AD749" s="62">
        <v>2171</v>
      </c>
      <c r="AE749" s="62">
        <v>1935</v>
      </c>
      <c r="AF749" s="62">
        <v>1222</v>
      </c>
      <c r="AG749" s="62">
        <v>1185</v>
      </c>
      <c r="AH749" s="62">
        <v>731</v>
      </c>
      <c r="AI749" s="62">
        <v>666</v>
      </c>
      <c r="AJ749" s="62">
        <v>436</v>
      </c>
      <c r="AK749" s="62">
        <v>447</v>
      </c>
      <c r="AL749" s="62">
        <v>205</v>
      </c>
      <c r="AM749" s="62">
        <v>164</v>
      </c>
      <c r="AN749" s="61">
        <f t="shared" si="12"/>
        <v>92865</v>
      </c>
    </row>
    <row r="750" spans="1:40" hidden="1" x14ac:dyDescent="0.25">
      <c r="A750" s="61" t="s">
        <v>240</v>
      </c>
      <c r="B750" s="61" t="s">
        <v>241</v>
      </c>
      <c r="C750" s="61" t="s">
        <v>1072</v>
      </c>
      <c r="D750" s="62">
        <v>46809</v>
      </c>
      <c r="E750" s="62">
        <v>45653</v>
      </c>
      <c r="F750" s="62">
        <v>5283</v>
      </c>
      <c r="G750" s="62">
        <v>5734</v>
      </c>
      <c r="H750" s="62">
        <v>6862</v>
      </c>
      <c r="I750" s="62">
        <v>5515</v>
      </c>
      <c r="J750" s="62">
        <v>3697</v>
      </c>
      <c r="K750" s="62">
        <v>3212</v>
      </c>
      <c r="L750" s="62">
        <v>2814</v>
      </c>
      <c r="M750" s="62">
        <v>2905</v>
      </c>
      <c r="N750" s="62">
        <v>2095</v>
      </c>
      <c r="O750" s="62">
        <v>2082</v>
      </c>
      <c r="P750" s="62">
        <v>1324</v>
      </c>
      <c r="Q750" s="62">
        <v>1880</v>
      </c>
      <c r="R750" s="62">
        <v>1134</v>
      </c>
      <c r="S750" s="62">
        <v>1311</v>
      </c>
      <c r="T750" s="62">
        <v>352</v>
      </c>
      <c r="U750" s="62">
        <v>494</v>
      </c>
      <c r="V750" s="62">
        <v>115</v>
      </c>
      <c r="W750" s="62">
        <v>5405</v>
      </c>
      <c r="X750" s="62">
        <v>6073</v>
      </c>
      <c r="Y750" s="62">
        <v>6490</v>
      </c>
      <c r="Z750" s="62">
        <v>5643</v>
      </c>
      <c r="AA750" s="62">
        <v>4283</v>
      </c>
      <c r="AB750" s="62">
        <v>3282</v>
      </c>
      <c r="AC750" s="62">
        <v>2630</v>
      </c>
      <c r="AD750" s="62">
        <v>2439</v>
      </c>
      <c r="AE750" s="62">
        <v>2241</v>
      </c>
      <c r="AF750" s="62">
        <v>1951</v>
      </c>
      <c r="AG750" s="62">
        <v>1545</v>
      </c>
      <c r="AH750" s="62">
        <v>1209</v>
      </c>
      <c r="AI750" s="62">
        <v>829</v>
      </c>
      <c r="AJ750" s="62">
        <v>716</v>
      </c>
      <c r="AK750" s="62">
        <v>381</v>
      </c>
      <c r="AL750" s="62">
        <v>316</v>
      </c>
      <c r="AM750" s="62">
        <v>220</v>
      </c>
      <c r="AN750" s="61">
        <f t="shared" si="12"/>
        <v>92462</v>
      </c>
    </row>
    <row r="751" spans="1:40" hidden="1" x14ac:dyDescent="0.25">
      <c r="A751" s="61" t="s">
        <v>468</v>
      </c>
      <c r="B751" s="61" t="s">
        <v>480</v>
      </c>
      <c r="C751" s="61" t="s">
        <v>1249</v>
      </c>
      <c r="D751" s="62">
        <v>45563</v>
      </c>
      <c r="E751" s="62">
        <v>46587</v>
      </c>
      <c r="F751" s="62">
        <v>8410</v>
      </c>
      <c r="G751" s="62">
        <v>6386</v>
      </c>
      <c r="H751" s="62">
        <v>5485</v>
      </c>
      <c r="I751" s="62">
        <v>4820</v>
      </c>
      <c r="J751" s="62">
        <v>4025</v>
      </c>
      <c r="K751" s="62">
        <v>3440</v>
      </c>
      <c r="L751" s="62">
        <v>2697</v>
      </c>
      <c r="M751" s="62">
        <v>2238</v>
      </c>
      <c r="N751" s="62">
        <v>1962</v>
      </c>
      <c r="O751" s="62">
        <v>1437</v>
      </c>
      <c r="P751" s="62">
        <v>1184</v>
      </c>
      <c r="Q751" s="62">
        <v>1033</v>
      </c>
      <c r="R751" s="62">
        <v>758</v>
      </c>
      <c r="S751" s="62">
        <v>655</v>
      </c>
      <c r="T751" s="62">
        <v>470</v>
      </c>
      <c r="U751" s="62">
        <v>341</v>
      </c>
      <c r="V751" s="62">
        <v>222</v>
      </c>
      <c r="W751" s="62">
        <v>8823</v>
      </c>
      <c r="X751" s="62">
        <v>6610</v>
      </c>
      <c r="Y751" s="62">
        <v>5732</v>
      </c>
      <c r="Z751" s="62">
        <v>4925</v>
      </c>
      <c r="AA751" s="62">
        <v>4173</v>
      </c>
      <c r="AB751" s="62">
        <v>3367</v>
      </c>
      <c r="AC751" s="62">
        <v>2817</v>
      </c>
      <c r="AD751" s="62">
        <v>2429</v>
      </c>
      <c r="AE751" s="62">
        <v>1976</v>
      </c>
      <c r="AF751" s="62">
        <v>1559</v>
      </c>
      <c r="AG751" s="62">
        <v>1140</v>
      </c>
      <c r="AH751" s="62">
        <v>1004</v>
      </c>
      <c r="AI751" s="62">
        <v>625</v>
      </c>
      <c r="AJ751" s="62">
        <v>673</v>
      </c>
      <c r="AK751" s="62">
        <v>359</v>
      </c>
      <c r="AL751" s="62">
        <v>248</v>
      </c>
      <c r="AM751" s="62">
        <v>127</v>
      </c>
      <c r="AN751" s="61">
        <f t="shared" si="12"/>
        <v>92150</v>
      </c>
    </row>
    <row r="752" spans="1:40" hidden="1" x14ac:dyDescent="0.25">
      <c r="A752" s="61" t="s">
        <v>166</v>
      </c>
      <c r="B752" s="61" t="s">
        <v>173</v>
      </c>
      <c r="C752" s="61" t="s">
        <v>1041</v>
      </c>
      <c r="D752" s="62">
        <v>44535</v>
      </c>
      <c r="E752" s="62">
        <v>47135</v>
      </c>
      <c r="F752" s="62">
        <v>5609</v>
      </c>
      <c r="G752" s="62">
        <v>5916</v>
      </c>
      <c r="H752" s="62">
        <v>5805</v>
      </c>
      <c r="I752" s="62">
        <v>5280</v>
      </c>
      <c r="J752" s="62">
        <v>3960</v>
      </c>
      <c r="K752" s="62">
        <v>3333</v>
      </c>
      <c r="L752" s="62">
        <v>2979</v>
      </c>
      <c r="M752" s="62">
        <v>2754</v>
      </c>
      <c r="N752" s="62">
        <v>2199</v>
      </c>
      <c r="O752" s="62">
        <v>1874</v>
      </c>
      <c r="P752" s="62">
        <v>1422</v>
      </c>
      <c r="Q752" s="62">
        <v>1051</v>
      </c>
      <c r="R752" s="62">
        <v>914</v>
      </c>
      <c r="S752" s="62">
        <v>602</v>
      </c>
      <c r="T752" s="62">
        <v>424</v>
      </c>
      <c r="U752" s="62">
        <v>271</v>
      </c>
      <c r="V752" s="62">
        <v>142</v>
      </c>
      <c r="W752" s="62">
        <v>5869</v>
      </c>
      <c r="X752" s="62">
        <v>6159</v>
      </c>
      <c r="Y752" s="62">
        <v>6028</v>
      </c>
      <c r="Z752" s="62">
        <v>5800</v>
      </c>
      <c r="AA752" s="62">
        <v>4544</v>
      </c>
      <c r="AB752" s="62">
        <v>3655</v>
      </c>
      <c r="AC752" s="62">
        <v>3111</v>
      </c>
      <c r="AD752" s="62">
        <v>2668</v>
      </c>
      <c r="AE752" s="62">
        <v>2442</v>
      </c>
      <c r="AF752" s="62">
        <v>1955</v>
      </c>
      <c r="AG752" s="62">
        <v>1496</v>
      </c>
      <c r="AH752" s="62">
        <v>1078</v>
      </c>
      <c r="AI752" s="62">
        <v>837</v>
      </c>
      <c r="AJ752" s="62">
        <v>715</v>
      </c>
      <c r="AK752" s="62">
        <v>373</v>
      </c>
      <c r="AL752" s="62">
        <v>274</v>
      </c>
      <c r="AM752" s="62">
        <v>131</v>
      </c>
      <c r="AN752" s="61">
        <f t="shared" si="12"/>
        <v>91670</v>
      </c>
    </row>
    <row r="753" spans="1:40" hidden="1" x14ac:dyDescent="0.25">
      <c r="A753" s="61" t="s">
        <v>3</v>
      </c>
      <c r="B753" s="61" t="s">
        <v>12</v>
      </c>
      <c r="C753" s="61" t="s">
        <v>1007</v>
      </c>
      <c r="D753" s="62">
        <v>45031</v>
      </c>
      <c r="E753" s="62">
        <v>45724</v>
      </c>
      <c r="F753" s="62">
        <v>5382</v>
      </c>
      <c r="G753" s="62">
        <v>5595</v>
      </c>
      <c r="H753" s="62">
        <v>5681</v>
      </c>
      <c r="I753" s="62">
        <v>5085</v>
      </c>
      <c r="J753" s="62">
        <v>3798</v>
      </c>
      <c r="K753" s="62">
        <v>3208</v>
      </c>
      <c r="L753" s="62">
        <v>2928</v>
      </c>
      <c r="M753" s="62">
        <v>2906</v>
      </c>
      <c r="N753" s="62">
        <v>2338</v>
      </c>
      <c r="O753" s="62">
        <v>2075</v>
      </c>
      <c r="P753" s="62">
        <v>1462</v>
      </c>
      <c r="Q753" s="62">
        <v>1560</v>
      </c>
      <c r="R753" s="62">
        <v>891</v>
      </c>
      <c r="S753" s="62">
        <v>987</v>
      </c>
      <c r="T753" s="62">
        <v>650</v>
      </c>
      <c r="U753" s="62">
        <v>253</v>
      </c>
      <c r="V753" s="62">
        <v>232</v>
      </c>
      <c r="W753" s="62">
        <v>5601</v>
      </c>
      <c r="X753" s="62">
        <v>5912</v>
      </c>
      <c r="Y753" s="62">
        <v>6121</v>
      </c>
      <c r="Z753" s="62">
        <v>5786</v>
      </c>
      <c r="AA753" s="62">
        <v>4371</v>
      </c>
      <c r="AB753" s="62">
        <v>3272</v>
      </c>
      <c r="AC753" s="62">
        <v>2668</v>
      </c>
      <c r="AD753" s="62">
        <v>2406</v>
      </c>
      <c r="AE753" s="62">
        <v>2238</v>
      </c>
      <c r="AF753" s="62">
        <v>1976</v>
      </c>
      <c r="AG753" s="62">
        <v>1581</v>
      </c>
      <c r="AH753" s="62">
        <v>1181</v>
      </c>
      <c r="AI753" s="62">
        <v>801</v>
      </c>
      <c r="AJ753" s="62">
        <v>774</v>
      </c>
      <c r="AK753" s="62">
        <v>552</v>
      </c>
      <c r="AL753" s="62">
        <v>323</v>
      </c>
      <c r="AM753" s="62">
        <v>161</v>
      </c>
      <c r="AN753" s="61">
        <f t="shared" si="12"/>
        <v>90755</v>
      </c>
    </row>
    <row r="754" spans="1:40" hidden="1" x14ac:dyDescent="0.25">
      <c r="A754" s="61" t="s">
        <v>574</v>
      </c>
      <c r="B754" s="61" t="s">
        <v>1262</v>
      </c>
      <c r="C754" s="61" t="s">
        <v>1260</v>
      </c>
      <c r="D754" s="62">
        <v>43204</v>
      </c>
      <c r="E754" s="62">
        <v>44483</v>
      </c>
      <c r="F754" s="62">
        <v>4674</v>
      </c>
      <c r="G754" s="62">
        <v>5069</v>
      </c>
      <c r="H754" s="62">
        <v>5527</v>
      </c>
      <c r="I754" s="62">
        <v>4946</v>
      </c>
      <c r="J754" s="62">
        <v>3661</v>
      </c>
      <c r="K754" s="62">
        <v>3128</v>
      </c>
      <c r="L754" s="62">
        <v>2820</v>
      </c>
      <c r="M754" s="62">
        <v>2706</v>
      </c>
      <c r="N754" s="62">
        <v>2347</v>
      </c>
      <c r="O754" s="62">
        <v>2076</v>
      </c>
      <c r="P754" s="62">
        <v>1681</v>
      </c>
      <c r="Q754" s="62">
        <v>1407</v>
      </c>
      <c r="R754" s="62">
        <v>1207</v>
      </c>
      <c r="S754" s="62">
        <v>780</v>
      </c>
      <c r="T754" s="62">
        <v>702</v>
      </c>
      <c r="U754" s="62">
        <v>270</v>
      </c>
      <c r="V754" s="62">
        <v>203</v>
      </c>
      <c r="W754" s="62">
        <v>4925</v>
      </c>
      <c r="X754" s="62">
        <v>5441</v>
      </c>
      <c r="Y754" s="62">
        <v>5922</v>
      </c>
      <c r="Z754" s="62">
        <v>5554</v>
      </c>
      <c r="AA754" s="62">
        <v>4447</v>
      </c>
      <c r="AB754" s="62">
        <v>3342</v>
      </c>
      <c r="AC754" s="62">
        <v>2672</v>
      </c>
      <c r="AD754" s="62">
        <v>2380</v>
      </c>
      <c r="AE754" s="62">
        <v>2234</v>
      </c>
      <c r="AF754" s="62">
        <v>1883</v>
      </c>
      <c r="AG754" s="62">
        <v>1639</v>
      </c>
      <c r="AH754" s="62">
        <v>1172</v>
      </c>
      <c r="AI754" s="62">
        <v>1086</v>
      </c>
      <c r="AJ754" s="62">
        <v>786</v>
      </c>
      <c r="AK754" s="62">
        <v>534</v>
      </c>
      <c r="AL754" s="62">
        <v>280</v>
      </c>
      <c r="AM754" s="62">
        <v>186</v>
      </c>
      <c r="AN754" s="61">
        <f t="shared" si="12"/>
        <v>87687</v>
      </c>
    </row>
    <row r="755" spans="1:40" hidden="1" x14ac:dyDescent="0.25">
      <c r="A755" s="61" t="s">
        <v>538</v>
      </c>
      <c r="B755" s="61" t="s">
        <v>546</v>
      </c>
      <c r="C755" s="61" t="s">
        <v>1862</v>
      </c>
      <c r="D755" s="62">
        <v>42655</v>
      </c>
      <c r="E755" s="62">
        <v>42950</v>
      </c>
      <c r="F755" s="62">
        <v>5111</v>
      </c>
      <c r="G755" s="62">
        <v>4944</v>
      </c>
      <c r="H755" s="62">
        <v>5057</v>
      </c>
      <c r="I755" s="62">
        <v>4466</v>
      </c>
      <c r="J755" s="62">
        <v>3938</v>
      </c>
      <c r="K755" s="62">
        <v>3294</v>
      </c>
      <c r="L755" s="62">
        <v>2814</v>
      </c>
      <c r="M755" s="62">
        <v>2617</v>
      </c>
      <c r="N755" s="62">
        <v>2123</v>
      </c>
      <c r="O755" s="62">
        <v>1891</v>
      </c>
      <c r="P755" s="62">
        <v>1333</v>
      </c>
      <c r="Q755" s="62">
        <v>1450</v>
      </c>
      <c r="R755" s="62">
        <v>910</v>
      </c>
      <c r="S755" s="62">
        <v>1046</v>
      </c>
      <c r="T755" s="62">
        <v>783</v>
      </c>
      <c r="U755" s="62">
        <v>582</v>
      </c>
      <c r="V755" s="62">
        <v>296</v>
      </c>
      <c r="W755" s="62">
        <v>5215</v>
      </c>
      <c r="X755" s="62">
        <v>5082</v>
      </c>
      <c r="Y755" s="62">
        <v>5001</v>
      </c>
      <c r="Z755" s="62">
        <v>4763</v>
      </c>
      <c r="AA755" s="62">
        <v>4455</v>
      </c>
      <c r="AB755" s="62">
        <v>3638</v>
      </c>
      <c r="AC755" s="62">
        <v>2916</v>
      </c>
      <c r="AD755" s="62">
        <v>2600</v>
      </c>
      <c r="AE755" s="62">
        <v>2201</v>
      </c>
      <c r="AF755" s="62">
        <v>1814</v>
      </c>
      <c r="AG755" s="62">
        <v>1301</v>
      </c>
      <c r="AH755" s="62">
        <v>1428</v>
      </c>
      <c r="AI755" s="62">
        <v>725</v>
      </c>
      <c r="AJ755" s="62">
        <v>761</v>
      </c>
      <c r="AK755" s="62">
        <v>486</v>
      </c>
      <c r="AL755" s="62">
        <v>409</v>
      </c>
      <c r="AM755" s="62">
        <v>155</v>
      </c>
      <c r="AN755" s="61">
        <f t="shared" si="12"/>
        <v>85605</v>
      </c>
    </row>
    <row r="756" spans="1:40" hidden="1" x14ac:dyDescent="0.25">
      <c r="A756" s="61" t="s">
        <v>538</v>
      </c>
      <c r="B756" s="61" t="s">
        <v>548</v>
      </c>
      <c r="C756" s="61" t="s">
        <v>1068</v>
      </c>
      <c r="D756" s="62">
        <v>41917</v>
      </c>
      <c r="E756" s="62">
        <v>42381</v>
      </c>
      <c r="F756" s="62">
        <v>5547</v>
      </c>
      <c r="G756" s="62">
        <v>5667</v>
      </c>
      <c r="H756" s="62">
        <v>5372</v>
      </c>
      <c r="I756" s="62">
        <v>4327</v>
      </c>
      <c r="J756" s="62">
        <v>3281</v>
      </c>
      <c r="K756" s="62">
        <v>3155</v>
      </c>
      <c r="L756" s="62">
        <v>2718</v>
      </c>
      <c r="M756" s="62">
        <v>2643</v>
      </c>
      <c r="N756" s="62">
        <v>2032</v>
      </c>
      <c r="O756" s="62">
        <v>1816</v>
      </c>
      <c r="P756" s="62">
        <v>1223</v>
      </c>
      <c r="Q756" s="62">
        <v>1403</v>
      </c>
      <c r="R756" s="62">
        <v>925</v>
      </c>
      <c r="S756" s="62">
        <v>864</v>
      </c>
      <c r="T756" s="62">
        <v>407</v>
      </c>
      <c r="U756" s="62">
        <v>342</v>
      </c>
      <c r="V756" s="62">
        <v>195</v>
      </c>
      <c r="W756" s="62">
        <v>5728</v>
      </c>
      <c r="X756" s="62">
        <v>5959</v>
      </c>
      <c r="Y756" s="62">
        <v>5505</v>
      </c>
      <c r="Z756" s="62">
        <v>4942</v>
      </c>
      <c r="AA756" s="62">
        <v>3740</v>
      </c>
      <c r="AB756" s="62">
        <v>3048</v>
      </c>
      <c r="AC756" s="62">
        <v>2639</v>
      </c>
      <c r="AD756" s="62">
        <v>2441</v>
      </c>
      <c r="AE756" s="62">
        <v>2113</v>
      </c>
      <c r="AF756" s="62">
        <v>1705</v>
      </c>
      <c r="AG756" s="62">
        <v>1237</v>
      </c>
      <c r="AH756" s="62">
        <v>1057</v>
      </c>
      <c r="AI756" s="62">
        <v>753</v>
      </c>
      <c r="AJ756" s="62">
        <v>663</v>
      </c>
      <c r="AK756" s="62">
        <v>390</v>
      </c>
      <c r="AL756" s="62">
        <v>313</v>
      </c>
      <c r="AM756" s="62">
        <v>148</v>
      </c>
      <c r="AN756" s="61">
        <f t="shared" si="12"/>
        <v>84298</v>
      </c>
    </row>
    <row r="757" spans="1:40" hidden="1" x14ac:dyDescent="0.25">
      <c r="A757" s="61" t="s">
        <v>538</v>
      </c>
      <c r="B757" s="61" t="s">
        <v>554</v>
      </c>
      <c r="C757" s="61" t="s">
        <v>1862</v>
      </c>
      <c r="D757" s="62">
        <v>41852</v>
      </c>
      <c r="E757" s="62">
        <v>41500</v>
      </c>
      <c r="F757" s="62">
        <v>4885</v>
      </c>
      <c r="G757" s="62">
        <v>5143</v>
      </c>
      <c r="H757" s="62">
        <v>4939</v>
      </c>
      <c r="I757" s="62">
        <v>4472</v>
      </c>
      <c r="J757" s="62">
        <v>3378</v>
      </c>
      <c r="K757" s="62">
        <v>3023</v>
      </c>
      <c r="L757" s="62">
        <v>2669</v>
      </c>
      <c r="M757" s="62">
        <v>2632</v>
      </c>
      <c r="N757" s="62">
        <v>2126</v>
      </c>
      <c r="O757" s="62">
        <v>1930</v>
      </c>
      <c r="P757" s="62">
        <v>1598</v>
      </c>
      <c r="Q757" s="62">
        <v>1353</v>
      </c>
      <c r="R757" s="62">
        <v>1012</v>
      </c>
      <c r="S757" s="62">
        <v>1175</v>
      </c>
      <c r="T757" s="62">
        <v>682</v>
      </c>
      <c r="U757" s="62">
        <v>505</v>
      </c>
      <c r="V757" s="62">
        <v>330</v>
      </c>
      <c r="W757" s="62">
        <v>5007</v>
      </c>
      <c r="X757" s="62">
        <v>5442</v>
      </c>
      <c r="Y757" s="62">
        <v>5227</v>
      </c>
      <c r="Z757" s="62">
        <v>4924</v>
      </c>
      <c r="AA757" s="62">
        <v>3996</v>
      </c>
      <c r="AB757" s="62">
        <v>3212</v>
      </c>
      <c r="AC757" s="62">
        <v>2559</v>
      </c>
      <c r="AD757" s="62">
        <v>2325</v>
      </c>
      <c r="AE757" s="62">
        <v>1975</v>
      </c>
      <c r="AF757" s="62">
        <v>1807</v>
      </c>
      <c r="AG757" s="62">
        <v>1290</v>
      </c>
      <c r="AH757" s="62">
        <v>1254</v>
      </c>
      <c r="AI757" s="62">
        <v>597</v>
      </c>
      <c r="AJ757" s="62">
        <v>866</v>
      </c>
      <c r="AK757" s="62">
        <v>440</v>
      </c>
      <c r="AL757" s="62">
        <v>384</v>
      </c>
      <c r="AM757" s="62">
        <v>195</v>
      </c>
      <c r="AN757" s="61">
        <f t="shared" si="12"/>
        <v>83352</v>
      </c>
    </row>
    <row r="758" spans="1:40" x14ac:dyDescent="0.25">
      <c r="A758" s="61" t="s">
        <v>182</v>
      </c>
      <c r="B758" s="61" t="s">
        <v>198</v>
      </c>
      <c r="C758" s="61" t="s">
        <v>1412</v>
      </c>
      <c r="D758" s="62">
        <v>40845</v>
      </c>
      <c r="E758" s="62">
        <v>42221</v>
      </c>
      <c r="F758" s="62">
        <v>5010</v>
      </c>
      <c r="G758" s="62">
        <v>5313</v>
      </c>
      <c r="H758" s="62">
        <v>5324</v>
      </c>
      <c r="I758" s="62">
        <v>4746</v>
      </c>
      <c r="J758" s="62">
        <v>3487</v>
      </c>
      <c r="K758" s="62">
        <v>2966</v>
      </c>
      <c r="L758" s="62">
        <v>2660</v>
      </c>
      <c r="M758" s="62">
        <v>2585</v>
      </c>
      <c r="N758" s="62">
        <v>2016</v>
      </c>
      <c r="O758" s="62">
        <v>1796</v>
      </c>
      <c r="P758" s="62">
        <v>1286</v>
      </c>
      <c r="Q758" s="62">
        <v>1283</v>
      </c>
      <c r="R758" s="62">
        <v>692</v>
      </c>
      <c r="S758" s="62">
        <v>714</v>
      </c>
      <c r="T758" s="62">
        <v>466</v>
      </c>
      <c r="U758" s="62">
        <v>293</v>
      </c>
      <c r="V758" s="62">
        <v>208</v>
      </c>
      <c r="W758" s="62">
        <v>5252</v>
      </c>
      <c r="X758" s="62">
        <v>5738</v>
      </c>
      <c r="Y758" s="62">
        <v>5457</v>
      </c>
      <c r="Z758" s="62">
        <v>5332</v>
      </c>
      <c r="AA758" s="62">
        <v>4032</v>
      </c>
      <c r="AB758" s="62">
        <v>3063</v>
      </c>
      <c r="AC758" s="62">
        <v>2480</v>
      </c>
      <c r="AD758" s="62">
        <v>2305</v>
      </c>
      <c r="AE758" s="62">
        <v>2104</v>
      </c>
      <c r="AF758" s="62">
        <v>1754</v>
      </c>
      <c r="AG758" s="62">
        <v>1333</v>
      </c>
      <c r="AH758" s="62">
        <v>1054</v>
      </c>
      <c r="AI758" s="62">
        <v>812</v>
      </c>
      <c r="AJ758" s="62">
        <v>664</v>
      </c>
      <c r="AK758" s="62">
        <v>421</v>
      </c>
      <c r="AL758" s="62">
        <v>283</v>
      </c>
      <c r="AM758" s="62">
        <v>137</v>
      </c>
      <c r="AN758" s="61">
        <f t="shared" si="12"/>
        <v>83066</v>
      </c>
    </row>
    <row r="759" spans="1:40" hidden="1" x14ac:dyDescent="0.25">
      <c r="A759" s="61" t="s">
        <v>450</v>
      </c>
      <c r="B759" s="61" t="s">
        <v>460</v>
      </c>
      <c r="C759" s="61" t="s">
        <v>1874</v>
      </c>
      <c r="D759" s="62">
        <v>40212</v>
      </c>
      <c r="E759" s="62">
        <v>41925</v>
      </c>
      <c r="F759" s="62">
        <v>6443</v>
      </c>
      <c r="G759" s="62">
        <v>5606</v>
      </c>
      <c r="H759" s="62">
        <v>5366</v>
      </c>
      <c r="I759" s="62">
        <v>4391</v>
      </c>
      <c r="J759" s="62">
        <v>3192</v>
      </c>
      <c r="K759" s="62">
        <v>3002</v>
      </c>
      <c r="L759" s="62">
        <v>2513</v>
      </c>
      <c r="M759" s="62">
        <v>2315</v>
      </c>
      <c r="N759" s="62">
        <v>1956</v>
      </c>
      <c r="O759" s="62">
        <v>1549</v>
      </c>
      <c r="P759" s="62">
        <v>1033</v>
      </c>
      <c r="Q759" s="62">
        <v>895</v>
      </c>
      <c r="R759" s="62">
        <v>703</v>
      </c>
      <c r="S759" s="62">
        <v>642</v>
      </c>
      <c r="T759" s="62">
        <v>393</v>
      </c>
      <c r="U759" s="62">
        <v>132</v>
      </c>
      <c r="V759" s="62">
        <v>81</v>
      </c>
      <c r="W759" s="62">
        <v>6709</v>
      </c>
      <c r="X759" s="62">
        <v>5923</v>
      </c>
      <c r="Y759" s="62">
        <v>5604</v>
      </c>
      <c r="Z759" s="62">
        <v>5057</v>
      </c>
      <c r="AA759" s="62">
        <v>3386</v>
      </c>
      <c r="AB759" s="62">
        <v>2906</v>
      </c>
      <c r="AC759" s="62">
        <v>2584</v>
      </c>
      <c r="AD759" s="62">
        <v>2257</v>
      </c>
      <c r="AE759" s="62">
        <v>1946</v>
      </c>
      <c r="AF759" s="62">
        <v>1617</v>
      </c>
      <c r="AG759" s="62">
        <v>1135</v>
      </c>
      <c r="AH759" s="62">
        <v>879</v>
      </c>
      <c r="AI759" s="62">
        <v>750</v>
      </c>
      <c r="AJ759" s="62">
        <v>544</v>
      </c>
      <c r="AK759" s="62">
        <v>372</v>
      </c>
      <c r="AL759" s="62">
        <v>179</v>
      </c>
      <c r="AM759" s="62">
        <v>77</v>
      </c>
      <c r="AN759" s="61">
        <f t="shared" si="12"/>
        <v>82137</v>
      </c>
    </row>
    <row r="760" spans="1:40" hidden="1" x14ac:dyDescent="0.25">
      <c r="A760" s="61" t="s">
        <v>574</v>
      </c>
      <c r="B760" s="61" t="s">
        <v>577</v>
      </c>
      <c r="C760" s="61" t="s">
        <v>1115</v>
      </c>
      <c r="D760" s="62">
        <v>40631</v>
      </c>
      <c r="E760" s="62">
        <v>41179</v>
      </c>
      <c r="F760" s="62">
        <v>4674</v>
      </c>
      <c r="G760" s="62">
        <v>4831</v>
      </c>
      <c r="H760" s="62">
        <v>4901</v>
      </c>
      <c r="I760" s="62">
        <v>4609</v>
      </c>
      <c r="J760" s="62">
        <v>3974</v>
      </c>
      <c r="K760" s="62">
        <v>3099</v>
      </c>
      <c r="L760" s="62">
        <v>2531</v>
      </c>
      <c r="M760" s="62">
        <v>2495</v>
      </c>
      <c r="N760" s="62">
        <v>2066</v>
      </c>
      <c r="O760" s="62">
        <v>1921</v>
      </c>
      <c r="P760" s="62">
        <v>1434</v>
      </c>
      <c r="Q760" s="62">
        <v>1285</v>
      </c>
      <c r="R760" s="62">
        <v>1010</v>
      </c>
      <c r="S760" s="62">
        <v>782</v>
      </c>
      <c r="T760" s="62">
        <v>499</v>
      </c>
      <c r="U760" s="62">
        <v>337</v>
      </c>
      <c r="V760" s="62">
        <v>183</v>
      </c>
      <c r="W760" s="62">
        <v>5000</v>
      </c>
      <c r="X760" s="62">
        <v>5142</v>
      </c>
      <c r="Y760" s="62">
        <v>5210</v>
      </c>
      <c r="Z760" s="62">
        <v>5093</v>
      </c>
      <c r="AA760" s="62">
        <v>4783</v>
      </c>
      <c r="AB760" s="62">
        <v>3384</v>
      </c>
      <c r="AC760" s="62">
        <v>2418</v>
      </c>
      <c r="AD760" s="62">
        <v>2139</v>
      </c>
      <c r="AE760" s="62">
        <v>1894</v>
      </c>
      <c r="AF760" s="62">
        <v>1659</v>
      </c>
      <c r="AG760" s="62">
        <v>1315</v>
      </c>
      <c r="AH760" s="62">
        <v>973</v>
      </c>
      <c r="AI760" s="62">
        <v>754</v>
      </c>
      <c r="AJ760" s="62">
        <v>667</v>
      </c>
      <c r="AK760" s="62">
        <v>428</v>
      </c>
      <c r="AL760" s="62">
        <v>180</v>
      </c>
      <c r="AM760" s="62">
        <v>140</v>
      </c>
      <c r="AN760" s="61">
        <f t="shared" si="12"/>
        <v>81810</v>
      </c>
    </row>
    <row r="761" spans="1:40" hidden="1" x14ac:dyDescent="0.25">
      <c r="A761" s="61" t="s">
        <v>574</v>
      </c>
      <c r="B761" s="61" t="s">
        <v>586</v>
      </c>
      <c r="C761" s="61" t="s">
        <v>1408</v>
      </c>
      <c r="D761" s="62">
        <v>40011</v>
      </c>
      <c r="E761" s="62">
        <v>40908</v>
      </c>
      <c r="F761" s="62">
        <v>4784</v>
      </c>
      <c r="G761" s="62">
        <v>4957</v>
      </c>
      <c r="H761" s="62">
        <v>4938</v>
      </c>
      <c r="I761" s="62">
        <v>4402</v>
      </c>
      <c r="J761" s="62">
        <v>3506</v>
      </c>
      <c r="K761" s="62">
        <v>3036</v>
      </c>
      <c r="L761" s="62">
        <v>2566</v>
      </c>
      <c r="M761" s="62">
        <v>2572</v>
      </c>
      <c r="N761" s="62">
        <v>1969</v>
      </c>
      <c r="O761" s="62">
        <v>1926</v>
      </c>
      <c r="P761" s="62">
        <v>1213</v>
      </c>
      <c r="Q761" s="62">
        <v>1616</v>
      </c>
      <c r="R761" s="62">
        <v>922</v>
      </c>
      <c r="S761" s="62">
        <v>582</v>
      </c>
      <c r="T761" s="62">
        <v>445</v>
      </c>
      <c r="U761" s="62">
        <v>315</v>
      </c>
      <c r="V761" s="62">
        <v>262</v>
      </c>
      <c r="W761" s="62">
        <v>5082</v>
      </c>
      <c r="X761" s="62">
        <v>5240</v>
      </c>
      <c r="Y761" s="62">
        <v>5228</v>
      </c>
      <c r="Z761" s="62">
        <v>4858</v>
      </c>
      <c r="AA761" s="62">
        <v>4159</v>
      </c>
      <c r="AB761" s="62">
        <v>3134</v>
      </c>
      <c r="AC761" s="62">
        <v>2418</v>
      </c>
      <c r="AD761" s="62">
        <v>2054</v>
      </c>
      <c r="AE761" s="62">
        <v>2049</v>
      </c>
      <c r="AF761" s="62">
        <v>1777</v>
      </c>
      <c r="AG761" s="62">
        <v>1363</v>
      </c>
      <c r="AH761" s="62">
        <v>1162</v>
      </c>
      <c r="AI761" s="62">
        <v>678</v>
      </c>
      <c r="AJ761" s="62">
        <v>766</v>
      </c>
      <c r="AK761" s="62">
        <v>537</v>
      </c>
      <c r="AL761" s="62">
        <v>202</v>
      </c>
      <c r="AM761" s="62">
        <v>201</v>
      </c>
      <c r="AN761" s="61">
        <f t="shared" si="12"/>
        <v>80919</v>
      </c>
    </row>
    <row r="762" spans="1:40" hidden="1" x14ac:dyDescent="0.25">
      <c r="A762" s="61" t="s">
        <v>138</v>
      </c>
      <c r="B762" s="61" t="s">
        <v>156</v>
      </c>
      <c r="C762" s="61" t="s">
        <v>1256</v>
      </c>
      <c r="D762" s="62">
        <v>39423</v>
      </c>
      <c r="E762" s="62">
        <v>41323</v>
      </c>
      <c r="F762" s="62">
        <v>7316</v>
      </c>
      <c r="G762" s="62">
        <v>6040</v>
      </c>
      <c r="H762" s="62">
        <v>4524</v>
      </c>
      <c r="I762" s="62">
        <v>4392</v>
      </c>
      <c r="J762" s="62">
        <v>3583</v>
      </c>
      <c r="K762" s="62">
        <v>2706</v>
      </c>
      <c r="L762" s="62">
        <v>2259</v>
      </c>
      <c r="M762" s="62">
        <v>1602</v>
      </c>
      <c r="N762" s="62">
        <v>1711</v>
      </c>
      <c r="O762" s="62">
        <v>996</v>
      </c>
      <c r="P762" s="62">
        <v>1198</v>
      </c>
      <c r="Q762" s="62">
        <v>733</v>
      </c>
      <c r="R762" s="62">
        <v>850</v>
      </c>
      <c r="S762" s="62">
        <v>493</v>
      </c>
      <c r="T762" s="62">
        <v>551</v>
      </c>
      <c r="U762" s="62">
        <v>223</v>
      </c>
      <c r="V762" s="62">
        <v>246</v>
      </c>
      <c r="W762" s="62">
        <v>7553</v>
      </c>
      <c r="X762" s="62">
        <v>6527</v>
      </c>
      <c r="Y762" s="62">
        <v>5634</v>
      </c>
      <c r="Z762" s="62">
        <v>4524</v>
      </c>
      <c r="AA762" s="62">
        <v>3115</v>
      </c>
      <c r="AB762" s="62">
        <v>2958</v>
      </c>
      <c r="AC762" s="62">
        <v>2618</v>
      </c>
      <c r="AD762" s="62">
        <v>1987</v>
      </c>
      <c r="AE762" s="62">
        <v>1510</v>
      </c>
      <c r="AF762" s="62">
        <v>1080</v>
      </c>
      <c r="AG762" s="62">
        <v>1050</v>
      </c>
      <c r="AH762" s="62">
        <v>717</v>
      </c>
      <c r="AI762" s="62">
        <v>689</v>
      </c>
      <c r="AJ762" s="62">
        <v>434</v>
      </c>
      <c r="AK762" s="62">
        <v>475</v>
      </c>
      <c r="AL762" s="62">
        <v>237</v>
      </c>
      <c r="AM762" s="62">
        <v>215</v>
      </c>
      <c r="AN762" s="61">
        <f t="shared" si="12"/>
        <v>80746</v>
      </c>
    </row>
    <row r="763" spans="1:40" hidden="1" x14ac:dyDescent="0.25">
      <c r="A763" s="61" t="s">
        <v>38</v>
      </c>
      <c r="B763" s="61" t="s">
        <v>64</v>
      </c>
      <c r="C763" s="61" t="s">
        <v>1534</v>
      </c>
      <c r="D763" s="62">
        <v>37990</v>
      </c>
      <c r="E763" s="62">
        <v>41211</v>
      </c>
      <c r="F763" s="62">
        <v>4503</v>
      </c>
      <c r="G763" s="62">
        <v>4827</v>
      </c>
      <c r="H763" s="62">
        <v>4817</v>
      </c>
      <c r="I763" s="62">
        <v>4435</v>
      </c>
      <c r="J763" s="62">
        <v>3269</v>
      </c>
      <c r="K763" s="62">
        <v>2822</v>
      </c>
      <c r="L763" s="62">
        <v>2561</v>
      </c>
      <c r="M763" s="62">
        <v>2601</v>
      </c>
      <c r="N763" s="62">
        <v>2140</v>
      </c>
      <c r="O763" s="62">
        <v>1852</v>
      </c>
      <c r="P763" s="62">
        <v>1223</v>
      </c>
      <c r="Q763" s="62">
        <v>1271</v>
      </c>
      <c r="R763" s="62">
        <v>677</v>
      </c>
      <c r="S763" s="62">
        <v>526</v>
      </c>
      <c r="T763" s="62">
        <v>196</v>
      </c>
      <c r="U763" s="62">
        <v>202</v>
      </c>
      <c r="V763" s="62">
        <v>68</v>
      </c>
      <c r="W763" s="62">
        <v>4676</v>
      </c>
      <c r="X763" s="62">
        <v>5190</v>
      </c>
      <c r="Y763" s="62">
        <v>5321</v>
      </c>
      <c r="Z763" s="62">
        <v>4821</v>
      </c>
      <c r="AA763" s="62">
        <v>4149</v>
      </c>
      <c r="AB763" s="62">
        <v>3140</v>
      </c>
      <c r="AC763" s="62">
        <v>2591</v>
      </c>
      <c r="AD763" s="62">
        <v>2330</v>
      </c>
      <c r="AE763" s="62">
        <v>2158</v>
      </c>
      <c r="AF763" s="62">
        <v>1898</v>
      </c>
      <c r="AG763" s="62">
        <v>1521</v>
      </c>
      <c r="AH763" s="62">
        <v>1148</v>
      </c>
      <c r="AI763" s="62">
        <v>943</v>
      </c>
      <c r="AJ763" s="62">
        <v>729</v>
      </c>
      <c r="AK763" s="62">
        <v>358</v>
      </c>
      <c r="AL763" s="62">
        <v>170</v>
      </c>
      <c r="AM763" s="62">
        <v>68</v>
      </c>
      <c r="AN763" s="61">
        <f t="shared" si="12"/>
        <v>79201</v>
      </c>
    </row>
    <row r="764" spans="1:40" hidden="1" x14ac:dyDescent="0.25">
      <c r="A764" s="61" t="s">
        <v>538</v>
      </c>
      <c r="B764" s="61" t="s">
        <v>553</v>
      </c>
      <c r="C764" s="61" t="s">
        <v>1862</v>
      </c>
      <c r="D764" s="62">
        <v>38613</v>
      </c>
      <c r="E764" s="62">
        <v>38974</v>
      </c>
      <c r="F764" s="62">
        <v>4662</v>
      </c>
      <c r="G764" s="62">
        <v>4823</v>
      </c>
      <c r="H764" s="62">
        <v>4991</v>
      </c>
      <c r="I764" s="62">
        <v>4336</v>
      </c>
      <c r="J764" s="62">
        <v>3343</v>
      </c>
      <c r="K764" s="62">
        <v>2752</v>
      </c>
      <c r="L764" s="62">
        <v>2503</v>
      </c>
      <c r="M764" s="62">
        <v>2422</v>
      </c>
      <c r="N764" s="62">
        <v>2048</v>
      </c>
      <c r="O764" s="62">
        <v>1827</v>
      </c>
      <c r="P764" s="62">
        <v>1320</v>
      </c>
      <c r="Q764" s="62">
        <v>1176</v>
      </c>
      <c r="R764" s="62">
        <v>826</v>
      </c>
      <c r="S764" s="62">
        <v>732</v>
      </c>
      <c r="T764" s="62">
        <v>433</v>
      </c>
      <c r="U764" s="62">
        <v>261</v>
      </c>
      <c r="V764" s="62">
        <v>158</v>
      </c>
      <c r="W764" s="62">
        <v>4883</v>
      </c>
      <c r="X764" s="62">
        <v>5033</v>
      </c>
      <c r="Y764" s="62">
        <v>5105</v>
      </c>
      <c r="Z764" s="62">
        <v>4795</v>
      </c>
      <c r="AA764" s="62">
        <v>3859</v>
      </c>
      <c r="AB764" s="62">
        <v>2880</v>
      </c>
      <c r="AC764" s="62">
        <v>2418</v>
      </c>
      <c r="AD764" s="62">
        <v>2039</v>
      </c>
      <c r="AE764" s="62">
        <v>1970</v>
      </c>
      <c r="AF764" s="62">
        <v>1619</v>
      </c>
      <c r="AG764" s="62">
        <v>1269</v>
      </c>
      <c r="AH764" s="62">
        <v>981</v>
      </c>
      <c r="AI764" s="62">
        <v>776</v>
      </c>
      <c r="AJ764" s="62">
        <v>633</v>
      </c>
      <c r="AK764" s="62">
        <v>324</v>
      </c>
      <c r="AL764" s="62">
        <v>246</v>
      </c>
      <c r="AM764" s="62">
        <v>144</v>
      </c>
      <c r="AN764" s="61">
        <f t="shared" si="12"/>
        <v>77587</v>
      </c>
    </row>
    <row r="765" spans="1:40" hidden="1" x14ac:dyDescent="0.25">
      <c r="A765" s="61" t="s">
        <v>574</v>
      </c>
      <c r="B765" s="61" t="s">
        <v>578</v>
      </c>
      <c r="C765" s="61" t="s">
        <v>1115</v>
      </c>
      <c r="D765" s="62">
        <v>36449</v>
      </c>
      <c r="E765" s="62">
        <v>37233</v>
      </c>
      <c r="F765" s="62">
        <v>4331</v>
      </c>
      <c r="G765" s="62">
        <v>4542</v>
      </c>
      <c r="H765" s="62">
        <v>4707</v>
      </c>
      <c r="I765" s="62">
        <v>4211</v>
      </c>
      <c r="J765" s="62">
        <v>3184</v>
      </c>
      <c r="K765" s="62">
        <v>2657</v>
      </c>
      <c r="L765" s="62">
        <v>2317</v>
      </c>
      <c r="M765" s="62">
        <v>2270</v>
      </c>
      <c r="N765" s="62">
        <v>1869</v>
      </c>
      <c r="O765" s="62">
        <v>1669</v>
      </c>
      <c r="P765" s="62">
        <v>1231</v>
      </c>
      <c r="Q765" s="62">
        <v>1116</v>
      </c>
      <c r="R765" s="62">
        <v>842</v>
      </c>
      <c r="S765" s="62">
        <v>711</v>
      </c>
      <c r="T765" s="62">
        <v>374</v>
      </c>
      <c r="U765" s="62">
        <v>237</v>
      </c>
      <c r="V765" s="62">
        <v>181</v>
      </c>
      <c r="W765" s="62">
        <v>4551</v>
      </c>
      <c r="X765" s="62">
        <v>4816</v>
      </c>
      <c r="Y765" s="62">
        <v>5052</v>
      </c>
      <c r="Z765" s="62">
        <v>4793</v>
      </c>
      <c r="AA765" s="62">
        <v>3724</v>
      </c>
      <c r="AB765" s="62">
        <v>2673</v>
      </c>
      <c r="AC765" s="62">
        <v>2160</v>
      </c>
      <c r="AD765" s="62">
        <v>1951</v>
      </c>
      <c r="AE765" s="62">
        <v>1795</v>
      </c>
      <c r="AF765" s="62">
        <v>1531</v>
      </c>
      <c r="AG765" s="62">
        <v>1196</v>
      </c>
      <c r="AH765" s="62">
        <v>975</v>
      </c>
      <c r="AI765" s="62">
        <v>771</v>
      </c>
      <c r="AJ765" s="62">
        <v>557</v>
      </c>
      <c r="AK765" s="62">
        <v>350</v>
      </c>
      <c r="AL765" s="62">
        <v>210</v>
      </c>
      <c r="AM765" s="62">
        <v>128</v>
      </c>
      <c r="AN765" s="61">
        <f t="shared" si="12"/>
        <v>73682</v>
      </c>
    </row>
    <row r="766" spans="1:40" hidden="1" x14ac:dyDescent="0.25">
      <c r="A766" s="61" t="s">
        <v>512</v>
      </c>
      <c r="B766" s="61" t="s">
        <v>514</v>
      </c>
      <c r="C766" s="61" t="s">
        <v>1105</v>
      </c>
      <c r="D766" s="62">
        <v>35897</v>
      </c>
      <c r="E766" s="62">
        <v>37760</v>
      </c>
      <c r="F766" s="62">
        <v>7664</v>
      </c>
      <c r="G766" s="62">
        <v>5752</v>
      </c>
      <c r="H766" s="62">
        <v>4067</v>
      </c>
      <c r="I766" s="62">
        <v>3503</v>
      </c>
      <c r="J766" s="62">
        <v>3142</v>
      </c>
      <c r="K766" s="62">
        <v>2586</v>
      </c>
      <c r="L766" s="62">
        <v>2086</v>
      </c>
      <c r="M766" s="62">
        <v>1793</v>
      </c>
      <c r="N766" s="62">
        <v>1329</v>
      </c>
      <c r="O766" s="62">
        <v>994</v>
      </c>
      <c r="P766" s="62">
        <v>756</v>
      </c>
      <c r="Q766" s="62">
        <v>723</v>
      </c>
      <c r="R766" s="62">
        <v>456</v>
      </c>
      <c r="S766" s="62">
        <v>390</v>
      </c>
      <c r="T766" s="62">
        <v>322</v>
      </c>
      <c r="U766" s="62">
        <v>181</v>
      </c>
      <c r="V766" s="62">
        <v>153</v>
      </c>
      <c r="W766" s="62">
        <v>8013</v>
      </c>
      <c r="X766" s="62">
        <v>5965</v>
      </c>
      <c r="Y766" s="62">
        <v>4230</v>
      </c>
      <c r="Z766" s="62">
        <v>3788</v>
      </c>
      <c r="AA766" s="62">
        <v>2803</v>
      </c>
      <c r="AB766" s="62">
        <v>2660</v>
      </c>
      <c r="AC766" s="62">
        <v>2343</v>
      </c>
      <c r="AD766" s="62">
        <v>2010</v>
      </c>
      <c r="AE766" s="62">
        <v>1599</v>
      </c>
      <c r="AF766" s="62">
        <v>1227</v>
      </c>
      <c r="AG766" s="62">
        <v>932</v>
      </c>
      <c r="AH766" s="62">
        <v>641</v>
      </c>
      <c r="AI766" s="62">
        <v>495</v>
      </c>
      <c r="AJ766" s="62">
        <v>416</v>
      </c>
      <c r="AK766" s="62">
        <v>333</v>
      </c>
      <c r="AL766" s="62">
        <v>186</v>
      </c>
      <c r="AM766" s="62">
        <v>119</v>
      </c>
      <c r="AN766" s="61">
        <f t="shared" si="12"/>
        <v>73657</v>
      </c>
    </row>
    <row r="767" spans="1:40" hidden="1" x14ac:dyDescent="0.25">
      <c r="A767" s="61" t="s">
        <v>696</v>
      </c>
      <c r="B767" s="61" t="s">
        <v>707</v>
      </c>
      <c r="C767" s="61" t="s">
        <v>1297</v>
      </c>
      <c r="D767" s="62">
        <v>34939</v>
      </c>
      <c r="E767" s="62">
        <v>38317</v>
      </c>
      <c r="F767" s="62">
        <v>6311</v>
      </c>
      <c r="G767" s="62">
        <v>5427</v>
      </c>
      <c r="H767" s="62">
        <v>3916</v>
      </c>
      <c r="I767" s="62">
        <v>3584</v>
      </c>
      <c r="J767" s="62">
        <v>3350</v>
      </c>
      <c r="K767" s="62">
        <v>2738</v>
      </c>
      <c r="L767" s="62">
        <v>2506</v>
      </c>
      <c r="M767" s="62">
        <v>1675</v>
      </c>
      <c r="N767" s="62">
        <v>1592</v>
      </c>
      <c r="O767" s="62">
        <v>863</v>
      </c>
      <c r="P767" s="62">
        <v>986</v>
      </c>
      <c r="Q767" s="62">
        <v>512</v>
      </c>
      <c r="R767" s="62">
        <v>550</v>
      </c>
      <c r="S767" s="62">
        <v>337</v>
      </c>
      <c r="T767" s="62">
        <v>336</v>
      </c>
      <c r="U767" s="62">
        <v>113</v>
      </c>
      <c r="V767" s="62">
        <v>143</v>
      </c>
      <c r="W767" s="62">
        <v>7063</v>
      </c>
      <c r="X767" s="62">
        <v>5946</v>
      </c>
      <c r="Y767" s="62">
        <v>4442</v>
      </c>
      <c r="Z767" s="62">
        <v>3622</v>
      </c>
      <c r="AA767" s="62">
        <v>2710</v>
      </c>
      <c r="AB767" s="62">
        <v>2723</v>
      </c>
      <c r="AC767" s="62">
        <v>2830</v>
      </c>
      <c r="AD767" s="62">
        <v>2065</v>
      </c>
      <c r="AE767" s="62">
        <v>2097</v>
      </c>
      <c r="AF767" s="62">
        <v>1159</v>
      </c>
      <c r="AG767" s="62">
        <v>1261</v>
      </c>
      <c r="AH767" s="62">
        <v>604</v>
      </c>
      <c r="AI767" s="62">
        <v>744</v>
      </c>
      <c r="AJ767" s="62">
        <v>309</v>
      </c>
      <c r="AK767" s="62">
        <v>444</v>
      </c>
      <c r="AL767" s="62">
        <v>147</v>
      </c>
      <c r="AM767" s="62">
        <v>151</v>
      </c>
      <c r="AN767" s="61">
        <f t="shared" si="12"/>
        <v>73256</v>
      </c>
    </row>
    <row r="768" spans="1:40" hidden="1" x14ac:dyDescent="0.25">
      <c r="A768" s="61" t="s">
        <v>468</v>
      </c>
      <c r="B768" s="61" t="s">
        <v>481</v>
      </c>
      <c r="C768" s="61" t="s">
        <v>1572</v>
      </c>
      <c r="D768" s="62">
        <v>36360</v>
      </c>
      <c r="E768" s="62">
        <v>36101</v>
      </c>
      <c r="F768" s="62">
        <v>6972</v>
      </c>
      <c r="G768" s="62">
        <v>5249</v>
      </c>
      <c r="H768" s="62">
        <v>4352</v>
      </c>
      <c r="I768" s="62">
        <v>3748</v>
      </c>
      <c r="J768" s="62">
        <v>2763</v>
      </c>
      <c r="K768" s="62">
        <v>2626</v>
      </c>
      <c r="L768" s="62">
        <v>2329</v>
      </c>
      <c r="M768" s="62">
        <v>1769</v>
      </c>
      <c r="N768" s="62">
        <v>1449</v>
      </c>
      <c r="O768" s="62">
        <v>1068</v>
      </c>
      <c r="P768" s="62">
        <v>919</v>
      </c>
      <c r="Q768" s="62">
        <v>754</v>
      </c>
      <c r="R768" s="62">
        <v>1268</v>
      </c>
      <c r="S768" s="62">
        <v>549</v>
      </c>
      <c r="T768" s="62">
        <v>218</v>
      </c>
      <c r="U768" s="62">
        <v>199</v>
      </c>
      <c r="V768" s="62">
        <v>128</v>
      </c>
      <c r="W768" s="62">
        <v>7231</v>
      </c>
      <c r="X768" s="62">
        <v>5517</v>
      </c>
      <c r="Y768" s="62">
        <v>4546</v>
      </c>
      <c r="Z768" s="62">
        <v>4048</v>
      </c>
      <c r="AA768" s="62">
        <v>2508</v>
      </c>
      <c r="AB768" s="62">
        <v>2307</v>
      </c>
      <c r="AC768" s="62">
        <v>2034</v>
      </c>
      <c r="AD768" s="62">
        <v>1799</v>
      </c>
      <c r="AE768" s="62">
        <v>1856</v>
      </c>
      <c r="AF768" s="62">
        <v>1203</v>
      </c>
      <c r="AG768" s="62">
        <v>818</v>
      </c>
      <c r="AH768" s="62">
        <v>733</v>
      </c>
      <c r="AI768" s="62">
        <v>534</v>
      </c>
      <c r="AJ768" s="62">
        <v>435</v>
      </c>
      <c r="AK768" s="62">
        <v>262</v>
      </c>
      <c r="AL768" s="62">
        <v>175</v>
      </c>
      <c r="AM768" s="62">
        <v>95</v>
      </c>
      <c r="AN768" s="61">
        <f t="shared" si="12"/>
        <v>72461</v>
      </c>
    </row>
    <row r="769" spans="1:40" hidden="1" x14ac:dyDescent="0.25">
      <c r="A769" s="61" t="s">
        <v>468</v>
      </c>
      <c r="B769" s="61" t="s">
        <v>477</v>
      </c>
      <c r="C769" s="61" t="s">
        <v>1572</v>
      </c>
      <c r="D769" s="62">
        <v>35212</v>
      </c>
      <c r="E769" s="62">
        <v>35877</v>
      </c>
      <c r="F769" s="62">
        <v>6240</v>
      </c>
      <c r="G769" s="62">
        <v>4897</v>
      </c>
      <c r="H769" s="62">
        <v>4413</v>
      </c>
      <c r="I769" s="62">
        <v>3738</v>
      </c>
      <c r="J769" s="62">
        <v>2843</v>
      </c>
      <c r="K769" s="62">
        <v>2539</v>
      </c>
      <c r="L769" s="62">
        <v>2082</v>
      </c>
      <c r="M769" s="62">
        <v>1833</v>
      </c>
      <c r="N769" s="62">
        <v>1463</v>
      </c>
      <c r="O769" s="62">
        <v>1244</v>
      </c>
      <c r="P769" s="62">
        <v>818</v>
      </c>
      <c r="Q769" s="62">
        <v>1110</v>
      </c>
      <c r="R769" s="62">
        <v>651</v>
      </c>
      <c r="S769" s="62">
        <v>660</v>
      </c>
      <c r="T769" s="62">
        <v>311</v>
      </c>
      <c r="U769" s="62">
        <v>253</v>
      </c>
      <c r="V769" s="62">
        <v>117</v>
      </c>
      <c r="W769" s="62">
        <v>6109</v>
      </c>
      <c r="X769" s="62">
        <v>5389</v>
      </c>
      <c r="Y769" s="62">
        <v>4629</v>
      </c>
      <c r="Z769" s="62">
        <v>3960</v>
      </c>
      <c r="AA769" s="62">
        <v>3011</v>
      </c>
      <c r="AB769" s="62">
        <v>2430</v>
      </c>
      <c r="AC769" s="62">
        <v>2058</v>
      </c>
      <c r="AD769" s="62">
        <v>1891</v>
      </c>
      <c r="AE769" s="62">
        <v>1561</v>
      </c>
      <c r="AF769" s="62">
        <v>1274</v>
      </c>
      <c r="AG769" s="62">
        <v>965</v>
      </c>
      <c r="AH769" s="62">
        <v>816</v>
      </c>
      <c r="AI769" s="62">
        <v>567</v>
      </c>
      <c r="AJ769" s="62">
        <v>627</v>
      </c>
      <c r="AK769" s="62">
        <v>278</v>
      </c>
      <c r="AL769" s="62">
        <v>190</v>
      </c>
      <c r="AM769" s="62">
        <v>122</v>
      </c>
      <c r="AN769" s="61">
        <f t="shared" si="12"/>
        <v>71089</v>
      </c>
    </row>
    <row r="770" spans="1:40" hidden="1" x14ac:dyDescent="0.25">
      <c r="A770" s="61" t="s">
        <v>468</v>
      </c>
      <c r="B770" s="61" t="s">
        <v>240</v>
      </c>
      <c r="C770" s="61" t="s">
        <v>1572</v>
      </c>
      <c r="D770" s="62">
        <v>34141</v>
      </c>
      <c r="E770" s="62">
        <v>35044</v>
      </c>
      <c r="F770" s="62">
        <v>5644</v>
      </c>
      <c r="G770" s="62">
        <v>4631</v>
      </c>
      <c r="H770" s="62">
        <v>4233</v>
      </c>
      <c r="I770" s="62">
        <v>3698</v>
      </c>
      <c r="J770" s="62">
        <v>2867</v>
      </c>
      <c r="K770" s="62">
        <v>2447</v>
      </c>
      <c r="L770" s="62">
        <v>1993</v>
      </c>
      <c r="M770" s="62">
        <v>1872</v>
      </c>
      <c r="N770" s="62">
        <v>1493</v>
      </c>
      <c r="O770" s="62">
        <v>1301</v>
      </c>
      <c r="P770" s="62">
        <v>865</v>
      </c>
      <c r="Q770" s="62">
        <v>1044</v>
      </c>
      <c r="R770" s="62">
        <v>619</v>
      </c>
      <c r="S770" s="62">
        <v>652</v>
      </c>
      <c r="T770" s="62">
        <v>423</v>
      </c>
      <c r="U770" s="62">
        <v>205</v>
      </c>
      <c r="V770" s="62">
        <v>154</v>
      </c>
      <c r="W770" s="62">
        <v>5675</v>
      </c>
      <c r="X770" s="62">
        <v>4944</v>
      </c>
      <c r="Y770" s="62">
        <v>4457</v>
      </c>
      <c r="Z770" s="62">
        <v>3931</v>
      </c>
      <c r="AA770" s="62">
        <v>3056</v>
      </c>
      <c r="AB770" s="62">
        <v>2420</v>
      </c>
      <c r="AC770" s="62">
        <v>2132</v>
      </c>
      <c r="AD770" s="62">
        <v>1873</v>
      </c>
      <c r="AE770" s="62">
        <v>1606</v>
      </c>
      <c r="AF770" s="62">
        <v>1250</v>
      </c>
      <c r="AG770" s="62">
        <v>965</v>
      </c>
      <c r="AH770" s="62">
        <v>907</v>
      </c>
      <c r="AI770" s="62">
        <v>511</v>
      </c>
      <c r="AJ770" s="62">
        <v>589</v>
      </c>
      <c r="AK770" s="62">
        <v>375</v>
      </c>
      <c r="AL770" s="62">
        <v>216</v>
      </c>
      <c r="AM770" s="62">
        <v>137</v>
      </c>
      <c r="AN770" s="61">
        <f t="shared" ref="AN770:AN774" si="13">SUM(F770:AM770)</f>
        <v>69185</v>
      </c>
    </row>
    <row r="771" spans="1:40" hidden="1" x14ac:dyDescent="0.25">
      <c r="A771" s="61" t="s">
        <v>16</v>
      </c>
      <c r="B771" s="61" t="s">
        <v>35</v>
      </c>
      <c r="C771" s="61" t="s">
        <v>1507</v>
      </c>
      <c r="D771" s="62">
        <v>33467</v>
      </c>
      <c r="E771" s="62">
        <v>35331</v>
      </c>
      <c r="F771" s="62">
        <v>5959</v>
      </c>
      <c r="G771" s="62">
        <v>4940</v>
      </c>
      <c r="H771" s="62">
        <v>3885</v>
      </c>
      <c r="I771" s="62">
        <v>3742</v>
      </c>
      <c r="J771" s="62">
        <v>3126</v>
      </c>
      <c r="K771" s="62">
        <v>2715</v>
      </c>
      <c r="L771" s="62">
        <v>2298</v>
      </c>
      <c r="M771" s="62">
        <v>1645</v>
      </c>
      <c r="N771" s="62">
        <v>1459</v>
      </c>
      <c r="O771" s="62">
        <v>958</v>
      </c>
      <c r="P771" s="62">
        <v>847</v>
      </c>
      <c r="Q771" s="62">
        <v>490</v>
      </c>
      <c r="R771" s="62">
        <v>533</v>
      </c>
      <c r="S771" s="62">
        <v>261</v>
      </c>
      <c r="T771" s="62">
        <v>309</v>
      </c>
      <c r="U771" s="62">
        <v>164</v>
      </c>
      <c r="V771" s="62">
        <v>136</v>
      </c>
      <c r="W771" s="62">
        <v>6124</v>
      </c>
      <c r="X771" s="62">
        <v>5222</v>
      </c>
      <c r="Y771" s="62">
        <v>4062</v>
      </c>
      <c r="Z771" s="62">
        <v>3915</v>
      </c>
      <c r="AA771" s="62">
        <v>3093</v>
      </c>
      <c r="AB771" s="62">
        <v>2506</v>
      </c>
      <c r="AC771" s="62">
        <v>2306</v>
      </c>
      <c r="AD771" s="62">
        <v>1996</v>
      </c>
      <c r="AE771" s="62">
        <v>1627</v>
      </c>
      <c r="AF771" s="62">
        <v>1233</v>
      </c>
      <c r="AG771" s="62">
        <v>1007</v>
      </c>
      <c r="AH771" s="62">
        <v>655</v>
      </c>
      <c r="AI771" s="62">
        <v>592</v>
      </c>
      <c r="AJ771" s="62">
        <v>390</v>
      </c>
      <c r="AK771" s="62">
        <v>298</v>
      </c>
      <c r="AL771" s="62">
        <v>192</v>
      </c>
      <c r="AM771" s="62">
        <v>113</v>
      </c>
      <c r="AN771" s="61">
        <f t="shared" si="13"/>
        <v>68798</v>
      </c>
    </row>
    <row r="772" spans="1:40" hidden="1" x14ac:dyDescent="0.25">
      <c r="A772" s="61" t="s">
        <v>574</v>
      </c>
      <c r="B772" s="61" t="s">
        <v>585</v>
      </c>
      <c r="C772" s="61" t="s">
        <v>1408</v>
      </c>
      <c r="D772" s="62">
        <v>24449</v>
      </c>
      <c r="E772" s="62">
        <v>25252</v>
      </c>
      <c r="F772" s="62">
        <v>2787</v>
      </c>
      <c r="G772" s="62">
        <v>3057</v>
      </c>
      <c r="H772" s="62">
        <v>3205</v>
      </c>
      <c r="I772" s="62">
        <v>2699</v>
      </c>
      <c r="J772" s="62">
        <v>2090</v>
      </c>
      <c r="K772" s="62">
        <v>1798</v>
      </c>
      <c r="L772" s="62">
        <v>1630</v>
      </c>
      <c r="M772" s="62">
        <v>1679</v>
      </c>
      <c r="N772" s="62">
        <v>1251</v>
      </c>
      <c r="O772" s="62">
        <v>1223</v>
      </c>
      <c r="P772" s="62">
        <v>750</v>
      </c>
      <c r="Q772" s="62">
        <v>841</v>
      </c>
      <c r="R772" s="62">
        <v>629</v>
      </c>
      <c r="S772" s="62">
        <v>264</v>
      </c>
      <c r="T772" s="62">
        <v>206</v>
      </c>
      <c r="U772" s="62">
        <v>298</v>
      </c>
      <c r="V772" s="62">
        <v>42</v>
      </c>
      <c r="W772" s="62">
        <v>2884</v>
      </c>
      <c r="X772" s="62">
        <v>3245</v>
      </c>
      <c r="Y772" s="62">
        <v>3554</v>
      </c>
      <c r="Z772" s="62">
        <v>3094</v>
      </c>
      <c r="AA772" s="62">
        <v>2285</v>
      </c>
      <c r="AB772" s="62">
        <v>1864</v>
      </c>
      <c r="AC772" s="62">
        <v>1515</v>
      </c>
      <c r="AD772" s="62">
        <v>1437</v>
      </c>
      <c r="AE772" s="62">
        <v>1262</v>
      </c>
      <c r="AF772" s="62">
        <v>1024</v>
      </c>
      <c r="AG772" s="62">
        <v>943</v>
      </c>
      <c r="AH772" s="62">
        <v>650</v>
      </c>
      <c r="AI772" s="62">
        <v>571</v>
      </c>
      <c r="AJ772" s="62">
        <v>369</v>
      </c>
      <c r="AK772" s="62">
        <v>270</v>
      </c>
      <c r="AL772" s="62">
        <v>125</v>
      </c>
      <c r="AM772" s="62">
        <v>160</v>
      </c>
      <c r="AN772" s="61">
        <f t="shared" si="13"/>
        <v>49701</v>
      </c>
    </row>
    <row r="773" spans="1:40" hidden="1" x14ac:dyDescent="0.25">
      <c r="A773" s="61" t="s">
        <v>240</v>
      </c>
      <c r="B773" s="61" t="s">
        <v>1922</v>
      </c>
      <c r="C773" s="61" t="s">
        <v>1822</v>
      </c>
      <c r="D773" s="62">
        <v>23992</v>
      </c>
      <c r="E773" s="62">
        <v>24044</v>
      </c>
      <c r="F773" s="62">
        <v>2788</v>
      </c>
      <c r="G773" s="62">
        <v>3003</v>
      </c>
      <c r="H773" s="62">
        <v>3161</v>
      </c>
      <c r="I773" s="62">
        <v>2610</v>
      </c>
      <c r="J773" s="62">
        <v>1873</v>
      </c>
      <c r="K773" s="62">
        <v>1723</v>
      </c>
      <c r="L773" s="62">
        <v>1490</v>
      </c>
      <c r="M773" s="62">
        <v>1534</v>
      </c>
      <c r="N773" s="62">
        <v>1193</v>
      </c>
      <c r="O773" s="62">
        <v>1189</v>
      </c>
      <c r="P773" s="62">
        <v>724</v>
      </c>
      <c r="Q773" s="62">
        <v>959</v>
      </c>
      <c r="R773" s="62">
        <v>431</v>
      </c>
      <c r="S773" s="62">
        <v>683</v>
      </c>
      <c r="T773" s="62">
        <v>213</v>
      </c>
      <c r="U773" s="62">
        <v>337</v>
      </c>
      <c r="V773" s="62">
        <v>81</v>
      </c>
      <c r="W773" s="62">
        <v>2996</v>
      </c>
      <c r="X773" s="62">
        <v>3282</v>
      </c>
      <c r="Y773" s="62">
        <v>3298</v>
      </c>
      <c r="Z773" s="62">
        <v>2879</v>
      </c>
      <c r="AA773" s="62">
        <v>2157</v>
      </c>
      <c r="AB773" s="62">
        <v>1728</v>
      </c>
      <c r="AC773" s="62">
        <v>1445</v>
      </c>
      <c r="AD773" s="62">
        <v>1302</v>
      </c>
      <c r="AE773" s="62">
        <v>1096</v>
      </c>
      <c r="AF773" s="62">
        <v>982</v>
      </c>
      <c r="AG773" s="62">
        <v>886</v>
      </c>
      <c r="AH773" s="62">
        <v>601</v>
      </c>
      <c r="AI773" s="62">
        <v>536</v>
      </c>
      <c r="AJ773" s="62">
        <v>308</v>
      </c>
      <c r="AK773" s="62">
        <v>268</v>
      </c>
      <c r="AL773" s="62">
        <v>189</v>
      </c>
      <c r="AM773" s="62">
        <v>91</v>
      </c>
      <c r="AN773" s="61">
        <f t="shared" si="13"/>
        <v>48036</v>
      </c>
    </row>
    <row r="774" spans="1:40" hidden="1" x14ac:dyDescent="0.25">
      <c r="A774" s="61" t="s">
        <v>450</v>
      </c>
      <c r="B774" s="61" t="s">
        <v>462</v>
      </c>
      <c r="C774" s="61" t="s">
        <v>1058</v>
      </c>
      <c r="D774" s="62">
        <v>17881</v>
      </c>
      <c r="E774" s="62">
        <v>18153</v>
      </c>
      <c r="F774" s="62">
        <v>3159</v>
      </c>
      <c r="G774" s="62">
        <v>2508</v>
      </c>
      <c r="H774" s="62">
        <v>2181</v>
      </c>
      <c r="I774" s="62">
        <v>1916</v>
      </c>
      <c r="J774" s="62">
        <v>1570</v>
      </c>
      <c r="K774" s="62">
        <v>1337</v>
      </c>
      <c r="L774" s="62">
        <v>1126</v>
      </c>
      <c r="M774" s="62">
        <v>943</v>
      </c>
      <c r="N774" s="62">
        <v>776</v>
      </c>
      <c r="O774" s="62">
        <v>554</v>
      </c>
      <c r="P774" s="62">
        <v>422</v>
      </c>
      <c r="Q774" s="62">
        <v>480</v>
      </c>
      <c r="R774" s="62">
        <v>340</v>
      </c>
      <c r="S774" s="62">
        <v>295</v>
      </c>
      <c r="T774" s="62">
        <v>106</v>
      </c>
      <c r="U774" s="62">
        <v>122</v>
      </c>
      <c r="V774" s="62">
        <v>46</v>
      </c>
      <c r="W774" s="62">
        <v>3302</v>
      </c>
      <c r="X774" s="62">
        <v>2657</v>
      </c>
      <c r="Y774" s="62">
        <v>2231</v>
      </c>
      <c r="Z774" s="62">
        <v>2025</v>
      </c>
      <c r="AA774" s="62">
        <v>1560</v>
      </c>
      <c r="AB774" s="62">
        <v>1326</v>
      </c>
      <c r="AC774" s="62">
        <v>1090</v>
      </c>
      <c r="AD774" s="62">
        <v>966</v>
      </c>
      <c r="AE774" s="62">
        <v>811</v>
      </c>
      <c r="AF774" s="62">
        <v>576</v>
      </c>
      <c r="AG774" s="62">
        <v>478</v>
      </c>
      <c r="AH774" s="62">
        <v>351</v>
      </c>
      <c r="AI774" s="62">
        <v>274</v>
      </c>
      <c r="AJ774" s="62">
        <v>233</v>
      </c>
      <c r="AK774" s="62">
        <v>126</v>
      </c>
      <c r="AL774" s="62">
        <v>90</v>
      </c>
      <c r="AM774" s="62">
        <v>57</v>
      </c>
      <c r="AN774" s="61">
        <f t="shared" si="13"/>
        <v>36034</v>
      </c>
    </row>
  </sheetData>
  <autoFilter ref="A1:AM774">
    <filterColumn colId="0">
      <filters>
        <filter val="DELTA"/>
      </filters>
    </filterColumn>
    <sortState ref="A2:BE774">
      <sortCondition ref="B1:B774"/>
    </sortState>
  </autoFilter>
  <sortState ref="A2:AN774">
    <sortCondition descending="1" ref="AN1"/>
  </sortState>
  <printOptions headings="1"/>
  <pageMargins left="0.25" right="0.25" top="0.5" bottom="0.5" header="0.25" footer="0.25"/>
  <pageSetup orientation="portrait" r:id="rId1"/>
  <headerFooter>
    <oddHeader>&amp;L&amp;F&amp;R&amp;A                    August 17, 2016</oddHeader>
    <oddFooter>&amp;LSOURCE: U.S. Census Bureau&amp;RVersion 2</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774"/>
  <sheetViews>
    <sheetView topLeftCell="AR1" zoomScaleNormal="100" workbookViewId="0">
      <pane ySplit="1" topLeftCell="A2" activePane="bottomLeft" state="frozen"/>
      <selection pane="bottomLeft" activeCell="C8" sqref="C8"/>
    </sheetView>
  </sheetViews>
  <sheetFormatPr defaultColWidth="8.85546875" defaultRowHeight="15" x14ac:dyDescent="0.25"/>
  <cols>
    <col min="1" max="2" width="26.85546875" style="61" bestFit="1" customWidth="1"/>
    <col min="3" max="3" width="20.85546875" style="61" bestFit="1" customWidth="1"/>
    <col min="4" max="4" width="13" style="86" customWidth="1"/>
    <col min="5" max="37" width="13" style="62" customWidth="1"/>
    <col min="38" max="38" width="11.5703125" style="62" bestFit="1" customWidth="1"/>
    <col min="39" max="57" width="13" style="62" customWidth="1"/>
    <col min="58" max="16384" width="8.85546875" style="61"/>
  </cols>
  <sheetData>
    <row r="1" spans="1:57" s="65" customFormat="1" x14ac:dyDescent="0.25">
      <c r="A1" s="64" t="s">
        <v>2799</v>
      </c>
      <c r="B1" s="64" t="s">
        <v>2847</v>
      </c>
      <c r="C1" s="64" t="s">
        <v>997</v>
      </c>
      <c r="D1" s="85" t="s">
        <v>2844</v>
      </c>
      <c r="E1" s="85" t="s">
        <v>2845</v>
      </c>
      <c r="F1" s="88" t="s">
        <v>2846</v>
      </c>
      <c r="G1" s="63" t="s">
        <v>956</v>
      </c>
      <c r="H1" s="63" t="s">
        <v>957</v>
      </c>
      <c r="I1" s="63" t="s">
        <v>926</v>
      </c>
      <c r="J1" s="63" t="s">
        <v>927</v>
      </c>
      <c r="K1" s="63" t="s">
        <v>928</v>
      </c>
      <c r="L1" s="63" t="s">
        <v>929</v>
      </c>
      <c r="M1" s="63" t="s">
        <v>930</v>
      </c>
      <c r="N1" s="63" t="s">
        <v>931</v>
      </c>
      <c r="O1" s="63" t="s">
        <v>932</v>
      </c>
      <c r="P1" s="63" t="s">
        <v>933</v>
      </c>
      <c r="Q1" s="63" t="s">
        <v>934</v>
      </c>
      <c r="R1" s="63" t="s">
        <v>935</v>
      </c>
      <c r="S1" s="63" t="s">
        <v>936</v>
      </c>
      <c r="T1" s="63" t="s">
        <v>937</v>
      </c>
      <c r="U1" s="63" t="s">
        <v>938</v>
      </c>
      <c r="V1" s="63" t="s">
        <v>939</v>
      </c>
      <c r="W1" s="63" t="s">
        <v>2794</v>
      </c>
      <c r="X1" s="63" t="s">
        <v>954</v>
      </c>
      <c r="Y1" s="63" t="s">
        <v>955</v>
      </c>
      <c r="Z1" s="63" t="s">
        <v>912</v>
      </c>
      <c r="AA1" s="63" t="s">
        <v>913</v>
      </c>
      <c r="AB1" s="63" t="s">
        <v>914</v>
      </c>
      <c r="AC1" s="63" t="s">
        <v>915</v>
      </c>
      <c r="AD1" s="63" t="s">
        <v>916</v>
      </c>
      <c r="AE1" s="63" t="s">
        <v>917</v>
      </c>
      <c r="AF1" s="63" t="s">
        <v>918</v>
      </c>
      <c r="AG1" s="63" t="s">
        <v>919</v>
      </c>
      <c r="AH1" s="63" t="s">
        <v>920</v>
      </c>
      <c r="AI1" s="63" t="s">
        <v>921</v>
      </c>
      <c r="AJ1" s="63" t="s">
        <v>922</v>
      </c>
      <c r="AK1" s="63" t="s">
        <v>923</v>
      </c>
      <c r="AL1" s="63" t="s">
        <v>924</v>
      </c>
      <c r="AM1" s="63" t="s">
        <v>925</v>
      </c>
      <c r="AN1" s="63" t="s">
        <v>2795</v>
      </c>
      <c r="AO1" s="63" t="s">
        <v>958</v>
      </c>
      <c r="AP1" s="63" t="s">
        <v>959</v>
      </c>
      <c r="AQ1" s="63" t="s">
        <v>940</v>
      </c>
      <c r="AR1" s="63" t="s">
        <v>941</v>
      </c>
      <c r="AS1" s="63" t="s">
        <v>942</v>
      </c>
      <c r="AT1" s="63" t="s">
        <v>943</v>
      </c>
      <c r="AU1" s="63" t="s">
        <v>944</v>
      </c>
      <c r="AV1" s="63" t="s">
        <v>945</v>
      </c>
      <c r="AW1" s="63" t="s">
        <v>946</v>
      </c>
      <c r="AX1" s="63" t="s">
        <v>947</v>
      </c>
      <c r="AY1" s="63" t="s">
        <v>948</v>
      </c>
      <c r="AZ1" s="63" t="s">
        <v>949</v>
      </c>
      <c r="BA1" s="63" t="s">
        <v>950</v>
      </c>
      <c r="BB1" s="63" t="s">
        <v>951</v>
      </c>
      <c r="BC1" s="63" t="s">
        <v>952</v>
      </c>
      <c r="BD1" s="63" t="s">
        <v>953</v>
      </c>
      <c r="BE1" s="63" t="s">
        <v>2796</v>
      </c>
    </row>
    <row r="2" spans="1:57" x14ac:dyDescent="0.25">
      <c r="A2" s="61" t="s">
        <v>483</v>
      </c>
      <c r="B2" s="61" t="s">
        <v>484</v>
      </c>
      <c r="C2" s="61" t="s">
        <v>1095</v>
      </c>
      <c r="D2" s="86">
        <v>4334372</v>
      </c>
      <c r="E2" s="62">
        <v>4653938</v>
      </c>
      <c r="F2" s="62">
        <v>8988310</v>
      </c>
      <c r="G2" s="62">
        <v>579722</v>
      </c>
      <c r="H2" s="62">
        <v>482096</v>
      </c>
      <c r="I2" s="62">
        <v>485423</v>
      </c>
      <c r="J2" s="62">
        <v>447045</v>
      </c>
      <c r="K2" s="62">
        <v>452695</v>
      </c>
      <c r="L2" s="62">
        <v>419923</v>
      </c>
      <c r="M2" s="62">
        <v>347996</v>
      </c>
      <c r="N2" s="62">
        <v>301064</v>
      </c>
      <c r="O2" s="62">
        <v>216546</v>
      </c>
      <c r="P2" s="62">
        <v>182350</v>
      </c>
      <c r="Q2" s="62">
        <v>120773</v>
      </c>
      <c r="R2" s="62">
        <v>118972</v>
      </c>
      <c r="S2" s="62">
        <v>62026</v>
      </c>
      <c r="T2" s="62">
        <v>55053</v>
      </c>
      <c r="U2" s="62">
        <v>28515</v>
      </c>
      <c r="V2" s="62">
        <v>21190</v>
      </c>
      <c r="W2" s="62">
        <v>12983</v>
      </c>
      <c r="X2" s="62">
        <v>581891</v>
      </c>
      <c r="Y2" s="62">
        <v>472032</v>
      </c>
      <c r="Z2" s="62">
        <v>435394</v>
      </c>
      <c r="AA2" s="62">
        <v>437684</v>
      </c>
      <c r="AB2" s="62">
        <v>534853</v>
      </c>
      <c r="AC2" s="62">
        <v>517162</v>
      </c>
      <c r="AD2" s="62">
        <v>432653</v>
      </c>
      <c r="AE2" s="62">
        <v>378920</v>
      </c>
      <c r="AF2" s="62">
        <v>252462</v>
      </c>
      <c r="AG2" s="62">
        <v>211467</v>
      </c>
      <c r="AH2" s="62">
        <v>124789</v>
      </c>
      <c r="AI2" s="62">
        <v>129784</v>
      </c>
      <c r="AJ2" s="62">
        <v>55708</v>
      </c>
      <c r="AK2" s="62">
        <v>51420</v>
      </c>
      <c r="AL2" s="62">
        <v>18849</v>
      </c>
      <c r="AM2" s="62">
        <v>12740</v>
      </c>
      <c r="AN2" s="62">
        <v>6130</v>
      </c>
      <c r="AO2" s="62">
        <v>1161613</v>
      </c>
      <c r="AP2" s="62">
        <v>954128</v>
      </c>
      <c r="AQ2" s="62">
        <v>920817</v>
      </c>
      <c r="AR2" s="62">
        <v>884729</v>
      </c>
      <c r="AS2" s="62">
        <v>987548</v>
      </c>
      <c r="AT2" s="62">
        <v>937085</v>
      </c>
      <c r="AU2" s="62">
        <v>780649</v>
      </c>
      <c r="AV2" s="62">
        <v>679984</v>
      </c>
      <c r="AW2" s="62">
        <v>469008</v>
      </c>
      <c r="AX2" s="62">
        <v>393817</v>
      </c>
      <c r="AY2" s="62">
        <v>245562</v>
      </c>
      <c r="AZ2" s="62">
        <v>248756</v>
      </c>
      <c r="BA2" s="62">
        <v>117734</v>
      </c>
      <c r="BB2" s="62">
        <v>106473</v>
      </c>
      <c r="BC2" s="62">
        <v>47364</v>
      </c>
      <c r="BD2" s="62">
        <v>33930</v>
      </c>
      <c r="BE2" s="62">
        <v>19113</v>
      </c>
    </row>
    <row r="3" spans="1:57" x14ac:dyDescent="0.25">
      <c r="A3" s="61" t="s">
        <v>350</v>
      </c>
      <c r="B3" s="61" t="s">
        <v>357</v>
      </c>
      <c r="C3" s="61" t="s">
        <v>1467</v>
      </c>
      <c r="D3" s="86">
        <v>2725818</v>
      </c>
      <c r="E3" s="62">
        <v>3346731</v>
      </c>
      <c r="F3" s="62">
        <v>6072549</v>
      </c>
      <c r="G3" s="62">
        <v>531571</v>
      </c>
      <c r="H3" s="62">
        <v>418644</v>
      </c>
      <c r="I3" s="62">
        <v>340619</v>
      </c>
      <c r="J3" s="62">
        <v>291800</v>
      </c>
      <c r="K3" s="62">
        <v>242566</v>
      </c>
      <c r="L3" s="62">
        <v>202141</v>
      </c>
      <c r="M3" s="62">
        <v>164638</v>
      </c>
      <c r="N3" s="62">
        <v>126887</v>
      </c>
      <c r="O3" s="62">
        <v>113418</v>
      </c>
      <c r="P3" s="62">
        <v>70452</v>
      </c>
      <c r="Q3" s="62">
        <v>67622</v>
      </c>
      <c r="R3" s="62">
        <v>42445</v>
      </c>
      <c r="S3" s="62">
        <v>39734</v>
      </c>
      <c r="T3" s="62">
        <v>22779</v>
      </c>
      <c r="U3" s="62">
        <v>26699</v>
      </c>
      <c r="V3" s="62">
        <v>10916</v>
      </c>
      <c r="W3" s="62">
        <v>12887</v>
      </c>
      <c r="X3" s="62">
        <v>569178</v>
      </c>
      <c r="Y3" s="62">
        <v>478228</v>
      </c>
      <c r="Z3" s="62">
        <v>462218</v>
      </c>
      <c r="AA3" s="62">
        <v>411254</v>
      </c>
      <c r="AB3" s="62">
        <v>298879</v>
      </c>
      <c r="AC3" s="62">
        <v>244991</v>
      </c>
      <c r="AD3" s="62">
        <v>206592</v>
      </c>
      <c r="AE3" s="62">
        <v>169258</v>
      </c>
      <c r="AF3" s="62">
        <v>140761</v>
      </c>
      <c r="AG3" s="62">
        <v>99546</v>
      </c>
      <c r="AH3" s="62">
        <v>81712</v>
      </c>
      <c r="AI3" s="62">
        <v>62256</v>
      </c>
      <c r="AJ3" s="62">
        <v>45517</v>
      </c>
      <c r="AK3" s="62">
        <v>29167</v>
      </c>
      <c r="AL3" s="62">
        <v>24683</v>
      </c>
      <c r="AM3" s="62">
        <v>12507</v>
      </c>
      <c r="AN3" s="62">
        <v>9984</v>
      </c>
      <c r="AO3" s="62">
        <v>1100749</v>
      </c>
      <c r="AP3" s="62">
        <v>896872</v>
      </c>
      <c r="AQ3" s="62">
        <v>802837</v>
      </c>
      <c r="AR3" s="62">
        <v>703054</v>
      </c>
      <c r="AS3" s="62">
        <v>541445</v>
      </c>
      <c r="AT3" s="62">
        <v>447132</v>
      </c>
      <c r="AU3" s="62">
        <v>371230</v>
      </c>
      <c r="AV3" s="62">
        <v>296145</v>
      </c>
      <c r="AW3" s="62">
        <v>254179</v>
      </c>
      <c r="AX3" s="62">
        <v>169998</v>
      </c>
      <c r="AY3" s="62">
        <v>149334</v>
      </c>
      <c r="AZ3" s="62">
        <v>104701</v>
      </c>
      <c r="BA3" s="62">
        <v>85251</v>
      </c>
      <c r="BB3" s="62">
        <v>51946</v>
      </c>
      <c r="BC3" s="62">
        <v>51382</v>
      </c>
      <c r="BD3" s="62">
        <v>23423</v>
      </c>
      <c r="BE3" s="62">
        <v>22871</v>
      </c>
    </row>
    <row r="4" spans="1:57" x14ac:dyDescent="0.25">
      <c r="A4" s="61" t="s">
        <v>265</v>
      </c>
      <c r="B4" s="61" t="s">
        <v>266</v>
      </c>
      <c r="C4" s="61" t="s">
        <v>1020</v>
      </c>
      <c r="D4" s="86">
        <v>2262531</v>
      </c>
      <c r="E4" s="62">
        <v>2572216</v>
      </c>
      <c r="F4" s="62">
        <v>4834747</v>
      </c>
      <c r="G4" s="62">
        <v>368062</v>
      </c>
      <c r="H4" s="62">
        <v>295804</v>
      </c>
      <c r="I4" s="62">
        <v>274169</v>
      </c>
      <c r="J4" s="62">
        <v>226094</v>
      </c>
      <c r="K4" s="62">
        <v>240570</v>
      </c>
      <c r="L4" s="62">
        <v>239062</v>
      </c>
      <c r="M4" s="62">
        <v>186691</v>
      </c>
      <c r="N4" s="62">
        <v>144517</v>
      </c>
      <c r="O4" s="62">
        <v>92826</v>
      </c>
      <c r="P4" s="62">
        <v>66230</v>
      </c>
      <c r="Q4" s="62">
        <v>38666</v>
      </c>
      <c r="R4" s="62">
        <v>33081</v>
      </c>
      <c r="S4" s="62">
        <v>18099</v>
      </c>
      <c r="T4" s="62">
        <v>16523</v>
      </c>
      <c r="U4" s="62">
        <v>10377</v>
      </c>
      <c r="V4" s="62">
        <v>6774</v>
      </c>
      <c r="W4" s="62">
        <v>4986</v>
      </c>
      <c r="X4" s="62">
        <v>366734</v>
      </c>
      <c r="Y4" s="62">
        <v>281057</v>
      </c>
      <c r="Z4" s="62">
        <v>232913</v>
      </c>
      <c r="AA4" s="62">
        <v>202152</v>
      </c>
      <c r="AB4" s="62">
        <v>248382</v>
      </c>
      <c r="AC4" s="62">
        <v>310563</v>
      </c>
      <c r="AD4" s="62">
        <v>263226</v>
      </c>
      <c r="AE4" s="62">
        <v>228757</v>
      </c>
      <c r="AF4" s="62">
        <v>148467</v>
      </c>
      <c r="AG4" s="62">
        <v>121262</v>
      </c>
      <c r="AH4" s="62">
        <v>62545</v>
      </c>
      <c r="AI4" s="62">
        <v>53076</v>
      </c>
      <c r="AJ4" s="62">
        <v>20135</v>
      </c>
      <c r="AK4" s="62">
        <v>16802</v>
      </c>
      <c r="AL4" s="62">
        <v>7187</v>
      </c>
      <c r="AM4" s="62">
        <v>5307</v>
      </c>
      <c r="AN4" s="62">
        <v>3651</v>
      </c>
      <c r="AO4" s="62">
        <v>734796</v>
      </c>
      <c r="AP4" s="62">
        <v>576861</v>
      </c>
      <c r="AQ4" s="62">
        <v>507082</v>
      </c>
      <c r="AR4" s="62">
        <v>428246</v>
      </c>
      <c r="AS4" s="62">
        <v>488952</v>
      </c>
      <c r="AT4" s="62">
        <v>549625</v>
      </c>
      <c r="AU4" s="62">
        <v>449917</v>
      </c>
      <c r="AV4" s="62">
        <v>373274</v>
      </c>
      <c r="AW4" s="62">
        <v>241293</v>
      </c>
      <c r="AX4" s="62">
        <v>187492</v>
      </c>
      <c r="AY4" s="62">
        <v>101211</v>
      </c>
      <c r="AZ4" s="62">
        <v>86157</v>
      </c>
      <c r="BA4" s="62">
        <v>38234</v>
      </c>
      <c r="BB4" s="62">
        <v>33325</v>
      </c>
      <c r="BC4" s="62">
        <v>17564</v>
      </c>
      <c r="BD4" s="62">
        <v>12081</v>
      </c>
      <c r="BE4" s="62">
        <v>8637</v>
      </c>
    </row>
    <row r="5" spans="1:57" x14ac:dyDescent="0.25">
      <c r="A5" s="61" t="s">
        <v>350</v>
      </c>
      <c r="B5" s="61" t="s">
        <v>351</v>
      </c>
      <c r="C5" s="61" t="s">
        <v>1130</v>
      </c>
      <c r="D5" s="86">
        <v>1991198</v>
      </c>
      <c r="E5" s="62">
        <v>2067531</v>
      </c>
      <c r="F5" s="62">
        <v>4058729</v>
      </c>
      <c r="G5" s="62">
        <v>387753</v>
      </c>
      <c r="H5" s="62">
        <v>322980</v>
      </c>
      <c r="I5" s="62">
        <v>227962</v>
      </c>
      <c r="J5" s="62">
        <v>200544</v>
      </c>
      <c r="K5" s="62">
        <v>177021</v>
      </c>
      <c r="L5" s="62">
        <v>146098</v>
      </c>
      <c r="M5" s="62">
        <v>130085</v>
      </c>
      <c r="N5" s="62">
        <v>90671</v>
      </c>
      <c r="O5" s="62">
        <v>87532</v>
      </c>
      <c r="P5" s="62">
        <v>50683</v>
      </c>
      <c r="Q5" s="62">
        <v>54767</v>
      </c>
      <c r="R5" s="62">
        <v>27118</v>
      </c>
      <c r="S5" s="62">
        <v>33549</v>
      </c>
      <c r="T5" s="62">
        <v>15389</v>
      </c>
      <c r="U5" s="62">
        <v>21368</v>
      </c>
      <c r="V5" s="62">
        <v>8085</v>
      </c>
      <c r="W5" s="62">
        <v>9593</v>
      </c>
      <c r="X5" s="62">
        <v>412439</v>
      </c>
      <c r="Y5" s="62">
        <v>340191</v>
      </c>
      <c r="Z5" s="62">
        <v>261361</v>
      </c>
      <c r="AA5" s="62">
        <v>214987</v>
      </c>
      <c r="AB5" s="62">
        <v>146611</v>
      </c>
      <c r="AC5" s="62">
        <v>127716</v>
      </c>
      <c r="AD5" s="62">
        <v>126706</v>
      </c>
      <c r="AE5" s="62">
        <v>100822</v>
      </c>
      <c r="AF5" s="62">
        <v>94047</v>
      </c>
      <c r="AG5" s="62">
        <v>58111</v>
      </c>
      <c r="AH5" s="62">
        <v>61392</v>
      </c>
      <c r="AI5" s="62">
        <v>31265</v>
      </c>
      <c r="AJ5" s="62">
        <v>36137</v>
      </c>
      <c r="AK5" s="62">
        <v>16043</v>
      </c>
      <c r="AL5" s="62">
        <v>22391</v>
      </c>
      <c r="AM5" s="62">
        <v>8246</v>
      </c>
      <c r="AN5" s="62">
        <v>9066</v>
      </c>
      <c r="AO5" s="62">
        <v>800192</v>
      </c>
      <c r="AP5" s="62">
        <v>663171</v>
      </c>
      <c r="AQ5" s="62">
        <v>489323</v>
      </c>
      <c r="AR5" s="62">
        <v>415531</v>
      </c>
      <c r="AS5" s="62">
        <v>323632</v>
      </c>
      <c r="AT5" s="62">
        <v>273814</v>
      </c>
      <c r="AU5" s="62">
        <v>256791</v>
      </c>
      <c r="AV5" s="62">
        <v>191493</v>
      </c>
      <c r="AW5" s="62">
        <v>181579</v>
      </c>
      <c r="AX5" s="62">
        <v>108794</v>
      </c>
      <c r="AY5" s="62">
        <v>116159</v>
      </c>
      <c r="AZ5" s="62">
        <v>58383</v>
      </c>
      <c r="BA5" s="62">
        <v>69686</v>
      </c>
      <c r="BB5" s="62">
        <v>31432</v>
      </c>
      <c r="BC5" s="62">
        <v>43759</v>
      </c>
      <c r="BD5" s="62">
        <v>16331</v>
      </c>
      <c r="BE5" s="62">
        <v>18659</v>
      </c>
    </row>
    <row r="6" spans="1:57" x14ac:dyDescent="0.25">
      <c r="A6" s="61" t="s">
        <v>350</v>
      </c>
      <c r="B6" s="61" t="s">
        <v>353</v>
      </c>
      <c r="C6" s="61" t="s">
        <v>1304</v>
      </c>
      <c r="D6" s="86">
        <v>1707593</v>
      </c>
      <c r="E6" s="62">
        <v>1773259</v>
      </c>
      <c r="F6" s="62">
        <v>3480852</v>
      </c>
      <c r="G6" s="62">
        <v>337082</v>
      </c>
      <c r="H6" s="62">
        <v>269591</v>
      </c>
      <c r="I6" s="62">
        <v>198305</v>
      </c>
      <c r="J6" s="62">
        <v>173165</v>
      </c>
      <c r="K6" s="62">
        <v>145784</v>
      </c>
      <c r="L6" s="62">
        <v>123230</v>
      </c>
      <c r="M6" s="62">
        <v>108558</v>
      </c>
      <c r="N6" s="62">
        <v>79674</v>
      </c>
      <c r="O6" s="62">
        <v>74975</v>
      </c>
      <c r="P6" s="62">
        <v>45175</v>
      </c>
      <c r="Q6" s="62">
        <v>48347</v>
      </c>
      <c r="R6" s="62">
        <v>25108</v>
      </c>
      <c r="S6" s="62">
        <v>29568</v>
      </c>
      <c r="T6" s="62">
        <v>13848</v>
      </c>
      <c r="U6" s="62">
        <v>19406</v>
      </c>
      <c r="V6" s="62">
        <v>7538</v>
      </c>
      <c r="W6" s="62">
        <v>8239</v>
      </c>
      <c r="X6" s="62">
        <v>361310</v>
      </c>
      <c r="Y6" s="62">
        <v>289537</v>
      </c>
      <c r="Z6" s="62">
        <v>226417</v>
      </c>
      <c r="AA6" s="62">
        <v>185655</v>
      </c>
      <c r="AB6" s="62">
        <v>127262</v>
      </c>
      <c r="AC6" s="62">
        <v>108696</v>
      </c>
      <c r="AD6" s="62">
        <v>103576</v>
      </c>
      <c r="AE6" s="62">
        <v>84962</v>
      </c>
      <c r="AF6" s="62">
        <v>78255</v>
      </c>
      <c r="AG6" s="62">
        <v>51294</v>
      </c>
      <c r="AH6" s="62">
        <v>51932</v>
      </c>
      <c r="AI6" s="62">
        <v>26719</v>
      </c>
      <c r="AJ6" s="62">
        <v>30818</v>
      </c>
      <c r="AK6" s="62">
        <v>13574</v>
      </c>
      <c r="AL6" s="62">
        <v>18906</v>
      </c>
      <c r="AM6" s="62">
        <v>6791</v>
      </c>
      <c r="AN6" s="62">
        <v>7555</v>
      </c>
      <c r="AO6" s="62">
        <v>698392</v>
      </c>
      <c r="AP6" s="62">
        <v>559128</v>
      </c>
      <c r="AQ6" s="62">
        <v>424722</v>
      </c>
      <c r="AR6" s="62">
        <v>358820</v>
      </c>
      <c r="AS6" s="62">
        <v>273046</v>
      </c>
      <c r="AT6" s="62">
        <v>231926</v>
      </c>
      <c r="AU6" s="62">
        <v>212134</v>
      </c>
      <c r="AV6" s="62">
        <v>164636</v>
      </c>
      <c r="AW6" s="62">
        <v>153230</v>
      </c>
      <c r="AX6" s="62">
        <v>96469</v>
      </c>
      <c r="AY6" s="62">
        <v>100279</v>
      </c>
      <c r="AZ6" s="62">
        <v>51827</v>
      </c>
      <c r="BA6" s="62">
        <v>60386</v>
      </c>
      <c r="BB6" s="62">
        <v>27422</v>
      </c>
      <c r="BC6" s="62">
        <v>38312</v>
      </c>
      <c r="BD6" s="62">
        <v>14329</v>
      </c>
      <c r="BE6" s="62">
        <v>15794</v>
      </c>
    </row>
    <row r="7" spans="1:57" x14ac:dyDescent="0.25">
      <c r="A7" s="61" t="s">
        <v>483</v>
      </c>
      <c r="B7" s="61" t="s">
        <v>490</v>
      </c>
      <c r="C7" s="61" t="s">
        <v>1599</v>
      </c>
      <c r="D7" s="86">
        <v>1641471</v>
      </c>
      <c r="E7" s="62">
        <v>1769815</v>
      </c>
      <c r="F7" s="62">
        <v>3411286</v>
      </c>
      <c r="G7" s="62">
        <v>217261</v>
      </c>
      <c r="H7" s="62">
        <v>184869</v>
      </c>
      <c r="I7" s="62">
        <v>184282</v>
      </c>
      <c r="J7" s="62">
        <v>168468</v>
      </c>
      <c r="K7" s="62">
        <v>164553</v>
      </c>
      <c r="L7" s="62">
        <v>152868</v>
      </c>
      <c r="M7" s="62">
        <v>131180</v>
      </c>
      <c r="N7" s="62">
        <v>115186</v>
      </c>
      <c r="O7" s="62">
        <v>83410</v>
      </c>
      <c r="P7" s="62">
        <v>68320</v>
      </c>
      <c r="Q7" s="62">
        <v>45950</v>
      </c>
      <c r="R7" s="62">
        <v>44942</v>
      </c>
      <c r="S7" s="62">
        <v>26090</v>
      </c>
      <c r="T7" s="62">
        <v>24529</v>
      </c>
      <c r="U7" s="62">
        <v>13565</v>
      </c>
      <c r="V7" s="62">
        <v>10049</v>
      </c>
      <c r="W7" s="62">
        <v>5949</v>
      </c>
      <c r="X7" s="62">
        <v>221755</v>
      </c>
      <c r="Y7" s="62">
        <v>183511</v>
      </c>
      <c r="Z7" s="62">
        <v>172987</v>
      </c>
      <c r="AA7" s="62">
        <v>171940</v>
      </c>
      <c r="AB7" s="62">
        <v>200414</v>
      </c>
      <c r="AC7" s="62">
        <v>191599</v>
      </c>
      <c r="AD7" s="62">
        <v>160579</v>
      </c>
      <c r="AE7" s="62">
        <v>141547</v>
      </c>
      <c r="AF7" s="62">
        <v>97953</v>
      </c>
      <c r="AG7" s="62">
        <v>77331</v>
      </c>
      <c r="AH7" s="62">
        <v>46783</v>
      </c>
      <c r="AI7" s="62">
        <v>42841</v>
      </c>
      <c r="AJ7" s="62">
        <v>21703</v>
      </c>
      <c r="AK7" s="62">
        <v>20107</v>
      </c>
      <c r="AL7" s="62">
        <v>9044</v>
      </c>
      <c r="AM7" s="62">
        <v>6694</v>
      </c>
      <c r="AN7" s="62">
        <v>3027</v>
      </c>
      <c r="AO7" s="62">
        <v>439016</v>
      </c>
      <c r="AP7" s="62">
        <v>368380</v>
      </c>
      <c r="AQ7" s="62">
        <v>357269</v>
      </c>
      <c r="AR7" s="62">
        <v>340408</v>
      </c>
      <c r="AS7" s="62">
        <v>364967</v>
      </c>
      <c r="AT7" s="62">
        <v>344467</v>
      </c>
      <c r="AU7" s="62">
        <v>291759</v>
      </c>
      <c r="AV7" s="62">
        <v>256733</v>
      </c>
      <c r="AW7" s="62">
        <v>181363</v>
      </c>
      <c r="AX7" s="62">
        <v>145651</v>
      </c>
      <c r="AY7" s="62">
        <v>92733</v>
      </c>
      <c r="AZ7" s="62">
        <v>87783</v>
      </c>
      <c r="BA7" s="62">
        <v>47793</v>
      </c>
      <c r="BB7" s="62">
        <v>44636</v>
      </c>
      <c r="BC7" s="62">
        <v>22609</v>
      </c>
      <c r="BD7" s="62">
        <v>16743</v>
      </c>
      <c r="BE7" s="62">
        <v>8976</v>
      </c>
    </row>
    <row r="8" spans="1:57" x14ac:dyDescent="0.25">
      <c r="A8" s="61" t="s">
        <v>330</v>
      </c>
      <c r="B8" s="61" t="s">
        <v>335</v>
      </c>
      <c r="C8" s="61" t="s">
        <v>1999</v>
      </c>
      <c r="D8" s="86">
        <v>1647823</v>
      </c>
      <c r="E8" s="62">
        <v>1684950</v>
      </c>
      <c r="F8" s="62">
        <v>3332773</v>
      </c>
      <c r="G8" s="62">
        <v>316448</v>
      </c>
      <c r="H8" s="62">
        <v>242337</v>
      </c>
      <c r="I8" s="62">
        <v>200951</v>
      </c>
      <c r="J8" s="62">
        <v>176560</v>
      </c>
      <c r="K8" s="62">
        <v>140498</v>
      </c>
      <c r="L8" s="62">
        <v>120827</v>
      </c>
      <c r="M8" s="62">
        <v>99100</v>
      </c>
      <c r="N8" s="62">
        <v>81212</v>
      </c>
      <c r="O8" s="62">
        <v>66365</v>
      </c>
      <c r="P8" s="62">
        <v>50063</v>
      </c>
      <c r="Q8" s="62">
        <v>38502</v>
      </c>
      <c r="R8" s="62">
        <v>36002</v>
      </c>
      <c r="S8" s="62">
        <v>24401</v>
      </c>
      <c r="T8" s="62">
        <v>21909</v>
      </c>
      <c r="U8" s="62">
        <v>15036</v>
      </c>
      <c r="V8" s="62">
        <v>10990</v>
      </c>
      <c r="W8" s="62">
        <v>6622</v>
      </c>
      <c r="X8" s="62">
        <v>329464</v>
      </c>
      <c r="Y8" s="62">
        <v>254826</v>
      </c>
      <c r="Z8" s="62">
        <v>212334</v>
      </c>
      <c r="AA8" s="62">
        <v>181775</v>
      </c>
      <c r="AB8" s="62">
        <v>134916</v>
      </c>
      <c r="AC8" s="62">
        <v>114893</v>
      </c>
      <c r="AD8" s="62">
        <v>102249</v>
      </c>
      <c r="AE8" s="62">
        <v>88239</v>
      </c>
      <c r="AF8" s="62">
        <v>70384</v>
      </c>
      <c r="AG8" s="62">
        <v>55155</v>
      </c>
      <c r="AH8" s="62">
        <v>40733</v>
      </c>
      <c r="AI8" s="62">
        <v>32938</v>
      </c>
      <c r="AJ8" s="62">
        <v>21421</v>
      </c>
      <c r="AK8" s="62">
        <v>18169</v>
      </c>
      <c r="AL8" s="62">
        <v>11804</v>
      </c>
      <c r="AM8" s="62">
        <v>9014</v>
      </c>
      <c r="AN8" s="62">
        <v>6636</v>
      </c>
      <c r="AO8" s="62">
        <v>645912</v>
      </c>
      <c r="AP8" s="62">
        <v>497163</v>
      </c>
      <c r="AQ8" s="62">
        <v>413285</v>
      </c>
      <c r="AR8" s="62">
        <v>358335</v>
      </c>
      <c r="AS8" s="62">
        <v>275414</v>
      </c>
      <c r="AT8" s="62">
        <v>235720</v>
      </c>
      <c r="AU8" s="62">
        <v>201349</v>
      </c>
      <c r="AV8" s="62">
        <v>169451</v>
      </c>
      <c r="AW8" s="62">
        <v>136749</v>
      </c>
      <c r="AX8" s="62">
        <v>105218</v>
      </c>
      <c r="AY8" s="62">
        <v>79235</v>
      </c>
      <c r="AZ8" s="62">
        <v>68940</v>
      </c>
      <c r="BA8" s="62">
        <v>45822</v>
      </c>
      <c r="BB8" s="62">
        <v>40078</v>
      </c>
      <c r="BC8" s="62">
        <v>26840</v>
      </c>
      <c r="BD8" s="62">
        <v>20004</v>
      </c>
      <c r="BE8" s="62">
        <v>13258</v>
      </c>
    </row>
    <row r="9" spans="1:57" x14ac:dyDescent="0.25">
      <c r="A9" s="61" t="s">
        <v>595</v>
      </c>
      <c r="B9" s="61" t="s">
        <v>1266</v>
      </c>
      <c r="C9" s="61" t="s">
        <v>1268</v>
      </c>
      <c r="D9" s="86">
        <v>1624418</v>
      </c>
      <c r="E9" s="62">
        <v>1689891</v>
      </c>
      <c r="F9" s="62">
        <v>3314309</v>
      </c>
      <c r="G9" s="62">
        <v>195475</v>
      </c>
      <c r="H9" s="62">
        <v>209362</v>
      </c>
      <c r="I9" s="62">
        <v>209644</v>
      </c>
      <c r="J9" s="62">
        <v>181590</v>
      </c>
      <c r="K9" s="62">
        <v>139963</v>
      </c>
      <c r="L9" s="62">
        <v>121042</v>
      </c>
      <c r="M9" s="62">
        <v>107780</v>
      </c>
      <c r="N9" s="62">
        <v>107465</v>
      </c>
      <c r="O9" s="62">
        <v>83131</v>
      </c>
      <c r="P9" s="62">
        <v>75945</v>
      </c>
      <c r="Q9" s="62">
        <v>50509</v>
      </c>
      <c r="R9" s="62">
        <v>50880</v>
      </c>
      <c r="S9" s="62">
        <v>30117</v>
      </c>
      <c r="T9" s="62">
        <v>29735</v>
      </c>
      <c r="U9" s="62">
        <v>14851</v>
      </c>
      <c r="V9" s="62">
        <v>10972</v>
      </c>
      <c r="W9" s="62">
        <v>5957</v>
      </c>
      <c r="X9" s="62">
        <v>204860</v>
      </c>
      <c r="Y9" s="62">
        <v>223989</v>
      </c>
      <c r="Z9" s="62">
        <v>226186</v>
      </c>
      <c r="AA9" s="62">
        <v>205895</v>
      </c>
      <c r="AB9" s="62">
        <v>168692</v>
      </c>
      <c r="AC9" s="62">
        <v>124578</v>
      </c>
      <c r="AD9" s="62">
        <v>101360</v>
      </c>
      <c r="AE9" s="62">
        <v>93544</v>
      </c>
      <c r="AF9" s="62">
        <v>85780</v>
      </c>
      <c r="AG9" s="62">
        <v>72084</v>
      </c>
      <c r="AH9" s="62">
        <v>56443</v>
      </c>
      <c r="AI9" s="62">
        <v>40237</v>
      </c>
      <c r="AJ9" s="62">
        <v>31047</v>
      </c>
      <c r="AK9" s="62">
        <v>24856</v>
      </c>
      <c r="AL9" s="62">
        <v>14833</v>
      </c>
      <c r="AM9" s="62">
        <v>9936</v>
      </c>
      <c r="AN9" s="62">
        <v>5571</v>
      </c>
      <c r="AO9" s="62">
        <v>400335</v>
      </c>
      <c r="AP9" s="62">
        <v>433351</v>
      </c>
      <c r="AQ9" s="62">
        <v>435830</v>
      </c>
      <c r="AR9" s="62">
        <v>387485</v>
      </c>
      <c r="AS9" s="62">
        <v>308655</v>
      </c>
      <c r="AT9" s="62">
        <v>245620</v>
      </c>
      <c r="AU9" s="62">
        <v>209140</v>
      </c>
      <c r="AV9" s="62">
        <v>201009</v>
      </c>
      <c r="AW9" s="62">
        <v>168911</v>
      </c>
      <c r="AX9" s="62">
        <v>148029</v>
      </c>
      <c r="AY9" s="62">
        <v>106952</v>
      </c>
      <c r="AZ9" s="62">
        <v>91117</v>
      </c>
      <c r="BA9" s="62">
        <v>61164</v>
      </c>
      <c r="BB9" s="62">
        <v>54591</v>
      </c>
      <c r="BC9" s="62">
        <v>29684</v>
      </c>
      <c r="BD9" s="62">
        <v>20908</v>
      </c>
      <c r="BE9" s="62">
        <v>11528</v>
      </c>
    </row>
    <row r="10" spans="1:57" x14ac:dyDescent="0.25">
      <c r="A10" s="61" t="s">
        <v>638</v>
      </c>
      <c r="B10" s="61" t="s">
        <v>639</v>
      </c>
      <c r="C10" s="61" t="s">
        <v>1051</v>
      </c>
      <c r="D10" s="86">
        <v>1582871</v>
      </c>
      <c r="E10" s="62">
        <v>1693254</v>
      </c>
      <c r="F10" s="62">
        <v>3276125</v>
      </c>
      <c r="G10" s="62">
        <v>183457</v>
      </c>
      <c r="H10" s="62">
        <v>195055</v>
      </c>
      <c r="I10" s="62">
        <v>200314</v>
      </c>
      <c r="J10" s="62">
        <v>184051</v>
      </c>
      <c r="K10" s="62">
        <v>139642</v>
      </c>
      <c r="L10" s="62">
        <v>119583</v>
      </c>
      <c r="M10" s="62">
        <v>106934</v>
      </c>
      <c r="N10" s="62">
        <v>103338</v>
      </c>
      <c r="O10" s="62">
        <v>82251</v>
      </c>
      <c r="P10" s="62">
        <v>73434</v>
      </c>
      <c r="Q10" s="62">
        <v>52340</v>
      </c>
      <c r="R10" s="62">
        <v>48500</v>
      </c>
      <c r="S10" s="62">
        <v>32556</v>
      </c>
      <c r="T10" s="62">
        <v>27762</v>
      </c>
      <c r="U10" s="62">
        <v>15732</v>
      </c>
      <c r="V10" s="62">
        <v>11637</v>
      </c>
      <c r="W10" s="62">
        <v>6285</v>
      </c>
      <c r="X10" s="62">
        <v>195266</v>
      </c>
      <c r="Y10" s="62">
        <v>211159</v>
      </c>
      <c r="Z10" s="62">
        <v>217097</v>
      </c>
      <c r="AA10" s="62">
        <v>207988</v>
      </c>
      <c r="AB10" s="62">
        <v>169491</v>
      </c>
      <c r="AC10" s="62">
        <v>130398</v>
      </c>
      <c r="AD10" s="62">
        <v>110499</v>
      </c>
      <c r="AE10" s="62">
        <v>95852</v>
      </c>
      <c r="AF10" s="62">
        <v>87600</v>
      </c>
      <c r="AG10" s="62">
        <v>73564</v>
      </c>
      <c r="AH10" s="62">
        <v>57817</v>
      </c>
      <c r="AI10" s="62">
        <v>43811</v>
      </c>
      <c r="AJ10" s="62">
        <v>35180</v>
      </c>
      <c r="AK10" s="62">
        <v>25218</v>
      </c>
      <c r="AL10" s="62">
        <v>16416</v>
      </c>
      <c r="AM10" s="62">
        <v>9832</v>
      </c>
      <c r="AN10" s="62">
        <v>6066</v>
      </c>
      <c r="AO10" s="62">
        <v>378723</v>
      </c>
      <c r="AP10" s="62">
        <v>406214</v>
      </c>
      <c r="AQ10" s="62">
        <v>417411</v>
      </c>
      <c r="AR10" s="62">
        <v>392039</v>
      </c>
      <c r="AS10" s="62">
        <v>309133</v>
      </c>
      <c r="AT10" s="62">
        <v>249981</v>
      </c>
      <c r="AU10" s="62">
        <v>217433</v>
      </c>
      <c r="AV10" s="62">
        <v>199190</v>
      </c>
      <c r="AW10" s="62">
        <v>169851</v>
      </c>
      <c r="AX10" s="62">
        <v>146998</v>
      </c>
      <c r="AY10" s="62">
        <v>110157</v>
      </c>
      <c r="AZ10" s="62">
        <v>92311</v>
      </c>
      <c r="BA10" s="62">
        <v>67736</v>
      </c>
      <c r="BB10" s="62">
        <v>52980</v>
      </c>
      <c r="BC10" s="62">
        <v>32148</v>
      </c>
      <c r="BD10" s="62">
        <v>21469</v>
      </c>
      <c r="BE10" s="62">
        <v>12351</v>
      </c>
    </row>
    <row r="11" spans="1:57" x14ac:dyDescent="0.25">
      <c r="A11" s="61" t="s">
        <v>595</v>
      </c>
      <c r="B11" s="61" t="s">
        <v>596</v>
      </c>
      <c r="C11" s="61" t="s">
        <v>1077</v>
      </c>
      <c r="D11" s="86">
        <v>1588367</v>
      </c>
      <c r="E11" s="62">
        <v>1569248</v>
      </c>
      <c r="F11" s="62">
        <v>3157615</v>
      </c>
      <c r="G11" s="62">
        <v>196923</v>
      </c>
      <c r="H11" s="62">
        <v>198021</v>
      </c>
      <c r="I11" s="62">
        <v>200901</v>
      </c>
      <c r="J11" s="62">
        <v>166710</v>
      </c>
      <c r="K11" s="62">
        <v>131614</v>
      </c>
      <c r="L11" s="62">
        <v>119710</v>
      </c>
      <c r="M11" s="62">
        <v>105760</v>
      </c>
      <c r="N11" s="62">
        <v>99403</v>
      </c>
      <c r="O11" s="62">
        <v>80769</v>
      </c>
      <c r="P11" s="62">
        <v>72556</v>
      </c>
      <c r="Q11" s="62">
        <v>54254</v>
      </c>
      <c r="R11" s="62">
        <v>52772</v>
      </c>
      <c r="S11" s="62">
        <v>36407</v>
      </c>
      <c r="T11" s="62">
        <v>32443</v>
      </c>
      <c r="U11" s="62">
        <v>19208</v>
      </c>
      <c r="V11" s="62">
        <v>12704</v>
      </c>
      <c r="W11" s="62">
        <v>8212</v>
      </c>
      <c r="X11" s="62">
        <v>203793</v>
      </c>
      <c r="Y11" s="62">
        <v>201737</v>
      </c>
      <c r="Z11" s="62">
        <v>199439</v>
      </c>
      <c r="AA11" s="62">
        <v>177728</v>
      </c>
      <c r="AB11" s="62">
        <v>145933</v>
      </c>
      <c r="AC11" s="62">
        <v>119552</v>
      </c>
      <c r="AD11" s="62">
        <v>102112</v>
      </c>
      <c r="AE11" s="62">
        <v>92220</v>
      </c>
      <c r="AF11" s="62">
        <v>79061</v>
      </c>
      <c r="AG11" s="62">
        <v>67625</v>
      </c>
      <c r="AH11" s="62">
        <v>50732</v>
      </c>
      <c r="AI11" s="62">
        <v>43831</v>
      </c>
      <c r="AJ11" s="62">
        <v>30128</v>
      </c>
      <c r="AK11" s="62">
        <v>26289</v>
      </c>
      <c r="AL11" s="62">
        <v>14846</v>
      </c>
      <c r="AM11" s="62">
        <v>8998</v>
      </c>
      <c r="AN11" s="62">
        <v>5224</v>
      </c>
      <c r="AO11" s="62">
        <v>400716</v>
      </c>
      <c r="AP11" s="62">
        <v>399758</v>
      </c>
      <c r="AQ11" s="62">
        <v>400340</v>
      </c>
      <c r="AR11" s="62">
        <v>344438</v>
      </c>
      <c r="AS11" s="62">
        <v>277547</v>
      </c>
      <c r="AT11" s="62">
        <v>239262</v>
      </c>
      <c r="AU11" s="62">
        <v>207872</v>
      </c>
      <c r="AV11" s="62">
        <v>191623</v>
      </c>
      <c r="AW11" s="62">
        <v>159830</v>
      </c>
      <c r="AX11" s="62">
        <v>140181</v>
      </c>
      <c r="AY11" s="62">
        <v>104986</v>
      </c>
      <c r="AZ11" s="62">
        <v>96603</v>
      </c>
      <c r="BA11" s="62">
        <v>66535</v>
      </c>
      <c r="BB11" s="62">
        <v>58732</v>
      </c>
      <c r="BC11" s="62">
        <v>34054</v>
      </c>
      <c r="BD11" s="62">
        <v>21702</v>
      </c>
      <c r="BE11" s="62">
        <v>13436</v>
      </c>
    </row>
    <row r="12" spans="1:57" x14ac:dyDescent="0.25">
      <c r="A12" s="61" t="s">
        <v>395</v>
      </c>
      <c r="B12" s="61" t="s">
        <v>399</v>
      </c>
      <c r="C12" s="61" t="s">
        <v>1348</v>
      </c>
      <c r="D12" s="86">
        <v>1389506</v>
      </c>
      <c r="E12" s="62">
        <v>1435175</v>
      </c>
      <c r="F12" s="62">
        <v>2824681</v>
      </c>
      <c r="G12" s="62">
        <v>279062</v>
      </c>
      <c r="H12" s="62">
        <v>213008</v>
      </c>
      <c r="I12" s="62">
        <v>165435</v>
      </c>
      <c r="J12" s="62">
        <v>142000</v>
      </c>
      <c r="K12" s="62">
        <v>117831</v>
      </c>
      <c r="L12" s="62">
        <v>101715</v>
      </c>
      <c r="M12" s="62">
        <v>86514</v>
      </c>
      <c r="N12" s="62">
        <v>66956</v>
      </c>
      <c r="O12" s="62">
        <v>57793</v>
      </c>
      <c r="P12" s="62">
        <v>39702</v>
      </c>
      <c r="Q12" s="62">
        <v>36215</v>
      </c>
      <c r="R12" s="62">
        <v>22767</v>
      </c>
      <c r="S12" s="62">
        <v>23366</v>
      </c>
      <c r="T12" s="62">
        <v>12549</v>
      </c>
      <c r="U12" s="62">
        <v>12989</v>
      </c>
      <c r="V12" s="62">
        <v>6594</v>
      </c>
      <c r="W12" s="62">
        <v>5010</v>
      </c>
      <c r="X12" s="62">
        <v>300420</v>
      </c>
      <c r="Y12" s="62">
        <v>229160</v>
      </c>
      <c r="Z12" s="62">
        <v>178458</v>
      </c>
      <c r="AA12" s="62">
        <v>145141</v>
      </c>
      <c r="AB12" s="62">
        <v>105280</v>
      </c>
      <c r="AC12" s="62">
        <v>90829</v>
      </c>
      <c r="AD12" s="62">
        <v>86051</v>
      </c>
      <c r="AE12" s="62">
        <v>72362</v>
      </c>
      <c r="AF12" s="62">
        <v>62454</v>
      </c>
      <c r="AG12" s="62">
        <v>44694</v>
      </c>
      <c r="AH12" s="62">
        <v>39273</v>
      </c>
      <c r="AI12" s="62">
        <v>22628</v>
      </c>
      <c r="AJ12" s="62">
        <v>22709</v>
      </c>
      <c r="AK12" s="62">
        <v>11391</v>
      </c>
      <c r="AL12" s="62">
        <v>13055</v>
      </c>
      <c r="AM12" s="62">
        <v>6324</v>
      </c>
      <c r="AN12" s="62">
        <v>4946</v>
      </c>
      <c r="AO12" s="62">
        <v>579482</v>
      </c>
      <c r="AP12" s="62">
        <v>442168</v>
      </c>
      <c r="AQ12" s="62">
        <v>343893</v>
      </c>
      <c r="AR12" s="62">
        <v>287141</v>
      </c>
      <c r="AS12" s="62">
        <v>223111</v>
      </c>
      <c r="AT12" s="62">
        <v>192544</v>
      </c>
      <c r="AU12" s="62">
        <v>172565</v>
      </c>
      <c r="AV12" s="62">
        <v>139318</v>
      </c>
      <c r="AW12" s="62">
        <v>120247</v>
      </c>
      <c r="AX12" s="62">
        <v>84396</v>
      </c>
      <c r="AY12" s="62">
        <v>75488</v>
      </c>
      <c r="AZ12" s="62">
        <v>45395</v>
      </c>
      <c r="BA12" s="62">
        <v>46075</v>
      </c>
      <c r="BB12" s="62">
        <v>23940</v>
      </c>
      <c r="BC12" s="62">
        <v>26044</v>
      </c>
      <c r="BD12" s="62">
        <v>12918</v>
      </c>
      <c r="BE12" s="62">
        <v>9956</v>
      </c>
    </row>
    <row r="13" spans="1:57" x14ac:dyDescent="0.25">
      <c r="A13" s="61" t="s">
        <v>330</v>
      </c>
      <c r="B13" s="61" t="s">
        <v>334</v>
      </c>
      <c r="C13" s="61" t="s">
        <v>1884</v>
      </c>
      <c r="D13" s="86">
        <v>1340543</v>
      </c>
      <c r="E13" s="62">
        <v>1383402</v>
      </c>
      <c r="F13" s="62">
        <v>2723945</v>
      </c>
      <c r="G13" s="62">
        <v>260449</v>
      </c>
      <c r="H13" s="62">
        <v>208547</v>
      </c>
      <c r="I13" s="62">
        <v>162668</v>
      </c>
      <c r="J13" s="62">
        <v>144893</v>
      </c>
      <c r="K13" s="62">
        <v>120662</v>
      </c>
      <c r="L13" s="62">
        <v>97771</v>
      </c>
      <c r="M13" s="62">
        <v>80946</v>
      </c>
      <c r="N13" s="62">
        <v>62109</v>
      </c>
      <c r="O13" s="62">
        <v>53809</v>
      </c>
      <c r="P13" s="62">
        <v>36574</v>
      </c>
      <c r="Q13" s="62">
        <v>33745</v>
      </c>
      <c r="R13" s="62">
        <v>22137</v>
      </c>
      <c r="S13" s="62">
        <v>19523</v>
      </c>
      <c r="T13" s="62">
        <v>12386</v>
      </c>
      <c r="U13" s="62">
        <v>12555</v>
      </c>
      <c r="V13" s="62">
        <v>6055</v>
      </c>
      <c r="W13" s="62">
        <v>5714</v>
      </c>
      <c r="X13" s="62">
        <v>267061</v>
      </c>
      <c r="Y13" s="62">
        <v>213830</v>
      </c>
      <c r="Z13" s="62">
        <v>176289</v>
      </c>
      <c r="AA13" s="62">
        <v>147931</v>
      </c>
      <c r="AB13" s="62">
        <v>112621</v>
      </c>
      <c r="AC13" s="62">
        <v>96970</v>
      </c>
      <c r="AD13" s="62">
        <v>83651</v>
      </c>
      <c r="AE13" s="62">
        <v>69930</v>
      </c>
      <c r="AF13" s="62">
        <v>57491</v>
      </c>
      <c r="AG13" s="62">
        <v>42128</v>
      </c>
      <c r="AH13" s="62">
        <v>34793</v>
      </c>
      <c r="AI13" s="62">
        <v>25924</v>
      </c>
      <c r="AJ13" s="62">
        <v>19562</v>
      </c>
      <c r="AK13" s="62">
        <v>12989</v>
      </c>
      <c r="AL13" s="62">
        <v>11346</v>
      </c>
      <c r="AM13" s="62">
        <v>6001</v>
      </c>
      <c r="AN13" s="62">
        <v>4885</v>
      </c>
      <c r="AO13" s="62">
        <v>527510</v>
      </c>
      <c r="AP13" s="62">
        <v>422377</v>
      </c>
      <c r="AQ13" s="62">
        <v>338957</v>
      </c>
      <c r="AR13" s="62">
        <v>292824</v>
      </c>
      <c r="AS13" s="62">
        <v>233283</v>
      </c>
      <c r="AT13" s="62">
        <v>194741</v>
      </c>
      <c r="AU13" s="62">
        <v>164597</v>
      </c>
      <c r="AV13" s="62">
        <v>132039</v>
      </c>
      <c r="AW13" s="62">
        <v>111300</v>
      </c>
      <c r="AX13" s="62">
        <v>78702</v>
      </c>
      <c r="AY13" s="62">
        <v>68538</v>
      </c>
      <c r="AZ13" s="62">
        <v>48061</v>
      </c>
      <c r="BA13" s="62">
        <v>39085</v>
      </c>
      <c r="BB13" s="62">
        <v>25375</v>
      </c>
      <c r="BC13" s="62">
        <v>23901</v>
      </c>
      <c r="BD13" s="62">
        <v>12056</v>
      </c>
      <c r="BE13" s="62">
        <v>10599</v>
      </c>
    </row>
    <row r="14" spans="1:57" x14ac:dyDescent="0.25">
      <c r="A14" s="61" t="s">
        <v>330</v>
      </c>
      <c r="B14" s="61" t="s">
        <v>1381</v>
      </c>
      <c r="C14" s="61" t="s">
        <v>1383</v>
      </c>
      <c r="D14" s="86">
        <v>1329630</v>
      </c>
      <c r="E14" s="62">
        <v>1371699</v>
      </c>
      <c r="F14" s="62">
        <v>2701329</v>
      </c>
      <c r="G14" s="62">
        <v>244232</v>
      </c>
      <c r="H14" s="62">
        <v>200422</v>
      </c>
      <c r="I14" s="62">
        <v>167780</v>
      </c>
      <c r="J14" s="62">
        <v>145297</v>
      </c>
      <c r="K14" s="62">
        <v>120385</v>
      </c>
      <c r="L14" s="62">
        <v>100435</v>
      </c>
      <c r="M14" s="62">
        <v>80691</v>
      </c>
      <c r="N14" s="62">
        <v>66296</v>
      </c>
      <c r="O14" s="62">
        <v>54416</v>
      </c>
      <c r="P14" s="62">
        <v>40180</v>
      </c>
      <c r="Q14" s="62">
        <v>32396</v>
      </c>
      <c r="R14" s="62">
        <v>23571</v>
      </c>
      <c r="S14" s="62">
        <v>17515</v>
      </c>
      <c r="T14" s="62">
        <v>12387</v>
      </c>
      <c r="U14" s="62">
        <v>11352</v>
      </c>
      <c r="V14" s="62">
        <v>6421</v>
      </c>
      <c r="W14" s="62">
        <v>5854</v>
      </c>
      <c r="X14" s="62">
        <v>248452</v>
      </c>
      <c r="Y14" s="62">
        <v>199733</v>
      </c>
      <c r="Z14" s="62">
        <v>166993</v>
      </c>
      <c r="AA14" s="62">
        <v>142262</v>
      </c>
      <c r="AB14" s="62">
        <v>118011</v>
      </c>
      <c r="AC14" s="62">
        <v>106017</v>
      </c>
      <c r="AD14" s="62">
        <v>89383</v>
      </c>
      <c r="AE14" s="62">
        <v>78074</v>
      </c>
      <c r="AF14" s="62">
        <v>60076</v>
      </c>
      <c r="AG14" s="62">
        <v>48256</v>
      </c>
      <c r="AH14" s="62">
        <v>34110</v>
      </c>
      <c r="AI14" s="62">
        <v>30175</v>
      </c>
      <c r="AJ14" s="62">
        <v>17810</v>
      </c>
      <c r="AK14" s="62">
        <v>13079</v>
      </c>
      <c r="AL14" s="62">
        <v>9073</v>
      </c>
      <c r="AM14" s="62">
        <v>5876</v>
      </c>
      <c r="AN14" s="62">
        <v>4319</v>
      </c>
      <c r="AO14" s="62">
        <v>492684</v>
      </c>
      <c r="AP14" s="62">
        <v>400155</v>
      </c>
      <c r="AQ14" s="62">
        <v>334773</v>
      </c>
      <c r="AR14" s="62">
        <v>287559</v>
      </c>
      <c r="AS14" s="62">
        <v>238396</v>
      </c>
      <c r="AT14" s="62">
        <v>206452</v>
      </c>
      <c r="AU14" s="62">
        <v>170074</v>
      </c>
      <c r="AV14" s="62">
        <v>144370</v>
      </c>
      <c r="AW14" s="62">
        <v>114492</v>
      </c>
      <c r="AX14" s="62">
        <v>88436</v>
      </c>
      <c r="AY14" s="62">
        <v>66506</v>
      </c>
      <c r="AZ14" s="62">
        <v>53746</v>
      </c>
      <c r="BA14" s="62">
        <v>35325</v>
      </c>
      <c r="BB14" s="62">
        <v>25466</v>
      </c>
      <c r="BC14" s="62">
        <v>20425</v>
      </c>
      <c r="BD14" s="62">
        <v>12297</v>
      </c>
      <c r="BE14" s="62">
        <v>10173</v>
      </c>
    </row>
    <row r="15" spans="1:57" x14ac:dyDescent="0.25">
      <c r="A15" s="61" t="s">
        <v>395</v>
      </c>
      <c r="B15" s="61" t="s">
        <v>397</v>
      </c>
      <c r="C15" s="61" t="s">
        <v>1341</v>
      </c>
      <c r="D15" s="86">
        <v>1290033</v>
      </c>
      <c r="E15" s="62">
        <v>1362985</v>
      </c>
      <c r="F15" s="62">
        <v>2653018</v>
      </c>
      <c r="G15" s="62">
        <v>259323</v>
      </c>
      <c r="H15" s="62">
        <v>203254</v>
      </c>
      <c r="I15" s="62">
        <v>154711</v>
      </c>
      <c r="J15" s="62">
        <v>131998</v>
      </c>
      <c r="K15" s="62">
        <v>112052</v>
      </c>
      <c r="L15" s="62">
        <v>93503</v>
      </c>
      <c r="M15" s="62">
        <v>79494</v>
      </c>
      <c r="N15" s="62">
        <v>60170</v>
      </c>
      <c r="O15" s="62">
        <v>54206</v>
      </c>
      <c r="P15" s="62">
        <v>34518</v>
      </c>
      <c r="Q15" s="62">
        <v>33104</v>
      </c>
      <c r="R15" s="62">
        <v>19319</v>
      </c>
      <c r="S15" s="62">
        <v>20354</v>
      </c>
      <c r="T15" s="62">
        <v>11277</v>
      </c>
      <c r="U15" s="62">
        <v>12279</v>
      </c>
      <c r="V15" s="62">
        <v>5677</v>
      </c>
      <c r="W15" s="62">
        <v>4794</v>
      </c>
      <c r="X15" s="62">
        <v>282448</v>
      </c>
      <c r="Y15" s="62">
        <v>220437</v>
      </c>
      <c r="Z15" s="62">
        <v>171742</v>
      </c>
      <c r="AA15" s="62">
        <v>136237</v>
      </c>
      <c r="AB15" s="62">
        <v>100006</v>
      </c>
      <c r="AC15" s="62">
        <v>86016</v>
      </c>
      <c r="AD15" s="62">
        <v>81634</v>
      </c>
      <c r="AE15" s="62">
        <v>68343</v>
      </c>
      <c r="AF15" s="62">
        <v>60295</v>
      </c>
      <c r="AG15" s="62">
        <v>41702</v>
      </c>
      <c r="AH15" s="62">
        <v>37487</v>
      </c>
      <c r="AI15" s="62">
        <v>21897</v>
      </c>
      <c r="AJ15" s="62">
        <v>21533</v>
      </c>
      <c r="AK15" s="62">
        <v>11193</v>
      </c>
      <c r="AL15" s="62">
        <v>11686</v>
      </c>
      <c r="AM15" s="62">
        <v>6035</v>
      </c>
      <c r="AN15" s="62">
        <v>4294</v>
      </c>
      <c r="AO15" s="62">
        <v>541771</v>
      </c>
      <c r="AP15" s="62">
        <v>423691</v>
      </c>
      <c r="AQ15" s="62">
        <v>326453</v>
      </c>
      <c r="AR15" s="62">
        <v>268235</v>
      </c>
      <c r="AS15" s="62">
        <v>212058</v>
      </c>
      <c r="AT15" s="62">
        <v>179519</v>
      </c>
      <c r="AU15" s="62">
        <v>161128</v>
      </c>
      <c r="AV15" s="62">
        <v>128513</v>
      </c>
      <c r="AW15" s="62">
        <v>114501</v>
      </c>
      <c r="AX15" s="62">
        <v>76220</v>
      </c>
      <c r="AY15" s="62">
        <v>70591</v>
      </c>
      <c r="AZ15" s="62">
        <v>41216</v>
      </c>
      <c r="BA15" s="62">
        <v>41887</v>
      </c>
      <c r="BB15" s="62">
        <v>22470</v>
      </c>
      <c r="BC15" s="62">
        <v>23965</v>
      </c>
      <c r="BD15" s="62">
        <v>11712</v>
      </c>
      <c r="BE15" s="62">
        <v>9088</v>
      </c>
    </row>
    <row r="16" spans="1:57" x14ac:dyDescent="0.25">
      <c r="A16" s="61" t="s">
        <v>638</v>
      </c>
      <c r="B16" s="61" t="s">
        <v>1584</v>
      </c>
      <c r="C16" s="61" t="s">
        <v>1586</v>
      </c>
      <c r="D16" s="86">
        <v>1242540</v>
      </c>
      <c r="E16" s="62">
        <v>1340083</v>
      </c>
      <c r="F16" s="62">
        <v>2582623</v>
      </c>
      <c r="G16" s="62">
        <v>143618</v>
      </c>
      <c r="H16" s="62">
        <v>139806</v>
      </c>
      <c r="I16" s="62">
        <v>157181</v>
      </c>
      <c r="J16" s="62">
        <v>151543</v>
      </c>
      <c r="K16" s="62">
        <v>133023</v>
      </c>
      <c r="L16" s="62">
        <v>111422</v>
      </c>
      <c r="M16" s="62">
        <v>90708</v>
      </c>
      <c r="N16" s="62">
        <v>79053</v>
      </c>
      <c r="O16" s="62">
        <v>59508</v>
      </c>
      <c r="P16" s="62">
        <v>50907</v>
      </c>
      <c r="Q16" s="62">
        <v>35203</v>
      </c>
      <c r="R16" s="62">
        <v>31536</v>
      </c>
      <c r="S16" s="62">
        <v>21191</v>
      </c>
      <c r="T16" s="62">
        <v>17983</v>
      </c>
      <c r="U16" s="62">
        <v>9041</v>
      </c>
      <c r="V16" s="62">
        <v>6609</v>
      </c>
      <c r="W16" s="62">
        <v>4208</v>
      </c>
      <c r="X16" s="62">
        <v>152398</v>
      </c>
      <c r="Y16" s="62">
        <v>146016</v>
      </c>
      <c r="Z16" s="62">
        <v>152140</v>
      </c>
      <c r="AA16" s="62">
        <v>153534</v>
      </c>
      <c r="AB16" s="62">
        <v>150595</v>
      </c>
      <c r="AC16" s="62">
        <v>127925</v>
      </c>
      <c r="AD16" s="62">
        <v>106609</v>
      </c>
      <c r="AE16" s="62">
        <v>88888</v>
      </c>
      <c r="AF16" s="62">
        <v>71533</v>
      </c>
      <c r="AG16" s="62">
        <v>59314</v>
      </c>
      <c r="AH16" s="62">
        <v>41066</v>
      </c>
      <c r="AI16" s="62">
        <v>33737</v>
      </c>
      <c r="AJ16" s="62">
        <v>21583</v>
      </c>
      <c r="AK16" s="62">
        <v>16362</v>
      </c>
      <c r="AL16" s="62">
        <v>9295</v>
      </c>
      <c r="AM16" s="62">
        <v>5664</v>
      </c>
      <c r="AN16" s="62">
        <v>3424</v>
      </c>
      <c r="AO16" s="62">
        <v>296016</v>
      </c>
      <c r="AP16" s="62">
        <v>285822</v>
      </c>
      <c r="AQ16" s="62">
        <v>309321</v>
      </c>
      <c r="AR16" s="62">
        <v>305077</v>
      </c>
      <c r="AS16" s="62">
        <v>283618</v>
      </c>
      <c r="AT16" s="62">
        <v>239347</v>
      </c>
      <c r="AU16" s="62">
        <v>197317</v>
      </c>
      <c r="AV16" s="62">
        <v>167941</v>
      </c>
      <c r="AW16" s="62">
        <v>131041</v>
      </c>
      <c r="AX16" s="62">
        <v>110221</v>
      </c>
      <c r="AY16" s="62">
        <v>76269</v>
      </c>
      <c r="AZ16" s="62">
        <v>65273</v>
      </c>
      <c r="BA16" s="62">
        <v>42774</v>
      </c>
      <c r="BB16" s="62">
        <v>34345</v>
      </c>
      <c r="BC16" s="62">
        <v>18336</v>
      </c>
      <c r="BD16" s="62">
        <v>12273</v>
      </c>
      <c r="BE16" s="62">
        <v>7632</v>
      </c>
    </row>
    <row r="17" spans="1:57" x14ac:dyDescent="0.25">
      <c r="A17" s="61" t="s">
        <v>395</v>
      </c>
      <c r="B17" s="61" t="s">
        <v>396</v>
      </c>
      <c r="C17" s="61" t="s">
        <v>1310</v>
      </c>
      <c r="D17" s="86">
        <v>1266582</v>
      </c>
      <c r="E17" s="62">
        <v>1306181</v>
      </c>
      <c r="F17" s="62">
        <v>2572763</v>
      </c>
      <c r="G17" s="62">
        <v>254260</v>
      </c>
      <c r="H17" s="62">
        <v>200436</v>
      </c>
      <c r="I17" s="62">
        <v>152304</v>
      </c>
      <c r="J17" s="62">
        <v>135153</v>
      </c>
      <c r="K17" s="62">
        <v>111698</v>
      </c>
      <c r="L17" s="62">
        <v>92467</v>
      </c>
      <c r="M17" s="62">
        <v>77009</v>
      </c>
      <c r="N17" s="62">
        <v>57724</v>
      </c>
      <c r="O17" s="62">
        <v>51564</v>
      </c>
      <c r="P17" s="62">
        <v>32498</v>
      </c>
      <c r="Q17" s="62">
        <v>32044</v>
      </c>
      <c r="R17" s="62">
        <v>18241</v>
      </c>
      <c r="S17" s="62">
        <v>19490</v>
      </c>
      <c r="T17" s="62">
        <v>10237</v>
      </c>
      <c r="U17" s="62">
        <v>11279</v>
      </c>
      <c r="V17" s="62">
        <v>5110</v>
      </c>
      <c r="W17" s="62">
        <v>5068</v>
      </c>
      <c r="X17" s="62">
        <v>272894</v>
      </c>
      <c r="Y17" s="62">
        <v>213611</v>
      </c>
      <c r="Z17" s="62">
        <v>166054</v>
      </c>
      <c r="AA17" s="62">
        <v>131909</v>
      </c>
      <c r="AB17" s="62">
        <v>93601</v>
      </c>
      <c r="AC17" s="62">
        <v>84420</v>
      </c>
      <c r="AD17" s="62">
        <v>79230</v>
      </c>
      <c r="AE17" s="62">
        <v>64547</v>
      </c>
      <c r="AF17" s="62">
        <v>55165</v>
      </c>
      <c r="AG17" s="62">
        <v>37854</v>
      </c>
      <c r="AH17" s="62">
        <v>35221</v>
      </c>
      <c r="AI17" s="62">
        <v>20216</v>
      </c>
      <c r="AJ17" s="62">
        <v>19951</v>
      </c>
      <c r="AK17" s="62">
        <v>10021</v>
      </c>
      <c r="AL17" s="62">
        <v>11450</v>
      </c>
      <c r="AM17" s="62">
        <v>5131</v>
      </c>
      <c r="AN17" s="62">
        <v>4906</v>
      </c>
      <c r="AO17" s="62">
        <v>527154</v>
      </c>
      <c r="AP17" s="62">
        <v>414047</v>
      </c>
      <c r="AQ17" s="62">
        <v>318358</v>
      </c>
      <c r="AR17" s="62">
        <v>267062</v>
      </c>
      <c r="AS17" s="62">
        <v>205299</v>
      </c>
      <c r="AT17" s="62">
        <v>176887</v>
      </c>
      <c r="AU17" s="62">
        <v>156239</v>
      </c>
      <c r="AV17" s="62">
        <v>122271</v>
      </c>
      <c r="AW17" s="62">
        <v>106729</v>
      </c>
      <c r="AX17" s="62">
        <v>70352</v>
      </c>
      <c r="AY17" s="62">
        <v>67265</v>
      </c>
      <c r="AZ17" s="62">
        <v>38457</v>
      </c>
      <c r="BA17" s="62">
        <v>39441</v>
      </c>
      <c r="BB17" s="62">
        <v>20258</v>
      </c>
      <c r="BC17" s="62">
        <v>22729</v>
      </c>
      <c r="BD17" s="62">
        <v>10241</v>
      </c>
      <c r="BE17" s="62">
        <v>9974</v>
      </c>
    </row>
    <row r="18" spans="1:57" x14ac:dyDescent="0.25">
      <c r="A18" s="61" t="s">
        <v>483</v>
      </c>
      <c r="B18" s="61" t="s">
        <v>488</v>
      </c>
      <c r="C18" s="61" t="s">
        <v>1230</v>
      </c>
      <c r="D18" s="86">
        <v>1148528</v>
      </c>
      <c r="E18" s="62">
        <v>1331630</v>
      </c>
      <c r="F18" s="62">
        <v>2480158</v>
      </c>
      <c r="G18" s="62">
        <v>132965</v>
      </c>
      <c r="H18" s="62">
        <v>112091</v>
      </c>
      <c r="I18" s="62">
        <v>120677</v>
      </c>
      <c r="J18" s="62">
        <v>123738</v>
      </c>
      <c r="K18" s="62">
        <v>131681</v>
      </c>
      <c r="L18" s="62">
        <v>116399</v>
      </c>
      <c r="M18" s="62">
        <v>90452</v>
      </c>
      <c r="N18" s="62">
        <v>78470</v>
      </c>
      <c r="O18" s="62">
        <v>58956</v>
      </c>
      <c r="P18" s="62">
        <v>49757</v>
      </c>
      <c r="Q18" s="62">
        <v>34325</v>
      </c>
      <c r="R18" s="62">
        <v>35365</v>
      </c>
      <c r="S18" s="62">
        <v>20713</v>
      </c>
      <c r="T18" s="62">
        <v>19780</v>
      </c>
      <c r="U18" s="62">
        <v>10696</v>
      </c>
      <c r="V18" s="62">
        <v>8231</v>
      </c>
      <c r="W18" s="62">
        <v>4232</v>
      </c>
      <c r="X18" s="62">
        <v>134481</v>
      </c>
      <c r="Y18" s="62">
        <v>108581</v>
      </c>
      <c r="Z18" s="62">
        <v>103290</v>
      </c>
      <c r="AA18" s="62">
        <v>116548</v>
      </c>
      <c r="AB18" s="62">
        <v>175028</v>
      </c>
      <c r="AC18" s="62">
        <v>180075</v>
      </c>
      <c r="AD18" s="62">
        <v>139464</v>
      </c>
      <c r="AE18" s="62">
        <v>114724</v>
      </c>
      <c r="AF18" s="62">
        <v>75524</v>
      </c>
      <c r="AG18" s="62">
        <v>63142</v>
      </c>
      <c r="AH18" s="62">
        <v>37513</v>
      </c>
      <c r="AI18" s="62">
        <v>36463</v>
      </c>
      <c r="AJ18" s="62">
        <v>16278</v>
      </c>
      <c r="AK18" s="62">
        <v>16299</v>
      </c>
      <c r="AL18" s="62">
        <v>6819</v>
      </c>
      <c r="AM18" s="62">
        <v>5230</v>
      </c>
      <c r="AN18" s="62">
        <v>2171</v>
      </c>
      <c r="AO18" s="62">
        <v>267446</v>
      </c>
      <c r="AP18" s="62">
        <v>220672</v>
      </c>
      <c r="AQ18" s="62">
        <v>223967</v>
      </c>
      <c r="AR18" s="62">
        <v>240286</v>
      </c>
      <c r="AS18" s="62">
        <v>306709</v>
      </c>
      <c r="AT18" s="62">
        <v>296474</v>
      </c>
      <c r="AU18" s="62">
        <v>229916</v>
      </c>
      <c r="AV18" s="62">
        <v>193194</v>
      </c>
      <c r="AW18" s="62">
        <v>134480</v>
      </c>
      <c r="AX18" s="62">
        <v>112899</v>
      </c>
      <c r="AY18" s="62">
        <v>71838</v>
      </c>
      <c r="AZ18" s="62">
        <v>71828</v>
      </c>
      <c r="BA18" s="62">
        <v>36991</v>
      </c>
      <c r="BB18" s="62">
        <v>36079</v>
      </c>
      <c r="BC18" s="62">
        <v>17515</v>
      </c>
      <c r="BD18" s="62">
        <v>13461</v>
      </c>
      <c r="BE18" s="62">
        <v>6403</v>
      </c>
    </row>
    <row r="19" spans="1:57" x14ac:dyDescent="0.25">
      <c r="A19" s="61" t="s">
        <v>538</v>
      </c>
      <c r="B19" s="61" t="s">
        <v>539</v>
      </c>
      <c r="C19" s="61" t="s">
        <v>1034</v>
      </c>
      <c r="D19" s="86">
        <v>1235268</v>
      </c>
      <c r="E19" s="62">
        <v>1225947</v>
      </c>
      <c r="F19" s="62">
        <v>2461215</v>
      </c>
      <c r="G19" s="62">
        <v>176192</v>
      </c>
      <c r="H19" s="62">
        <v>149641</v>
      </c>
      <c r="I19" s="62">
        <v>141786</v>
      </c>
      <c r="J19" s="62">
        <v>115135</v>
      </c>
      <c r="K19" s="62">
        <v>106407</v>
      </c>
      <c r="L19" s="62">
        <v>99705</v>
      </c>
      <c r="M19" s="62">
        <v>88183</v>
      </c>
      <c r="N19" s="62">
        <v>80625</v>
      </c>
      <c r="O19" s="62">
        <v>61512</v>
      </c>
      <c r="P19" s="62">
        <v>50818</v>
      </c>
      <c r="Q19" s="62">
        <v>38272</v>
      </c>
      <c r="R19" s="62">
        <v>37563</v>
      </c>
      <c r="S19" s="62">
        <v>26840</v>
      </c>
      <c r="T19" s="62">
        <v>27291</v>
      </c>
      <c r="U19" s="62">
        <v>16436</v>
      </c>
      <c r="V19" s="62">
        <v>11868</v>
      </c>
      <c r="W19" s="62">
        <v>6994</v>
      </c>
      <c r="X19" s="62">
        <v>175435</v>
      </c>
      <c r="Y19" s="62">
        <v>149474</v>
      </c>
      <c r="Z19" s="62">
        <v>135823</v>
      </c>
      <c r="AA19" s="62">
        <v>119802</v>
      </c>
      <c r="AB19" s="62">
        <v>115810</v>
      </c>
      <c r="AC19" s="62">
        <v>106290</v>
      </c>
      <c r="AD19" s="62">
        <v>92758</v>
      </c>
      <c r="AE19" s="62">
        <v>87211</v>
      </c>
      <c r="AF19" s="62">
        <v>64582</v>
      </c>
      <c r="AG19" s="62">
        <v>55497</v>
      </c>
      <c r="AH19" s="62">
        <v>35488</v>
      </c>
      <c r="AI19" s="62">
        <v>34251</v>
      </c>
      <c r="AJ19" s="62">
        <v>18529</v>
      </c>
      <c r="AK19" s="62">
        <v>17306</v>
      </c>
      <c r="AL19" s="62">
        <v>8867</v>
      </c>
      <c r="AM19" s="62">
        <v>5939</v>
      </c>
      <c r="AN19" s="62">
        <v>2885</v>
      </c>
      <c r="AO19" s="62">
        <v>351627</v>
      </c>
      <c r="AP19" s="62">
        <v>299115</v>
      </c>
      <c r="AQ19" s="62">
        <v>277609</v>
      </c>
      <c r="AR19" s="62">
        <v>234937</v>
      </c>
      <c r="AS19" s="62">
        <v>222217</v>
      </c>
      <c r="AT19" s="62">
        <v>205995</v>
      </c>
      <c r="AU19" s="62">
        <v>180941</v>
      </c>
      <c r="AV19" s="62">
        <v>167836</v>
      </c>
      <c r="AW19" s="62">
        <v>126094</v>
      </c>
      <c r="AX19" s="62">
        <v>106315</v>
      </c>
      <c r="AY19" s="62">
        <v>73760</v>
      </c>
      <c r="AZ19" s="62">
        <v>71814</v>
      </c>
      <c r="BA19" s="62">
        <v>45369</v>
      </c>
      <c r="BB19" s="62">
        <v>44597</v>
      </c>
      <c r="BC19" s="62">
        <v>25303</v>
      </c>
      <c r="BD19" s="62">
        <v>17807</v>
      </c>
      <c r="BE19" s="62">
        <v>9879</v>
      </c>
    </row>
    <row r="20" spans="1:57" x14ac:dyDescent="0.25">
      <c r="A20" s="61" t="s">
        <v>90</v>
      </c>
      <c r="B20" s="61" t="s">
        <v>91</v>
      </c>
      <c r="C20" s="61" t="s">
        <v>1186</v>
      </c>
      <c r="D20" s="86">
        <v>1200773</v>
      </c>
      <c r="E20" s="62">
        <v>1244572</v>
      </c>
      <c r="F20" s="62">
        <v>2445345</v>
      </c>
      <c r="G20" s="62">
        <v>230561</v>
      </c>
      <c r="H20" s="62">
        <v>184323</v>
      </c>
      <c r="I20" s="62">
        <v>150062</v>
      </c>
      <c r="J20" s="62">
        <v>133084</v>
      </c>
      <c r="K20" s="62">
        <v>105786</v>
      </c>
      <c r="L20" s="62">
        <v>86235</v>
      </c>
      <c r="M20" s="62">
        <v>71214</v>
      </c>
      <c r="N20" s="62">
        <v>56315</v>
      </c>
      <c r="O20" s="62">
        <v>48044</v>
      </c>
      <c r="P20" s="62">
        <v>33224</v>
      </c>
      <c r="Q20" s="62">
        <v>29746</v>
      </c>
      <c r="R20" s="62">
        <v>20628</v>
      </c>
      <c r="S20" s="62">
        <v>17914</v>
      </c>
      <c r="T20" s="62">
        <v>11945</v>
      </c>
      <c r="U20" s="62">
        <v>10869</v>
      </c>
      <c r="V20" s="62">
        <v>6047</v>
      </c>
      <c r="W20" s="62">
        <v>4776</v>
      </c>
      <c r="X20" s="62">
        <v>243732</v>
      </c>
      <c r="Y20" s="62">
        <v>194375</v>
      </c>
      <c r="Z20" s="62">
        <v>161165</v>
      </c>
      <c r="AA20" s="62">
        <v>133957</v>
      </c>
      <c r="AB20" s="62">
        <v>98042</v>
      </c>
      <c r="AC20" s="62">
        <v>83869</v>
      </c>
      <c r="AD20" s="62">
        <v>73102</v>
      </c>
      <c r="AE20" s="62">
        <v>62063</v>
      </c>
      <c r="AF20" s="62">
        <v>51161</v>
      </c>
      <c r="AG20" s="62">
        <v>38730</v>
      </c>
      <c r="AH20" s="62">
        <v>30751</v>
      </c>
      <c r="AI20" s="62">
        <v>23598</v>
      </c>
      <c r="AJ20" s="62">
        <v>16829</v>
      </c>
      <c r="AK20" s="62">
        <v>12875</v>
      </c>
      <c r="AL20" s="62">
        <v>9835</v>
      </c>
      <c r="AM20" s="62">
        <v>6448</v>
      </c>
      <c r="AN20" s="62">
        <v>4040</v>
      </c>
      <c r="AO20" s="62">
        <v>474293</v>
      </c>
      <c r="AP20" s="62">
        <v>378698</v>
      </c>
      <c r="AQ20" s="62">
        <v>311227</v>
      </c>
      <c r="AR20" s="62">
        <v>267041</v>
      </c>
      <c r="AS20" s="62">
        <v>203828</v>
      </c>
      <c r="AT20" s="62">
        <v>170104</v>
      </c>
      <c r="AU20" s="62">
        <v>144316</v>
      </c>
      <c r="AV20" s="62">
        <v>118378</v>
      </c>
      <c r="AW20" s="62">
        <v>99205</v>
      </c>
      <c r="AX20" s="62">
        <v>71954</v>
      </c>
      <c r="AY20" s="62">
        <v>60497</v>
      </c>
      <c r="AZ20" s="62">
        <v>44226</v>
      </c>
      <c r="BA20" s="62">
        <v>34743</v>
      </c>
      <c r="BB20" s="62">
        <v>24820</v>
      </c>
      <c r="BC20" s="62">
        <v>20704</v>
      </c>
      <c r="BD20" s="62">
        <v>12495</v>
      </c>
      <c r="BE20" s="62">
        <v>8816</v>
      </c>
    </row>
    <row r="21" spans="1:57" x14ac:dyDescent="0.25">
      <c r="A21" s="61" t="s">
        <v>138</v>
      </c>
      <c r="B21" s="61" t="s">
        <v>139</v>
      </c>
      <c r="C21" s="61" t="s">
        <v>1015</v>
      </c>
      <c r="D21" s="86">
        <v>1141046</v>
      </c>
      <c r="E21" s="62">
        <v>1271144</v>
      </c>
      <c r="F21" s="62">
        <v>2412190</v>
      </c>
      <c r="G21" s="62">
        <v>214256</v>
      </c>
      <c r="H21" s="62">
        <v>180052</v>
      </c>
      <c r="I21" s="62">
        <v>131240</v>
      </c>
      <c r="J21" s="62">
        <v>120691</v>
      </c>
      <c r="K21" s="62">
        <v>106025</v>
      </c>
      <c r="L21" s="62">
        <v>84307</v>
      </c>
      <c r="M21" s="62">
        <v>76649</v>
      </c>
      <c r="N21" s="62">
        <v>53608</v>
      </c>
      <c r="O21" s="62">
        <v>51083</v>
      </c>
      <c r="P21" s="62">
        <v>29322</v>
      </c>
      <c r="Q21" s="62">
        <v>30996</v>
      </c>
      <c r="R21" s="62">
        <v>16084</v>
      </c>
      <c r="S21" s="62">
        <v>19507</v>
      </c>
      <c r="T21" s="62">
        <v>8846</v>
      </c>
      <c r="U21" s="62">
        <v>9980</v>
      </c>
      <c r="V21" s="62">
        <v>4360</v>
      </c>
      <c r="W21" s="62">
        <v>4040</v>
      </c>
      <c r="X21" s="62">
        <v>236816</v>
      </c>
      <c r="Y21" s="62">
        <v>203172</v>
      </c>
      <c r="Z21" s="62">
        <v>151070</v>
      </c>
      <c r="AA21" s="62">
        <v>125320</v>
      </c>
      <c r="AB21" s="62">
        <v>98169</v>
      </c>
      <c r="AC21" s="62">
        <v>83928</v>
      </c>
      <c r="AD21" s="62">
        <v>84754</v>
      </c>
      <c r="AE21" s="62">
        <v>66821</v>
      </c>
      <c r="AF21" s="62">
        <v>63904</v>
      </c>
      <c r="AG21" s="62">
        <v>40652</v>
      </c>
      <c r="AH21" s="62">
        <v>39159</v>
      </c>
      <c r="AI21" s="62">
        <v>21024</v>
      </c>
      <c r="AJ21" s="62">
        <v>24843</v>
      </c>
      <c r="AK21" s="62">
        <v>11045</v>
      </c>
      <c r="AL21" s="62">
        <v>11892</v>
      </c>
      <c r="AM21" s="62">
        <v>4798</v>
      </c>
      <c r="AN21" s="62">
        <v>3777</v>
      </c>
      <c r="AO21" s="62">
        <v>451072</v>
      </c>
      <c r="AP21" s="62">
        <v>383224</v>
      </c>
      <c r="AQ21" s="62">
        <v>282310</v>
      </c>
      <c r="AR21" s="62">
        <v>246011</v>
      </c>
      <c r="AS21" s="62">
        <v>204194</v>
      </c>
      <c r="AT21" s="62">
        <v>168235</v>
      </c>
      <c r="AU21" s="62">
        <v>161403</v>
      </c>
      <c r="AV21" s="62">
        <v>120429</v>
      </c>
      <c r="AW21" s="62">
        <v>114987</v>
      </c>
      <c r="AX21" s="62">
        <v>69974</v>
      </c>
      <c r="AY21" s="62">
        <v>70155</v>
      </c>
      <c r="AZ21" s="62">
        <v>37108</v>
      </c>
      <c r="BA21" s="62">
        <v>44350</v>
      </c>
      <c r="BB21" s="62">
        <v>19891</v>
      </c>
      <c r="BC21" s="62">
        <v>21872</v>
      </c>
      <c r="BD21" s="62">
        <v>9158</v>
      </c>
      <c r="BE21" s="62">
        <v>7817</v>
      </c>
    </row>
    <row r="22" spans="1:57" x14ac:dyDescent="0.25">
      <c r="A22" s="61" t="s">
        <v>282</v>
      </c>
      <c r="B22" s="61" t="s">
        <v>284</v>
      </c>
      <c r="C22" s="61" t="s">
        <v>1810</v>
      </c>
      <c r="D22" s="86">
        <v>1178241</v>
      </c>
      <c r="E22" s="62">
        <v>1196849</v>
      </c>
      <c r="F22" s="62">
        <v>2375090</v>
      </c>
      <c r="G22" s="62">
        <v>134013</v>
      </c>
      <c r="H22" s="62">
        <v>140273</v>
      </c>
      <c r="I22" s="62">
        <v>152994</v>
      </c>
      <c r="J22" s="62">
        <v>138748</v>
      </c>
      <c r="K22" s="62">
        <v>100943</v>
      </c>
      <c r="L22" s="62">
        <v>84933</v>
      </c>
      <c r="M22" s="62">
        <v>76033</v>
      </c>
      <c r="N22" s="62">
        <v>75363</v>
      </c>
      <c r="O22" s="62">
        <v>60805</v>
      </c>
      <c r="P22" s="62">
        <v>55900</v>
      </c>
      <c r="Q22" s="62">
        <v>39858</v>
      </c>
      <c r="R22" s="62">
        <v>38567</v>
      </c>
      <c r="S22" s="62">
        <v>26233</v>
      </c>
      <c r="T22" s="62">
        <v>25239</v>
      </c>
      <c r="U22" s="62">
        <v>13426</v>
      </c>
      <c r="V22" s="62">
        <v>9937</v>
      </c>
      <c r="W22" s="62">
        <v>4976</v>
      </c>
      <c r="X22" s="62">
        <v>142471</v>
      </c>
      <c r="Y22" s="62">
        <v>150233</v>
      </c>
      <c r="Z22" s="62">
        <v>160319</v>
      </c>
      <c r="AA22" s="62">
        <v>152187</v>
      </c>
      <c r="AB22" s="62">
        <v>115421</v>
      </c>
      <c r="AC22" s="62">
        <v>84699</v>
      </c>
      <c r="AD22" s="62">
        <v>69080</v>
      </c>
      <c r="AE22" s="62">
        <v>62950</v>
      </c>
      <c r="AF22" s="62">
        <v>59160</v>
      </c>
      <c r="AG22" s="62">
        <v>52562</v>
      </c>
      <c r="AH22" s="62">
        <v>41246</v>
      </c>
      <c r="AI22" s="62">
        <v>34423</v>
      </c>
      <c r="AJ22" s="62">
        <v>25133</v>
      </c>
      <c r="AK22" s="62">
        <v>20479</v>
      </c>
      <c r="AL22" s="62">
        <v>12934</v>
      </c>
      <c r="AM22" s="62">
        <v>8875</v>
      </c>
      <c r="AN22" s="62">
        <v>4677</v>
      </c>
      <c r="AO22" s="62">
        <v>276484</v>
      </c>
      <c r="AP22" s="62">
        <v>290506</v>
      </c>
      <c r="AQ22" s="62">
        <v>313313</v>
      </c>
      <c r="AR22" s="62">
        <v>290935</v>
      </c>
      <c r="AS22" s="62">
        <v>216364</v>
      </c>
      <c r="AT22" s="62">
        <v>169632</v>
      </c>
      <c r="AU22" s="62">
        <v>145113</v>
      </c>
      <c r="AV22" s="62">
        <v>138313</v>
      </c>
      <c r="AW22" s="62">
        <v>119965</v>
      </c>
      <c r="AX22" s="62">
        <v>108462</v>
      </c>
      <c r="AY22" s="62">
        <v>81104</v>
      </c>
      <c r="AZ22" s="62">
        <v>72990</v>
      </c>
      <c r="BA22" s="62">
        <v>51366</v>
      </c>
      <c r="BB22" s="62">
        <v>45718</v>
      </c>
      <c r="BC22" s="62">
        <v>26360</v>
      </c>
      <c r="BD22" s="62">
        <v>18812</v>
      </c>
      <c r="BE22" s="62">
        <v>9653</v>
      </c>
    </row>
    <row r="23" spans="1:57" x14ac:dyDescent="0.25">
      <c r="A23" s="61" t="s">
        <v>182</v>
      </c>
      <c r="B23" s="61" t="s">
        <v>187</v>
      </c>
      <c r="C23" s="61" t="s">
        <v>1623</v>
      </c>
      <c r="D23" s="86">
        <v>1163011</v>
      </c>
      <c r="E23" s="62">
        <v>1176271</v>
      </c>
      <c r="F23" s="62">
        <v>2339282</v>
      </c>
      <c r="G23" s="62">
        <v>145808</v>
      </c>
      <c r="H23" s="62">
        <v>144225</v>
      </c>
      <c r="I23" s="62">
        <v>146670</v>
      </c>
      <c r="J23" s="62">
        <v>131824</v>
      </c>
      <c r="K23" s="62">
        <v>104895</v>
      </c>
      <c r="L23" s="62">
        <v>86948</v>
      </c>
      <c r="M23" s="62">
        <v>76117</v>
      </c>
      <c r="N23" s="62">
        <v>72827</v>
      </c>
      <c r="O23" s="62">
        <v>57742</v>
      </c>
      <c r="P23" s="62">
        <v>52728</v>
      </c>
      <c r="Q23" s="62">
        <v>36401</v>
      </c>
      <c r="R23" s="62">
        <v>36765</v>
      </c>
      <c r="S23" s="62">
        <v>21131</v>
      </c>
      <c r="T23" s="62">
        <v>19648</v>
      </c>
      <c r="U23" s="62">
        <v>13016</v>
      </c>
      <c r="V23" s="62">
        <v>9853</v>
      </c>
      <c r="W23" s="62">
        <v>6413</v>
      </c>
      <c r="X23" s="62">
        <v>152393</v>
      </c>
      <c r="Y23" s="62">
        <v>151100</v>
      </c>
      <c r="Z23" s="62">
        <v>150746</v>
      </c>
      <c r="AA23" s="62">
        <v>140602</v>
      </c>
      <c r="AB23" s="62">
        <v>118682</v>
      </c>
      <c r="AC23" s="62">
        <v>90787</v>
      </c>
      <c r="AD23" s="62">
        <v>72614</v>
      </c>
      <c r="AE23" s="62">
        <v>65071</v>
      </c>
      <c r="AF23" s="62">
        <v>56206</v>
      </c>
      <c r="AG23" s="62">
        <v>49604</v>
      </c>
      <c r="AH23" s="62">
        <v>37112</v>
      </c>
      <c r="AI23" s="62">
        <v>31491</v>
      </c>
      <c r="AJ23" s="62">
        <v>20077</v>
      </c>
      <c r="AK23" s="62">
        <v>17754</v>
      </c>
      <c r="AL23" s="62">
        <v>9921</v>
      </c>
      <c r="AM23" s="62">
        <v>8057</v>
      </c>
      <c r="AN23" s="62">
        <v>4054</v>
      </c>
      <c r="AO23" s="62">
        <v>298201</v>
      </c>
      <c r="AP23" s="62">
        <v>295325</v>
      </c>
      <c r="AQ23" s="62">
        <v>297416</v>
      </c>
      <c r="AR23" s="62">
        <v>272426</v>
      </c>
      <c r="AS23" s="62">
        <v>223577</v>
      </c>
      <c r="AT23" s="62">
        <v>177735</v>
      </c>
      <c r="AU23" s="62">
        <v>148731</v>
      </c>
      <c r="AV23" s="62">
        <v>137898</v>
      </c>
      <c r="AW23" s="62">
        <v>113948</v>
      </c>
      <c r="AX23" s="62">
        <v>102332</v>
      </c>
      <c r="AY23" s="62">
        <v>73513</v>
      </c>
      <c r="AZ23" s="62">
        <v>68256</v>
      </c>
      <c r="BA23" s="62">
        <v>41208</v>
      </c>
      <c r="BB23" s="62">
        <v>37402</v>
      </c>
      <c r="BC23" s="62">
        <v>22937</v>
      </c>
      <c r="BD23" s="62">
        <v>17910</v>
      </c>
      <c r="BE23" s="62">
        <v>10467</v>
      </c>
    </row>
    <row r="24" spans="1:57" x14ac:dyDescent="0.25">
      <c r="A24" s="61" t="s">
        <v>305</v>
      </c>
      <c r="B24" s="61" t="s">
        <v>307</v>
      </c>
      <c r="C24" s="61" t="s">
        <v>1291</v>
      </c>
      <c r="D24" s="86">
        <v>1158511</v>
      </c>
      <c r="E24" s="62">
        <v>1179614</v>
      </c>
      <c r="F24" s="62">
        <v>2338125</v>
      </c>
      <c r="G24" s="62">
        <v>223881</v>
      </c>
      <c r="H24" s="62">
        <v>179202</v>
      </c>
      <c r="I24" s="62">
        <v>135496</v>
      </c>
      <c r="J24" s="62">
        <v>118007</v>
      </c>
      <c r="K24" s="62">
        <v>101120</v>
      </c>
      <c r="L24" s="62">
        <v>84848</v>
      </c>
      <c r="M24" s="62">
        <v>75631</v>
      </c>
      <c r="N24" s="62">
        <v>55052</v>
      </c>
      <c r="O24" s="62">
        <v>51850</v>
      </c>
      <c r="P24" s="62">
        <v>31613</v>
      </c>
      <c r="Q24" s="62">
        <v>32989</v>
      </c>
      <c r="R24" s="62">
        <v>16564</v>
      </c>
      <c r="S24" s="62">
        <v>20645</v>
      </c>
      <c r="T24" s="62">
        <v>9315</v>
      </c>
      <c r="U24" s="62">
        <v>12300</v>
      </c>
      <c r="V24" s="62">
        <v>4713</v>
      </c>
      <c r="W24" s="62">
        <v>5285</v>
      </c>
      <c r="X24" s="62">
        <v>240408</v>
      </c>
      <c r="Y24" s="62">
        <v>189192</v>
      </c>
      <c r="Z24" s="62">
        <v>142468</v>
      </c>
      <c r="AA24" s="62">
        <v>116082</v>
      </c>
      <c r="AB24" s="62">
        <v>85055</v>
      </c>
      <c r="AC24" s="62">
        <v>73562</v>
      </c>
      <c r="AD24" s="62">
        <v>74617</v>
      </c>
      <c r="AE24" s="62">
        <v>59270</v>
      </c>
      <c r="AF24" s="62">
        <v>55788</v>
      </c>
      <c r="AG24" s="62">
        <v>35746</v>
      </c>
      <c r="AH24" s="62">
        <v>36932</v>
      </c>
      <c r="AI24" s="62">
        <v>17022</v>
      </c>
      <c r="AJ24" s="62">
        <v>21445</v>
      </c>
      <c r="AK24" s="62">
        <v>8733</v>
      </c>
      <c r="AL24" s="62">
        <v>13493</v>
      </c>
      <c r="AM24" s="62">
        <v>4526</v>
      </c>
      <c r="AN24" s="62">
        <v>5275</v>
      </c>
      <c r="AO24" s="62">
        <v>464289</v>
      </c>
      <c r="AP24" s="62">
        <v>368394</v>
      </c>
      <c r="AQ24" s="62">
        <v>277964</v>
      </c>
      <c r="AR24" s="62">
        <v>234089</v>
      </c>
      <c r="AS24" s="62">
        <v>186175</v>
      </c>
      <c r="AT24" s="62">
        <v>158410</v>
      </c>
      <c r="AU24" s="62">
        <v>150248</v>
      </c>
      <c r="AV24" s="62">
        <v>114322</v>
      </c>
      <c r="AW24" s="62">
        <v>107638</v>
      </c>
      <c r="AX24" s="62">
        <v>67359</v>
      </c>
      <c r="AY24" s="62">
        <v>69921</v>
      </c>
      <c r="AZ24" s="62">
        <v>33586</v>
      </c>
      <c r="BA24" s="62">
        <v>42090</v>
      </c>
      <c r="BB24" s="62">
        <v>18048</v>
      </c>
      <c r="BC24" s="62">
        <v>25793</v>
      </c>
      <c r="BD24" s="62">
        <v>9239</v>
      </c>
      <c r="BE24" s="62">
        <v>10560</v>
      </c>
    </row>
    <row r="25" spans="1:57" x14ac:dyDescent="0.25">
      <c r="A25" s="61" t="s">
        <v>138</v>
      </c>
      <c r="B25" s="61" t="s">
        <v>141</v>
      </c>
      <c r="C25" s="61" t="s">
        <v>1325</v>
      </c>
      <c r="D25" s="86">
        <v>1104650</v>
      </c>
      <c r="E25" s="62">
        <v>1189577</v>
      </c>
      <c r="F25" s="62">
        <v>2294227</v>
      </c>
      <c r="G25" s="62">
        <v>209960</v>
      </c>
      <c r="H25" s="62">
        <v>174191</v>
      </c>
      <c r="I25" s="62">
        <v>130097</v>
      </c>
      <c r="J25" s="62">
        <v>111039</v>
      </c>
      <c r="K25" s="62">
        <v>99447</v>
      </c>
      <c r="L25" s="62">
        <v>79273</v>
      </c>
      <c r="M25" s="62">
        <v>70498</v>
      </c>
      <c r="N25" s="62">
        <v>50927</v>
      </c>
      <c r="O25" s="62">
        <v>49776</v>
      </c>
      <c r="P25" s="62">
        <v>29396</v>
      </c>
      <c r="Q25" s="62">
        <v>31272</v>
      </c>
      <c r="R25" s="62">
        <v>17070</v>
      </c>
      <c r="S25" s="62">
        <v>21027</v>
      </c>
      <c r="T25" s="62">
        <v>9862</v>
      </c>
      <c r="U25" s="62">
        <v>11518</v>
      </c>
      <c r="V25" s="62">
        <v>4807</v>
      </c>
      <c r="W25" s="62">
        <v>4490</v>
      </c>
      <c r="X25" s="62">
        <v>222875</v>
      </c>
      <c r="Y25" s="62">
        <v>186974</v>
      </c>
      <c r="Z25" s="62">
        <v>144530</v>
      </c>
      <c r="AA25" s="62">
        <v>115683</v>
      </c>
      <c r="AB25" s="62">
        <v>94860</v>
      </c>
      <c r="AC25" s="62">
        <v>83539</v>
      </c>
      <c r="AD25" s="62">
        <v>75684</v>
      </c>
      <c r="AE25" s="62">
        <v>60547</v>
      </c>
      <c r="AF25" s="62">
        <v>56817</v>
      </c>
      <c r="AG25" s="62">
        <v>39012</v>
      </c>
      <c r="AH25" s="62">
        <v>34816</v>
      </c>
      <c r="AI25" s="62">
        <v>22981</v>
      </c>
      <c r="AJ25" s="62">
        <v>21397</v>
      </c>
      <c r="AK25" s="62">
        <v>11235</v>
      </c>
      <c r="AL25" s="62">
        <v>10467</v>
      </c>
      <c r="AM25" s="62">
        <v>4557</v>
      </c>
      <c r="AN25" s="62">
        <v>3603</v>
      </c>
      <c r="AO25" s="62">
        <v>432835</v>
      </c>
      <c r="AP25" s="62">
        <v>361165</v>
      </c>
      <c r="AQ25" s="62">
        <v>274627</v>
      </c>
      <c r="AR25" s="62">
        <v>226722</v>
      </c>
      <c r="AS25" s="62">
        <v>194307</v>
      </c>
      <c r="AT25" s="62">
        <v>162812</v>
      </c>
      <c r="AU25" s="62">
        <v>146182</v>
      </c>
      <c r="AV25" s="62">
        <v>111474</v>
      </c>
      <c r="AW25" s="62">
        <v>106593</v>
      </c>
      <c r="AX25" s="62">
        <v>68408</v>
      </c>
      <c r="AY25" s="62">
        <v>66088</v>
      </c>
      <c r="AZ25" s="62">
        <v>40051</v>
      </c>
      <c r="BA25" s="62">
        <v>42424</v>
      </c>
      <c r="BB25" s="62">
        <v>21097</v>
      </c>
      <c r="BC25" s="62">
        <v>21985</v>
      </c>
      <c r="BD25" s="62">
        <v>9364</v>
      </c>
      <c r="BE25" s="62">
        <v>8093</v>
      </c>
    </row>
    <row r="26" spans="1:57" x14ac:dyDescent="0.25">
      <c r="A26" s="61" t="s">
        <v>90</v>
      </c>
      <c r="B26" s="61" t="s">
        <v>1473</v>
      </c>
      <c r="C26" s="61" t="s">
        <v>1475</v>
      </c>
      <c r="D26" s="86">
        <v>1102253</v>
      </c>
      <c r="E26" s="62">
        <v>1150685</v>
      </c>
      <c r="F26" s="62">
        <v>2252938</v>
      </c>
      <c r="G26" s="62">
        <v>220404</v>
      </c>
      <c r="H26" s="62">
        <v>173965</v>
      </c>
      <c r="I26" s="62">
        <v>134890</v>
      </c>
      <c r="J26" s="62">
        <v>116001</v>
      </c>
      <c r="K26" s="62">
        <v>94230</v>
      </c>
      <c r="L26" s="62">
        <v>79001</v>
      </c>
      <c r="M26" s="62">
        <v>66764</v>
      </c>
      <c r="N26" s="62">
        <v>51180</v>
      </c>
      <c r="O26" s="62">
        <v>44810</v>
      </c>
      <c r="P26" s="62">
        <v>30271</v>
      </c>
      <c r="Q26" s="62">
        <v>28665</v>
      </c>
      <c r="R26" s="62">
        <v>16156</v>
      </c>
      <c r="S26" s="62">
        <v>17915</v>
      </c>
      <c r="T26" s="62">
        <v>9376</v>
      </c>
      <c r="U26" s="62">
        <v>9381</v>
      </c>
      <c r="V26" s="62">
        <v>5068</v>
      </c>
      <c r="W26" s="62">
        <v>4176</v>
      </c>
      <c r="X26" s="62">
        <v>233264</v>
      </c>
      <c r="Y26" s="62">
        <v>186179</v>
      </c>
      <c r="Z26" s="62">
        <v>148969</v>
      </c>
      <c r="AA26" s="62">
        <v>121485</v>
      </c>
      <c r="AB26" s="62">
        <v>85732</v>
      </c>
      <c r="AC26" s="62">
        <v>73832</v>
      </c>
      <c r="AD26" s="62">
        <v>67863</v>
      </c>
      <c r="AE26" s="62">
        <v>56469</v>
      </c>
      <c r="AF26" s="62">
        <v>48301</v>
      </c>
      <c r="AG26" s="62">
        <v>33953</v>
      </c>
      <c r="AH26" s="62">
        <v>30519</v>
      </c>
      <c r="AI26" s="62">
        <v>18119</v>
      </c>
      <c r="AJ26" s="62">
        <v>17524</v>
      </c>
      <c r="AK26" s="62">
        <v>9560</v>
      </c>
      <c r="AL26" s="62">
        <v>10057</v>
      </c>
      <c r="AM26" s="62">
        <v>5123</v>
      </c>
      <c r="AN26" s="62">
        <v>3736</v>
      </c>
      <c r="AO26" s="62">
        <v>453668</v>
      </c>
      <c r="AP26" s="62">
        <v>360144</v>
      </c>
      <c r="AQ26" s="62">
        <v>283859</v>
      </c>
      <c r="AR26" s="62">
        <v>237486</v>
      </c>
      <c r="AS26" s="62">
        <v>179962</v>
      </c>
      <c r="AT26" s="62">
        <v>152833</v>
      </c>
      <c r="AU26" s="62">
        <v>134627</v>
      </c>
      <c r="AV26" s="62">
        <v>107649</v>
      </c>
      <c r="AW26" s="62">
        <v>93111</v>
      </c>
      <c r="AX26" s="62">
        <v>64224</v>
      </c>
      <c r="AY26" s="62">
        <v>59184</v>
      </c>
      <c r="AZ26" s="62">
        <v>34275</v>
      </c>
      <c r="BA26" s="62">
        <v>35439</v>
      </c>
      <c r="BB26" s="62">
        <v>18936</v>
      </c>
      <c r="BC26" s="62">
        <v>19438</v>
      </c>
      <c r="BD26" s="62">
        <v>10191</v>
      </c>
      <c r="BE26" s="62">
        <v>7912</v>
      </c>
    </row>
    <row r="27" spans="1:57" x14ac:dyDescent="0.25">
      <c r="A27" s="61" t="s">
        <v>68</v>
      </c>
      <c r="B27" s="61" t="s">
        <v>69</v>
      </c>
      <c r="C27" s="61" t="s">
        <v>1100</v>
      </c>
      <c r="D27" s="86">
        <v>1051430</v>
      </c>
      <c r="E27" s="62">
        <v>1059326</v>
      </c>
      <c r="F27" s="62">
        <v>2110756</v>
      </c>
      <c r="G27" s="62">
        <v>112060</v>
      </c>
      <c r="H27" s="62">
        <v>118629</v>
      </c>
      <c r="I27" s="62">
        <v>135549</v>
      </c>
      <c r="J27" s="62">
        <v>130210</v>
      </c>
      <c r="K27" s="62">
        <v>98424</v>
      </c>
      <c r="L27" s="62">
        <v>78960</v>
      </c>
      <c r="M27" s="62">
        <v>68324</v>
      </c>
      <c r="N27" s="62">
        <v>66170</v>
      </c>
      <c r="O27" s="62">
        <v>53202</v>
      </c>
      <c r="P27" s="62">
        <v>49209</v>
      </c>
      <c r="Q27" s="62">
        <v>34961</v>
      </c>
      <c r="R27" s="62">
        <v>35180</v>
      </c>
      <c r="S27" s="62">
        <v>22715</v>
      </c>
      <c r="T27" s="62">
        <v>21693</v>
      </c>
      <c r="U27" s="62">
        <v>12369</v>
      </c>
      <c r="V27" s="62">
        <v>9232</v>
      </c>
      <c r="W27" s="62">
        <v>4543</v>
      </c>
      <c r="X27" s="62">
        <v>117313</v>
      </c>
      <c r="Y27" s="62">
        <v>125242</v>
      </c>
      <c r="Z27" s="62">
        <v>139468</v>
      </c>
      <c r="AA27" s="62">
        <v>134679</v>
      </c>
      <c r="AB27" s="62">
        <v>106730</v>
      </c>
      <c r="AC27" s="62">
        <v>77577</v>
      </c>
      <c r="AD27" s="62">
        <v>63318</v>
      </c>
      <c r="AE27" s="62">
        <v>56954</v>
      </c>
      <c r="AF27" s="62">
        <v>53712</v>
      </c>
      <c r="AG27" s="62">
        <v>47925</v>
      </c>
      <c r="AH27" s="62">
        <v>37747</v>
      </c>
      <c r="AI27" s="62">
        <v>32193</v>
      </c>
      <c r="AJ27" s="62">
        <v>22814</v>
      </c>
      <c r="AK27" s="62">
        <v>19490</v>
      </c>
      <c r="AL27" s="62">
        <v>11694</v>
      </c>
      <c r="AM27" s="62">
        <v>8260</v>
      </c>
      <c r="AN27" s="62">
        <v>4210</v>
      </c>
      <c r="AO27" s="62">
        <v>229373</v>
      </c>
      <c r="AP27" s="62">
        <v>243871</v>
      </c>
      <c r="AQ27" s="62">
        <v>275017</v>
      </c>
      <c r="AR27" s="62">
        <v>264889</v>
      </c>
      <c r="AS27" s="62">
        <v>205154</v>
      </c>
      <c r="AT27" s="62">
        <v>156537</v>
      </c>
      <c r="AU27" s="62">
        <v>131642</v>
      </c>
      <c r="AV27" s="62">
        <v>123124</v>
      </c>
      <c r="AW27" s="62">
        <v>106914</v>
      </c>
      <c r="AX27" s="62">
        <v>97134</v>
      </c>
      <c r="AY27" s="62">
        <v>72708</v>
      </c>
      <c r="AZ27" s="62">
        <v>67373</v>
      </c>
      <c r="BA27" s="62">
        <v>45529</v>
      </c>
      <c r="BB27" s="62">
        <v>41183</v>
      </c>
      <c r="BC27" s="62">
        <v>24063</v>
      </c>
      <c r="BD27" s="62">
        <v>17492</v>
      </c>
      <c r="BE27" s="62">
        <v>8753</v>
      </c>
    </row>
    <row r="28" spans="1:57" x14ac:dyDescent="0.25">
      <c r="A28" s="61" t="s">
        <v>512</v>
      </c>
      <c r="B28" s="61" t="s">
        <v>517</v>
      </c>
      <c r="C28" s="61" t="s">
        <v>1422</v>
      </c>
      <c r="D28" s="86">
        <v>1019485</v>
      </c>
      <c r="E28" s="62">
        <v>1068856</v>
      </c>
      <c r="F28" s="62">
        <v>2088341</v>
      </c>
      <c r="G28" s="62">
        <v>195623</v>
      </c>
      <c r="H28" s="62">
        <v>156123</v>
      </c>
      <c r="I28" s="62">
        <v>126412</v>
      </c>
      <c r="J28" s="62">
        <v>110156</v>
      </c>
      <c r="K28" s="62">
        <v>93360</v>
      </c>
      <c r="L28" s="62">
        <v>80729</v>
      </c>
      <c r="M28" s="62">
        <v>63979</v>
      </c>
      <c r="N28" s="62">
        <v>50039</v>
      </c>
      <c r="O28" s="62">
        <v>38807</v>
      </c>
      <c r="P28" s="62">
        <v>27996</v>
      </c>
      <c r="Q28" s="62">
        <v>21471</v>
      </c>
      <c r="R28" s="62">
        <v>15933</v>
      </c>
      <c r="S28" s="62">
        <v>12705</v>
      </c>
      <c r="T28" s="62">
        <v>9666</v>
      </c>
      <c r="U28" s="62">
        <v>7320</v>
      </c>
      <c r="V28" s="62">
        <v>4905</v>
      </c>
      <c r="W28" s="62">
        <v>4261</v>
      </c>
      <c r="X28" s="62">
        <v>198897</v>
      </c>
      <c r="Y28" s="62">
        <v>159732</v>
      </c>
      <c r="Z28" s="62">
        <v>130233</v>
      </c>
      <c r="AA28" s="62">
        <v>109119</v>
      </c>
      <c r="AB28" s="62">
        <v>88080</v>
      </c>
      <c r="AC28" s="62">
        <v>81173</v>
      </c>
      <c r="AD28" s="62">
        <v>71514</v>
      </c>
      <c r="AE28" s="62">
        <v>62260</v>
      </c>
      <c r="AF28" s="62">
        <v>46982</v>
      </c>
      <c r="AG28" s="62">
        <v>36676</v>
      </c>
      <c r="AH28" s="62">
        <v>26173</v>
      </c>
      <c r="AI28" s="62">
        <v>19641</v>
      </c>
      <c r="AJ28" s="62">
        <v>12686</v>
      </c>
      <c r="AK28" s="62">
        <v>9874</v>
      </c>
      <c r="AL28" s="62">
        <v>7005</v>
      </c>
      <c r="AM28" s="62">
        <v>4884</v>
      </c>
      <c r="AN28" s="62">
        <v>3927</v>
      </c>
      <c r="AO28" s="62">
        <v>394520</v>
      </c>
      <c r="AP28" s="62">
        <v>315855</v>
      </c>
      <c r="AQ28" s="62">
        <v>256645</v>
      </c>
      <c r="AR28" s="62">
        <v>219275</v>
      </c>
      <c r="AS28" s="62">
        <v>181440</v>
      </c>
      <c r="AT28" s="62">
        <v>161902</v>
      </c>
      <c r="AU28" s="62">
        <v>135493</v>
      </c>
      <c r="AV28" s="62">
        <v>112299</v>
      </c>
      <c r="AW28" s="62">
        <v>85789</v>
      </c>
      <c r="AX28" s="62">
        <v>64672</v>
      </c>
      <c r="AY28" s="62">
        <v>47644</v>
      </c>
      <c r="AZ28" s="62">
        <v>35574</v>
      </c>
      <c r="BA28" s="62">
        <v>25391</v>
      </c>
      <c r="BB28" s="62">
        <v>19540</v>
      </c>
      <c r="BC28" s="62">
        <v>14325</v>
      </c>
      <c r="BD28" s="62">
        <v>9789</v>
      </c>
      <c r="BE28" s="62">
        <v>8188</v>
      </c>
    </row>
    <row r="29" spans="1:57" x14ac:dyDescent="0.25">
      <c r="A29" s="61" t="s">
        <v>512</v>
      </c>
      <c r="B29" s="61" t="s">
        <v>513</v>
      </c>
      <c r="C29" s="61" t="s">
        <v>1088</v>
      </c>
      <c r="D29" s="86">
        <v>1015530</v>
      </c>
      <c r="E29" s="62">
        <v>1050439</v>
      </c>
      <c r="F29" s="62">
        <v>2065969</v>
      </c>
      <c r="G29" s="62">
        <v>199014</v>
      </c>
      <c r="H29" s="62">
        <v>154319</v>
      </c>
      <c r="I29" s="62">
        <v>122052</v>
      </c>
      <c r="J29" s="62">
        <v>106621</v>
      </c>
      <c r="K29" s="62">
        <v>88752</v>
      </c>
      <c r="L29" s="62">
        <v>77989</v>
      </c>
      <c r="M29" s="62">
        <v>62957</v>
      </c>
      <c r="N29" s="62">
        <v>50488</v>
      </c>
      <c r="O29" s="62">
        <v>40756</v>
      </c>
      <c r="P29" s="62">
        <v>29691</v>
      </c>
      <c r="Q29" s="62">
        <v>24265</v>
      </c>
      <c r="R29" s="62">
        <v>18654</v>
      </c>
      <c r="S29" s="62">
        <v>15009</v>
      </c>
      <c r="T29" s="62">
        <v>11431</v>
      </c>
      <c r="U29" s="62">
        <v>6548</v>
      </c>
      <c r="V29" s="62">
        <v>4199</v>
      </c>
      <c r="W29" s="62">
        <v>2785</v>
      </c>
      <c r="X29" s="62">
        <v>209842</v>
      </c>
      <c r="Y29" s="62">
        <v>164727</v>
      </c>
      <c r="Z29" s="62">
        <v>131365</v>
      </c>
      <c r="AA29" s="62">
        <v>108465</v>
      </c>
      <c r="AB29" s="62">
        <v>81493</v>
      </c>
      <c r="AC29" s="62">
        <v>71206</v>
      </c>
      <c r="AD29" s="62">
        <v>63845</v>
      </c>
      <c r="AE29" s="62">
        <v>54968</v>
      </c>
      <c r="AF29" s="62">
        <v>45008</v>
      </c>
      <c r="AG29" s="62">
        <v>34011</v>
      </c>
      <c r="AH29" s="62">
        <v>26868</v>
      </c>
      <c r="AI29" s="62">
        <v>17294</v>
      </c>
      <c r="AJ29" s="62">
        <v>15291</v>
      </c>
      <c r="AK29" s="62">
        <v>10498</v>
      </c>
      <c r="AL29" s="62">
        <v>7996</v>
      </c>
      <c r="AM29" s="62">
        <v>4158</v>
      </c>
      <c r="AN29" s="62">
        <v>3404</v>
      </c>
      <c r="AO29" s="62">
        <v>408856</v>
      </c>
      <c r="AP29" s="62">
        <v>319046</v>
      </c>
      <c r="AQ29" s="62">
        <v>253417</v>
      </c>
      <c r="AR29" s="62">
        <v>215086</v>
      </c>
      <c r="AS29" s="62">
        <v>170245</v>
      </c>
      <c r="AT29" s="62">
        <v>149195</v>
      </c>
      <c r="AU29" s="62">
        <v>126802</v>
      </c>
      <c r="AV29" s="62">
        <v>105456</v>
      </c>
      <c r="AW29" s="62">
        <v>85764</v>
      </c>
      <c r="AX29" s="62">
        <v>63702</v>
      </c>
      <c r="AY29" s="62">
        <v>51133</v>
      </c>
      <c r="AZ29" s="62">
        <v>35948</v>
      </c>
      <c r="BA29" s="62">
        <v>30300</v>
      </c>
      <c r="BB29" s="62">
        <v>21929</v>
      </c>
      <c r="BC29" s="62">
        <v>14544</v>
      </c>
      <c r="BD29" s="62">
        <v>8357</v>
      </c>
      <c r="BE29" s="62">
        <v>6189</v>
      </c>
    </row>
    <row r="30" spans="1:57" x14ac:dyDescent="0.25">
      <c r="A30" s="61" t="s">
        <v>68</v>
      </c>
      <c r="B30" s="61" t="s">
        <v>72</v>
      </c>
      <c r="C30" s="61" t="s">
        <v>1199</v>
      </c>
      <c r="D30" s="86">
        <v>998740</v>
      </c>
      <c r="E30" s="62">
        <v>1024467</v>
      </c>
      <c r="F30" s="62">
        <v>2023207</v>
      </c>
      <c r="G30" s="62">
        <v>109973</v>
      </c>
      <c r="H30" s="62">
        <v>114430</v>
      </c>
      <c r="I30" s="62">
        <v>126983</v>
      </c>
      <c r="J30" s="62">
        <v>119128</v>
      </c>
      <c r="K30" s="62">
        <v>92763</v>
      </c>
      <c r="L30" s="62">
        <v>76658</v>
      </c>
      <c r="M30" s="62">
        <v>65924</v>
      </c>
      <c r="N30" s="62">
        <v>63959</v>
      </c>
      <c r="O30" s="62">
        <v>50741</v>
      </c>
      <c r="P30" s="62">
        <v>46339</v>
      </c>
      <c r="Q30" s="62">
        <v>32243</v>
      </c>
      <c r="R30" s="62">
        <v>34067</v>
      </c>
      <c r="S30" s="62">
        <v>19743</v>
      </c>
      <c r="T30" s="62">
        <v>20108</v>
      </c>
      <c r="U30" s="62">
        <v>11435</v>
      </c>
      <c r="V30" s="62">
        <v>9704</v>
      </c>
      <c r="W30" s="62">
        <v>4542</v>
      </c>
      <c r="X30" s="62">
        <v>114891</v>
      </c>
      <c r="Y30" s="62">
        <v>120793</v>
      </c>
      <c r="Z30" s="62">
        <v>130938</v>
      </c>
      <c r="AA30" s="62">
        <v>126586</v>
      </c>
      <c r="AB30" s="62">
        <v>104374</v>
      </c>
      <c r="AC30" s="62">
        <v>79517</v>
      </c>
      <c r="AD30" s="62">
        <v>63844</v>
      </c>
      <c r="AE30" s="62">
        <v>56240</v>
      </c>
      <c r="AF30" s="62">
        <v>52114</v>
      </c>
      <c r="AG30" s="62">
        <v>46075</v>
      </c>
      <c r="AH30" s="62">
        <v>35295</v>
      </c>
      <c r="AI30" s="62">
        <v>31259</v>
      </c>
      <c r="AJ30" s="62">
        <v>20525</v>
      </c>
      <c r="AK30" s="62">
        <v>19073</v>
      </c>
      <c r="AL30" s="62">
        <v>10803</v>
      </c>
      <c r="AM30" s="62">
        <v>8339</v>
      </c>
      <c r="AN30" s="62">
        <v>3801</v>
      </c>
      <c r="AO30" s="62">
        <v>224864</v>
      </c>
      <c r="AP30" s="62">
        <v>235223</v>
      </c>
      <c r="AQ30" s="62">
        <v>257921</v>
      </c>
      <c r="AR30" s="62">
        <v>245714</v>
      </c>
      <c r="AS30" s="62">
        <v>197137</v>
      </c>
      <c r="AT30" s="62">
        <v>156175</v>
      </c>
      <c r="AU30" s="62">
        <v>129768</v>
      </c>
      <c r="AV30" s="62">
        <v>120199</v>
      </c>
      <c r="AW30" s="62">
        <v>102855</v>
      </c>
      <c r="AX30" s="62">
        <v>92414</v>
      </c>
      <c r="AY30" s="62">
        <v>67538</v>
      </c>
      <c r="AZ30" s="62">
        <v>65326</v>
      </c>
      <c r="BA30" s="62">
        <v>40268</v>
      </c>
      <c r="BB30" s="62">
        <v>39181</v>
      </c>
      <c r="BC30" s="62">
        <v>22238</v>
      </c>
      <c r="BD30" s="62">
        <v>18043</v>
      </c>
      <c r="BE30" s="62">
        <v>8343</v>
      </c>
    </row>
    <row r="31" spans="1:57" x14ac:dyDescent="0.25">
      <c r="A31" s="61" t="s">
        <v>450</v>
      </c>
      <c r="B31" s="61" t="s">
        <v>453</v>
      </c>
      <c r="C31" s="61" t="s">
        <v>1224</v>
      </c>
      <c r="D31" s="86">
        <v>999923</v>
      </c>
      <c r="E31" s="62">
        <v>1014284</v>
      </c>
      <c r="F31" s="62">
        <v>2014207</v>
      </c>
      <c r="G31" s="62">
        <v>182119</v>
      </c>
      <c r="H31" s="62">
        <v>144290</v>
      </c>
      <c r="I31" s="62">
        <v>122583</v>
      </c>
      <c r="J31" s="62">
        <v>106906</v>
      </c>
      <c r="K31" s="62">
        <v>85387</v>
      </c>
      <c r="L31" s="62">
        <v>73281</v>
      </c>
      <c r="M31" s="62">
        <v>61940</v>
      </c>
      <c r="N31" s="62">
        <v>51327</v>
      </c>
      <c r="O31" s="62">
        <v>44068</v>
      </c>
      <c r="P31" s="62">
        <v>32495</v>
      </c>
      <c r="Q31" s="62">
        <v>27812</v>
      </c>
      <c r="R31" s="62">
        <v>18316</v>
      </c>
      <c r="S31" s="62">
        <v>18568</v>
      </c>
      <c r="T31" s="62">
        <v>12877</v>
      </c>
      <c r="U31" s="62">
        <v>9209</v>
      </c>
      <c r="V31" s="62">
        <v>5060</v>
      </c>
      <c r="W31" s="62">
        <v>3685</v>
      </c>
      <c r="X31" s="62">
        <v>190865</v>
      </c>
      <c r="Y31" s="62">
        <v>151721</v>
      </c>
      <c r="Z31" s="62">
        <v>129739</v>
      </c>
      <c r="AA31" s="62">
        <v>111355</v>
      </c>
      <c r="AB31" s="62">
        <v>83051</v>
      </c>
      <c r="AC31" s="62">
        <v>69165</v>
      </c>
      <c r="AD31" s="62">
        <v>60932</v>
      </c>
      <c r="AE31" s="62">
        <v>52241</v>
      </c>
      <c r="AF31" s="62">
        <v>43811</v>
      </c>
      <c r="AG31" s="62">
        <v>33500</v>
      </c>
      <c r="AH31" s="62">
        <v>27783</v>
      </c>
      <c r="AI31" s="62">
        <v>16580</v>
      </c>
      <c r="AJ31" s="62">
        <v>16505</v>
      </c>
      <c r="AK31" s="62">
        <v>10608</v>
      </c>
      <c r="AL31" s="62">
        <v>7971</v>
      </c>
      <c r="AM31" s="62">
        <v>4714</v>
      </c>
      <c r="AN31" s="62">
        <v>3743</v>
      </c>
      <c r="AO31" s="62">
        <v>372984</v>
      </c>
      <c r="AP31" s="62">
        <v>296011</v>
      </c>
      <c r="AQ31" s="62">
        <v>252322</v>
      </c>
      <c r="AR31" s="62">
        <v>218261</v>
      </c>
      <c r="AS31" s="62">
        <v>168438</v>
      </c>
      <c r="AT31" s="62">
        <v>142446</v>
      </c>
      <c r="AU31" s="62">
        <v>122872</v>
      </c>
      <c r="AV31" s="62">
        <v>103568</v>
      </c>
      <c r="AW31" s="62">
        <v>87879</v>
      </c>
      <c r="AX31" s="62">
        <v>65995</v>
      </c>
      <c r="AY31" s="62">
        <v>55595</v>
      </c>
      <c r="AZ31" s="62">
        <v>34896</v>
      </c>
      <c r="BA31" s="62">
        <v>35073</v>
      </c>
      <c r="BB31" s="62">
        <v>23485</v>
      </c>
      <c r="BC31" s="62">
        <v>17180</v>
      </c>
      <c r="BD31" s="62">
        <v>9774</v>
      </c>
      <c r="BE31" s="62">
        <v>7428</v>
      </c>
    </row>
    <row r="32" spans="1:57" x14ac:dyDescent="0.25">
      <c r="A32" s="61" t="s">
        <v>38</v>
      </c>
      <c r="B32" s="61" t="s">
        <v>44</v>
      </c>
      <c r="C32" s="61" t="s">
        <v>1633</v>
      </c>
      <c r="D32" s="86">
        <v>990184</v>
      </c>
      <c r="E32" s="62">
        <v>1022904</v>
      </c>
      <c r="F32" s="62">
        <v>2013088</v>
      </c>
      <c r="G32" s="62">
        <v>115319</v>
      </c>
      <c r="H32" s="62">
        <v>120178</v>
      </c>
      <c r="I32" s="62">
        <v>125243</v>
      </c>
      <c r="J32" s="62">
        <v>117396</v>
      </c>
      <c r="K32" s="62">
        <v>89546</v>
      </c>
      <c r="L32" s="62">
        <v>74678</v>
      </c>
      <c r="M32" s="62">
        <v>65596</v>
      </c>
      <c r="N32" s="62">
        <v>63881</v>
      </c>
      <c r="O32" s="62">
        <v>51236</v>
      </c>
      <c r="P32" s="62">
        <v>45964</v>
      </c>
      <c r="Q32" s="62">
        <v>33169</v>
      </c>
      <c r="R32" s="62">
        <v>29509</v>
      </c>
      <c r="S32" s="62">
        <v>22152</v>
      </c>
      <c r="T32" s="62">
        <v>19489</v>
      </c>
      <c r="U32" s="62">
        <v>9130</v>
      </c>
      <c r="V32" s="62">
        <v>5122</v>
      </c>
      <c r="W32" s="62">
        <v>2576</v>
      </c>
      <c r="X32" s="62">
        <v>121649</v>
      </c>
      <c r="Y32" s="62">
        <v>128227</v>
      </c>
      <c r="Z32" s="62">
        <v>130511</v>
      </c>
      <c r="AA32" s="62">
        <v>125878</v>
      </c>
      <c r="AB32" s="62">
        <v>103709</v>
      </c>
      <c r="AC32" s="62">
        <v>78494</v>
      </c>
      <c r="AD32" s="62">
        <v>63082</v>
      </c>
      <c r="AE32" s="62">
        <v>57353</v>
      </c>
      <c r="AF32" s="62">
        <v>51070</v>
      </c>
      <c r="AG32" s="62">
        <v>45103</v>
      </c>
      <c r="AH32" s="62">
        <v>33811</v>
      </c>
      <c r="AI32" s="62">
        <v>27616</v>
      </c>
      <c r="AJ32" s="62">
        <v>21598</v>
      </c>
      <c r="AK32" s="62">
        <v>16731</v>
      </c>
      <c r="AL32" s="62">
        <v>9836</v>
      </c>
      <c r="AM32" s="62">
        <v>5636</v>
      </c>
      <c r="AN32" s="62">
        <v>2600</v>
      </c>
      <c r="AO32" s="62">
        <v>236968</v>
      </c>
      <c r="AP32" s="62">
        <v>248405</v>
      </c>
      <c r="AQ32" s="62">
        <v>255754</v>
      </c>
      <c r="AR32" s="62">
        <v>243274</v>
      </c>
      <c r="AS32" s="62">
        <v>193255</v>
      </c>
      <c r="AT32" s="62">
        <v>153172</v>
      </c>
      <c r="AU32" s="62">
        <v>128678</v>
      </c>
      <c r="AV32" s="62">
        <v>121234</v>
      </c>
      <c r="AW32" s="62">
        <v>102306</v>
      </c>
      <c r="AX32" s="62">
        <v>91067</v>
      </c>
      <c r="AY32" s="62">
        <v>66980</v>
      </c>
      <c r="AZ32" s="62">
        <v>57125</v>
      </c>
      <c r="BA32" s="62">
        <v>43750</v>
      </c>
      <c r="BB32" s="62">
        <v>36220</v>
      </c>
      <c r="BC32" s="62">
        <v>18966</v>
      </c>
      <c r="BD32" s="62">
        <v>10758</v>
      </c>
      <c r="BE32" s="62">
        <v>5176</v>
      </c>
    </row>
    <row r="33" spans="1:57" x14ac:dyDescent="0.25">
      <c r="A33" s="61" t="s">
        <v>657</v>
      </c>
      <c r="B33" s="61" t="s">
        <v>661</v>
      </c>
      <c r="C33" s="61" t="s">
        <v>1679</v>
      </c>
      <c r="D33" s="86">
        <v>1006125</v>
      </c>
      <c r="E33" s="62">
        <v>997227</v>
      </c>
      <c r="F33" s="62">
        <v>2003352</v>
      </c>
      <c r="G33" s="62">
        <v>196931</v>
      </c>
      <c r="H33" s="62">
        <v>161318</v>
      </c>
      <c r="I33" s="62">
        <v>105321</v>
      </c>
      <c r="J33" s="62">
        <v>97719</v>
      </c>
      <c r="K33" s="62">
        <v>89532</v>
      </c>
      <c r="L33" s="62">
        <v>78416</v>
      </c>
      <c r="M33" s="62">
        <v>68770</v>
      </c>
      <c r="N33" s="62">
        <v>46651</v>
      </c>
      <c r="O33" s="62">
        <v>46725</v>
      </c>
      <c r="P33" s="62">
        <v>23280</v>
      </c>
      <c r="Q33" s="62">
        <v>30058</v>
      </c>
      <c r="R33" s="62">
        <v>14595</v>
      </c>
      <c r="S33" s="62">
        <v>19440</v>
      </c>
      <c r="T33" s="62">
        <v>8199</v>
      </c>
      <c r="U33" s="62">
        <v>11109</v>
      </c>
      <c r="V33" s="62">
        <v>3786</v>
      </c>
      <c r="W33" s="62">
        <v>4275</v>
      </c>
      <c r="X33" s="62">
        <v>209926</v>
      </c>
      <c r="Y33" s="62">
        <v>168534</v>
      </c>
      <c r="Z33" s="62">
        <v>117198</v>
      </c>
      <c r="AA33" s="62">
        <v>94150</v>
      </c>
      <c r="AB33" s="62">
        <v>64386</v>
      </c>
      <c r="AC33" s="62">
        <v>60955</v>
      </c>
      <c r="AD33" s="62">
        <v>61147</v>
      </c>
      <c r="AE33" s="62">
        <v>50205</v>
      </c>
      <c r="AF33" s="62">
        <v>45762</v>
      </c>
      <c r="AG33" s="62">
        <v>27629</v>
      </c>
      <c r="AH33" s="62">
        <v>30299</v>
      </c>
      <c r="AI33" s="62">
        <v>19482</v>
      </c>
      <c r="AJ33" s="62">
        <v>19651</v>
      </c>
      <c r="AK33" s="62">
        <v>9811</v>
      </c>
      <c r="AL33" s="62">
        <v>10259</v>
      </c>
      <c r="AM33" s="62">
        <v>4236</v>
      </c>
      <c r="AN33" s="62">
        <v>3597</v>
      </c>
      <c r="AO33" s="62">
        <v>406857</v>
      </c>
      <c r="AP33" s="62">
        <v>329852</v>
      </c>
      <c r="AQ33" s="62">
        <v>222519</v>
      </c>
      <c r="AR33" s="62">
        <v>191869</v>
      </c>
      <c r="AS33" s="62">
        <v>153918</v>
      </c>
      <c r="AT33" s="62">
        <v>139371</v>
      </c>
      <c r="AU33" s="62">
        <v>129917</v>
      </c>
      <c r="AV33" s="62">
        <v>96856</v>
      </c>
      <c r="AW33" s="62">
        <v>92487</v>
      </c>
      <c r="AX33" s="62">
        <v>50909</v>
      </c>
      <c r="AY33" s="62">
        <v>60357</v>
      </c>
      <c r="AZ33" s="62">
        <v>34077</v>
      </c>
      <c r="BA33" s="62">
        <v>39091</v>
      </c>
      <c r="BB33" s="62">
        <v>18010</v>
      </c>
      <c r="BC33" s="62">
        <v>21368</v>
      </c>
      <c r="BD33" s="62">
        <v>8022</v>
      </c>
      <c r="BE33" s="62">
        <v>7872</v>
      </c>
    </row>
    <row r="34" spans="1:57" x14ac:dyDescent="0.25">
      <c r="A34" s="61" t="s">
        <v>595</v>
      </c>
      <c r="B34" s="61" t="s">
        <v>600</v>
      </c>
      <c r="C34" s="61" t="s">
        <v>1776</v>
      </c>
      <c r="D34" s="86">
        <v>1005816</v>
      </c>
      <c r="E34" s="62">
        <v>992846</v>
      </c>
      <c r="F34" s="62">
        <v>1998662</v>
      </c>
      <c r="G34" s="62">
        <v>122458</v>
      </c>
      <c r="H34" s="62">
        <v>118115</v>
      </c>
      <c r="I34" s="62">
        <v>120229</v>
      </c>
      <c r="J34" s="62">
        <v>102623</v>
      </c>
      <c r="K34" s="62">
        <v>89676</v>
      </c>
      <c r="L34" s="62">
        <v>79442</v>
      </c>
      <c r="M34" s="62">
        <v>68621</v>
      </c>
      <c r="N34" s="62">
        <v>62176</v>
      </c>
      <c r="O34" s="62">
        <v>50191</v>
      </c>
      <c r="P34" s="62">
        <v>44953</v>
      </c>
      <c r="Q34" s="62">
        <v>35936</v>
      </c>
      <c r="R34" s="62">
        <v>34829</v>
      </c>
      <c r="S34" s="62">
        <v>25696</v>
      </c>
      <c r="T34" s="62">
        <v>22507</v>
      </c>
      <c r="U34" s="62">
        <v>13389</v>
      </c>
      <c r="V34" s="62">
        <v>9432</v>
      </c>
      <c r="W34" s="62">
        <v>5543</v>
      </c>
      <c r="X34" s="62">
        <v>126052</v>
      </c>
      <c r="Y34" s="62">
        <v>119551</v>
      </c>
      <c r="Z34" s="62">
        <v>117628</v>
      </c>
      <c r="AA34" s="62">
        <v>106413</v>
      </c>
      <c r="AB34" s="62">
        <v>100437</v>
      </c>
      <c r="AC34" s="62">
        <v>86145</v>
      </c>
      <c r="AD34" s="62">
        <v>70174</v>
      </c>
      <c r="AE34" s="62">
        <v>60864</v>
      </c>
      <c r="AF34" s="62">
        <v>48925</v>
      </c>
      <c r="AG34" s="62">
        <v>41875</v>
      </c>
      <c r="AH34" s="62">
        <v>30387</v>
      </c>
      <c r="AI34" s="62">
        <v>28397</v>
      </c>
      <c r="AJ34" s="62">
        <v>18954</v>
      </c>
      <c r="AK34" s="62">
        <v>17893</v>
      </c>
      <c r="AL34" s="62">
        <v>9577</v>
      </c>
      <c r="AM34" s="62">
        <v>6452</v>
      </c>
      <c r="AN34" s="62">
        <v>3122</v>
      </c>
      <c r="AO34" s="62">
        <v>248510</v>
      </c>
      <c r="AP34" s="62">
        <v>237666</v>
      </c>
      <c r="AQ34" s="62">
        <v>237857</v>
      </c>
      <c r="AR34" s="62">
        <v>209036</v>
      </c>
      <c r="AS34" s="62">
        <v>190113</v>
      </c>
      <c r="AT34" s="62">
        <v>165587</v>
      </c>
      <c r="AU34" s="62">
        <v>138795</v>
      </c>
      <c r="AV34" s="62">
        <v>123040</v>
      </c>
      <c r="AW34" s="62">
        <v>99116</v>
      </c>
      <c r="AX34" s="62">
        <v>86828</v>
      </c>
      <c r="AY34" s="62">
        <v>66323</v>
      </c>
      <c r="AZ34" s="62">
        <v>63226</v>
      </c>
      <c r="BA34" s="62">
        <v>44650</v>
      </c>
      <c r="BB34" s="62">
        <v>40400</v>
      </c>
      <c r="BC34" s="62">
        <v>22966</v>
      </c>
      <c r="BD34" s="62">
        <v>15884</v>
      </c>
      <c r="BE34" s="62">
        <v>8665</v>
      </c>
    </row>
    <row r="35" spans="1:57" x14ac:dyDescent="0.25">
      <c r="A35" s="61" t="s">
        <v>115</v>
      </c>
      <c r="B35" s="61" t="s">
        <v>116</v>
      </c>
      <c r="C35" s="61" t="s">
        <v>1063</v>
      </c>
      <c r="D35" s="86">
        <v>986395</v>
      </c>
      <c r="E35" s="62">
        <v>1009046</v>
      </c>
      <c r="F35" s="62">
        <v>1995441</v>
      </c>
      <c r="G35" s="62">
        <v>181035</v>
      </c>
      <c r="H35" s="62">
        <v>143661</v>
      </c>
      <c r="I35" s="62">
        <v>122294</v>
      </c>
      <c r="J35" s="62">
        <v>107367</v>
      </c>
      <c r="K35" s="62">
        <v>83102</v>
      </c>
      <c r="L35" s="62">
        <v>71243</v>
      </c>
      <c r="M35" s="62">
        <v>60585</v>
      </c>
      <c r="N35" s="62">
        <v>49851</v>
      </c>
      <c r="O35" s="62">
        <v>43379</v>
      </c>
      <c r="P35" s="62">
        <v>31676</v>
      </c>
      <c r="Q35" s="62">
        <v>26583</v>
      </c>
      <c r="R35" s="62">
        <v>18504</v>
      </c>
      <c r="S35" s="62">
        <v>19248</v>
      </c>
      <c r="T35" s="62">
        <v>11769</v>
      </c>
      <c r="U35" s="62">
        <v>8135</v>
      </c>
      <c r="V35" s="62">
        <v>4729</v>
      </c>
      <c r="W35" s="62">
        <v>3234</v>
      </c>
      <c r="X35" s="62">
        <v>190350</v>
      </c>
      <c r="Y35" s="62">
        <v>151958</v>
      </c>
      <c r="Z35" s="62">
        <v>130532</v>
      </c>
      <c r="AA35" s="62">
        <v>114668</v>
      </c>
      <c r="AB35" s="62">
        <v>82639</v>
      </c>
      <c r="AC35" s="62">
        <v>67179</v>
      </c>
      <c r="AD35" s="62">
        <v>58610</v>
      </c>
      <c r="AE35" s="62">
        <v>50357</v>
      </c>
      <c r="AF35" s="62">
        <v>41715</v>
      </c>
      <c r="AG35" s="62">
        <v>33382</v>
      </c>
      <c r="AH35" s="62">
        <v>26364</v>
      </c>
      <c r="AI35" s="62">
        <v>18294</v>
      </c>
      <c r="AJ35" s="62">
        <v>16523</v>
      </c>
      <c r="AK35" s="62">
        <v>11081</v>
      </c>
      <c r="AL35" s="62">
        <v>7408</v>
      </c>
      <c r="AM35" s="62">
        <v>4982</v>
      </c>
      <c r="AN35" s="62">
        <v>3004</v>
      </c>
      <c r="AO35" s="62">
        <v>371385</v>
      </c>
      <c r="AP35" s="62">
        <v>295619</v>
      </c>
      <c r="AQ35" s="62">
        <v>252826</v>
      </c>
      <c r="AR35" s="62">
        <v>222035</v>
      </c>
      <c r="AS35" s="62">
        <v>165741</v>
      </c>
      <c r="AT35" s="62">
        <v>138422</v>
      </c>
      <c r="AU35" s="62">
        <v>119195</v>
      </c>
      <c r="AV35" s="62">
        <v>100208</v>
      </c>
      <c r="AW35" s="62">
        <v>85094</v>
      </c>
      <c r="AX35" s="62">
        <v>65058</v>
      </c>
      <c r="AY35" s="62">
        <v>52947</v>
      </c>
      <c r="AZ35" s="62">
        <v>36798</v>
      </c>
      <c r="BA35" s="62">
        <v>35771</v>
      </c>
      <c r="BB35" s="62">
        <v>22850</v>
      </c>
      <c r="BC35" s="62">
        <v>15543</v>
      </c>
      <c r="BD35" s="62">
        <v>9711</v>
      </c>
      <c r="BE35" s="62">
        <v>6238</v>
      </c>
    </row>
    <row r="36" spans="1:57" x14ac:dyDescent="0.25">
      <c r="A36" s="61" t="s">
        <v>221</v>
      </c>
      <c r="B36" s="61" t="s">
        <v>223</v>
      </c>
      <c r="C36" s="61" t="s">
        <v>1557</v>
      </c>
      <c r="D36" s="86">
        <v>985092</v>
      </c>
      <c r="E36" s="62">
        <v>1009164</v>
      </c>
      <c r="F36" s="62">
        <v>1994256</v>
      </c>
      <c r="G36" s="62">
        <v>120333</v>
      </c>
      <c r="H36" s="62">
        <v>111889</v>
      </c>
      <c r="I36" s="62">
        <v>120236</v>
      </c>
      <c r="J36" s="62">
        <v>109319</v>
      </c>
      <c r="K36" s="62">
        <v>99645</v>
      </c>
      <c r="L36" s="62">
        <v>78969</v>
      </c>
      <c r="M36" s="62">
        <v>63658</v>
      </c>
      <c r="N36" s="62">
        <v>59381</v>
      </c>
      <c r="O36" s="62">
        <v>45960</v>
      </c>
      <c r="P36" s="62">
        <v>43622</v>
      </c>
      <c r="Q36" s="62">
        <v>31132</v>
      </c>
      <c r="R36" s="62">
        <v>34912</v>
      </c>
      <c r="S36" s="62">
        <v>19289</v>
      </c>
      <c r="T36" s="62">
        <v>19418</v>
      </c>
      <c r="U36" s="62">
        <v>11861</v>
      </c>
      <c r="V36" s="62">
        <v>9145</v>
      </c>
      <c r="W36" s="62">
        <v>6323</v>
      </c>
      <c r="X36" s="62">
        <v>126357</v>
      </c>
      <c r="Y36" s="62">
        <v>113320</v>
      </c>
      <c r="Z36" s="62">
        <v>115951</v>
      </c>
      <c r="AA36" s="62">
        <v>111743</v>
      </c>
      <c r="AB36" s="62">
        <v>117725</v>
      </c>
      <c r="AC36" s="62">
        <v>98098</v>
      </c>
      <c r="AD36" s="62">
        <v>70899</v>
      </c>
      <c r="AE36" s="62">
        <v>60347</v>
      </c>
      <c r="AF36" s="62">
        <v>43898</v>
      </c>
      <c r="AG36" s="62">
        <v>41947</v>
      </c>
      <c r="AH36" s="62">
        <v>28435</v>
      </c>
      <c r="AI36" s="62">
        <v>31648</v>
      </c>
      <c r="AJ36" s="62">
        <v>15895</v>
      </c>
      <c r="AK36" s="62">
        <v>15725</v>
      </c>
      <c r="AL36" s="62">
        <v>7860</v>
      </c>
      <c r="AM36" s="62">
        <v>6166</v>
      </c>
      <c r="AN36" s="62">
        <v>3150</v>
      </c>
      <c r="AO36" s="62">
        <v>246690</v>
      </c>
      <c r="AP36" s="62">
        <v>225209</v>
      </c>
      <c r="AQ36" s="62">
        <v>236187</v>
      </c>
      <c r="AR36" s="62">
        <v>221062</v>
      </c>
      <c r="AS36" s="62">
        <v>217370</v>
      </c>
      <c r="AT36" s="62">
        <v>177067</v>
      </c>
      <c r="AU36" s="62">
        <v>134557</v>
      </c>
      <c r="AV36" s="62">
        <v>119728</v>
      </c>
      <c r="AW36" s="62">
        <v>89858</v>
      </c>
      <c r="AX36" s="62">
        <v>85569</v>
      </c>
      <c r="AY36" s="62">
        <v>59567</v>
      </c>
      <c r="AZ36" s="62">
        <v>66560</v>
      </c>
      <c r="BA36" s="62">
        <v>35184</v>
      </c>
      <c r="BB36" s="62">
        <v>35143</v>
      </c>
      <c r="BC36" s="62">
        <v>19721</v>
      </c>
      <c r="BD36" s="62">
        <v>15311</v>
      </c>
      <c r="BE36" s="62">
        <v>9473</v>
      </c>
    </row>
    <row r="37" spans="1:57" x14ac:dyDescent="0.25">
      <c r="A37" s="61" t="s">
        <v>90</v>
      </c>
      <c r="B37" s="61" t="s">
        <v>95</v>
      </c>
      <c r="C37" s="61" t="s">
        <v>1685</v>
      </c>
      <c r="D37" s="86">
        <v>969490</v>
      </c>
      <c r="E37" s="62">
        <v>1022361</v>
      </c>
      <c r="F37" s="62">
        <v>1991851</v>
      </c>
      <c r="G37" s="62">
        <v>188334</v>
      </c>
      <c r="H37" s="62">
        <v>150723</v>
      </c>
      <c r="I37" s="62">
        <v>117307</v>
      </c>
      <c r="J37" s="62">
        <v>103169</v>
      </c>
      <c r="K37" s="62">
        <v>85224</v>
      </c>
      <c r="L37" s="62">
        <v>70622</v>
      </c>
      <c r="M37" s="62">
        <v>60798</v>
      </c>
      <c r="N37" s="62">
        <v>46000</v>
      </c>
      <c r="O37" s="62">
        <v>40397</v>
      </c>
      <c r="P37" s="62">
        <v>26783</v>
      </c>
      <c r="Q37" s="62">
        <v>25120</v>
      </c>
      <c r="R37" s="62">
        <v>14556</v>
      </c>
      <c r="S37" s="62">
        <v>15656</v>
      </c>
      <c r="T37" s="62">
        <v>8794</v>
      </c>
      <c r="U37" s="62">
        <v>8460</v>
      </c>
      <c r="V37" s="62">
        <v>4055</v>
      </c>
      <c r="W37" s="62">
        <v>3492</v>
      </c>
      <c r="X37" s="62">
        <v>202504</v>
      </c>
      <c r="Y37" s="62">
        <v>165105</v>
      </c>
      <c r="Z37" s="62">
        <v>131880</v>
      </c>
      <c r="AA37" s="62">
        <v>107309</v>
      </c>
      <c r="AB37" s="62">
        <v>76990</v>
      </c>
      <c r="AC37" s="62">
        <v>65520</v>
      </c>
      <c r="AD37" s="62">
        <v>62070</v>
      </c>
      <c r="AE37" s="62">
        <v>50097</v>
      </c>
      <c r="AF37" s="62">
        <v>44110</v>
      </c>
      <c r="AG37" s="62">
        <v>30587</v>
      </c>
      <c r="AH37" s="62">
        <v>28072</v>
      </c>
      <c r="AI37" s="62">
        <v>16134</v>
      </c>
      <c r="AJ37" s="62">
        <v>15992</v>
      </c>
      <c r="AK37" s="62">
        <v>8402</v>
      </c>
      <c r="AL37" s="62">
        <v>9674</v>
      </c>
      <c r="AM37" s="62">
        <v>4279</v>
      </c>
      <c r="AN37" s="62">
        <v>3636</v>
      </c>
      <c r="AO37" s="62">
        <v>390838</v>
      </c>
      <c r="AP37" s="62">
        <v>315828</v>
      </c>
      <c r="AQ37" s="62">
        <v>249187</v>
      </c>
      <c r="AR37" s="62">
        <v>210478</v>
      </c>
      <c r="AS37" s="62">
        <v>162214</v>
      </c>
      <c r="AT37" s="62">
        <v>136142</v>
      </c>
      <c r="AU37" s="62">
        <v>122868</v>
      </c>
      <c r="AV37" s="62">
        <v>96097</v>
      </c>
      <c r="AW37" s="62">
        <v>84507</v>
      </c>
      <c r="AX37" s="62">
        <v>57370</v>
      </c>
      <c r="AY37" s="62">
        <v>53192</v>
      </c>
      <c r="AZ37" s="62">
        <v>30690</v>
      </c>
      <c r="BA37" s="62">
        <v>31648</v>
      </c>
      <c r="BB37" s="62">
        <v>17196</v>
      </c>
      <c r="BC37" s="62">
        <v>18134</v>
      </c>
      <c r="BD37" s="62">
        <v>8334</v>
      </c>
      <c r="BE37" s="62">
        <v>7128</v>
      </c>
    </row>
    <row r="38" spans="1:57" x14ac:dyDescent="0.25">
      <c r="A38" s="61" t="s">
        <v>115</v>
      </c>
      <c r="B38" s="61" t="s">
        <v>124</v>
      </c>
      <c r="C38" s="61" t="s">
        <v>2084</v>
      </c>
      <c r="D38" s="86">
        <v>989404</v>
      </c>
      <c r="E38" s="62">
        <v>1001490</v>
      </c>
      <c r="F38" s="62">
        <v>1990894</v>
      </c>
      <c r="G38" s="62">
        <v>175523</v>
      </c>
      <c r="H38" s="62">
        <v>153739</v>
      </c>
      <c r="I38" s="62">
        <v>129382</v>
      </c>
      <c r="J38" s="62">
        <v>107690</v>
      </c>
      <c r="K38" s="62">
        <v>84502</v>
      </c>
      <c r="L38" s="62">
        <v>65239</v>
      </c>
      <c r="M38" s="62">
        <v>55777</v>
      </c>
      <c r="N38" s="62">
        <v>42446</v>
      </c>
      <c r="O38" s="62">
        <v>39768</v>
      </c>
      <c r="P38" s="62">
        <v>27998</v>
      </c>
      <c r="Q38" s="62">
        <v>26324</v>
      </c>
      <c r="R38" s="62">
        <v>18755</v>
      </c>
      <c r="S38" s="62">
        <v>21563</v>
      </c>
      <c r="T38" s="62">
        <v>14659</v>
      </c>
      <c r="U38" s="62">
        <v>12392</v>
      </c>
      <c r="V38" s="62">
        <v>7705</v>
      </c>
      <c r="W38" s="62">
        <v>5942</v>
      </c>
      <c r="X38" s="62">
        <v>183877</v>
      </c>
      <c r="Y38" s="62">
        <v>157444</v>
      </c>
      <c r="Z38" s="62">
        <v>132122</v>
      </c>
      <c r="AA38" s="62">
        <v>112417</v>
      </c>
      <c r="AB38" s="62">
        <v>82919</v>
      </c>
      <c r="AC38" s="62">
        <v>66902</v>
      </c>
      <c r="AD38" s="62">
        <v>59051</v>
      </c>
      <c r="AE38" s="62">
        <v>48638</v>
      </c>
      <c r="AF38" s="62">
        <v>39523</v>
      </c>
      <c r="AG38" s="62">
        <v>30968</v>
      </c>
      <c r="AH38" s="62">
        <v>24420</v>
      </c>
      <c r="AI38" s="62">
        <v>17751</v>
      </c>
      <c r="AJ38" s="62">
        <v>14561</v>
      </c>
      <c r="AK38" s="62">
        <v>10403</v>
      </c>
      <c r="AL38" s="62">
        <v>9273</v>
      </c>
      <c r="AM38" s="62">
        <v>6522</v>
      </c>
      <c r="AN38" s="62">
        <v>4699</v>
      </c>
      <c r="AO38" s="62">
        <v>359400</v>
      </c>
      <c r="AP38" s="62">
        <v>311183</v>
      </c>
      <c r="AQ38" s="62">
        <v>261504</v>
      </c>
      <c r="AR38" s="62">
        <v>220107</v>
      </c>
      <c r="AS38" s="62">
        <v>167421</v>
      </c>
      <c r="AT38" s="62">
        <v>132141</v>
      </c>
      <c r="AU38" s="62">
        <v>114828</v>
      </c>
      <c r="AV38" s="62">
        <v>91084</v>
      </c>
      <c r="AW38" s="62">
        <v>79291</v>
      </c>
      <c r="AX38" s="62">
        <v>58966</v>
      </c>
      <c r="AY38" s="62">
        <v>50744</v>
      </c>
      <c r="AZ38" s="62">
        <v>36506</v>
      </c>
      <c r="BA38" s="62">
        <v>36124</v>
      </c>
      <c r="BB38" s="62">
        <v>25062</v>
      </c>
      <c r="BC38" s="62">
        <v>21665</v>
      </c>
      <c r="BD38" s="62">
        <v>14227</v>
      </c>
      <c r="BE38" s="62">
        <v>10641</v>
      </c>
    </row>
    <row r="39" spans="1:57" x14ac:dyDescent="0.25">
      <c r="A39" s="61" t="s">
        <v>638</v>
      </c>
      <c r="B39" s="61" t="s">
        <v>642</v>
      </c>
      <c r="C39" s="61" t="s">
        <v>1203</v>
      </c>
      <c r="D39" s="86">
        <v>972911</v>
      </c>
      <c r="E39" s="62">
        <v>1009104</v>
      </c>
      <c r="F39" s="62">
        <v>1982015</v>
      </c>
      <c r="G39" s="62">
        <v>112331</v>
      </c>
      <c r="H39" s="62">
        <v>119601</v>
      </c>
      <c r="I39" s="62">
        <v>125083</v>
      </c>
      <c r="J39" s="62">
        <v>116590</v>
      </c>
      <c r="K39" s="62">
        <v>86251</v>
      </c>
      <c r="L39" s="62">
        <v>72554</v>
      </c>
      <c r="M39" s="62">
        <v>65612</v>
      </c>
      <c r="N39" s="62">
        <v>63913</v>
      </c>
      <c r="O39" s="62">
        <v>51249</v>
      </c>
      <c r="P39" s="62">
        <v>45935</v>
      </c>
      <c r="Q39" s="62">
        <v>33169</v>
      </c>
      <c r="R39" s="62">
        <v>26803</v>
      </c>
      <c r="S39" s="62">
        <v>20887</v>
      </c>
      <c r="T39" s="62">
        <v>16728</v>
      </c>
      <c r="U39" s="62">
        <v>7252</v>
      </c>
      <c r="V39" s="62">
        <v>5454</v>
      </c>
      <c r="W39" s="62">
        <v>3499</v>
      </c>
      <c r="X39" s="62">
        <v>119481</v>
      </c>
      <c r="Y39" s="62">
        <v>126534</v>
      </c>
      <c r="Z39" s="62">
        <v>131767</v>
      </c>
      <c r="AA39" s="62">
        <v>127226</v>
      </c>
      <c r="AB39" s="62">
        <v>101179</v>
      </c>
      <c r="AC39" s="62">
        <v>74807</v>
      </c>
      <c r="AD39" s="62">
        <v>60764</v>
      </c>
      <c r="AE39" s="62">
        <v>55146</v>
      </c>
      <c r="AF39" s="62">
        <v>51509</v>
      </c>
      <c r="AG39" s="62">
        <v>45022</v>
      </c>
      <c r="AH39" s="62">
        <v>35508</v>
      </c>
      <c r="AI39" s="62">
        <v>25581</v>
      </c>
      <c r="AJ39" s="62">
        <v>22000</v>
      </c>
      <c r="AK39" s="62">
        <v>14337</v>
      </c>
      <c r="AL39" s="62">
        <v>9415</v>
      </c>
      <c r="AM39" s="62">
        <v>5735</v>
      </c>
      <c r="AN39" s="62">
        <v>3093</v>
      </c>
      <c r="AO39" s="62">
        <v>231812</v>
      </c>
      <c r="AP39" s="62">
        <v>246135</v>
      </c>
      <c r="AQ39" s="62">
        <v>256850</v>
      </c>
      <c r="AR39" s="62">
        <v>243816</v>
      </c>
      <c r="AS39" s="62">
        <v>187430</v>
      </c>
      <c r="AT39" s="62">
        <v>147361</v>
      </c>
      <c r="AU39" s="62">
        <v>126376</v>
      </c>
      <c r="AV39" s="62">
        <v>119059</v>
      </c>
      <c r="AW39" s="62">
        <v>102758</v>
      </c>
      <c r="AX39" s="62">
        <v>90957</v>
      </c>
      <c r="AY39" s="62">
        <v>68677</v>
      </c>
      <c r="AZ39" s="62">
        <v>52384</v>
      </c>
      <c r="BA39" s="62">
        <v>42887</v>
      </c>
      <c r="BB39" s="62">
        <v>31065</v>
      </c>
      <c r="BC39" s="62">
        <v>16667</v>
      </c>
      <c r="BD39" s="62">
        <v>11189</v>
      </c>
      <c r="BE39" s="62">
        <v>6592</v>
      </c>
    </row>
    <row r="40" spans="1:57" x14ac:dyDescent="0.25">
      <c r="A40" s="61" t="s">
        <v>282</v>
      </c>
      <c r="B40" s="61" t="s">
        <v>1044</v>
      </c>
      <c r="C40" s="61" t="s">
        <v>1046</v>
      </c>
      <c r="D40" s="86">
        <v>995177</v>
      </c>
      <c r="E40" s="62">
        <v>985055</v>
      </c>
      <c r="F40" s="62">
        <v>1980232</v>
      </c>
      <c r="G40" s="62">
        <v>108734</v>
      </c>
      <c r="H40" s="62">
        <v>105452</v>
      </c>
      <c r="I40" s="62">
        <v>121901</v>
      </c>
      <c r="J40" s="62">
        <v>117357</v>
      </c>
      <c r="K40" s="62">
        <v>94024</v>
      </c>
      <c r="L40" s="62">
        <v>73919</v>
      </c>
      <c r="M40" s="62">
        <v>64595</v>
      </c>
      <c r="N40" s="62">
        <v>61614</v>
      </c>
      <c r="O40" s="62">
        <v>51312</v>
      </c>
      <c r="P40" s="62">
        <v>47907</v>
      </c>
      <c r="Q40" s="62">
        <v>35988</v>
      </c>
      <c r="R40" s="62">
        <v>34812</v>
      </c>
      <c r="S40" s="62">
        <v>24617</v>
      </c>
      <c r="T40" s="62">
        <v>23323</v>
      </c>
      <c r="U40" s="62">
        <v>14437</v>
      </c>
      <c r="V40" s="62">
        <v>10135</v>
      </c>
      <c r="W40" s="62">
        <v>5050</v>
      </c>
      <c r="X40" s="62">
        <v>112724</v>
      </c>
      <c r="Y40" s="62">
        <v>110618</v>
      </c>
      <c r="Z40" s="62">
        <v>121533</v>
      </c>
      <c r="AA40" s="62">
        <v>119461</v>
      </c>
      <c r="AB40" s="62">
        <v>104379</v>
      </c>
      <c r="AC40" s="62">
        <v>76013</v>
      </c>
      <c r="AD40" s="62">
        <v>59566</v>
      </c>
      <c r="AE40" s="62">
        <v>53094</v>
      </c>
      <c r="AF40" s="62">
        <v>49848</v>
      </c>
      <c r="AG40" s="62">
        <v>45871</v>
      </c>
      <c r="AH40" s="62">
        <v>35674</v>
      </c>
      <c r="AI40" s="62">
        <v>31252</v>
      </c>
      <c r="AJ40" s="62">
        <v>20588</v>
      </c>
      <c r="AK40" s="62">
        <v>19518</v>
      </c>
      <c r="AL40" s="62">
        <v>11871</v>
      </c>
      <c r="AM40" s="62">
        <v>8979</v>
      </c>
      <c r="AN40" s="62">
        <v>4066</v>
      </c>
      <c r="AO40" s="62">
        <v>221458</v>
      </c>
      <c r="AP40" s="62">
        <v>216070</v>
      </c>
      <c r="AQ40" s="62">
        <v>243434</v>
      </c>
      <c r="AR40" s="62">
        <v>236818</v>
      </c>
      <c r="AS40" s="62">
        <v>198403</v>
      </c>
      <c r="AT40" s="62">
        <v>149932</v>
      </c>
      <c r="AU40" s="62">
        <v>124161</v>
      </c>
      <c r="AV40" s="62">
        <v>114708</v>
      </c>
      <c r="AW40" s="62">
        <v>101160</v>
      </c>
      <c r="AX40" s="62">
        <v>93778</v>
      </c>
      <c r="AY40" s="62">
        <v>71662</v>
      </c>
      <c r="AZ40" s="62">
        <v>66064</v>
      </c>
      <c r="BA40" s="62">
        <v>45205</v>
      </c>
      <c r="BB40" s="62">
        <v>42841</v>
      </c>
      <c r="BC40" s="62">
        <v>26308</v>
      </c>
      <c r="BD40" s="62">
        <v>19114</v>
      </c>
      <c r="BE40" s="62">
        <v>9116</v>
      </c>
    </row>
    <row r="41" spans="1:57" x14ac:dyDescent="0.25">
      <c r="A41" s="61" t="s">
        <v>16</v>
      </c>
      <c r="B41" s="61" t="s">
        <v>17</v>
      </c>
      <c r="C41" s="61" t="s">
        <v>1507</v>
      </c>
      <c r="D41" s="86">
        <v>975116</v>
      </c>
      <c r="E41" s="62">
        <v>994490</v>
      </c>
      <c r="F41" s="62">
        <v>1969606</v>
      </c>
      <c r="G41" s="62">
        <v>171378</v>
      </c>
      <c r="H41" s="62">
        <v>145498</v>
      </c>
      <c r="I41" s="62">
        <v>119551</v>
      </c>
      <c r="J41" s="62">
        <v>101328</v>
      </c>
      <c r="K41" s="62">
        <v>84372</v>
      </c>
      <c r="L41" s="62">
        <v>71665</v>
      </c>
      <c r="M41" s="62">
        <v>60658</v>
      </c>
      <c r="N41" s="62">
        <v>48427</v>
      </c>
      <c r="O41" s="62">
        <v>42067</v>
      </c>
      <c r="P41" s="62">
        <v>30368</v>
      </c>
      <c r="Q41" s="62">
        <v>26339</v>
      </c>
      <c r="R41" s="62">
        <v>20790</v>
      </c>
      <c r="S41" s="62">
        <v>18129</v>
      </c>
      <c r="T41" s="62">
        <v>13285</v>
      </c>
      <c r="U41" s="62">
        <v>11049</v>
      </c>
      <c r="V41" s="62">
        <v>6210</v>
      </c>
      <c r="W41" s="62">
        <v>4002</v>
      </c>
      <c r="X41" s="62">
        <v>180392</v>
      </c>
      <c r="Y41" s="62">
        <v>150501</v>
      </c>
      <c r="Z41" s="62">
        <v>123625</v>
      </c>
      <c r="AA41" s="62">
        <v>105688</v>
      </c>
      <c r="AB41" s="62">
        <v>79759</v>
      </c>
      <c r="AC41" s="62">
        <v>67995</v>
      </c>
      <c r="AD41" s="62">
        <v>62410</v>
      </c>
      <c r="AE41" s="62">
        <v>53934</v>
      </c>
      <c r="AF41" s="62">
        <v>43163</v>
      </c>
      <c r="AG41" s="62">
        <v>33845</v>
      </c>
      <c r="AH41" s="62">
        <v>25873</v>
      </c>
      <c r="AI41" s="62">
        <v>20978</v>
      </c>
      <c r="AJ41" s="62">
        <v>15102</v>
      </c>
      <c r="AK41" s="62">
        <v>12410</v>
      </c>
      <c r="AL41" s="62">
        <v>9239</v>
      </c>
      <c r="AM41" s="62">
        <v>6217</v>
      </c>
      <c r="AN41" s="62">
        <v>3359</v>
      </c>
      <c r="AO41" s="62">
        <v>351770</v>
      </c>
      <c r="AP41" s="62">
        <v>295999</v>
      </c>
      <c r="AQ41" s="62">
        <v>243176</v>
      </c>
      <c r="AR41" s="62">
        <v>207016</v>
      </c>
      <c r="AS41" s="62">
        <v>164131</v>
      </c>
      <c r="AT41" s="62">
        <v>139660</v>
      </c>
      <c r="AU41" s="62">
        <v>123068</v>
      </c>
      <c r="AV41" s="62">
        <v>102361</v>
      </c>
      <c r="AW41" s="62">
        <v>85230</v>
      </c>
      <c r="AX41" s="62">
        <v>64213</v>
      </c>
      <c r="AY41" s="62">
        <v>52212</v>
      </c>
      <c r="AZ41" s="62">
        <v>41768</v>
      </c>
      <c r="BA41" s="62">
        <v>33231</v>
      </c>
      <c r="BB41" s="62">
        <v>25695</v>
      </c>
      <c r="BC41" s="62">
        <v>20288</v>
      </c>
      <c r="BD41" s="62">
        <v>12427</v>
      </c>
      <c r="BE41" s="62">
        <v>7361</v>
      </c>
    </row>
    <row r="42" spans="1:57" x14ac:dyDescent="0.25">
      <c r="A42" s="61" t="s">
        <v>38</v>
      </c>
      <c r="B42" s="61" t="s">
        <v>40</v>
      </c>
      <c r="C42" s="61" t="s">
        <v>1534</v>
      </c>
      <c r="D42" s="86">
        <v>939692</v>
      </c>
      <c r="E42" s="62">
        <v>980540</v>
      </c>
      <c r="F42" s="62">
        <v>1920232</v>
      </c>
      <c r="G42" s="62">
        <v>111632</v>
      </c>
      <c r="H42" s="62">
        <v>117516</v>
      </c>
      <c r="I42" s="62">
        <v>119430</v>
      </c>
      <c r="J42" s="62">
        <v>109505</v>
      </c>
      <c r="K42" s="62">
        <v>82466</v>
      </c>
      <c r="L42" s="62">
        <v>70847</v>
      </c>
      <c r="M42" s="62">
        <v>62900</v>
      </c>
      <c r="N42" s="62">
        <v>61838</v>
      </c>
      <c r="O42" s="62">
        <v>48897</v>
      </c>
      <c r="P42" s="62">
        <v>43811</v>
      </c>
      <c r="Q42" s="62">
        <v>31724</v>
      </c>
      <c r="R42" s="62">
        <v>27599</v>
      </c>
      <c r="S42" s="62">
        <v>20176</v>
      </c>
      <c r="T42" s="62">
        <v>15894</v>
      </c>
      <c r="U42" s="62">
        <v>7684</v>
      </c>
      <c r="V42" s="62">
        <v>5536</v>
      </c>
      <c r="W42" s="62">
        <v>2237</v>
      </c>
      <c r="X42" s="62">
        <v>118947</v>
      </c>
      <c r="Y42" s="62">
        <v>125449</v>
      </c>
      <c r="Z42" s="62">
        <v>126364</v>
      </c>
      <c r="AA42" s="62">
        <v>119478</v>
      </c>
      <c r="AB42" s="62">
        <v>95992</v>
      </c>
      <c r="AC42" s="62">
        <v>73115</v>
      </c>
      <c r="AD42" s="62">
        <v>60080</v>
      </c>
      <c r="AE42" s="62">
        <v>55745</v>
      </c>
      <c r="AF42" s="62">
        <v>49650</v>
      </c>
      <c r="AG42" s="62">
        <v>42463</v>
      </c>
      <c r="AH42" s="62">
        <v>32674</v>
      </c>
      <c r="AI42" s="62">
        <v>26634</v>
      </c>
      <c r="AJ42" s="62">
        <v>21083</v>
      </c>
      <c r="AK42" s="62">
        <v>15518</v>
      </c>
      <c r="AL42" s="62">
        <v>9227</v>
      </c>
      <c r="AM42" s="62">
        <v>5595</v>
      </c>
      <c r="AN42" s="62">
        <v>2526</v>
      </c>
      <c r="AO42" s="62">
        <v>230579</v>
      </c>
      <c r="AP42" s="62">
        <v>242965</v>
      </c>
      <c r="AQ42" s="62">
        <v>245794</v>
      </c>
      <c r="AR42" s="62">
        <v>228983</v>
      </c>
      <c r="AS42" s="62">
        <v>178458</v>
      </c>
      <c r="AT42" s="62">
        <v>143962</v>
      </c>
      <c r="AU42" s="62">
        <v>122980</v>
      </c>
      <c r="AV42" s="62">
        <v>117583</v>
      </c>
      <c r="AW42" s="62">
        <v>98547</v>
      </c>
      <c r="AX42" s="62">
        <v>86274</v>
      </c>
      <c r="AY42" s="62">
        <v>64398</v>
      </c>
      <c r="AZ42" s="62">
        <v>54233</v>
      </c>
      <c r="BA42" s="62">
        <v>41259</v>
      </c>
      <c r="BB42" s="62">
        <v>31412</v>
      </c>
      <c r="BC42" s="62">
        <v>16911</v>
      </c>
      <c r="BD42" s="62">
        <v>11131</v>
      </c>
      <c r="BE42" s="62">
        <v>4763</v>
      </c>
    </row>
    <row r="43" spans="1:57" x14ac:dyDescent="0.25">
      <c r="A43" s="61" t="s">
        <v>305</v>
      </c>
      <c r="B43" s="61" t="s">
        <v>1377</v>
      </c>
      <c r="C43" s="61" t="s">
        <v>1379</v>
      </c>
      <c r="D43" s="86">
        <v>945491</v>
      </c>
      <c r="E43" s="62">
        <v>946942</v>
      </c>
      <c r="F43" s="62">
        <v>1892433</v>
      </c>
      <c r="G43" s="62">
        <v>181346</v>
      </c>
      <c r="H43" s="62">
        <v>151981</v>
      </c>
      <c r="I43" s="62">
        <v>107006</v>
      </c>
      <c r="J43" s="62">
        <v>95587</v>
      </c>
      <c r="K43" s="62">
        <v>85022</v>
      </c>
      <c r="L43" s="62">
        <v>68803</v>
      </c>
      <c r="M43" s="62">
        <v>64163</v>
      </c>
      <c r="N43" s="62">
        <v>42681</v>
      </c>
      <c r="O43" s="62">
        <v>43459</v>
      </c>
      <c r="P43" s="62">
        <v>22563</v>
      </c>
      <c r="Q43" s="62">
        <v>26483</v>
      </c>
      <c r="R43" s="62">
        <v>13287</v>
      </c>
      <c r="S43" s="62">
        <v>16931</v>
      </c>
      <c r="T43" s="62">
        <v>7585</v>
      </c>
      <c r="U43" s="62">
        <v>10505</v>
      </c>
      <c r="V43" s="62">
        <v>3731</v>
      </c>
      <c r="W43" s="62">
        <v>4358</v>
      </c>
      <c r="X43" s="62">
        <v>199137</v>
      </c>
      <c r="Y43" s="62">
        <v>154020</v>
      </c>
      <c r="Z43" s="62">
        <v>110221</v>
      </c>
      <c r="AA43" s="62">
        <v>87333</v>
      </c>
      <c r="AB43" s="62">
        <v>60141</v>
      </c>
      <c r="AC43" s="62">
        <v>57030</v>
      </c>
      <c r="AD43" s="62">
        <v>62579</v>
      </c>
      <c r="AE43" s="62">
        <v>48398</v>
      </c>
      <c r="AF43" s="62">
        <v>47340</v>
      </c>
      <c r="AG43" s="62">
        <v>27168</v>
      </c>
      <c r="AH43" s="62">
        <v>30996</v>
      </c>
      <c r="AI43" s="62">
        <v>15042</v>
      </c>
      <c r="AJ43" s="62">
        <v>19272</v>
      </c>
      <c r="AK43" s="62">
        <v>7919</v>
      </c>
      <c r="AL43" s="62">
        <v>11955</v>
      </c>
      <c r="AM43" s="62">
        <v>4001</v>
      </c>
      <c r="AN43" s="62">
        <v>4390</v>
      </c>
      <c r="AO43" s="62">
        <v>380483</v>
      </c>
      <c r="AP43" s="62">
        <v>306001</v>
      </c>
      <c r="AQ43" s="62">
        <v>217227</v>
      </c>
      <c r="AR43" s="62">
        <v>182920</v>
      </c>
      <c r="AS43" s="62">
        <v>145163</v>
      </c>
      <c r="AT43" s="62">
        <v>125833</v>
      </c>
      <c r="AU43" s="62">
        <v>126742</v>
      </c>
      <c r="AV43" s="62">
        <v>91079</v>
      </c>
      <c r="AW43" s="62">
        <v>90799</v>
      </c>
      <c r="AX43" s="62">
        <v>49731</v>
      </c>
      <c r="AY43" s="62">
        <v>57479</v>
      </c>
      <c r="AZ43" s="62">
        <v>28329</v>
      </c>
      <c r="BA43" s="62">
        <v>36203</v>
      </c>
      <c r="BB43" s="62">
        <v>15504</v>
      </c>
      <c r="BC43" s="62">
        <v>22460</v>
      </c>
      <c r="BD43" s="62">
        <v>7732</v>
      </c>
      <c r="BE43" s="62">
        <v>8748</v>
      </c>
    </row>
    <row r="44" spans="1:57" x14ac:dyDescent="0.25">
      <c r="A44" s="61" t="s">
        <v>138</v>
      </c>
      <c r="B44" s="61" t="s">
        <v>140</v>
      </c>
      <c r="C44" s="61" t="s">
        <v>1256</v>
      </c>
      <c r="D44" s="86">
        <v>909028</v>
      </c>
      <c r="E44" s="62">
        <v>979547</v>
      </c>
      <c r="F44" s="62">
        <v>1888575</v>
      </c>
      <c r="G44" s="62">
        <v>172651</v>
      </c>
      <c r="H44" s="62">
        <v>138734</v>
      </c>
      <c r="I44" s="62">
        <v>107910</v>
      </c>
      <c r="J44" s="62">
        <v>95198</v>
      </c>
      <c r="K44" s="62">
        <v>79988</v>
      </c>
      <c r="L44" s="62">
        <v>66953</v>
      </c>
      <c r="M44" s="62">
        <v>54469</v>
      </c>
      <c r="N44" s="62">
        <v>42029</v>
      </c>
      <c r="O44" s="62">
        <v>38027</v>
      </c>
      <c r="P44" s="62">
        <v>26079</v>
      </c>
      <c r="Q44" s="62">
        <v>24998</v>
      </c>
      <c r="R44" s="62">
        <v>16137</v>
      </c>
      <c r="S44" s="62">
        <v>16379</v>
      </c>
      <c r="T44" s="62">
        <v>10243</v>
      </c>
      <c r="U44" s="62">
        <v>10311</v>
      </c>
      <c r="V44" s="62">
        <v>4984</v>
      </c>
      <c r="W44" s="62">
        <v>3938</v>
      </c>
      <c r="X44" s="62">
        <v>185254</v>
      </c>
      <c r="Y44" s="62">
        <v>154793</v>
      </c>
      <c r="Z44" s="62">
        <v>126273</v>
      </c>
      <c r="AA44" s="62">
        <v>107894</v>
      </c>
      <c r="AB44" s="62">
        <v>77761</v>
      </c>
      <c r="AC44" s="62">
        <v>66514</v>
      </c>
      <c r="AD44" s="62">
        <v>60554</v>
      </c>
      <c r="AE44" s="62">
        <v>49156</v>
      </c>
      <c r="AF44" s="62">
        <v>40129</v>
      </c>
      <c r="AG44" s="62">
        <v>28914</v>
      </c>
      <c r="AH44" s="62">
        <v>24761</v>
      </c>
      <c r="AI44" s="62">
        <v>16098</v>
      </c>
      <c r="AJ44" s="62">
        <v>14543</v>
      </c>
      <c r="AK44" s="62">
        <v>9173</v>
      </c>
      <c r="AL44" s="62">
        <v>9270</v>
      </c>
      <c r="AM44" s="62">
        <v>4701</v>
      </c>
      <c r="AN44" s="62">
        <v>3759</v>
      </c>
      <c r="AO44" s="62">
        <v>357905</v>
      </c>
      <c r="AP44" s="62">
        <v>293527</v>
      </c>
      <c r="AQ44" s="62">
        <v>234183</v>
      </c>
      <c r="AR44" s="62">
        <v>203092</v>
      </c>
      <c r="AS44" s="62">
        <v>157749</v>
      </c>
      <c r="AT44" s="62">
        <v>133467</v>
      </c>
      <c r="AU44" s="62">
        <v>115023</v>
      </c>
      <c r="AV44" s="62">
        <v>91185</v>
      </c>
      <c r="AW44" s="62">
        <v>78156</v>
      </c>
      <c r="AX44" s="62">
        <v>54993</v>
      </c>
      <c r="AY44" s="62">
        <v>49759</v>
      </c>
      <c r="AZ44" s="62">
        <v>32235</v>
      </c>
      <c r="BA44" s="62">
        <v>30922</v>
      </c>
      <c r="BB44" s="62">
        <v>19416</v>
      </c>
      <c r="BC44" s="62">
        <v>19581</v>
      </c>
      <c r="BD44" s="62">
        <v>9685</v>
      </c>
      <c r="BE44" s="62">
        <v>7697</v>
      </c>
    </row>
    <row r="45" spans="1:57" x14ac:dyDescent="0.25">
      <c r="A45" s="61" t="s">
        <v>115</v>
      </c>
      <c r="B45" s="61" t="s">
        <v>119</v>
      </c>
      <c r="C45" s="61" t="s">
        <v>1447</v>
      </c>
      <c r="D45" s="86">
        <v>904543</v>
      </c>
      <c r="E45" s="62">
        <v>924050</v>
      </c>
      <c r="F45" s="62">
        <v>1828593</v>
      </c>
      <c r="G45" s="62">
        <v>158028</v>
      </c>
      <c r="H45" s="62">
        <v>134188</v>
      </c>
      <c r="I45" s="62">
        <v>119733</v>
      </c>
      <c r="J45" s="62">
        <v>102993</v>
      </c>
      <c r="K45" s="62">
        <v>81388</v>
      </c>
      <c r="L45" s="62">
        <v>63128</v>
      </c>
      <c r="M45" s="62">
        <v>52320</v>
      </c>
      <c r="N45" s="62">
        <v>42741</v>
      </c>
      <c r="O45" s="62">
        <v>37338</v>
      </c>
      <c r="P45" s="62">
        <v>26870</v>
      </c>
      <c r="Q45" s="62">
        <v>22692</v>
      </c>
      <c r="R45" s="62">
        <v>17328</v>
      </c>
      <c r="S45" s="62">
        <v>16599</v>
      </c>
      <c r="T45" s="62">
        <v>10829</v>
      </c>
      <c r="U45" s="62">
        <v>8869</v>
      </c>
      <c r="V45" s="62">
        <v>5336</v>
      </c>
      <c r="W45" s="62">
        <v>4163</v>
      </c>
      <c r="X45" s="62">
        <v>165073</v>
      </c>
      <c r="Y45" s="62">
        <v>136570</v>
      </c>
      <c r="Z45" s="62">
        <v>119577</v>
      </c>
      <c r="AA45" s="62">
        <v>103789</v>
      </c>
      <c r="AB45" s="62">
        <v>82341</v>
      </c>
      <c r="AC45" s="62">
        <v>67117</v>
      </c>
      <c r="AD45" s="62">
        <v>55595</v>
      </c>
      <c r="AE45" s="62">
        <v>47705</v>
      </c>
      <c r="AF45" s="62">
        <v>37763</v>
      </c>
      <c r="AG45" s="62">
        <v>31549</v>
      </c>
      <c r="AH45" s="62">
        <v>23193</v>
      </c>
      <c r="AI45" s="62">
        <v>17859</v>
      </c>
      <c r="AJ45" s="62">
        <v>12720</v>
      </c>
      <c r="AK45" s="62">
        <v>8729</v>
      </c>
      <c r="AL45" s="62">
        <v>6755</v>
      </c>
      <c r="AM45" s="62">
        <v>4499</v>
      </c>
      <c r="AN45" s="62">
        <v>3216</v>
      </c>
      <c r="AO45" s="62">
        <v>323101</v>
      </c>
      <c r="AP45" s="62">
        <v>270758</v>
      </c>
      <c r="AQ45" s="62">
        <v>239310</v>
      </c>
      <c r="AR45" s="62">
        <v>206782</v>
      </c>
      <c r="AS45" s="62">
        <v>163729</v>
      </c>
      <c r="AT45" s="62">
        <v>130245</v>
      </c>
      <c r="AU45" s="62">
        <v>107915</v>
      </c>
      <c r="AV45" s="62">
        <v>90446</v>
      </c>
      <c r="AW45" s="62">
        <v>75101</v>
      </c>
      <c r="AX45" s="62">
        <v>58419</v>
      </c>
      <c r="AY45" s="62">
        <v>45885</v>
      </c>
      <c r="AZ45" s="62">
        <v>35187</v>
      </c>
      <c r="BA45" s="62">
        <v>29319</v>
      </c>
      <c r="BB45" s="62">
        <v>19558</v>
      </c>
      <c r="BC45" s="62">
        <v>15624</v>
      </c>
      <c r="BD45" s="62">
        <v>9835</v>
      </c>
      <c r="BE45" s="62">
        <v>7379</v>
      </c>
    </row>
    <row r="46" spans="1:57" x14ac:dyDescent="0.25">
      <c r="A46" s="61" t="s">
        <v>574</v>
      </c>
      <c r="B46" s="61" t="s">
        <v>1258</v>
      </c>
      <c r="C46" s="61" t="s">
        <v>1260</v>
      </c>
      <c r="D46" s="86">
        <v>897007</v>
      </c>
      <c r="E46" s="62">
        <v>923935</v>
      </c>
      <c r="F46" s="62">
        <v>1820942</v>
      </c>
      <c r="G46" s="62">
        <v>96348</v>
      </c>
      <c r="H46" s="62">
        <v>103375</v>
      </c>
      <c r="I46" s="62">
        <v>112400</v>
      </c>
      <c r="J46" s="62">
        <v>103752</v>
      </c>
      <c r="K46" s="62">
        <v>85007</v>
      </c>
      <c r="L46" s="62">
        <v>68986</v>
      </c>
      <c r="M46" s="62">
        <v>56231</v>
      </c>
      <c r="N46" s="62">
        <v>54951</v>
      </c>
      <c r="O46" s="62">
        <v>45372</v>
      </c>
      <c r="P46" s="62">
        <v>42631</v>
      </c>
      <c r="Q46" s="62">
        <v>32224</v>
      </c>
      <c r="R46" s="62">
        <v>30860</v>
      </c>
      <c r="S46" s="62">
        <v>22020</v>
      </c>
      <c r="T46" s="62">
        <v>18750</v>
      </c>
      <c r="U46" s="62">
        <v>11921</v>
      </c>
      <c r="V46" s="62">
        <v>7749</v>
      </c>
      <c r="W46" s="62">
        <v>4430</v>
      </c>
      <c r="X46" s="62">
        <v>102468</v>
      </c>
      <c r="Y46" s="62">
        <v>109287</v>
      </c>
      <c r="Z46" s="62">
        <v>115134</v>
      </c>
      <c r="AA46" s="62">
        <v>114770</v>
      </c>
      <c r="AB46" s="62">
        <v>107919</v>
      </c>
      <c r="AC46" s="62">
        <v>77451</v>
      </c>
      <c r="AD46" s="62">
        <v>57298</v>
      </c>
      <c r="AE46" s="62">
        <v>48868</v>
      </c>
      <c r="AF46" s="62">
        <v>44551</v>
      </c>
      <c r="AG46" s="62">
        <v>38507</v>
      </c>
      <c r="AH46" s="62">
        <v>30759</v>
      </c>
      <c r="AI46" s="62">
        <v>24225</v>
      </c>
      <c r="AJ46" s="62">
        <v>17983</v>
      </c>
      <c r="AK46" s="62">
        <v>15407</v>
      </c>
      <c r="AL46" s="62">
        <v>9871</v>
      </c>
      <c r="AM46" s="62">
        <v>6282</v>
      </c>
      <c r="AN46" s="62">
        <v>3155</v>
      </c>
      <c r="AO46" s="62">
        <v>198816</v>
      </c>
      <c r="AP46" s="62">
        <v>212662</v>
      </c>
      <c r="AQ46" s="62">
        <v>227534</v>
      </c>
      <c r="AR46" s="62">
        <v>218522</v>
      </c>
      <c r="AS46" s="62">
        <v>192926</v>
      </c>
      <c r="AT46" s="62">
        <v>146437</v>
      </c>
      <c r="AU46" s="62">
        <v>113529</v>
      </c>
      <c r="AV46" s="62">
        <v>103819</v>
      </c>
      <c r="AW46" s="62">
        <v>89923</v>
      </c>
      <c r="AX46" s="62">
        <v>81138</v>
      </c>
      <c r="AY46" s="62">
        <v>62983</v>
      </c>
      <c r="AZ46" s="62">
        <v>55085</v>
      </c>
      <c r="BA46" s="62">
        <v>40003</v>
      </c>
      <c r="BB46" s="62">
        <v>34157</v>
      </c>
      <c r="BC46" s="62">
        <v>21792</v>
      </c>
      <c r="BD46" s="62">
        <v>14031</v>
      </c>
      <c r="BE46" s="62">
        <v>7585</v>
      </c>
    </row>
    <row r="47" spans="1:57" x14ac:dyDescent="0.25">
      <c r="A47" s="61" t="s">
        <v>68</v>
      </c>
      <c r="B47" s="61" t="s">
        <v>70</v>
      </c>
      <c r="C47" s="61" t="s">
        <v>1193</v>
      </c>
      <c r="D47" s="86">
        <v>882706</v>
      </c>
      <c r="E47" s="62">
        <v>920115</v>
      </c>
      <c r="F47" s="62">
        <v>1802821</v>
      </c>
      <c r="G47" s="62">
        <v>97437</v>
      </c>
      <c r="H47" s="62">
        <v>101245</v>
      </c>
      <c r="I47" s="62">
        <v>117201</v>
      </c>
      <c r="J47" s="62">
        <v>108109</v>
      </c>
      <c r="K47" s="62">
        <v>82276</v>
      </c>
      <c r="L47" s="62">
        <v>70232</v>
      </c>
      <c r="M47" s="62">
        <v>59540</v>
      </c>
      <c r="N47" s="62">
        <v>55451</v>
      </c>
      <c r="O47" s="62">
        <v>45192</v>
      </c>
      <c r="P47" s="62">
        <v>40320</v>
      </c>
      <c r="Q47" s="62">
        <v>28674</v>
      </c>
      <c r="R47" s="62">
        <v>26358</v>
      </c>
      <c r="S47" s="62">
        <v>16677</v>
      </c>
      <c r="T47" s="62">
        <v>14716</v>
      </c>
      <c r="U47" s="62">
        <v>9155</v>
      </c>
      <c r="V47" s="62">
        <v>6698</v>
      </c>
      <c r="W47" s="62">
        <v>3425</v>
      </c>
      <c r="X47" s="62">
        <v>100792</v>
      </c>
      <c r="Y47" s="62">
        <v>106679</v>
      </c>
      <c r="Z47" s="62">
        <v>118270</v>
      </c>
      <c r="AA47" s="62">
        <v>114751</v>
      </c>
      <c r="AB47" s="62">
        <v>93483</v>
      </c>
      <c r="AC47" s="62">
        <v>75030</v>
      </c>
      <c r="AD47" s="62">
        <v>60541</v>
      </c>
      <c r="AE47" s="62">
        <v>51440</v>
      </c>
      <c r="AF47" s="62">
        <v>47362</v>
      </c>
      <c r="AG47" s="62">
        <v>40792</v>
      </c>
      <c r="AH47" s="62">
        <v>32359</v>
      </c>
      <c r="AI47" s="62">
        <v>26030</v>
      </c>
      <c r="AJ47" s="62">
        <v>19692</v>
      </c>
      <c r="AK47" s="62">
        <v>15107</v>
      </c>
      <c r="AL47" s="62">
        <v>8942</v>
      </c>
      <c r="AM47" s="62">
        <v>5789</v>
      </c>
      <c r="AN47" s="62">
        <v>3056</v>
      </c>
      <c r="AO47" s="62">
        <v>198229</v>
      </c>
      <c r="AP47" s="62">
        <v>207924</v>
      </c>
      <c r="AQ47" s="62">
        <v>235471</v>
      </c>
      <c r="AR47" s="62">
        <v>222860</v>
      </c>
      <c r="AS47" s="62">
        <v>175759</v>
      </c>
      <c r="AT47" s="62">
        <v>145262</v>
      </c>
      <c r="AU47" s="62">
        <v>120081</v>
      </c>
      <c r="AV47" s="62">
        <v>106891</v>
      </c>
      <c r="AW47" s="62">
        <v>92554</v>
      </c>
      <c r="AX47" s="62">
        <v>81112</v>
      </c>
      <c r="AY47" s="62">
        <v>61033</v>
      </c>
      <c r="AZ47" s="62">
        <v>52388</v>
      </c>
      <c r="BA47" s="62">
        <v>36369</v>
      </c>
      <c r="BB47" s="62">
        <v>29823</v>
      </c>
      <c r="BC47" s="62">
        <v>18097</v>
      </c>
      <c r="BD47" s="62">
        <v>12487</v>
      </c>
      <c r="BE47" s="62">
        <v>6481</v>
      </c>
    </row>
    <row r="48" spans="1:57" x14ac:dyDescent="0.25">
      <c r="A48" s="61" t="s">
        <v>450</v>
      </c>
      <c r="B48" s="61" t="s">
        <v>458</v>
      </c>
      <c r="C48" s="61" t="s">
        <v>1874</v>
      </c>
      <c r="D48" s="86">
        <v>879966</v>
      </c>
      <c r="E48" s="62">
        <v>918678</v>
      </c>
      <c r="F48" s="62">
        <v>1798644</v>
      </c>
      <c r="G48" s="62">
        <v>150310</v>
      </c>
      <c r="H48" s="62">
        <v>123153</v>
      </c>
      <c r="I48" s="62">
        <v>109506</v>
      </c>
      <c r="J48" s="62">
        <v>96393</v>
      </c>
      <c r="K48" s="62">
        <v>78094</v>
      </c>
      <c r="L48" s="62">
        <v>68053</v>
      </c>
      <c r="M48" s="62">
        <v>55346</v>
      </c>
      <c r="N48" s="62">
        <v>47127</v>
      </c>
      <c r="O48" s="62">
        <v>38492</v>
      </c>
      <c r="P48" s="62">
        <v>30631</v>
      </c>
      <c r="Q48" s="62">
        <v>22151</v>
      </c>
      <c r="R48" s="62">
        <v>20570</v>
      </c>
      <c r="S48" s="62">
        <v>13675</v>
      </c>
      <c r="T48" s="62">
        <v>11984</v>
      </c>
      <c r="U48" s="62">
        <v>6951</v>
      </c>
      <c r="V48" s="62">
        <v>4492</v>
      </c>
      <c r="W48" s="62">
        <v>3038</v>
      </c>
      <c r="X48" s="62">
        <v>159353</v>
      </c>
      <c r="Y48" s="62">
        <v>128944</v>
      </c>
      <c r="Z48" s="62">
        <v>112663</v>
      </c>
      <c r="AA48" s="62">
        <v>100065</v>
      </c>
      <c r="AB48" s="62">
        <v>81129</v>
      </c>
      <c r="AC48" s="62">
        <v>69343</v>
      </c>
      <c r="AD48" s="62">
        <v>59088</v>
      </c>
      <c r="AE48" s="62">
        <v>50289</v>
      </c>
      <c r="AF48" s="62">
        <v>41170</v>
      </c>
      <c r="AG48" s="62">
        <v>34035</v>
      </c>
      <c r="AH48" s="62">
        <v>24974</v>
      </c>
      <c r="AI48" s="62">
        <v>18862</v>
      </c>
      <c r="AJ48" s="62">
        <v>14520</v>
      </c>
      <c r="AK48" s="62">
        <v>11460</v>
      </c>
      <c r="AL48" s="62">
        <v>6582</v>
      </c>
      <c r="AM48" s="62">
        <v>3978</v>
      </c>
      <c r="AN48" s="62">
        <v>2223</v>
      </c>
      <c r="AO48" s="62">
        <v>309663</v>
      </c>
      <c r="AP48" s="62">
        <v>252097</v>
      </c>
      <c r="AQ48" s="62">
        <v>222169</v>
      </c>
      <c r="AR48" s="62">
        <v>196458</v>
      </c>
      <c r="AS48" s="62">
        <v>159223</v>
      </c>
      <c r="AT48" s="62">
        <v>137396</v>
      </c>
      <c r="AU48" s="62">
        <v>114434</v>
      </c>
      <c r="AV48" s="62">
        <v>97416</v>
      </c>
      <c r="AW48" s="62">
        <v>79662</v>
      </c>
      <c r="AX48" s="62">
        <v>64666</v>
      </c>
      <c r="AY48" s="62">
        <v>47125</v>
      </c>
      <c r="AZ48" s="62">
        <v>39432</v>
      </c>
      <c r="BA48" s="62">
        <v>28195</v>
      </c>
      <c r="BB48" s="62">
        <v>23444</v>
      </c>
      <c r="BC48" s="62">
        <v>13533</v>
      </c>
      <c r="BD48" s="62">
        <v>8470</v>
      </c>
      <c r="BE48" s="62">
        <v>5261</v>
      </c>
    </row>
    <row r="49" spans="1:57" x14ac:dyDescent="0.25">
      <c r="A49" s="61" t="s">
        <v>538</v>
      </c>
      <c r="B49" s="61" t="s">
        <v>544</v>
      </c>
      <c r="C49" s="61" t="s">
        <v>1862</v>
      </c>
      <c r="D49" s="86">
        <v>877826</v>
      </c>
      <c r="E49" s="62">
        <v>884846</v>
      </c>
      <c r="F49" s="62">
        <v>1762672</v>
      </c>
      <c r="G49" s="62">
        <v>109008</v>
      </c>
      <c r="H49" s="62">
        <v>103690</v>
      </c>
      <c r="I49" s="62">
        <v>105852</v>
      </c>
      <c r="J49" s="62">
        <v>93595</v>
      </c>
      <c r="K49" s="62">
        <v>83073</v>
      </c>
      <c r="L49" s="62">
        <v>67591</v>
      </c>
      <c r="M49" s="62">
        <v>56755</v>
      </c>
      <c r="N49" s="62">
        <v>53904</v>
      </c>
      <c r="O49" s="62">
        <v>42922</v>
      </c>
      <c r="P49" s="62">
        <v>37653</v>
      </c>
      <c r="Q49" s="62">
        <v>28214</v>
      </c>
      <c r="R49" s="62">
        <v>28555</v>
      </c>
      <c r="S49" s="62">
        <v>19359</v>
      </c>
      <c r="T49" s="62">
        <v>19416</v>
      </c>
      <c r="U49" s="62">
        <v>12810</v>
      </c>
      <c r="V49" s="62">
        <v>9858</v>
      </c>
      <c r="W49" s="62">
        <v>5571</v>
      </c>
      <c r="X49" s="62">
        <v>111423</v>
      </c>
      <c r="Y49" s="62">
        <v>106013</v>
      </c>
      <c r="Z49" s="62">
        <v>104373</v>
      </c>
      <c r="AA49" s="62">
        <v>99316</v>
      </c>
      <c r="AB49" s="62">
        <v>96957</v>
      </c>
      <c r="AC49" s="62">
        <v>76930</v>
      </c>
      <c r="AD49" s="62">
        <v>60856</v>
      </c>
      <c r="AE49" s="62">
        <v>53753</v>
      </c>
      <c r="AF49" s="62">
        <v>43066</v>
      </c>
      <c r="AG49" s="62">
        <v>36017</v>
      </c>
      <c r="AH49" s="62">
        <v>25474</v>
      </c>
      <c r="AI49" s="62">
        <v>23674</v>
      </c>
      <c r="AJ49" s="62">
        <v>14447</v>
      </c>
      <c r="AK49" s="62">
        <v>14599</v>
      </c>
      <c r="AL49" s="62">
        <v>8402</v>
      </c>
      <c r="AM49" s="62">
        <v>6679</v>
      </c>
      <c r="AN49" s="62">
        <v>2867</v>
      </c>
      <c r="AO49" s="62">
        <v>220431</v>
      </c>
      <c r="AP49" s="62">
        <v>209703</v>
      </c>
      <c r="AQ49" s="62">
        <v>210225</v>
      </c>
      <c r="AR49" s="62">
        <v>192911</v>
      </c>
      <c r="AS49" s="62">
        <v>180030</v>
      </c>
      <c r="AT49" s="62">
        <v>144521</v>
      </c>
      <c r="AU49" s="62">
        <v>117611</v>
      </c>
      <c r="AV49" s="62">
        <v>107657</v>
      </c>
      <c r="AW49" s="62">
        <v>85988</v>
      </c>
      <c r="AX49" s="62">
        <v>73670</v>
      </c>
      <c r="AY49" s="62">
        <v>53688</v>
      </c>
      <c r="AZ49" s="62">
        <v>52229</v>
      </c>
      <c r="BA49" s="62">
        <v>33806</v>
      </c>
      <c r="BB49" s="62">
        <v>34015</v>
      </c>
      <c r="BC49" s="62">
        <v>21212</v>
      </c>
      <c r="BD49" s="62">
        <v>16537</v>
      </c>
      <c r="BE49" s="62">
        <v>8438</v>
      </c>
    </row>
    <row r="50" spans="1:57" x14ac:dyDescent="0.25">
      <c r="A50" s="61" t="s">
        <v>182</v>
      </c>
      <c r="B50" s="61" t="s">
        <v>185</v>
      </c>
      <c r="C50" s="61" t="s">
        <v>1412</v>
      </c>
      <c r="D50" s="86">
        <v>859430</v>
      </c>
      <c r="E50" s="62">
        <v>890821</v>
      </c>
      <c r="F50" s="62">
        <v>1750251</v>
      </c>
      <c r="G50" s="62">
        <v>102008</v>
      </c>
      <c r="H50" s="62">
        <v>105070</v>
      </c>
      <c r="I50" s="62">
        <v>108883</v>
      </c>
      <c r="J50" s="62">
        <v>98905</v>
      </c>
      <c r="K50" s="62">
        <v>76192</v>
      </c>
      <c r="L50" s="62">
        <v>64320</v>
      </c>
      <c r="M50" s="62">
        <v>56556</v>
      </c>
      <c r="N50" s="62">
        <v>55510</v>
      </c>
      <c r="O50" s="62">
        <v>43511</v>
      </c>
      <c r="P50" s="62">
        <v>40067</v>
      </c>
      <c r="Q50" s="62">
        <v>28686</v>
      </c>
      <c r="R50" s="62">
        <v>26963</v>
      </c>
      <c r="S50" s="62">
        <v>17434</v>
      </c>
      <c r="T50" s="62">
        <v>15370</v>
      </c>
      <c r="U50" s="62">
        <v>9317</v>
      </c>
      <c r="V50" s="62">
        <v>6727</v>
      </c>
      <c r="W50" s="62">
        <v>3911</v>
      </c>
      <c r="X50" s="62">
        <v>108014</v>
      </c>
      <c r="Y50" s="62">
        <v>112285</v>
      </c>
      <c r="Z50" s="62">
        <v>114348</v>
      </c>
      <c r="AA50" s="62">
        <v>109441</v>
      </c>
      <c r="AB50" s="62">
        <v>88944</v>
      </c>
      <c r="AC50" s="62">
        <v>68710</v>
      </c>
      <c r="AD50" s="62">
        <v>55546</v>
      </c>
      <c r="AE50" s="62">
        <v>50684</v>
      </c>
      <c r="AF50" s="62">
        <v>44089</v>
      </c>
      <c r="AG50" s="62">
        <v>38421</v>
      </c>
      <c r="AH50" s="62">
        <v>28944</v>
      </c>
      <c r="AI50" s="62">
        <v>24509</v>
      </c>
      <c r="AJ50" s="62">
        <v>15884</v>
      </c>
      <c r="AK50" s="62">
        <v>13357</v>
      </c>
      <c r="AL50" s="62">
        <v>8328</v>
      </c>
      <c r="AM50" s="62">
        <v>6058</v>
      </c>
      <c r="AN50" s="62">
        <v>3259</v>
      </c>
      <c r="AO50" s="62">
        <v>210022</v>
      </c>
      <c r="AP50" s="62">
        <v>217355</v>
      </c>
      <c r="AQ50" s="62">
        <v>223231</v>
      </c>
      <c r="AR50" s="62">
        <v>208346</v>
      </c>
      <c r="AS50" s="62">
        <v>165136</v>
      </c>
      <c r="AT50" s="62">
        <v>133030</v>
      </c>
      <c r="AU50" s="62">
        <v>112102</v>
      </c>
      <c r="AV50" s="62">
        <v>106194</v>
      </c>
      <c r="AW50" s="62">
        <v>87600</v>
      </c>
      <c r="AX50" s="62">
        <v>78488</v>
      </c>
      <c r="AY50" s="62">
        <v>57630</v>
      </c>
      <c r="AZ50" s="62">
        <v>51472</v>
      </c>
      <c r="BA50" s="62">
        <v>33318</v>
      </c>
      <c r="BB50" s="62">
        <v>28727</v>
      </c>
      <c r="BC50" s="62">
        <v>17645</v>
      </c>
      <c r="BD50" s="62">
        <v>12785</v>
      </c>
      <c r="BE50" s="62">
        <v>7170</v>
      </c>
    </row>
    <row r="51" spans="1:57" x14ac:dyDescent="0.25">
      <c r="A51" s="61" t="s">
        <v>254</v>
      </c>
      <c r="B51" s="61" t="s">
        <v>1847</v>
      </c>
      <c r="C51" s="61" t="s">
        <v>1593</v>
      </c>
      <c r="D51" s="86">
        <v>887261</v>
      </c>
      <c r="E51" s="62">
        <v>851761</v>
      </c>
      <c r="F51" s="62">
        <v>1739022</v>
      </c>
      <c r="G51" s="62">
        <v>100846</v>
      </c>
      <c r="H51" s="62">
        <v>104109</v>
      </c>
      <c r="I51" s="62">
        <v>113457</v>
      </c>
      <c r="J51" s="62">
        <v>108314</v>
      </c>
      <c r="K51" s="62">
        <v>80671</v>
      </c>
      <c r="L51" s="62">
        <v>61553</v>
      </c>
      <c r="M51" s="62">
        <v>55199</v>
      </c>
      <c r="N51" s="62">
        <v>53031</v>
      </c>
      <c r="O51" s="62">
        <v>46634</v>
      </c>
      <c r="P51" s="62">
        <v>42198</v>
      </c>
      <c r="Q51" s="62">
        <v>31619</v>
      </c>
      <c r="R51" s="62">
        <v>28055</v>
      </c>
      <c r="S51" s="62">
        <v>22288</v>
      </c>
      <c r="T51" s="62">
        <v>17918</v>
      </c>
      <c r="U51" s="62">
        <v>11049</v>
      </c>
      <c r="V51" s="62">
        <v>6751</v>
      </c>
      <c r="W51" s="62">
        <v>3569</v>
      </c>
      <c r="X51" s="62">
        <v>103950</v>
      </c>
      <c r="Y51" s="62">
        <v>109134</v>
      </c>
      <c r="Z51" s="62">
        <v>115023</v>
      </c>
      <c r="AA51" s="62">
        <v>107638</v>
      </c>
      <c r="AB51" s="62">
        <v>84823</v>
      </c>
      <c r="AC51" s="62">
        <v>59271</v>
      </c>
      <c r="AD51" s="62">
        <v>45736</v>
      </c>
      <c r="AE51" s="62">
        <v>41501</v>
      </c>
      <c r="AF51" s="62">
        <v>39961</v>
      </c>
      <c r="AG51" s="62">
        <v>36056</v>
      </c>
      <c r="AH51" s="62">
        <v>29589</v>
      </c>
      <c r="AI51" s="62">
        <v>24422</v>
      </c>
      <c r="AJ51" s="62">
        <v>19605</v>
      </c>
      <c r="AK51" s="62">
        <v>15601</v>
      </c>
      <c r="AL51" s="62">
        <v>10386</v>
      </c>
      <c r="AM51" s="62">
        <v>5858</v>
      </c>
      <c r="AN51" s="62">
        <v>3207</v>
      </c>
      <c r="AO51" s="62">
        <v>204796</v>
      </c>
      <c r="AP51" s="62">
        <v>213243</v>
      </c>
      <c r="AQ51" s="62">
        <v>228480</v>
      </c>
      <c r="AR51" s="62">
        <v>215952</v>
      </c>
      <c r="AS51" s="62">
        <v>165494</v>
      </c>
      <c r="AT51" s="62">
        <v>120824</v>
      </c>
      <c r="AU51" s="62">
        <v>100935</v>
      </c>
      <c r="AV51" s="62">
        <v>94532</v>
      </c>
      <c r="AW51" s="62">
        <v>86595</v>
      </c>
      <c r="AX51" s="62">
        <v>78254</v>
      </c>
      <c r="AY51" s="62">
        <v>61208</v>
      </c>
      <c r="AZ51" s="62">
        <v>52477</v>
      </c>
      <c r="BA51" s="62">
        <v>41893</v>
      </c>
      <c r="BB51" s="62">
        <v>33519</v>
      </c>
      <c r="BC51" s="62">
        <v>21435</v>
      </c>
      <c r="BD51" s="62">
        <v>12609</v>
      </c>
      <c r="BE51" s="62">
        <v>6776</v>
      </c>
    </row>
    <row r="52" spans="1:57" x14ac:dyDescent="0.25">
      <c r="A52" s="61" t="s">
        <v>182</v>
      </c>
      <c r="B52" s="61" t="s">
        <v>183</v>
      </c>
      <c r="C52" s="61" t="s">
        <v>1212</v>
      </c>
      <c r="D52" s="86">
        <v>877320</v>
      </c>
      <c r="E52" s="62">
        <v>860873</v>
      </c>
      <c r="F52" s="62">
        <v>1738193</v>
      </c>
      <c r="G52" s="62">
        <v>104243</v>
      </c>
      <c r="H52" s="62">
        <v>97844</v>
      </c>
      <c r="I52" s="62">
        <v>109777</v>
      </c>
      <c r="J52" s="62">
        <v>102294</v>
      </c>
      <c r="K52" s="62">
        <v>82669</v>
      </c>
      <c r="L52" s="62">
        <v>63448</v>
      </c>
      <c r="M52" s="62">
        <v>54041</v>
      </c>
      <c r="N52" s="62">
        <v>49880</v>
      </c>
      <c r="O52" s="62">
        <v>41317</v>
      </c>
      <c r="P52" s="62">
        <v>39362</v>
      </c>
      <c r="Q52" s="62">
        <v>29918</v>
      </c>
      <c r="R52" s="62">
        <v>32334</v>
      </c>
      <c r="S52" s="62">
        <v>20708</v>
      </c>
      <c r="T52" s="62">
        <v>20812</v>
      </c>
      <c r="U52" s="62">
        <v>12755</v>
      </c>
      <c r="V52" s="62">
        <v>10460</v>
      </c>
      <c r="W52" s="62">
        <v>5458</v>
      </c>
      <c r="X52" s="62">
        <v>106695</v>
      </c>
      <c r="Y52" s="62">
        <v>100040</v>
      </c>
      <c r="Z52" s="62">
        <v>108100</v>
      </c>
      <c r="AA52" s="62">
        <v>103897</v>
      </c>
      <c r="AB52" s="62">
        <v>89977</v>
      </c>
      <c r="AC52" s="62">
        <v>68445</v>
      </c>
      <c r="AD52" s="62">
        <v>54710</v>
      </c>
      <c r="AE52" s="62">
        <v>47645</v>
      </c>
      <c r="AF52" s="62">
        <v>39438</v>
      </c>
      <c r="AG52" s="62">
        <v>35604</v>
      </c>
      <c r="AH52" s="62">
        <v>26440</v>
      </c>
      <c r="AI52" s="62">
        <v>26655</v>
      </c>
      <c r="AJ52" s="62">
        <v>16364</v>
      </c>
      <c r="AK52" s="62">
        <v>16291</v>
      </c>
      <c r="AL52" s="62">
        <v>9446</v>
      </c>
      <c r="AM52" s="62">
        <v>7771</v>
      </c>
      <c r="AN52" s="62">
        <v>3355</v>
      </c>
      <c r="AO52" s="62">
        <v>210938</v>
      </c>
      <c r="AP52" s="62">
        <v>197884</v>
      </c>
      <c r="AQ52" s="62">
        <v>217877</v>
      </c>
      <c r="AR52" s="62">
        <v>206191</v>
      </c>
      <c r="AS52" s="62">
        <v>172646</v>
      </c>
      <c r="AT52" s="62">
        <v>131893</v>
      </c>
      <c r="AU52" s="62">
        <v>108751</v>
      </c>
      <c r="AV52" s="62">
        <v>97525</v>
      </c>
      <c r="AW52" s="62">
        <v>80755</v>
      </c>
      <c r="AX52" s="62">
        <v>74966</v>
      </c>
      <c r="AY52" s="62">
        <v>56358</v>
      </c>
      <c r="AZ52" s="62">
        <v>58989</v>
      </c>
      <c r="BA52" s="62">
        <v>37072</v>
      </c>
      <c r="BB52" s="62">
        <v>37103</v>
      </c>
      <c r="BC52" s="62">
        <v>22201</v>
      </c>
      <c r="BD52" s="62">
        <v>18231</v>
      </c>
      <c r="BE52" s="62">
        <v>8813</v>
      </c>
    </row>
    <row r="53" spans="1:57" x14ac:dyDescent="0.25">
      <c r="A53" s="61" t="s">
        <v>38</v>
      </c>
      <c r="B53" s="61" t="s">
        <v>39</v>
      </c>
      <c r="C53" s="61" t="s">
        <v>1024</v>
      </c>
      <c r="D53" s="86">
        <v>859336</v>
      </c>
      <c r="E53" s="62">
        <v>873108</v>
      </c>
      <c r="F53" s="62">
        <v>1732444</v>
      </c>
      <c r="G53" s="62">
        <v>99309</v>
      </c>
      <c r="H53" s="62">
        <v>104529</v>
      </c>
      <c r="I53" s="62">
        <v>109114</v>
      </c>
      <c r="J53" s="62">
        <v>102482</v>
      </c>
      <c r="K53" s="62">
        <v>74872</v>
      </c>
      <c r="L53" s="62">
        <v>62462</v>
      </c>
      <c r="M53" s="62">
        <v>55853</v>
      </c>
      <c r="N53" s="62">
        <v>54948</v>
      </c>
      <c r="O53" s="62">
        <v>44511</v>
      </c>
      <c r="P53" s="62">
        <v>40666</v>
      </c>
      <c r="Q53" s="62">
        <v>29496</v>
      </c>
      <c r="R53" s="62">
        <v>25846</v>
      </c>
      <c r="S53" s="62">
        <v>20887</v>
      </c>
      <c r="T53" s="62">
        <v>17163</v>
      </c>
      <c r="U53" s="62">
        <v>9272</v>
      </c>
      <c r="V53" s="62">
        <v>5264</v>
      </c>
      <c r="W53" s="62">
        <v>2662</v>
      </c>
      <c r="X53" s="62">
        <v>104988</v>
      </c>
      <c r="Y53" s="62">
        <v>111281</v>
      </c>
      <c r="Z53" s="62">
        <v>114847</v>
      </c>
      <c r="AA53" s="62">
        <v>109919</v>
      </c>
      <c r="AB53" s="62">
        <v>86022</v>
      </c>
      <c r="AC53" s="62">
        <v>64482</v>
      </c>
      <c r="AD53" s="62">
        <v>51686</v>
      </c>
      <c r="AE53" s="62">
        <v>46637</v>
      </c>
      <c r="AF53" s="62">
        <v>42802</v>
      </c>
      <c r="AG53" s="62">
        <v>38074</v>
      </c>
      <c r="AH53" s="62">
        <v>29536</v>
      </c>
      <c r="AI53" s="62">
        <v>23626</v>
      </c>
      <c r="AJ53" s="62">
        <v>19255</v>
      </c>
      <c r="AK53" s="62">
        <v>13991</v>
      </c>
      <c r="AL53" s="62">
        <v>8390</v>
      </c>
      <c r="AM53" s="62">
        <v>5002</v>
      </c>
      <c r="AN53" s="62">
        <v>2570</v>
      </c>
      <c r="AO53" s="62">
        <v>204297</v>
      </c>
      <c r="AP53" s="62">
        <v>215810</v>
      </c>
      <c r="AQ53" s="62">
        <v>223961</v>
      </c>
      <c r="AR53" s="62">
        <v>212401</v>
      </c>
      <c r="AS53" s="62">
        <v>160894</v>
      </c>
      <c r="AT53" s="62">
        <v>126944</v>
      </c>
      <c r="AU53" s="62">
        <v>107539</v>
      </c>
      <c r="AV53" s="62">
        <v>101585</v>
      </c>
      <c r="AW53" s="62">
        <v>87313</v>
      </c>
      <c r="AX53" s="62">
        <v>78740</v>
      </c>
      <c r="AY53" s="62">
        <v>59032</v>
      </c>
      <c r="AZ53" s="62">
        <v>49472</v>
      </c>
      <c r="BA53" s="62">
        <v>40142</v>
      </c>
      <c r="BB53" s="62">
        <v>31154</v>
      </c>
      <c r="BC53" s="62">
        <v>17662</v>
      </c>
      <c r="BD53" s="62">
        <v>10266</v>
      </c>
      <c r="BE53" s="62">
        <v>5232</v>
      </c>
    </row>
    <row r="54" spans="1:57" x14ac:dyDescent="0.25">
      <c r="A54" s="61" t="s">
        <v>622</v>
      </c>
      <c r="B54" s="61" t="s">
        <v>1327</v>
      </c>
      <c r="C54" s="61" t="s">
        <v>1329</v>
      </c>
      <c r="D54" s="86">
        <v>854289</v>
      </c>
      <c r="E54" s="62">
        <v>875563</v>
      </c>
      <c r="F54" s="62">
        <v>1729852</v>
      </c>
      <c r="G54" s="62">
        <v>139791</v>
      </c>
      <c r="H54" s="62">
        <v>121003</v>
      </c>
      <c r="I54" s="62">
        <v>110781</v>
      </c>
      <c r="J54" s="62">
        <v>95784</v>
      </c>
      <c r="K54" s="62">
        <v>79367</v>
      </c>
      <c r="L54" s="62">
        <v>63860</v>
      </c>
      <c r="M54" s="62">
        <v>50374</v>
      </c>
      <c r="N54" s="62">
        <v>44801</v>
      </c>
      <c r="O54" s="62">
        <v>34833</v>
      </c>
      <c r="P54" s="62">
        <v>28667</v>
      </c>
      <c r="Q54" s="62">
        <v>20693</v>
      </c>
      <c r="R54" s="62">
        <v>19392</v>
      </c>
      <c r="S54" s="62">
        <v>12771</v>
      </c>
      <c r="T54" s="62">
        <v>12618</v>
      </c>
      <c r="U54" s="62">
        <v>9200</v>
      </c>
      <c r="V54" s="62">
        <v>6036</v>
      </c>
      <c r="W54" s="62">
        <v>4318</v>
      </c>
      <c r="X54" s="62">
        <v>142281</v>
      </c>
      <c r="Y54" s="62">
        <v>119224</v>
      </c>
      <c r="Z54" s="62">
        <v>107895</v>
      </c>
      <c r="AA54" s="62">
        <v>96712</v>
      </c>
      <c r="AB54" s="62">
        <v>82988</v>
      </c>
      <c r="AC54" s="62">
        <v>73344</v>
      </c>
      <c r="AD54" s="62">
        <v>58278</v>
      </c>
      <c r="AE54" s="62">
        <v>51325</v>
      </c>
      <c r="AF54" s="62">
        <v>37065</v>
      </c>
      <c r="AG54" s="62">
        <v>32014</v>
      </c>
      <c r="AH54" s="62">
        <v>19680</v>
      </c>
      <c r="AI54" s="62">
        <v>20221</v>
      </c>
      <c r="AJ54" s="62">
        <v>10319</v>
      </c>
      <c r="AK54" s="62">
        <v>10779</v>
      </c>
      <c r="AL54" s="62">
        <v>5802</v>
      </c>
      <c r="AM54" s="62">
        <v>4953</v>
      </c>
      <c r="AN54" s="62">
        <v>2683</v>
      </c>
      <c r="AO54" s="62">
        <v>282072</v>
      </c>
      <c r="AP54" s="62">
        <v>240227</v>
      </c>
      <c r="AQ54" s="62">
        <v>218676</v>
      </c>
      <c r="AR54" s="62">
        <v>192496</v>
      </c>
      <c r="AS54" s="62">
        <v>162355</v>
      </c>
      <c r="AT54" s="62">
        <v>137204</v>
      </c>
      <c r="AU54" s="62">
        <v>108652</v>
      </c>
      <c r="AV54" s="62">
        <v>96126</v>
      </c>
      <c r="AW54" s="62">
        <v>71898</v>
      </c>
      <c r="AX54" s="62">
        <v>60681</v>
      </c>
      <c r="AY54" s="62">
        <v>40373</v>
      </c>
      <c r="AZ54" s="62">
        <v>39613</v>
      </c>
      <c r="BA54" s="62">
        <v>23090</v>
      </c>
      <c r="BB54" s="62">
        <v>23397</v>
      </c>
      <c r="BC54" s="62">
        <v>15002</v>
      </c>
      <c r="BD54" s="62">
        <v>10989</v>
      </c>
      <c r="BE54" s="62">
        <v>7001</v>
      </c>
    </row>
    <row r="55" spans="1:57" x14ac:dyDescent="0.25">
      <c r="A55" s="61" t="s">
        <v>305</v>
      </c>
      <c r="B55" s="61" t="s">
        <v>306</v>
      </c>
      <c r="C55" s="61" t="s">
        <v>1274</v>
      </c>
      <c r="D55" s="86">
        <v>824462</v>
      </c>
      <c r="E55" s="62">
        <v>866810</v>
      </c>
      <c r="F55" s="62">
        <v>1691272</v>
      </c>
      <c r="G55" s="62">
        <v>158586</v>
      </c>
      <c r="H55" s="62">
        <v>128094</v>
      </c>
      <c r="I55" s="62">
        <v>97328</v>
      </c>
      <c r="J55" s="62">
        <v>87066</v>
      </c>
      <c r="K55" s="62">
        <v>73219</v>
      </c>
      <c r="L55" s="62">
        <v>60552</v>
      </c>
      <c r="M55" s="62">
        <v>53766</v>
      </c>
      <c r="N55" s="62">
        <v>38676</v>
      </c>
      <c r="O55" s="62">
        <v>35988</v>
      </c>
      <c r="P55" s="62">
        <v>21536</v>
      </c>
      <c r="Q55" s="62">
        <v>22670</v>
      </c>
      <c r="R55" s="62">
        <v>11658</v>
      </c>
      <c r="S55" s="62">
        <v>14135</v>
      </c>
      <c r="T55" s="62">
        <v>6448</v>
      </c>
      <c r="U55" s="62">
        <v>8247</v>
      </c>
      <c r="V55" s="62">
        <v>3035</v>
      </c>
      <c r="W55" s="62">
        <v>3458</v>
      </c>
      <c r="X55" s="62">
        <v>174653</v>
      </c>
      <c r="Y55" s="62">
        <v>139640</v>
      </c>
      <c r="Z55" s="62">
        <v>106033</v>
      </c>
      <c r="AA55" s="62">
        <v>88332</v>
      </c>
      <c r="AB55" s="62">
        <v>63158</v>
      </c>
      <c r="AC55" s="62">
        <v>54052</v>
      </c>
      <c r="AD55" s="62">
        <v>55013</v>
      </c>
      <c r="AE55" s="62">
        <v>43565</v>
      </c>
      <c r="AF55" s="62">
        <v>40351</v>
      </c>
      <c r="AG55" s="62">
        <v>25739</v>
      </c>
      <c r="AH55" s="62">
        <v>26108</v>
      </c>
      <c r="AI55" s="62">
        <v>12298</v>
      </c>
      <c r="AJ55" s="62">
        <v>14877</v>
      </c>
      <c r="AK55" s="62">
        <v>6493</v>
      </c>
      <c r="AL55" s="62">
        <v>9588</v>
      </c>
      <c r="AM55" s="62">
        <v>3220</v>
      </c>
      <c r="AN55" s="62">
        <v>3690</v>
      </c>
      <c r="AO55" s="62">
        <v>333239</v>
      </c>
      <c r="AP55" s="62">
        <v>267734</v>
      </c>
      <c r="AQ55" s="62">
        <v>203361</v>
      </c>
      <c r="AR55" s="62">
        <v>175398</v>
      </c>
      <c r="AS55" s="62">
        <v>136377</v>
      </c>
      <c r="AT55" s="62">
        <v>114604</v>
      </c>
      <c r="AU55" s="62">
        <v>108779</v>
      </c>
      <c r="AV55" s="62">
        <v>82241</v>
      </c>
      <c r="AW55" s="62">
        <v>76339</v>
      </c>
      <c r="AX55" s="62">
        <v>47275</v>
      </c>
      <c r="AY55" s="62">
        <v>48778</v>
      </c>
      <c r="AZ55" s="62">
        <v>23956</v>
      </c>
      <c r="BA55" s="62">
        <v>29012</v>
      </c>
      <c r="BB55" s="62">
        <v>12941</v>
      </c>
      <c r="BC55" s="62">
        <v>17835</v>
      </c>
      <c r="BD55" s="62">
        <v>6255</v>
      </c>
      <c r="BE55" s="62">
        <v>7148</v>
      </c>
    </row>
    <row r="56" spans="1:57" x14ac:dyDescent="0.25">
      <c r="A56" s="61" t="s">
        <v>16</v>
      </c>
      <c r="B56" s="61" t="s">
        <v>18</v>
      </c>
      <c r="C56" s="61" t="s">
        <v>1667</v>
      </c>
      <c r="D56" s="86">
        <v>811795</v>
      </c>
      <c r="E56" s="62">
        <v>851401</v>
      </c>
      <c r="F56" s="62">
        <v>1663196</v>
      </c>
      <c r="G56" s="62">
        <v>136569</v>
      </c>
      <c r="H56" s="62">
        <v>118838</v>
      </c>
      <c r="I56" s="62">
        <v>104910</v>
      </c>
      <c r="J56" s="62">
        <v>91408</v>
      </c>
      <c r="K56" s="62">
        <v>74055</v>
      </c>
      <c r="L56" s="62">
        <v>58097</v>
      </c>
      <c r="M56" s="62">
        <v>49157</v>
      </c>
      <c r="N56" s="62">
        <v>39498</v>
      </c>
      <c r="O56" s="62">
        <v>34915</v>
      </c>
      <c r="P56" s="62">
        <v>24590</v>
      </c>
      <c r="Q56" s="62">
        <v>21618</v>
      </c>
      <c r="R56" s="62">
        <v>16055</v>
      </c>
      <c r="S56" s="62">
        <v>13669</v>
      </c>
      <c r="T56" s="62">
        <v>10314</v>
      </c>
      <c r="U56" s="62">
        <v>9427</v>
      </c>
      <c r="V56" s="62">
        <v>5067</v>
      </c>
      <c r="W56" s="62">
        <v>3608</v>
      </c>
      <c r="X56" s="62">
        <v>143059</v>
      </c>
      <c r="Y56" s="62">
        <v>122460</v>
      </c>
      <c r="Z56" s="62">
        <v>104475</v>
      </c>
      <c r="AA56" s="62">
        <v>91118</v>
      </c>
      <c r="AB56" s="62">
        <v>78602</v>
      </c>
      <c r="AC56" s="62">
        <v>65922</v>
      </c>
      <c r="AD56" s="62">
        <v>53682</v>
      </c>
      <c r="AE56" s="62">
        <v>46576</v>
      </c>
      <c r="AF56" s="62">
        <v>37425</v>
      </c>
      <c r="AG56" s="62">
        <v>29761</v>
      </c>
      <c r="AH56" s="62">
        <v>21723</v>
      </c>
      <c r="AI56" s="62">
        <v>19368</v>
      </c>
      <c r="AJ56" s="62">
        <v>12350</v>
      </c>
      <c r="AK56" s="62">
        <v>10725</v>
      </c>
      <c r="AL56" s="62">
        <v>6984</v>
      </c>
      <c r="AM56" s="62">
        <v>4668</v>
      </c>
      <c r="AN56" s="62">
        <v>2503</v>
      </c>
      <c r="AO56" s="62">
        <v>279628</v>
      </c>
      <c r="AP56" s="62">
        <v>241298</v>
      </c>
      <c r="AQ56" s="62">
        <v>209385</v>
      </c>
      <c r="AR56" s="62">
        <v>182526</v>
      </c>
      <c r="AS56" s="62">
        <v>152657</v>
      </c>
      <c r="AT56" s="62">
        <v>124019</v>
      </c>
      <c r="AU56" s="62">
        <v>102839</v>
      </c>
      <c r="AV56" s="62">
        <v>86074</v>
      </c>
      <c r="AW56" s="62">
        <v>72340</v>
      </c>
      <c r="AX56" s="62">
        <v>54351</v>
      </c>
      <c r="AY56" s="62">
        <v>43341</v>
      </c>
      <c r="AZ56" s="62">
        <v>35423</v>
      </c>
      <c r="BA56" s="62">
        <v>26019</v>
      </c>
      <c r="BB56" s="62">
        <v>21039</v>
      </c>
      <c r="BC56" s="62">
        <v>16411</v>
      </c>
      <c r="BD56" s="62">
        <v>9735</v>
      </c>
      <c r="BE56" s="62">
        <v>6111</v>
      </c>
    </row>
    <row r="57" spans="1:57" x14ac:dyDescent="0.25">
      <c r="A57" s="61" t="s">
        <v>574</v>
      </c>
      <c r="B57" s="61" t="s">
        <v>1113</v>
      </c>
      <c r="C57" s="61" t="s">
        <v>1115</v>
      </c>
      <c r="D57" s="86">
        <v>814678</v>
      </c>
      <c r="E57" s="62">
        <v>825304</v>
      </c>
      <c r="F57" s="62">
        <v>1639982</v>
      </c>
      <c r="G57" s="62">
        <v>93671</v>
      </c>
      <c r="H57" s="62">
        <v>100321</v>
      </c>
      <c r="I57" s="62">
        <v>105081</v>
      </c>
      <c r="J57" s="62">
        <v>93231</v>
      </c>
      <c r="K57" s="62">
        <v>68596</v>
      </c>
      <c r="L57" s="62">
        <v>58730</v>
      </c>
      <c r="M57" s="62">
        <v>52127</v>
      </c>
      <c r="N57" s="62">
        <v>52566</v>
      </c>
      <c r="O57" s="62">
        <v>42848</v>
      </c>
      <c r="P57" s="62">
        <v>39719</v>
      </c>
      <c r="Q57" s="62">
        <v>28029</v>
      </c>
      <c r="R57" s="62">
        <v>27302</v>
      </c>
      <c r="S57" s="62">
        <v>18920</v>
      </c>
      <c r="T57" s="62">
        <v>15896</v>
      </c>
      <c r="U57" s="62">
        <v>9099</v>
      </c>
      <c r="V57" s="62">
        <v>5117</v>
      </c>
      <c r="W57" s="62">
        <v>3425</v>
      </c>
      <c r="X57" s="62">
        <v>98103</v>
      </c>
      <c r="Y57" s="62">
        <v>106460</v>
      </c>
      <c r="Z57" s="62">
        <v>110487</v>
      </c>
      <c r="AA57" s="62">
        <v>103632</v>
      </c>
      <c r="AB57" s="62">
        <v>80746</v>
      </c>
      <c r="AC57" s="62">
        <v>60514</v>
      </c>
      <c r="AD57" s="62">
        <v>48520</v>
      </c>
      <c r="AE57" s="62">
        <v>43746</v>
      </c>
      <c r="AF57" s="62">
        <v>40823</v>
      </c>
      <c r="AG57" s="62">
        <v>35670</v>
      </c>
      <c r="AH57" s="62">
        <v>28800</v>
      </c>
      <c r="AI57" s="62">
        <v>21069</v>
      </c>
      <c r="AJ57" s="62">
        <v>17393</v>
      </c>
      <c r="AK57" s="62">
        <v>13511</v>
      </c>
      <c r="AL57" s="62">
        <v>7872</v>
      </c>
      <c r="AM57" s="62">
        <v>4872</v>
      </c>
      <c r="AN57" s="62">
        <v>3086</v>
      </c>
      <c r="AO57" s="62">
        <v>191774</v>
      </c>
      <c r="AP57" s="62">
        <v>206781</v>
      </c>
      <c r="AQ57" s="62">
        <v>215568</v>
      </c>
      <c r="AR57" s="62">
        <v>196863</v>
      </c>
      <c r="AS57" s="62">
        <v>149342</v>
      </c>
      <c r="AT57" s="62">
        <v>119244</v>
      </c>
      <c r="AU57" s="62">
        <v>100647</v>
      </c>
      <c r="AV57" s="62">
        <v>96312</v>
      </c>
      <c r="AW57" s="62">
        <v>83671</v>
      </c>
      <c r="AX57" s="62">
        <v>75389</v>
      </c>
      <c r="AY57" s="62">
        <v>56829</v>
      </c>
      <c r="AZ57" s="62">
        <v>48371</v>
      </c>
      <c r="BA57" s="62">
        <v>36313</v>
      </c>
      <c r="BB57" s="62">
        <v>29407</v>
      </c>
      <c r="BC57" s="62">
        <v>16971</v>
      </c>
      <c r="BD57" s="62">
        <v>9989</v>
      </c>
      <c r="BE57" s="62">
        <v>6511</v>
      </c>
    </row>
    <row r="58" spans="1:57" x14ac:dyDescent="0.25">
      <c r="A58" s="61" t="s">
        <v>538</v>
      </c>
      <c r="B58" s="61" t="s">
        <v>541</v>
      </c>
      <c r="C58" s="61" t="s">
        <v>1068</v>
      </c>
      <c r="D58" s="86">
        <v>823383</v>
      </c>
      <c r="E58" s="62">
        <v>806785</v>
      </c>
      <c r="F58" s="62">
        <v>1630168</v>
      </c>
      <c r="G58" s="62">
        <v>116834</v>
      </c>
      <c r="H58" s="62">
        <v>104329</v>
      </c>
      <c r="I58" s="62">
        <v>97913</v>
      </c>
      <c r="J58" s="62">
        <v>78367</v>
      </c>
      <c r="K58" s="62">
        <v>69093</v>
      </c>
      <c r="L58" s="62">
        <v>64713</v>
      </c>
      <c r="M58" s="62">
        <v>56831</v>
      </c>
      <c r="N58" s="62">
        <v>54631</v>
      </c>
      <c r="O58" s="62">
        <v>42058</v>
      </c>
      <c r="P58" s="62">
        <v>35365</v>
      </c>
      <c r="Q58" s="62">
        <v>25273</v>
      </c>
      <c r="R58" s="62">
        <v>24383</v>
      </c>
      <c r="S58" s="62">
        <v>16593</v>
      </c>
      <c r="T58" s="62">
        <v>16788</v>
      </c>
      <c r="U58" s="62">
        <v>9257</v>
      </c>
      <c r="V58" s="62">
        <v>6978</v>
      </c>
      <c r="W58" s="62">
        <v>3977</v>
      </c>
      <c r="X58" s="62">
        <v>116370</v>
      </c>
      <c r="Y58" s="62">
        <v>104179</v>
      </c>
      <c r="Z58" s="62">
        <v>95683</v>
      </c>
      <c r="AA58" s="62">
        <v>81287</v>
      </c>
      <c r="AB58" s="62">
        <v>73160</v>
      </c>
      <c r="AC58" s="62">
        <v>65133</v>
      </c>
      <c r="AD58" s="62">
        <v>56682</v>
      </c>
      <c r="AE58" s="62">
        <v>54660</v>
      </c>
      <c r="AF58" s="62">
        <v>42769</v>
      </c>
      <c r="AG58" s="62">
        <v>36660</v>
      </c>
      <c r="AH58" s="62">
        <v>23777</v>
      </c>
      <c r="AI58" s="62">
        <v>20928</v>
      </c>
      <c r="AJ58" s="62">
        <v>12347</v>
      </c>
      <c r="AK58" s="62">
        <v>11534</v>
      </c>
      <c r="AL58" s="62">
        <v>5780</v>
      </c>
      <c r="AM58" s="62">
        <v>3927</v>
      </c>
      <c r="AN58" s="62">
        <v>1909</v>
      </c>
      <c r="AO58" s="62">
        <v>233204</v>
      </c>
      <c r="AP58" s="62">
        <v>208508</v>
      </c>
      <c r="AQ58" s="62">
        <v>193596</v>
      </c>
      <c r="AR58" s="62">
        <v>159654</v>
      </c>
      <c r="AS58" s="62">
        <v>142253</v>
      </c>
      <c r="AT58" s="62">
        <v>129846</v>
      </c>
      <c r="AU58" s="62">
        <v>113513</v>
      </c>
      <c r="AV58" s="62">
        <v>109291</v>
      </c>
      <c r="AW58" s="62">
        <v>84827</v>
      </c>
      <c r="AX58" s="62">
        <v>72025</v>
      </c>
      <c r="AY58" s="62">
        <v>49050</v>
      </c>
      <c r="AZ58" s="62">
        <v>45311</v>
      </c>
      <c r="BA58" s="62">
        <v>28940</v>
      </c>
      <c r="BB58" s="62">
        <v>28322</v>
      </c>
      <c r="BC58" s="62">
        <v>15037</v>
      </c>
      <c r="BD58" s="62">
        <v>10905</v>
      </c>
      <c r="BE58" s="62">
        <v>5886</v>
      </c>
    </row>
    <row r="59" spans="1:57" x14ac:dyDescent="0.25">
      <c r="A59" s="61" t="s">
        <v>713</v>
      </c>
      <c r="B59" s="61" t="s">
        <v>1388</v>
      </c>
      <c r="C59" s="61" t="s">
        <v>1390</v>
      </c>
      <c r="D59" s="86">
        <v>805326</v>
      </c>
      <c r="E59" s="62">
        <v>806991</v>
      </c>
      <c r="F59" s="62">
        <v>1612317</v>
      </c>
      <c r="G59" s="62">
        <v>154743</v>
      </c>
      <c r="H59" s="62">
        <v>131574</v>
      </c>
      <c r="I59" s="62">
        <v>91406</v>
      </c>
      <c r="J59" s="62">
        <v>80426</v>
      </c>
      <c r="K59" s="62">
        <v>71480</v>
      </c>
      <c r="L59" s="62">
        <v>61180</v>
      </c>
      <c r="M59" s="62">
        <v>53181</v>
      </c>
      <c r="N59" s="62">
        <v>37055</v>
      </c>
      <c r="O59" s="62">
        <v>35176</v>
      </c>
      <c r="P59" s="62">
        <v>19524</v>
      </c>
      <c r="Q59" s="62">
        <v>22359</v>
      </c>
      <c r="R59" s="62">
        <v>11348</v>
      </c>
      <c r="S59" s="62">
        <v>14336</v>
      </c>
      <c r="T59" s="62">
        <v>6452</v>
      </c>
      <c r="U59" s="62">
        <v>8244</v>
      </c>
      <c r="V59" s="62">
        <v>3385</v>
      </c>
      <c r="W59" s="62">
        <v>3457</v>
      </c>
      <c r="X59" s="62">
        <v>164173</v>
      </c>
      <c r="Y59" s="62">
        <v>134523</v>
      </c>
      <c r="Z59" s="62">
        <v>98094</v>
      </c>
      <c r="AA59" s="62">
        <v>79564</v>
      </c>
      <c r="AB59" s="62">
        <v>54223</v>
      </c>
      <c r="AC59" s="62">
        <v>50144</v>
      </c>
      <c r="AD59" s="62">
        <v>50532</v>
      </c>
      <c r="AE59" s="62">
        <v>40340</v>
      </c>
      <c r="AF59" s="62">
        <v>36874</v>
      </c>
      <c r="AG59" s="62">
        <v>23274</v>
      </c>
      <c r="AH59" s="62">
        <v>24083</v>
      </c>
      <c r="AI59" s="62">
        <v>14937</v>
      </c>
      <c r="AJ59" s="62">
        <v>14785</v>
      </c>
      <c r="AK59" s="62">
        <v>7134</v>
      </c>
      <c r="AL59" s="62">
        <v>7889</v>
      </c>
      <c r="AM59" s="62">
        <v>3469</v>
      </c>
      <c r="AN59" s="62">
        <v>2953</v>
      </c>
      <c r="AO59" s="62">
        <v>318916</v>
      </c>
      <c r="AP59" s="62">
        <v>266097</v>
      </c>
      <c r="AQ59" s="62">
        <v>189500</v>
      </c>
      <c r="AR59" s="62">
        <v>159990</v>
      </c>
      <c r="AS59" s="62">
        <v>125703</v>
      </c>
      <c r="AT59" s="62">
        <v>111324</v>
      </c>
      <c r="AU59" s="62">
        <v>103713</v>
      </c>
      <c r="AV59" s="62">
        <v>77395</v>
      </c>
      <c r="AW59" s="62">
        <v>72050</v>
      </c>
      <c r="AX59" s="62">
        <v>42798</v>
      </c>
      <c r="AY59" s="62">
        <v>46442</v>
      </c>
      <c r="AZ59" s="62">
        <v>26285</v>
      </c>
      <c r="BA59" s="62">
        <v>29121</v>
      </c>
      <c r="BB59" s="62">
        <v>13586</v>
      </c>
      <c r="BC59" s="62">
        <v>16133</v>
      </c>
      <c r="BD59" s="62">
        <v>6854</v>
      </c>
      <c r="BE59" s="62">
        <v>6410</v>
      </c>
    </row>
    <row r="60" spans="1:57" x14ac:dyDescent="0.25">
      <c r="A60" s="61" t="s">
        <v>429</v>
      </c>
      <c r="B60" s="61" t="s">
        <v>430</v>
      </c>
      <c r="C60" s="61" t="s">
        <v>1239</v>
      </c>
      <c r="D60" s="86">
        <v>802009</v>
      </c>
      <c r="E60" s="62">
        <v>804948</v>
      </c>
      <c r="F60" s="62">
        <v>1606957</v>
      </c>
      <c r="G60" s="62">
        <v>153968</v>
      </c>
      <c r="H60" s="62">
        <v>134599</v>
      </c>
      <c r="I60" s="62">
        <v>94027</v>
      </c>
      <c r="J60" s="62">
        <v>79696</v>
      </c>
      <c r="K60" s="62">
        <v>70706</v>
      </c>
      <c r="L60" s="62">
        <v>60657</v>
      </c>
      <c r="M60" s="62">
        <v>50776</v>
      </c>
      <c r="N60" s="62">
        <v>36738</v>
      </c>
      <c r="O60" s="62">
        <v>34242</v>
      </c>
      <c r="P60" s="62">
        <v>19408</v>
      </c>
      <c r="Q60" s="62">
        <v>21445</v>
      </c>
      <c r="R60" s="62">
        <v>11859</v>
      </c>
      <c r="S60" s="62">
        <v>13623</v>
      </c>
      <c r="T60" s="62">
        <v>6973</v>
      </c>
      <c r="U60" s="62">
        <v>7709</v>
      </c>
      <c r="V60" s="62">
        <v>2959</v>
      </c>
      <c r="W60" s="62">
        <v>2624</v>
      </c>
      <c r="X60" s="62">
        <v>162677</v>
      </c>
      <c r="Y60" s="62">
        <v>135263</v>
      </c>
      <c r="Z60" s="62">
        <v>99453</v>
      </c>
      <c r="AA60" s="62">
        <v>78359</v>
      </c>
      <c r="AB60" s="62">
        <v>55731</v>
      </c>
      <c r="AC60" s="62">
        <v>53764</v>
      </c>
      <c r="AD60" s="62">
        <v>49435</v>
      </c>
      <c r="AE60" s="62">
        <v>40859</v>
      </c>
      <c r="AF60" s="62">
        <v>34587</v>
      </c>
      <c r="AG60" s="62">
        <v>23785</v>
      </c>
      <c r="AH60" s="62">
        <v>21850</v>
      </c>
      <c r="AI60" s="62">
        <v>15344</v>
      </c>
      <c r="AJ60" s="62">
        <v>13918</v>
      </c>
      <c r="AK60" s="62">
        <v>7847</v>
      </c>
      <c r="AL60" s="62">
        <v>6694</v>
      </c>
      <c r="AM60" s="62">
        <v>3168</v>
      </c>
      <c r="AN60" s="62">
        <v>2214</v>
      </c>
      <c r="AO60" s="62">
        <v>316645</v>
      </c>
      <c r="AP60" s="62">
        <v>269862</v>
      </c>
      <c r="AQ60" s="62">
        <v>193480</v>
      </c>
      <c r="AR60" s="62">
        <v>158055</v>
      </c>
      <c r="AS60" s="62">
        <v>126437</v>
      </c>
      <c r="AT60" s="62">
        <v>114421</v>
      </c>
      <c r="AU60" s="62">
        <v>100211</v>
      </c>
      <c r="AV60" s="62">
        <v>77597</v>
      </c>
      <c r="AW60" s="62">
        <v>68829</v>
      </c>
      <c r="AX60" s="62">
        <v>43193</v>
      </c>
      <c r="AY60" s="62">
        <v>43295</v>
      </c>
      <c r="AZ60" s="62">
        <v>27203</v>
      </c>
      <c r="BA60" s="62">
        <v>27541</v>
      </c>
      <c r="BB60" s="62">
        <v>14820</v>
      </c>
      <c r="BC60" s="62">
        <v>14403</v>
      </c>
      <c r="BD60" s="62">
        <v>6127</v>
      </c>
      <c r="BE60" s="62">
        <v>4838</v>
      </c>
    </row>
    <row r="61" spans="1:57" x14ac:dyDescent="0.25">
      <c r="A61" s="61" t="s">
        <v>713</v>
      </c>
      <c r="B61" s="61" t="s">
        <v>717</v>
      </c>
      <c r="C61" s="61" t="s">
        <v>1435</v>
      </c>
      <c r="D61" s="86">
        <v>792950</v>
      </c>
      <c r="E61" s="62">
        <v>806746</v>
      </c>
      <c r="F61" s="62">
        <v>1599696</v>
      </c>
      <c r="G61" s="62">
        <v>153309</v>
      </c>
      <c r="H61" s="62">
        <v>129578</v>
      </c>
      <c r="I61" s="62">
        <v>92601</v>
      </c>
      <c r="J61" s="62">
        <v>83997</v>
      </c>
      <c r="K61" s="62">
        <v>72308</v>
      </c>
      <c r="L61" s="62">
        <v>60245</v>
      </c>
      <c r="M61" s="62">
        <v>48906</v>
      </c>
      <c r="N61" s="62">
        <v>35024</v>
      </c>
      <c r="O61" s="62">
        <v>32779</v>
      </c>
      <c r="P61" s="62">
        <v>18751</v>
      </c>
      <c r="Q61" s="62">
        <v>20859</v>
      </c>
      <c r="R61" s="62">
        <v>11808</v>
      </c>
      <c r="S61" s="62">
        <v>12453</v>
      </c>
      <c r="T61" s="62">
        <v>6088</v>
      </c>
      <c r="U61" s="62">
        <v>7774</v>
      </c>
      <c r="V61" s="62">
        <v>3101</v>
      </c>
      <c r="W61" s="62">
        <v>3369</v>
      </c>
      <c r="X61" s="62">
        <v>159308</v>
      </c>
      <c r="Y61" s="62">
        <v>130854</v>
      </c>
      <c r="Z61" s="62">
        <v>101518</v>
      </c>
      <c r="AA61" s="62">
        <v>80181</v>
      </c>
      <c r="AB61" s="62">
        <v>57355</v>
      </c>
      <c r="AC61" s="62">
        <v>54665</v>
      </c>
      <c r="AD61" s="62">
        <v>51163</v>
      </c>
      <c r="AE61" s="62">
        <v>41627</v>
      </c>
      <c r="AF61" s="62">
        <v>35009</v>
      </c>
      <c r="AG61" s="62">
        <v>23204</v>
      </c>
      <c r="AH61" s="62">
        <v>21799</v>
      </c>
      <c r="AI61" s="62">
        <v>15536</v>
      </c>
      <c r="AJ61" s="62">
        <v>13214</v>
      </c>
      <c r="AK61" s="62">
        <v>7892</v>
      </c>
      <c r="AL61" s="62">
        <v>7107</v>
      </c>
      <c r="AM61" s="62">
        <v>3455</v>
      </c>
      <c r="AN61" s="62">
        <v>2859</v>
      </c>
      <c r="AO61" s="62">
        <v>312617</v>
      </c>
      <c r="AP61" s="62">
        <v>260432</v>
      </c>
      <c r="AQ61" s="62">
        <v>194119</v>
      </c>
      <c r="AR61" s="62">
        <v>164178</v>
      </c>
      <c r="AS61" s="62">
        <v>129663</v>
      </c>
      <c r="AT61" s="62">
        <v>114910</v>
      </c>
      <c r="AU61" s="62">
        <v>100069</v>
      </c>
      <c r="AV61" s="62">
        <v>76651</v>
      </c>
      <c r="AW61" s="62">
        <v>67788</v>
      </c>
      <c r="AX61" s="62">
        <v>41955</v>
      </c>
      <c r="AY61" s="62">
        <v>42658</v>
      </c>
      <c r="AZ61" s="62">
        <v>27344</v>
      </c>
      <c r="BA61" s="62">
        <v>25667</v>
      </c>
      <c r="BB61" s="62">
        <v>13980</v>
      </c>
      <c r="BC61" s="62">
        <v>14881</v>
      </c>
      <c r="BD61" s="62">
        <v>6556</v>
      </c>
      <c r="BE61" s="62">
        <v>6228</v>
      </c>
    </row>
    <row r="62" spans="1:57" x14ac:dyDescent="0.25">
      <c r="A62" s="61" t="s">
        <v>512</v>
      </c>
      <c r="B62" s="61" t="s">
        <v>514</v>
      </c>
      <c r="C62" s="61" t="s">
        <v>1105</v>
      </c>
      <c r="D62" s="86">
        <v>784046</v>
      </c>
      <c r="E62" s="62">
        <v>806913</v>
      </c>
      <c r="F62" s="62">
        <v>1590959</v>
      </c>
      <c r="G62" s="62">
        <v>157934</v>
      </c>
      <c r="H62" s="62">
        <v>124780</v>
      </c>
      <c r="I62" s="62">
        <v>91926</v>
      </c>
      <c r="J62" s="62">
        <v>83439</v>
      </c>
      <c r="K62" s="62">
        <v>71291</v>
      </c>
      <c r="L62" s="62">
        <v>58569</v>
      </c>
      <c r="M62" s="62">
        <v>46630</v>
      </c>
      <c r="N62" s="62">
        <v>35096</v>
      </c>
      <c r="O62" s="62">
        <v>30582</v>
      </c>
      <c r="P62" s="62">
        <v>19964</v>
      </c>
      <c r="Q62" s="62">
        <v>19522</v>
      </c>
      <c r="R62" s="62">
        <v>12373</v>
      </c>
      <c r="S62" s="62">
        <v>11800</v>
      </c>
      <c r="T62" s="62">
        <v>7044</v>
      </c>
      <c r="U62" s="62">
        <v>6854</v>
      </c>
      <c r="V62" s="62">
        <v>3328</v>
      </c>
      <c r="W62" s="62">
        <v>2914</v>
      </c>
      <c r="X62" s="62">
        <v>161109</v>
      </c>
      <c r="Y62" s="62">
        <v>127233</v>
      </c>
      <c r="Z62" s="62">
        <v>95866</v>
      </c>
      <c r="AA62" s="62">
        <v>77055</v>
      </c>
      <c r="AB62" s="62">
        <v>60433</v>
      </c>
      <c r="AC62" s="62">
        <v>57426</v>
      </c>
      <c r="AD62" s="62">
        <v>53332</v>
      </c>
      <c r="AE62" s="62">
        <v>43520</v>
      </c>
      <c r="AF62" s="62">
        <v>35837</v>
      </c>
      <c r="AG62" s="62">
        <v>24653</v>
      </c>
      <c r="AH62" s="62">
        <v>21664</v>
      </c>
      <c r="AI62" s="62">
        <v>14546</v>
      </c>
      <c r="AJ62" s="62">
        <v>12472</v>
      </c>
      <c r="AK62" s="62">
        <v>8019</v>
      </c>
      <c r="AL62" s="62">
        <v>7120</v>
      </c>
      <c r="AM62" s="62">
        <v>3724</v>
      </c>
      <c r="AN62" s="62">
        <v>2904</v>
      </c>
      <c r="AO62" s="62">
        <v>319043</v>
      </c>
      <c r="AP62" s="62">
        <v>252013</v>
      </c>
      <c r="AQ62" s="62">
        <v>187792</v>
      </c>
      <c r="AR62" s="62">
        <v>160494</v>
      </c>
      <c r="AS62" s="62">
        <v>131724</v>
      </c>
      <c r="AT62" s="62">
        <v>115995</v>
      </c>
      <c r="AU62" s="62">
        <v>99962</v>
      </c>
      <c r="AV62" s="62">
        <v>78616</v>
      </c>
      <c r="AW62" s="62">
        <v>66419</v>
      </c>
      <c r="AX62" s="62">
        <v>44617</v>
      </c>
      <c r="AY62" s="62">
        <v>41186</v>
      </c>
      <c r="AZ62" s="62">
        <v>26919</v>
      </c>
      <c r="BA62" s="62">
        <v>24272</v>
      </c>
      <c r="BB62" s="62">
        <v>15063</v>
      </c>
      <c r="BC62" s="62">
        <v>13974</v>
      </c>
      <c r="BD62" s="62">
        <v>7052</v>
      </c>
      <c r="BE62" s="62">
        <v>5818</v>
      </c>
    </row>
    <row r="63" spans="1:57" x14ac:dyDescent="0.25">
      <c r="A63" s="61" t="s">
        <v>556</v>
      </c>
      <c r="B63" s="61" t="s">
        <v>563</v>
      </c>
      <c r="C63" s="61" t="s">
        <v>1613</v>
      </c>
      <c r="D63" s="86">
        <v>789119</v>
      </c>
      <c r="E63" s="62">
        <v>798498</v>
      </c>
      <c r="F63" s="62">
        <v>1587617</v>
      </c>
      <c r="G63" s="62">
        <v>97230</v>
      </c>
      <c r="H63" s="62">
        <v>101199</v>
      </c>
      <c r="I63" s="62">
        <v>102050</v>
      </c>
      <c r="J63" s="62">
        <v>87562</v>
      </c>
      <c r="K63" s="62">
        <v>66081</v>
      </c>
      <c r="L63" s="62">
        <v>57747</v>
      </c>
      <c r="M63" s="62">
        <v>51845</v>
      </c>
      <c r="N63" s="62">
        <v>49521</v>
      </c>
      <c r="O63" s="62">
        <v>40386</v>
      </c>
      <c r="P63" s="62">
        <v>35506</v>
      </c>
      <c r="Q63" s="62">
        <v>27041</v>
      </c>
      <c r="R63" s="62">
        <v>23246</v>
      </c>
      <c r="S63" s="62">
        <v>18249</v>
      </c>
      <c r="T63" s="62">
        <v>14565</v>
      </c>
      <c r="U63" s="62">
        <v>8097</v>
      </c>
      <c r="V63" s="62">
        <v>5193</v>
      </c>
      <c r="W63" s="62">
        <v>3601</v>
      </c>
      <c r="X63" s="62">
        <v>101339</v>
      </c>
      <c r="Y63" s="62">
        <v>106950</v>
      </c>
      <c r="Z63" s="62">
        <v>106702</v>
      </c>
      <c r="AA63" s="62">
        <v>97362</v>
      </c>
      <c r="AB63" s="62">
        <v>76440</v>
      </c>
      <c r="AC63" s="62">
        <v>57998</v>
      </c>
      <c r="AD63" s="62">
        <v>48198</v>
      </c>
      <c r="AE63" s="62">
        <v>42983</v>
      </c>
      <c r="AF63" s="62">
        <v>39134</v>
      </c>
      <c r="AG63" s="62">
        <v>32806</v>
      </c>
      <c r="AH63" s="62">
        <v>25900</v>
      </c>
      <c r="AI63" s="62">
        <v>19315</v>
      </c>
      <c r="AJ63" s="62">
        <v>15878</v>
      </c>
      <c r="AK63" s="62">
        <v>11997</v>
      </c>
      <c r="AL63" s="62">
        <v>7983</v>
      </c>
      <c r="AM63" s="62">
        <v>4712</v>
      </c>
      <c r="AN63" s="62">
        <v>2801</v>
      </c>
      <c r="AO63" s="62">
        <v>198569</v>
      </c>
      <c r="AP63" s="62">
        <v>208149</v>
      </c>
      <c r="AQ63" s="62">
        <v>208752</v>
      </c>
      <c r="AR63" s="62">
        <v>184924</v>
      </c>
      <c r="AS63" s="62">
        <v>142521</v>
      </c>
      <c r="AT63" s="62">
        <v>115745</v>
      </c>
      <c r="AU63" s="62">
        <v>100043</v>
      </c>
      <c r="AV63" s="62">
        <v>92504</v>
      </c>
      <c r="AW63" s="62">
        <v>79520</v>
      </c>
      <c r="AX63" s="62">
        <v>68312</v>
      </c>
      <c r="AY63" s="62">
        <v>52941</v>
      </c>
      <c r="AZ63" s="62">
        <v>42561</v>
      </c>
      <c r="BA63" s="62">
        <v>34127</v>
      </c>
      <c r="BB63" s="62">
        <v>26562</v>
      </c>
      <c r="BC63" s="62">
        <v>16080</v>
      </c>
      <c r="BD63" s="62">
        <v>9905</v>
      </c>
      <c r="BE63" s="62">
        <v>6402</v>
      </c>
    </row>
    <row r="64" spans="1:57" x14ac:dyDescent="0.25">
      <c r="A64" s="61" t="s">
        <v>221</v>
      </c>
      <c r="B64" s="61" t="s">
        <v>222</v>
      </c>
      <c r="C64" s="61" t="s">
        <v>1146</v>
      </c>
      <c r="D64" s="86">
        <v>774381</v>
      </c>
      <c r="E64" s="62">
        <v>787885</v>
      </c>
      <c r="F64" s="62">
        <v>1562266</v>
      </c>
      <c r="G64" s="62">
        <v>93398</v>
      </c>
      <c r="H64" s="62">
        <v>95604</v>
      </c>
      <c r="I64" s="62">
        <v>96369</v>
      </c>
      <c r="J64" s="62">
        <v>87682</v>
      </c>
      <c r="K64" s="62">
        <v>68445</v>
      </c>
      <c r="L64" s="62">
        <v>55600</v>
      </c>
      <c r="M64" s="62">
        <v>49004</v>
      </c>
      <c r="N64" s="62">
        <v>47660</v>
      </c>
      <c r="O64" s="62">
        <v>39072</v>
      </c>
      <c r="P64" s="62">
        <v>36001</v>
      </c>
      <c r="Q64" s="62">
        <v>26347</v>
      </c>
      <c r="R64" s="62">
        <v>25044</v>
      </c>
      <c r="S64" s="62">
        <v>16946</v>
      </c>
      <c r="T64" s="62">
        <v>15923</v>
      </c>
      <c r="U64" s="62">
        <v>9787</v>
      </c>
      <c r="V64" s="62">
        <v>7399</v>
      </c>
      <c r="W64" s="62">
        <v>4100</v>
      </c>
      <c r="X64" s="62">
        <v>99429</v>
      </c>
      <c r="Y64" s="62">
        <v>102829</v>
      </c>
      <c r="Z64" s="62">
        <v>103186</v>
      </c>
      <c r="AA64" s="62">
        <v>97697</v>
      </c>
      <c r="AB64" s="62">
        <v>79929</v>
      </c>
      <c r="AC64" s="62">
        <v>59347</v>
      </c>
      <c r="AD64" s="62">
        <v>45541</v>
      </c>
      <c r="AE64" s="62">
        <v>40874</v>
      </c>
      <c r="AF64" s="62">
        <v>36553</v>
      </c>
      <c r="AG64" s="62">
        <v>32377</v>
      </c>
      <c r="AH64" s="62">
        <v>24652</v>
      </c>
      <c r="AI64" s="62">
        <v>21380</v>
      </c>
      <c r="AJ64" s="62">
        <v>14053</v>
      </c>
      <c r="AK64" s="62">
        <v>13204</v>
      </c>
      <c r="AL64" s="62">
        <v>7833</v>
      </c>
      <c r="AM64" s="62">
        <v>5939</v>
      </c>
      <c r="AN64" s="62">
        <v>3062</v>
      </c>
      <c r="AO64" s="62">
        <v>192827</v>
      </c>
      <c r="AP64" s="62">
        <v>198433</v>
      </c>
      <c r="AQ64" s="62">
        <v>199555</v>
      </c>
      <c r="AR64" s="62">
        <v>185379</v>
      </c>
      <c r="AS64" s="62">
        <v>148374</v>
      </c>
      <c r="AT64" s="62">
        <v>114947</v>
      </c>
      <c r="AU64" s="62">
        <v>94545</v>
      </c>
      <c r="AV64" s="62">
        <v>88534</v>
      </c>
      <c r="AW64" s="62">
        <v>75625</v>
      </c>
      <c r="AX64" s="62">
        <v>68378</v>
      </c>
      <c r="AY64" s="62">
        <v>50999</v>
      </c>
      <c r="AZ64" s="62">
        <v>46424</v>
      </c>
      <c r="BA64" s="62">
        <v>30999</v>
      </c>
      <c r="BB64" s="62">
        <v>29127</v>
      </c>
      <c r="BC64" s="62">
        <v>17620</v>
      </c>
      <c r="BD64" s="62">
        <v>13338</v>
      </c>
      <c r="BE64" s="62">
        <v>7162</v>
      </c>
    </row>
    <row r="65" spans="1:57" x14ac:dyDescent="0.25">
      <c r="A65" s="61" t="s">
        <v>254</v>
      </c>
      <c r="B65" s="61" t="s">
        <v>257</v>
      </c>
      <c r="C65" s="61" t="s">
        <v>1590</v>
      </c>
      <c r="D65" s="86">
        <v>804901</v>
      </c>
      <c r="E65" s="62">
        <v>753704</v>
      </c>
      <c r="F65" s="62">
        <v>1558605</v>
      </c>
      <c r="G65" s="62">
        <v>88100</v>
      </c>
      <c r="H65" s="62">
        <v>83464</v>
      </c>
      <c r="I65" s="62">
        <v>102978</v>
      </c>
      <c r="J65" s="62">
        <v>100540</v>
      </c>
      <c r="K65" s="62">
        <v>87994</v>
      </c>
      <c r="L65" s="62">
        <v>61715</v>
      </c>
      <c r="M65" s="62">
        <v>49358</v>
      </c>
      <c r="N65" s="62">
        <v>47782</v>
      </c>
      <c r="O65" s="62">
        <v>39686</v>
      </c>
      <c r="P65" s="62">
        <v>37215</v>
      </c>
      <c r="Q65" s="62">
        <v>27120</v>
      </c>
      <c r="R65" s="62">
        <v>27040</v>
      </c>
      <c r="S65" s="62">
        <v>17521</v>
      </c>
      <c r="T65" s="62">
        <v>16247</v>
      </c>
      <c r="U65" s="62">
        <v>8942</v>
      </c>
      <c r="V65" s="62">
        <v>6073</v>
      </c>
      <c r="W65" s="62">
        <v>3126</v>
      </c>
      <c r="X65" s="62">
        <v>88577</v>
      </c>
      <c r="Y65" s="62">
        <v>82965</v>
      </c>
      <c r="Z65" s="62">
        <v>91912</v>
      </c>
      <c r="AA65" s="62">
        <v>86642</v>
      </c>
      <c r="AB65" s="62">
        <v>84440</v>
      </c>
      <c r="AC65" s="62">
        <v>61421</v>
      </c>
      <c r="AD65" s="62">
        <v>43100</v>
      </c>
      <c r="AE65" s="62">
        <v>39658</v>
      </c>
      <c r="AF65" s="62">
        <v>36580</v>
      </c>
      <c r="AG65" s="62">
        <v>37117</v>
      </c>
      <c r="AH65" s="62">
        <v>26700</v>
      </c>
      <c r="AI65" s="62">
        <v>26702</v>
      </c>
      <c r="AJ65" s="62">
        <v>15970</v>
      </c>
      <c r="AK65" s="62">
        <v>16186</v>
      </c>
      <c r="AL65" s="62">
        <v>8201</v>
      </c>
      <c r="AM65" s="62">
        <v>5306</v>
      </c>
      <c r="AN65" s="62">
        <v>2227</v>
      </c>
      <c r="AO65" s="62">
        <v>176677</v>
      </c>
      <c r="AP65" s="62">
        <v>166429</v>
      </c>
      <c r="AQ65" s="62">
        <v>194890</v>
      </c>
      <c r="AR65" s="62">
        <v>187182</v>
      </c>
      <c r="AS65" s="62">
        <v>172434</v>
      </c>
      <c r="AT65" s="62">
        <v>123136</v>
      </c>
      <c r="AU65" s="62">
        <v>92458</v>
      </c>
      <c r="AV65" s="62">
        <v>87440</v>
      </c>
      <c r="AW65" s="62">
        <v>76266</v>
      </c>
      <c r="AX65" s="62">
        <v>74332</v>
      </c>
      <c r="AY65" s="62">
        <v>53820</v>
      </c>
      <c r="AZ65" s="62">
        <v>53742</v>
      </c>
      <c r="BA65" s="62">
        <v>33491</v>
      </c>
      <c r="BB65" s="62">
        <v>32433</v>
      </c>
      <c r="BC65" s="62">
        <v>17143</v>
      </c>
      <c r="BD65" s="62">
        <v>11379</v>
      </c>
      <c r="BE65" s="62">
        <v>5353</v>
      </c>
    </row>
    <row r="66" spans="1:57" x14ac:dyDescent="0.25">
      <c r="A66" s="61" t="s">
        <v>556</v>
      </c>
      <c r="B66" s="61" t="s">
        <v>557</v>
      </c>
      <c r="C66" s="61" t="s">
        <v>1151</v>
      </c>
      <c r="D66" s="86">
        <v>762822</v>
      </c>
      <c r="E66" s="62">
        <v>780360</v>
      </c>
      <c r="F66" s="62">
        <v>1543182</v>
      </c>
      <c r="G66" s="62">
        <v>87582</v>
      </c>
      <c r="H66" s="62">
        <v>94118</v>
      </c>
      <c r="I66" s="62">
        <v>99622</v>
      </c>
      <c r="J66" s="62">
        <v>88602</v>
      </c>
      <c r="K66" s="62">
        <v>66252</v>
      </c>
      <c r="L66" s="62">
        <v>55400</v>
      </c>
      <c r="M66" s="62">
        <v>48918</v>
      </c>
      <c r="N66" s="62">
        <v>48184</v>
      </c>
      <c r="O66" s="62">
        <v>38937</v>
      </c>
      <c r="P66" s="62">
        <v>35951</v>
      </c>
      <c r="Q66" s="62">
        <v>26306</v>
      </c>
      <c r="R66" s="62">
        <v>23921</v>
      </c>
      <c r="S66" s="62">
        <v>17944</v>
      </c>
      <c r="T66" s="62">
        <v>13297</v>
      </c>
      <c r="U66" s="62">
        <v>8729</v>
      </c>
      <c r="V66" s="62">
        <v>5111</v>
      </c>
      <c r="W66" s="62">
        <v>3948</v>
      </c>
      <c r="X66" s="62">
        <v>91384</v>
      </c>
      <c r="Y66" s="62">
        <v>99895</v>
      </c>
      <c r="Z66" s="62">
        <v>106017</v>
      </c>
      <c r="AA66" s="62">
        <v>99019</v>
      </c>
      <c r="AB66" s="62">
        <v>80122</v>
      </c>
      <c r="AC66" s="62">
        <v>58097</v>
      </c>
      <c r="AD66" s="62">
        <v>45763</v>
      </c>
      <c r="AE66" s="62">
        <v>40768</v>
      </c>
      <c r="AF66" s="62">
        <v>37915</v>
      </c>
      <c r="AG66" s="62">
        <v>32279</v>
      </c>
      <c r="AH66" s="62">
        <v>26546</v>
      </c>
      <c r="AI66" s="62">
        <v>18697</v>
      </c>
      <c r="AJ66" s="62">
        <v>15565</v>
      </c>
      <c r="AK66" s="62">
        <v>12228</v>
      </c>
      <c r="AL66" s="62">
        <v>8477</v>
      </c>
      <c r="AM66" s="62">
        <v>4809</v>
      </c>
      <c r="AN66" s="62">
        <v>2779</v>
      </c>
      <c r="AO66" s="62">
        <v>178966</v>
      </c>
      <c r="AP66" s="62">
        <v>194013</v>
      </c>
      <c r="AQ66" s="62">
        <v>205639</v>
      </c>
      <c r="AR66" s="62">
        <v>187621</v>
      </c>
      <c r="AS66" s="62">
        <v>146374</v>
      </c>
      <c r="AT66" s="62">
        <v>113497</v>
      </c>
      <c r="AU66" s="62">
        <v>94681</v>
      </c>
      <c r="AV66" s="62">
        <v>88952</v>
      </c>
      <c r="AW66" s="62">
        <v>76852</v>
      </c>
      <c r="AX66" s="62">
        <v>68230</v>
      </c>
      <c r="AY66" s="62">
        <v>52852</v>
      </c>
      <c r="AZ66" s="62">
        <v>42618</v>
      </c>
      <c r="BA66" s="62">
        <v>33509</v>
      </c>
      <c r="BB66" s="62">
        <v>25525</v>
      </c>
      <c r="BC66" s="62">
        <v>17206</v>
      </c>
      <c r="BD66" s="62">
        <v>9920</v>
      </c>
      <c r="BE66" s="62">
        <v>6727</v>
      </c>
    </row>
    <row r="67" spans="1:57" x14ac:dyDescent="0.25">
      <c r="A67" s="61" t="s">
        <v>556</v>
      </c>
      <c r="B67" s="61" t="s">
        <v>561</v>
      </c>
      <c r="C67" s="61" t="s">
        <v>1166</v>
      </c>
      <c r="D67" s="86">
        <v>768084</v>
      </c>
      <c r="E67" s="62">
        <v>774526</v>
      </c>
      <c r="F67" s="62">
        <v>1542610</v>
      </c>
      <c r="G67" s="62">
        <v>96860</v>
      </c>
      <c r="H67" s="62">
        <v>93093</v>
      </c>
      <c r="I67" s="62">
        <v>95981</v>
      </c>
      <c r="J67" s="62">
        <v>83372</v>
      </c>
      <c r="K67" s="62">
        <v>67344</v>
      </c>
      <c r="L67" s="62">
        <v>59207</v>
      </c>
      <c r="M67" s="62">
        <v>51889</v>
      </c>
      <c r="N67" s="62">
        <v>48297</v>
      </c>
      <c r="O67" s="62">
        <v>39040</v>
      </c>
      <c r="P67" s="62">
        <v>33964</v>
      </c>
      <c r="Q67" s="62">
        <v>25726</v>
      </c>
      <c r="R67" s="62">
        <v>22907</v>
      </c>
      <c r="S67" s="62">
        <v>17950</v>
      </c>
      <c r="T67" s="62">
        <v>14084</v>
      </c>
      <c r="U67" s="62">
        <v>8597</v>
      </c>
      <c r="V67" s="62">
        <v>5662</v>
      </c>
      <c r="W67" s="62">
        <v>4111</v>
      </c>
      <c r="X67" s="62">
        <v>98999</v>
      </c>
      <c r="Y67" s="62">
        <v>95934</v>
      </c>
      <c r="Z67" s="62">
        <v>95964</v>
      </c>
      <c r="AA67" s="62">
        <v>90062</v>
      </c>
      <c r="AB67" s="62">
        <v>78663</v>
      </c>
      <c r="AC67" s="62">
        <v>63677</v>
      </c>
      <c r="AD67" s="62">
        <v>52237</v>
      </c>
      <c r="AE67" s="62">
        <v>46365</v>
      </c>
      <c r="AF67" s="62">
        <v>37003</v>
      </c>
      <c r="AG67" s="62">
        <v>32379</v>
      </c>
      <c r="AH67" s="62">
        <v>23356</v>
      </c>
      <c r="AI67" s="62">
        <v>19883</v>
      </c>
      <c r="AJ67" s="62">
        <v>13912</v>
      </c>
      <c r="AK67" s="62">
        <v>12447</v>
      </c>
      <c r="AL67" s="62">
        <v>6988</v>
      </c>
      <c r="AM67" s="62">
        <v>4477</v>
      </c>
      <c r="AN67" s="62">
        <v>2180</v>
      </c>
      <c r="AO67" s="62">
        <v>195859</v>
      </c>
      <c r="AP67" s="62">
        <v>189027</v>
      </c>
      <c r="AQ67" s="62">
        <v>191945</v>
      </c>
      <c r="AR67" s="62">
        <v>173434</v>
      </c>
      <c r="AS67" s="62">
        <v>146007</v>
      </c>
      <c r="AT67" s="62">
        <v>122884</v>
      </c>
      <c r="AU67" s="62">
        <v>104126</v>
      </c>
      <c r="AV67" s="62">
        <v>94662</v>
      </c>
      <c r="AW67" s="62">
        <v>76043</v>
      </c>
      <c r="AX67" s="62">
        <v>66343</v>
      </c>
      <c r="AY67" s="62">
        <v>49082</v>
      </c>
      <c r="AZ67" s="62">
        <v>42790</v>
      </c>
      <c r="BA67" s="62">
        <v>31862</v>
      </c>
      <c r="BB67" s="62">
        <v>26531</v>
      </c>
      <c r="BC67" s="62">
        <v>15585</v>
      </c>
      <c r="BD67" s="62">
        <v>10139</v>
      </c>
      <c r="BE67" s="62">
        <v>6291</v>
      </c>
    </row>
    <row r="68" spans="1:57" x14ac:dyDescent="0.25">
      <c r="A68" s="61" t="s">
        <v>657</v>
      </c>
      <c r="B68" s="61" t="s">
        <v>658</v>
      </c>
      <c r="C68" s="61" t="s">
        <v>1372</v>
      </c>
      <c r="D68" s="86">
        <v>748359</v>
      </c>
      <c r="E68" s="62">
        <v>791633</v>
      </c>
      <c r="F68" s="62">
        <v>1539992</v>
      </c>
      <c r="G68" s="62">
        <v>141842</v>
      </c>
      <c r="H68" s="62">
        <v>113335</v>
      </c>
      <c r="I68" s="62">
        <v>89754</v>
      </c>
      <c r="J68" s="62">
        <v>76406</v>
      </c>
      <c r="K68" s="62">
        <v>63927</v>
      </c>
      <c r="L68" s="62">
        <v>54960</v>
      </c>
      <c r="M68" s="62">
        <v>47219</v>
      </c>
      <c r="N68" s="62">
        <v>36044</v>
      </c>
      <c r="O68" s="62">
        <v>33441</v>
      </c>
      <c r="P68" s="62">
        <v>20151</v>
      </c>
      <c r="Q68" s="62">
        <v>21804</v>
      </c>
      <c r="R68" s="62">
        <v>13854</v>
      </c>
      <c r="S68" s="62">
        <v>13871</v>
      </c>
      <c r="T68" s="62">
        <v>7233</v>
      </c>
      <c r="U68" s="62">
        <v>8196</v>
      </c>
      <c r="V68" s="62">
        <v>3147</v>
      </c>
      <c r="W68" s="62">
        <v>3175</v>
      </c>
      <c r="X68" s="62">
        <v>152264</v>
      </c>
      <c r="Y68" s="62">
        <v>120216</v>
      </c>
      <c r="Z68" s="62">
        <v>101246</v>
      </c>
      <c r="AA68" s="62">
        <v>83657</v>
      </c>
      <c r="AB68" s="62">
        <v>62708</v>
      </c>
      <c r="AC68" s="62">
        <v>52221</v>
      </c>
      <c r="AD68" s="62">
        <v>46095</v>
      </c>
      <c r="AE68" s="62">
        <v>40378</v>
      </c>
      <c r="AF68" s="62">
        <v>34863</v>
      </c>
      <c r="AG68" s="62">
        <v>25171</v>
      </c>
      <c r="AH68" s="62">
        <v>22074</v>
      </c>
      <c r="AI68" s="62">
        <v>17414</v>
      </c>
      <c r="AJ68" s="62">
        <v>13233</v>
      </c>
      <c r="AK68" s="62">
        <v>8252</v>
      </c>
      <c r="AL68" s="62">
        <v>6382</v>
      </c>
      <c r="AM68" s="62">
        <v>3324</v>
      </c>
      <c r="AN68" s="62">
        <v>2135</v>
      </c>
      <c r="AO68" s="62">
        <v>294106</v>
      </c>
      <c r="AP68" s="62">
        <v>233551</v>
      </c>
      <c r="AQ68" s="62">
        <v>191000</v>
      </c>
      <c r="AR68" s="62">
        <v>160063</v>
      </c>
      <c r="AS68" s="62">
        <v>126635</v>
      </c>
      <c r="AT68" s="62">
        <v>107181</v>
      </c>
      <c r="AU68" s="62">
        <v>93314</v>
      </c>
      <c r="AV68" s="62">
        <v>76422</v>
      </c>
      <c r="AW68" s="62">
        <v>68304</v>
      </c>
      <c r="AX68" s="62">
        <v>45322</v>
      </c>
      <c r="AY68" s="62">
        <v>43878</v>
      </c>
      <c r="AZ68" s="62">
        <v>31268</v>
      </c>
      <c r="BA68" s="62">
        <v>27104</v>
      </c>
      <c r="BB68" s="62">
        <v>15485</v>
      </c>
      <c r="BC68" s="62">
        <v>14578</v>
      </c>
      <c r="BD68" s="62">
        <v>6471</v>
      </c>
      <c r="BE68" s="62">
        <v>5310</v>
      </c>
    </row>
    <row r="69" spans="1:57" x14ac:dyDescent="0.25">
      <c r="A69" s="61" t="s">
        <v>272</v>
      </c>
      <c r="B69" s="61" t="s">
        <v>276</v>
      </c>
      <c r="C69" s="61" t="s">
        <v>1522</v>
      </c>
      <c r="D69" s="86">
        <v>690295</v>
      </c>
      <c r="E69" s="62">
        <v>826731</v>
      </c>
      <c r="F69" s="62">
        <v>1517026</v>
      </c>
      <c r="G69" s="62">
        <v>135366</v>
      </c>
      <c r="H69" s="62">
        <v>104313</v>
      </c>
      <c r="I69" s="62">
        <v>86274</v>
      </c>
      <c r="J69" s="62">
        <v>75132</v>
      </c>
      <c r="K69" s="62">
        <v>59494</v>
      </c>
      <c r="L69" s="62">
        <v>50327</v>
      </c>
      <c r="M69" s="62">
        <v>41086</v>
      </c>
      <c r="N69" s="62">
        <v>33091</v>
      </c>
      <c r="O69" s="62">
        <v>27697</v>
      </c>
      <c r="P69" s="62">
        <v>19584</v>
      </c>
      <c r="Q69" s="62">
        <v>17238</v>
      </c>
      <c r="R69" s="62">
        <v>11462</v>
      </c>
      <c r="S69" s="62">
        <v>10364</v>
      </c>
      <c r="T69" s="62">
        <v>6662</v>
      </c>
      <c r="U69" s="62">
        <v>6353</v>
      </c>
      <c r="V69" s="62">
        <v>3319</v>
      </c>
      <c r="W69" s="62">
        <v>2533</v>
      </c>
      <c r="X69" s="62">
        <v>145955</v>
      </c>
      <c r="Y69" s="62">
        <v>126462</v>
      </c>
      <c r="Z69" s="62">
        <v>121967</v>
      </c>
      <c r="AA69" s="62">
        <v>102735</v>
      </c>
      <c r="AB69" s="62">
        <v>72843</v>
      </c>
      <c r="AC69" s="62">
        <v>55965</v>
      </c>
      <c r="AD69" s="62">
        <v>47145</v>
      </c>
      <c r="AE69" s="62">
        <v>38495</v>
      </c>
      <c r="AF69" s="62">
        <v>31319</v>
      </c>
      <c r="AG69" s="62">
        <v>23404</v>
      </c>
      <c r="AH69" s="62">
        <v>18208</v>
      </c>
      <c r="AI69" s="62">
        <v>13227</v>
      </c>
      <c r="AJ69" s="62">
        <v>10279</v>
      </c>
      <c r="AK69" s="62">
        <v>7385</v>
      </c>
      <c r="AL69" s="62">
        <v>5835</v>
      </c>
      <c r="AM69" s="62">
        <v>3460</v>
      </c>
      <c r="AN69" s="62">
        <v>2047</v>
      </c>
      <c r="AO69" s="62">
        <v>281321</v>
      </c>
      <c r="AP69" s="62">
        <v>230775</v>
      </c>
      <c r="AQ69" s="62">
        <v>208241</v>
      </c>
      <c r="AR69" s="62">
        <v>177867</v>
      </c>
      <c r="AS69" s="62">
        <v>132337</v>
      </c>
      <c r="AT69" s="62">
        <v>106292</v>
      </c>
      <c r="AU69" s="62">
        <v>88231</v>
      </c>
      <c r="AV69" s="62">
        <v>71586</v>
      </c>
      <c r="AW69" s="62">
        <v>59016</v>
      </c>
      <c r="AX69" s="62">
        <v>42988</v>
      </c>
      <c r="AY69" s="62">
        <v>35446</v>
      </c>
      <c r="AZ69" s="62">
        <v>24689</v>
      </c>
      <c r="BA69" s="62">
        <v>20643</v>
      </c>
      <c r="BB69" s="62">
        <v>14047</v>
      </c>
      <c r="BC69" s="62">
        <v>12188</v>
      </c>
      <c r="BD69" s="62">
        <v>6779</v>
      </c>
      <c r="BE69" s="62">
        <v>4580</v>
      </c>
    </row>
    <row r="70" spans="1:57" x14ac:dyDescent="0.25">
      <c r="A70" s="61" t="s">
        <v>657</v>
      </c>
      <c r="B70" s="61" t="s">
        <v>659</v>
      </c>
      <c r="C70" s="61" t="s">
        <v>1396</v>
      </c>
      <c r="D70" s="86">
        <v>730806</v>
      </c>
      <c r="E70" s="62">
        <v>752980</v>
      </c>
      <c r="F70" s="62">
        <v>1483786</v>
      </c>
      <c r="G70" s="62">
        <v>144735</v>
      </c>
      <c r="H70" s="62">
        <v>116962</v>
      </c>
      <c r="I70" s="62">
        <v>86184</v>
      </c>
      <c r="J70" s="62">
        <v>73148</v>
      </c>
      <c r="K70" s="62">
        <v>60245</v>
      </c>
      <c r="L70" s="62">
        <v>53054</v>
      </c>
      <c r="M70" s="62">
        <v>45175</v>
      </c>
      <c r="N70" s="62">
        <v>34182</v>
      </c>
      <c r="O70" s="62">
        <v>31135</v>
      </c>
      <c r="P70" s="62">
        <v>19108</v>
      </c>
      <c r="Q70" s="62">
        <v>20825</v>
      </c>
      <c r="R70" s="62">
        <v>11829</v>
      </c>
      <c r="S70" s="62">
        <v>13481</v>
      </c>
      <c r="T70" s="62">
        <v>6851</v>
      </c>
      <c r="U70" s="62">
        <v>7699</v>
      </c>
      <c r="V70" s="62">
        <v>3402</v>
      </c>
      <c r="W70" s="62">
        <v>2791</v>
      </c>
      <c r="X70" s="62">
        <v>154969</v>
      </c>
      <c r="Y70" s="62">
        <v>123296</v>
      </c>
      <c r="Z70" s="62">
        <v>93266</v>
      </c>
      <c r="AA70" s="62">
        <v>74906</v>
      </c>
      <c r="AB70" s="62">
        <v>52044</v>
      </c>
      <c r="AC70" s="62">
        <v>45958</v>
      </c>
      <c r="AD70" s="62">
        <v>44140</v>
      </c>
      <c r="AE70" s="62">
        <v>38014</v>
      </c>
      <c r="AF70" s="62">
        <v>32814</v>
      </c>
      <c r="AG70" s="62">
        <v>22948</v>
      </c>
      <c r="AH70" s="62">
        <v>21101</v>
      </c>
      <c r="AI70" s="62">
        <v>15596</v>
      </c>
      <c r="AJ70" s="62">
        <v>13399</v>
      </c>
      <c r="AK70" s="62">
        <v>7924</v>
      </c>
      <c r="AL70" s="62">
        <v>6946</v>
      </c>
      <c r="AM70" s="62">
        <v>3356</v>
      </c>
      <c r="AN70" s="62">
        <v>2303</v>
      </c>
      <c r="AO70" s="62">
        <v>299704</v>
      </c>
      <c r="AP70" s="62">
        <v>240258</v>
      </c>
      <c r="AQ70" s="62">
        <v>179450</v>
      </c>
      <c r="AR70" s="62">
        <v>148054</v>
      </c>
      <c r="AS70" s="62">
        <v>112289</v>
      </c>
      <c r="AT70" s="62">
        <v>99012</v>
      </c>
      <c r="AU70" s="62">
        <v>89315</v>
      </c>
      <c r="AV70" s="62">
        <v>72196</v>
      </c>
      <c r="AW70" s="62">
        <v>63949</v>
      </c>
      <c r="AX70" s="62">
        <v>42056</v>
      </c>
      <c r="AY70" s="62">
        <v>41926</v>
      </c>
      <c r="AZ70" s="62">
        <v>27425</v>
      </c>
      <c r="BA70" s="62">
        <v>26880</v>
      </c>
      <c r="BB70" s="62">
        <v>14775</v>
      </c>
      <c r="BC70" s="62">
        <v>14645</v>
      </c>
      <c r="BD70" s="62">
        <v>6758</v>
      </c>
      <c r="BE70" s="62">
        <v>5094</v>
      </c>
    </row>
    <row r="71" spans="1:57" x14ac:dyDescent="0.25">
      <c r="A71" s="61" t="s">
        <v>429</v>
      </c>
      <c r="B71" s="61" t="s">
        <v>437</v>
      </c>
      <c r="C71" s="61" t="s">
        <v>1659</v>
      </c>
      <c r="D71" s="86">
        <v>730702</v>
      </c>
      <c r="E71" s="62">
        <v>749538</v>
      </c>
      <c r="F71" s="62">
        <v>1480240</v>
      </c>
      <c r="G71" s="62">
        <v>143426</v>
      </c>
      <c r="H71" s="62">
        <v>118867</v>
      </c>
      <c r="I71" s="62">
        <v>87768</v>
      </c>
      <c r="J71" s="62">
        <v>76737</v>
      </c>
      <c r="K71" s="62">
        <v>64427</v>
      </c>
      <c r="L71" s="62">
        <v>53238</v>
      </c>
      <c r="M71" s="62">
        <v>41891</v>
      </c>
      <c r="N71" s="62">
        <v>31722</v>
      </c>
      <c r="O71" s="62">
        <v>29432</v>
      </c>
      <c r="P71" s="62">
        <v>18143</v>
      </c>
      <c r="Q71" s="62">
        <v>19155</v>
      </c>
      <c r="R71" s="62">
        <v>11761</v>
      </c>
      <c r="S71" s="62">
        <v>12269</v>
      </c>
      <c r="T71" s="62">
        <v>7108</v>
      </c>
      <c r="U71" s="62">
        <v>7987</v>
      </c>
      <c r="V71" s="62">
        <v>3456</v>
      </c>
      <c r="W71" s="62">
        <v>3315</v>
      </c>
      <c r="X71" s="62">
        <v>152830</v>
      </c>
      <c r="Y71" s="62">
        <v>121137</v>
      </c>
      <c r="Z71" s="62">
        <v>92288</v>
      </c>
      <c r="AA71" s="62">
        <v>74719</v>
      </c>
      <c r="AB71" s="62">
        <v>54485</v>
      </c>
      <c r="AC71" s="62">
        <v>52165</v>
      </c>
      <c r="AD71" s="62">
        <v>46957</v>
      </c>
      <c r="AE71" s="62">
        <v>37958</v>
      </c>
      <c r="AF71" s="62">
        <v>30653</v>
      </c>
      <c r="AG71" s="62">
        <v>20980</v>
      </c>
      <c r="AH71" s="62">
        <v>19199</v>
      </c>
      <c r="AI71" s="62">
        <v>13526</v>
      </c>
      <c r="AJ71" s="62">
        <v>12016</v>
      </c>
      <c r="AK71" s="62">
        <v>7089</v>
      </c>
      <c r="AL71" s="62">
        <v>6956</v>
      </c>
      <c r="AM71" s="62">
        <v>3523</v>
      </c>
      <c r="AN71" s="62">
        <v>3057</v>
      </c>
      <c r="AO71" s="62">
        <v>296256</v>
      </c>
      <c r="AP71" s="62">
        <v>240004</v>
      </c>
      <c r="AQ71" s="62">
        <v>180056</v>
      </c>
      <c r="AR71" s="62">
        <v>151456</v>
      </c>
      <c r="AS71" s="62">
        <v>118912</v>
      </c>
      <c r="AT71" s="62">
        <v>105403</v>
      </c>
      <c r="AU71" s="62">
        <v>88848</v>
      </c>
      <c r="AV71" s="62">
        <v>69680</v>
      </c>
      <c r="AW71" s="62">
        <v>60085</v>
      </c>
      <c r="AX71" s="62">
        <v>39123</v>
      </c>
      <c r="AY71" s="62">
        <v>38354</v>
      </c>
      <c r="AZ71" s="62">
        <v>25287</v>
      </c>
      <c r="BA71" s="62">
        <v>24285</v>
      </c>
      <c r="BB71" s="62">
        <v>14197</v>
      </c>
      <c r="BC71" s="62">
        <v>14943</v>
      </c>
      <c r="BD71" s="62">
        <v>6979</v>
      </c>
      <c r="BE71" s="62">
        <v>6372</v>
      </c>
    </row>
    <row r="72" spans="1:57" x14ac:dyDescent="0.25">
      <c r="A72" s="61" t="s">
        <v>166</v>
      </c>
      <c r="B72" s="61" t="s">
        <v>168</v>
      </c>
      <c r="C72" s="61" t="s">
        <v>1135</v>
      </c>
      <c r="D72" s="86">
        <v>688207</v>
      </c>
      <c r="E72" s="62">
        <v>735204</v>
      </c>
      <c r="F72" s="62">
        <v>1423411</v>
      </c>
      <c r="G72" s="62">
        <v>86433</v>
      </c>
      <c r="H72" s="62">
        <v>86297</v>
      </c>
      <c r="I72" s="62">
        <v>87879</v>
      </c>
      <c r="J72" s="62">
        <v>84286</v>
      </c>
      <c r="K72" s="62">
        <v>69346</v>
      </c>
      <c r="L72" s="62">
        <v>53864</v>
      </c>
      <c r="M72" s="62">
        <v>46205</v>
      </c>
      <c r="N72" s="62">
        <v>42289</v>
      </c>
      <c r="O72" s="62">
        <v>34246</v>
      </c>
      <c r="P72" s="62">
        <v>27257</v>
      </c>
      <c r="Q72" s="62">
        <v>20543</v>
      </c>
      <c r="R72" s="62">
        <v>15752</v>
      </c>
      <c r="S72" s="62">
        <v>12468</v>
      </c>
      <c r="T72" s="62">
        <v>9588</v>
      </c>
      <c r="U72" s="62">
        <v>5930</v>
      </c>
      <c r="V72" s="62">
        <v>3738</v>
      </c>
      <c r="W72" s="62">
        <v>2086</v>
      </c>
      <c r="X72" s="62">
        <v>90804</v>
      </c>
      <c r="Y72" s="62">
        <v>92634</v>
      </c>
      <c r="Z72" s="62">
        <v>91502</v>
      </c>
      <c r="AA72" s="62">
        <v>85010</v>
      </c>
      <c r="AB72" s="62">
        <v>76172</v>
      </c>
      <c r="AC72" s="62">
        <v>62819</v>
      </c>
      <c r="AD72" s="62">
        <v>49285</v>
      </c>
      <c r="AE72" s="62">
        <v>43414</v>
      </c>
      <c r="AF72" s="62">
        <v>37928</v>
      </c>
      <c r="AG72" s="62">
        <v>31997</v>
      </c>
      <c r="AH72" s="62">
        <v>23600</v>
      </c>
      <c r="AI72" s="62">
        <v>17008</v>
      </c>
      <c r="AJ72" s="62">
        <v>12734</v>
      </c>
      <c r="AK72" s="62">
        <v>9413</v>
      </c>
      <c r="AL72" s="62">
        <v>5577</v>
      </c>
      <c r="AM72" s="62">
        <v>3574</v>
      </c>
      <c r="AN72" s="62">
        <v>1733</v>
      </c>
      <c r="AO72" s="62">
        <v>177237</v>
      </c>
      <c r="AP72" s="62">
        <v>178931</v>
      </c>
      <c r="AQ72" s="62">
        <v>179381</v>
      </c>
      <c r="AR72" s="62">
        <v>169296</v>
      </c>
      <c r="AS72" s="62">
        <v>145518</v>
      </c>
      <c r="AT72" s="62">
        <v>116683</v>
      </c>
      <c r="AU72" s="62">
        <v>95490</v>
      </c>
      <c r="AV72" s="62">
        <v>85703</v>
      </c>
      <c r="AW72" s="62">
        <v>72174</v>
      </c>
      <c r="AX72" s="62">
        <v>59254</v>
      </c>
      <c r="AY72" s="62">
        <v>44143</v>
      </c>
      <c r="AZ72" s="62">
        <v>32760</v>
      </c>
      <c r="BA72" s="62">
        <v>25202</v>
      </c>
      <c r="BB72" s="62">
        <v>19001</v>
      </c>
      <c r="BC72" s="62">
        <v>11507</v>
      </c>
      <c r="BD72" s="62">
        <v>7312</v>
      </c>
      <c r="BE72" s="62">
        <v>3819</v>
      </c>
    </row>
    <row r="73" spans="1:57" x14ac:dyDescent="0.25">
      <c r="A73" s="61" t="s">
        <v>429</v>
      </c>
      <c r="B73" s="61" t="s">
        <v>1177</v>
      </c>
      <c r="C73" s="61" t="s">
        <v>1179</v>
      </c>
      <c r="D73" s="86">
        <v>707643</v>
      </c>
      <c r="E73" s="62">
        <v>715634</v>
      </c>
      <c r="F73" s="62">
        <v>1423277</v>
      </c>
      <c r="G73" s="62">
        <v>137198</v>
      </c>
      <c r="H73" s="62">
        <v>118250</v>
      </c>
      <c r="I73" s="62">
        <v>84870</v>
      </c>
      <c r="J73" s="62">
        <v>69380</v>
      </c>
      <c r="K73" s="62">
        <v>60159</v>
      </c>
      <c r="L73" s="62">
        <v>52742</v>
      </c>
      <c r="M73" s="62">
        <v>43767</v>
      </c>
      <c r="N73" s="62">
        <v>33206</v>
      </c>
      <c r="O73" s="62">
        <v>30288</v>
      </c>
      <c r="P73" s="62">
        <v>17130</v>
      </c>
      <c r="Q73" s="62">
        <v>18369</v>
      </c>
      <c r="R73" s="62">
        <v>11190</v>
      </c>
      <c r="S73" s="62">
        <v>12393</v>
      </c>
      <c r="T73" s="62">
        <v>6691</v>
      </c>
      <c r="U73" s="62">
        <v>6788</v>
      </c>
      <c r="V73" s="62">
        <v>2953</v>
      </c>
      <c r="W73" s="62">
        <v>2269</v>
      </c>
      <c r="X73" s="62">
        <v>145308</v>
      </c>
      <c r="Y73" s="62">
        <v>118739</v>
      </c>
      <c r="Z73" s="62">
        <v>89575</v>
      </c>
      <c r="AA73" s="62">
        <v>69763</v>
      </c>
      <c r="AB73" s="62">
        <v>49767</v>
      </c>
      <c r="AC73" s="62">
        <v>47413</v>
      </c>
      <c r="AD73" s="62">
        <v>42371</v>
      </c>
      <c r="AE73" s="62">
        <v>36404</v>
      </c>
      <c r="AF73" s="62">
        <v>30771</v>
      </c>
      <c r="AG73" s="62">
        <v>21642</v>
      </c>
      <c r="AH73" s="62">
        <v>19501</v>
      </c>
      <c r="AI73" s="62">
        <v>14555</v>
      </c>
      <c r="AJ73" s="62">
        <v>12151</v>
      </c>
      <c r="AK73" s="62">
        <v>7383</v>
      </c>
      <c r="AL73" s="62">
        <v>5719</v>
      </c>
      <c r="AM73" s="62">
        <v>2857</v>
      </c>
      <c r="AN73" s="62">
        <v>1715</v>
      </c>
      <c r="AO73" s="62">
        <v>282506</v>
      </c>
      <c r="AP73" s="62">
        <v>236989</v>
      </c>
      <c r="AQ73" s="62">
        <v>174445</v>
      </c>
      <c r="AR73" s="62">
        <v>139143</v>
      </c>
      <c r="AS73" s="62">
        <v>109926</v>
      </c>
      <c r="AT73" s="62">
        <v>100155</v>
      </c>
      <c r="AU73" s="62">
        <v>86138</v>
      </c>
      <c r="AV73" s="62">
        <v>69610</v>
      </c>
      <c r="AW73" s="62">
        <v>61059</v>
      </c>
      <c r="AX73" s="62">
        <v>38772</v>
      </c>
      <c r="AY73" s="62">
        <v>37870</v>
      </c>
      <c r="AZ73" s="62">
        <v>25745</v>
      </c>
      <c r="BA73" s="62">
        <v>24544</v>
      </c>
      <c r="BB73" s="62">
        <v>14074</v>
      </c>
      <c r="BC73" s="62">
        <v>12507</v>
      </c>
      <c r="BD73" s="62">
        <v>5810</v>
      </c>
      <c r="BE73" s="62">
        <v>3984</v>
      </c>
    </row>
    <row r="74" spans="1:57" x14ac:dyDescent="0.25">
      <c r="A74" s="61" t="s">
        <v>240</v>
      </c>
      <c r="B74" s="61" t="s">
        <v>1070</v>
      </c>
      <c r="C74" s="61" t="s">
        <v>1072</v>
      </c>
      <c r="D74" s="86">
        <v>695129</v>
      </c>
      <c r="E74" s="62">
        <v>722216</v>
      </c>
      <c r="F74" s="62">
        <v>1417345</v>
      </c>
      <c r="G74" s="62">
        <v>74966</v>
      </c>
      <c r="H74" s="62">
        <v>80885</v>
      </c>
      <c r="I74" s="62">
        <v>89889</v>
      </c>
      <c r="J74" s="62">
        <v>83749</v>
      </c>
      <c r="K74" s="62">
        <v>71735</v>
      </c>
      <c r="L74" s="62">
        <v>52365</v>
      </c>
      <c r="M74" s="62">
        <v>42757</v>
      </c>
      <c r="N74" s="62">
        <v>42763</v>
      </c>
      <c r="O74" s="62">
        <v>33894</v>
      </c>
      <c r="P74" s="62">
        <v>31772</v>
      </c>
      <c r="Q74" s="62">
        <v>21219</v>
      </c>
      <c r="R74" s="62">
        <v>23732</v>
      </c>
      <c r="S74" s="62">
        <v>14671</v>
      </c>
      <c r="T74" s="62">
        <v>16538</v>
      </c>
      <c r="U74" s="62">
        <v>7219</v>
      </c>
      <c r="V74" s="62">
        <v>4231</v>
      </c>
      <c r="W74" s="62">
        <v>2744</v>
      </c>
      <c r="X74" s="62">
        <v>79229</v>
      </c>
      <c r="Y74" s="62">
        <v>85659</v>
      </c>
      <c r="Z74" s="62">
        <v>92784</v>
      </c>
      <c r="AA74" s="62">
        <v>91583</v>
      </c>
      <c r="AB74" s="62">
        <v>89234</v>
      </c>
      <c r="AC74" s="62">
        <v>61141</v>
      </c>
      <c r="AD74" s="62">
        <v>42118</v>
      </c>
      <c r="AE74" s="62">
        <v>37181</v>
      </c>
      <c r="AF74" s="62">
        <v>33874</v>
      </c>
      <c r="AG74" s="62">
        <v>29045</v>
      </c>
      <c r="AH74" s="62">
        <v>23411</v>
      </c>
      <c r="AI74" s="62">
        <v>18648</v>
      </c>
      <c r="AJ74" s="62">
        <v>14314</v>
      </c>
      <c r="AK74" s="62">
        <v>11067</v>
      </c>
      <c r="AL74" s="62">
        <v>7160</v>
      </c>
      <c r="AM74" s="62">
        <v>3624</v>
      </c>
      <c r="AN74" s="62">
        <v>2144</v>
      </c>
      <c r="AO74" s="62">
        <v>154195</v>
      </c>
      <c r="AP74" s="62">
        <v>166544</v>
      </c>
      <c r="AQ74" s="62">
        <v>182673</v>
      </c>
      <c r="AR74" s="62">
        <v>175332</v>
      </c>
      <c r="AS74" s="62">
        <v>160969</v>
      </c>
      <c r="AT74" s="62">
        <v>113506</v>
      </c>
      <c r="AU74" s="62">
        <v>84875</v>
      </c>
      <c r="AV74" s="62">
        <v>79944</v>
      </c>
      <c r="AW74" s="62">
        <v>67768</v>
      </c>
      <c r="AX74" s="62">
        <v>60817</v>
      </c>
      <c r="AY74" s="62">
        <v>44630</v>
      </c>
      <c r="AZ74" s="62">
        <v>42380</v>
      </c>
      <c r="BA74" s="62">
        <v>28985</v>
      </c>
      <c r="BB74" s="62">
        <v>27605</v>
      </c>
      <c r="BC74" s="62">
        <v>14379</v>
      </c>
      <c r="BD74" s="62">
        <v>7855</v>
      </c>
      <c r="BE74" s="62">
        <v>4888</v>
      </c>
    </row>
    <row r="75" spans="1:57" x14ac:dyDescent="0.25">
      <c r="A75" s="61" t="s">
        <v>208</v>
      </c>
      <c r="B75" s="61" t="s">
        <v>210</v>
      </c>
      <c r="C75" s="61" t="s">
        <v>1082</v>
      </c>
      <c r="D75" s="86">
        <v>703035</v>
      </c>
      <c r="E75" s="62">
        <v>709066</v>
      </c>
      <c r="F75" s="62">
        <v>1412101</v>
      </c>
      <c r="G75" s="62">
        <v>82679</v>
      </c>
      <c r="H75" s="62">
        <v>84009</v>
      </c>
      <c r="I75" s="62">
        <v>89448</v>
      </c>
      <c r="J75" s="62">
        <v>82111</v>
      </c>
      <c r="K75" s="62">
        <v>59935</v>
      </c>
      <c r="L75" s="62">
        <v>49022</v>
      </c>
      <c r="M75" s="62">
        <v>44191</v>
      </c>
      <c r="N75" s="62">
        <v>44531</v>
      </c>
      <c r="O75" s="62">
        <v>36621</v>
      </c>
      <c r="P75" s="62">
        <v>33302</v>
      </c>
      <c r="Q75" s="62">
        <v>24334</v>
      </c>
      <c r="R75" s="62">
        <v>22700</v>
      </c>
      <c r="S75" s="62">
        <v>17603</v>
      </c>
      <c r="T75" s="62">
        <v>15376</v>
      </c>
      <c r="U75" s="62">
        <v>8783</v>
      </c>
      <c r="V75" s="62">
        <v>5276</v>
      </c>
      <c r="W75" s="62">
        <v>3114</v>
      </c>
      <c r="X75" s="62">
        <v>87003</v>
      </c>
      <c r="Y75" s="62">
        <v>90145</v>
      </c>
      <c r="Z75" s="62">
        <v>95044</v>
      </c>
      <c r="AA75" s="62">
        <v>91762</v>
      </c>
      <c r="AB75" s="62">
        <v>71070</v>
      </c>
      <c r="AC75" s="62">
        <v>49562</v>
      </c>
      <c r="AD75" s="62">
        <v>39241</v>
      </c>
      <c r="AE75" s="62">
        <v>35907</v>
      </c>
      <c r="AF75" s="62">
        <v>33623</v>
      </c>
      <c r="AG75" s="62">
        <v>29711</v>
      </c>
      <c r="AH75" s="62">
        <v>23227</v>
      </c>
      <c r="AI75" s="62">
        <v>20080</v>
      </c>
      <c r="AJ75" s="62">
        <v>14389</v>
      </c>
      <c r="AK75" s="62">
        <v>11859</v>
      </c>
      <c r="AL75" s="62">
        <v>7541</v>
      </c>
      <c r="AM75" s="62">
        <v>6087</v>
      </c>
      <c r="AN75" s="62">
        <v>2815</v>
      </c>
      <c r="AO75" s="62">
        <v>169682</v>
      </c>
      <c r="AP75" s="62">
        <v>174154</v>
      </c>
      <c r="AQ75" s="62">
        <v>184492</v>
      </c>
      <c r="AR75" s="62">
        <v>173873</v>
      </c>
      <c r="AS75" s="62">
        <v>131005</v>
      </c>
      <c r="AT75" s="62">
        <v>98584</v>
      </c>
      <c r="AU75" s="62">
        <v>83432</v>
      </c>
      <c r="AV75" s="62">
        <v>80438</v>
      </c>
      <c r="AW75" s="62">
        <v>70244</v>
      </c>
      <c r="AX75" s="62">
        <v>63013</v>
      </c>
      <c r="AY75" s="62">
        <v>47561</v>
      </c>
      <c r="AZ75" s="62">
        <v>42780</v>
      </c>
      <c r="BA75" s="62">
        <v>31992</v>
      </c>
      <c r="BB75" s="62">
        <v>27235</v>
      </c>
      <c r="BC75" s="62">
        <v>16324</v>
      </c>
      <c r="BD75" s="62">
        <v>11363</v>
      </c>
      <c r="BE75" s="62">
        <v>5929</v>
      </c>
    </row>
    <row r="76" spans="1:57" x14ac:dyDescent="0.25">
      <c r="A76" s="61" t="s">
        <v>622</v>
      </c>
      <c r="B76" s="61" t="s">
        <v>623</v>
      </c>
      <c r="C76" s="61" t="s">
        <v>1404</v>
      </c>
      <c r="D76" s="86">
        <v>712676</v>
      </c>
      <c r="E76" s="62">
        <v>694720</v>
      </c>
      <c r="F76" s="62">
        <v>1407396</v>
      </c>
      <c r="G76" s="62">
        <v>117225</v>
      </c>
      <c r="H76" s="62">
        <v>103959</v>
      </c>
      <c r="I76" s="62">
        <v>92555</v>
      </c>
      <c r="J76" s="62">
        <v>80561</v>
      </c>
      <c r="K76" s="62">
        <v>60970</v>
      </c>
      <c r="L76" s="62">
        <v>50259</v>
      </c>
      <c r="M76" s="62">
        <v>40786</v>
      </c>
      <c r="N76" s="62">
        <v>34529</v>
      </c>
      <c r="O76" s="62">
        <v>28541</v>
      </c>
      <c r="P76" s="62">
        <v>23201</v>
      </c>
      <c r="Q76" s="62">
        <v>19181</v>
      </c>
      <c r="R76" s="62">
        <v>17384</v>
      </c>
      <c r="S76" s="62">
        <v>13314</v>
      </c>
      <c r="T76" s="62">
        <v>11631</v>
      </c>
      <c r="U76" s="62">
        <v>8997</v>
      </c>
      <c r="V76" s="62">
        <v>5964</v>
      </c>
      <c r="W76" s="62">
        <v>3619</v>
      </c>
      <c r="X76" s="62">
        <v>118733</v>
      </c>
      <c r="Y76" s="62">
        <v>102933</v>
      </c>
      <c r="Z76" s="62">
        <v>91116</v>
      </c>
      <c r="AA76" s="62">
        <v>80819</v>
      </c>
      <c r="AB76" s="62">
        <v>58582</v>
      </c>
      <c r="AC76" s="62">
        <v>49323</v>
      </c>
      <c r="AD76" s="62">
        <v>41520</v>
      </c>
      <c r="AE76" s="62">
        <v>37069</v>
      </c>
      <c r="AF76" s="62">
        <v>27689</v>
      </c>
      <c r="AG76" s="62">
        <v>23093</v>
      </c>
      <c r="AH76" s="62">
        <v>15908</v>
      </c>
      <c r="AI76" s="62">
        <v>14996</v>
      </c>
      <c r="AJ76" s="62">
        <v>9051</v>
      </c>
      <c r="AK76" s="62">
        <v>9520</v>
      </c>
      <c r="AL76" s="62">
        <v>6094</v>
      </c>
      <c r="AM76" s="62">
        <v>5277</v>
      </c>
      <c r="AN76" s="62">
        <v>2997</v>
      </c>
      <c r="AO76" s="62">
        <v>235958</v>
      </c>
      <c r="AP76" s="62">
        <v>206892</v>
      </c>
      <c r="AQ76" s="62">
        <v>183671</v>
      </c>
      <c r="AR76" s="62">
        <v>161380</v>
      </c>
      <c r="AS76" s="62">
        <v>119552</v>
      </c>
      <c r="AT76" s="62">
        <v>99582</v>
      </c>
      <c r="AU76" s="62">
        <v>82306</v>
      </c>
      <c r="AV76" s="62">
        <v>71598</v>
      </c>
      <c r="AW76" s="62">
        <v>56230</v>
      </c>
      <c r="AX76" s="62">
        <v>46294</v>
      </c>
      <c r="AY76" s="62">
        <v>35089</v>
      </c>
      <c r="AZ76" s="62">
        <v>32380</v>
      </c>
      <c r="BA76" s="62">
        <v>22365</v>
      </c>
      <c r="BB76" s="62">
        <v>21151</v>
      </c>
      <c r="BC76" s="62">
        <v>15091</v>
      </c>
      <c r="BD76" s="62">
        <v>11241</v>
      </c>
      <c r="BE76" s="62">
        <v>6616</v>
      </c>
    </row>
    <row r="77" spans="1:57" x14ac:dyDescent="0.25">
      <c r="A77" s="61" t="s">
        <v>696</v>
      </c>
      <c r="B77" s="61" t="s">
        <v>697</v>
      </c>
      <c r="C77" s="61" t="s">
        <v>1297</v>
      </c>
      <c r="D77" s="86">
        <v>666114</v>
      </c>
      <c r="E77" s="62">
        <v>731089</v>
      </c>
      <c r="F77" s="62">
        <v>1397203</v>
      </c>
      <c r="G77" s="62">
        <v>123273</v>
      </c>
      <c r="H77" s="62">
        <v>103935</v>
      </c>
      <c r="I77" s="62">
        <v>80199</v>
      </c>
      <c r="J77" s="62">
        <v>71073</v>
      </c>
      <c r="K77" s="62">
        <v>61355</v>
      </c>
      <c r="L77" s="62">
        <v>49327</v>
      </c>
      <c r="M77" s="62">
        <v>44002</v>
      </c>
      <c r="N77" s="62">
        <v>30030</v>
      </c>
      <c r="O77" s="62">
        <v>29494</v>
      </c>
      <c r="P77" s="62">
        <v>16755</v>
      </c>
      <c r="Q77" s="62">
        <v>19000</v>
      </c>
      <c r="R77" s="62">
        <v>8901</v>
      </c>
      <c r="S77" s="62">
        <v>11584</v>
      </c>
      <c r="T77" s="62">
        <v>5140</v>
      </c>
      <c r="U77" s="62">
        <v>7010</v>
      </c>
      <c r="V77" s="62">
        <v>2497</v>
      </c>
      <c r="W77" s="62">
        <v>2539</v>
      </c>
      <c r="X77" s="62">
        <v>136745</v>
      </c>
      <c r="Y77" s="62">
        <v>115002</v>
      </c>
      <c r="Z77" s="62">
        <v>90310</v>
      </c>
      <c r="AA77" s="62">
        <v>76164</v>
      </c>
      <c r="AB77" s="62">
        <v>55325</v>
      </c>
      <c r="AC77" s="62">
        <v>48282</v>
      </c>
      <c r="AD77" s="62">
        <v>48308</v>
      </c>
      <c r="AE77" s="62">
        <v>36863</v>
      </c>
      <c r="AF77" s="62">
        <v>35888</v>
      </c>
      <c r="AG77" s="62">
        <v>21654</v>
      </c>
      <c r="AH77" s="62">
        <v>22509</v>
      </c>
      <c r="AI77" s="62">
        <v>11275</v>
      </c>
      <c r="AJ77" s="62">
        <v>14045</v>
      </c>
      <c r="AK77" s="62">
        <v>5935</v>
      </c>
      <c r="AL77" s="62">
        <v>7516</v>
      </c>
      <c r="AM77" s="62">
        <v>2825</v>
      </c>
      <c r="AN77" s="62">
        <v>2443</v>
      </c>
      <c r="AO77" s="62">
        <v>260018</v>
      </c>
      <c r="AP77" s="62">
        <v>218937</v>
      </c>
      <c r="AQ77" s="62">
        <v>170509</v>
      </c>
      <c r="AR77" s="62">
        <v>147237</v>
      </c>
      <c r="AS77" s="62">
        <v>116680</v>
      </c>
      <c r="AT77" s="62">
        <v>97609</v>
      </c>
      <c r="AU77" s="62">
        <v>92310</v>
      </c>
      <c r="AV77" s="62">
        <v>66893</v>
      </c>
      <c r="AW77" s="62">
        <v>65382</v>
      </c>
      <c r="AX77" s="62">
        <v>38409</v>
      </c>
      <c r="AY77" s="62">
        <v>41509</v>
      </c>
      <c r="AZ77" s="62">
        <v>20176</v>
      </c>
      <c r="BA77" s="62">
        <v>25629</v>
      </c>
      <c r="BB77" s="62">
        <v>11075</v>
      </c>
      <c r="BC77" s="62">
        <v>14526</v>
      </c>
      <c r="BD77" s="62">
        <v>5322</v>
      </c>
      <c r="BE77" s="62">
        <v>4982</v>
      </c>
    </row>
    <row r="78" spans="1:57" x14ac:dyDescent="0.25">
      <c r="A78" s="61" t="s">
        <v>468</v>
      </c>
      <c r="B78" s="61" t="s">
        <v>470</v>
      </c>
      <c r="C78" s="61" t="s">
        <v>1334</v>
      </c>
      <c r="D78" s="86">
        <v>665144</v>
      </c>
      <c r="E78" s="62">
        <v>712353</v>
      </c>
      <c r="F78" s="62">
        <v>1377497</v>
      </c>
      <c r="G78" s="62">
        <v>124192</v>
      </c>
      <c r="H78" s="62">
        <v>100667</v>
      </c>
      <c r="I78" s="62">
        <v>80461</v>
      </c>
      <c r="J78" s="62">
        <v>68003</v>
      </c>
      <c r="K78" s="62">
        <v>57576</v>
      </c>
      <c r="L78" s="62">
        <v>51504</v>
      </c>
      <c r="M78" s="62">
        <v>43103</v>
      </c>
      <c r="N78" s="62">
        <v>34303</v>
      </c>
      <c r="O78" s="62">
        <v>28886</v>
      </c>
      <c r="P78" s="62">
        <v>20508</v>
      </c>
      <c r="Q78" s="62">
        <v>16913</v>
      </c>
      <c r="R78" s="62">
        <v>11690</v>
      </c>
      <c r="S78" s="62">
        <v>10480</v>
      </c>
      <c r="T78" s="62">
        <v>6972</v>
      </c>
      <c r="U78" s="62">
        <v>4901</v>
      </c>
      <c r="V78" s="62">
        <v>3034</v>
      </c>
      <c r="W78" s="62">
        <v>1951</v>
      </c>
      <c r="X78" s="62">
        <v>132007</v>
      </c>
      <c r="Y78" s="62">
        <v>109691</v>
      </c>
      <c r="Z78" s="62">
        <v>90146</v>
      </c>
      <c r="AA78" s="62">
        <v>75481</v>
      </c>
      <c r="AB78" s="62">
        <v>56315</v>
      </c>
      <c r="AC78" s="62">
        <v>48470</v>
      </c>
      <c r="AD78" s="62">
        <v>45095</v>
      </c>
      <c r="AE78" s="62">
        <v>37928</v>
      </c>
      <c r="AF78" s="62">
        <v>33129</v>
      </c>
      <c r="AG78" s="62">
        <v>23949</v>
      </c>
      <c r="AH78" s="62">
        <v>19583</v>
      </c>
      <c r="AI78" s="62">
        <v>11187</v>
      </c>
      <c r="AJ78" s="62">
        <v>12319</v>
      </c>
      <c r="AK78" s="62">
        <v>7317</v>
      </c>
      <c r="AL78" s="62">
        <v>5172</v>
      </c>
      <c r="AM78" s="62">
        <v>2553</v>
      </c>
      <c r="AN78" s="62">
        <v>2011</v>
      </c>
      <c r="AO78" s="62">
        <v>256199</v>
      </c>
      <c r="AP78" s="62">
        <v>210358</v>
      </c>
      <c r="AQ78" s="62">
        <v>170607</v>
      </c>
      <c r="AR78" s="62">
        <v>143484</v>
      </c>
      <c r="AS78" s="62">
        <v>113891</v>
      </c>
      <c r="AT78" s="62">
        <v>99974</v>
      </c>
      <c r="AU78" s="62">
        <v>88198</v>
      </c>
      <c r="AV78" s="62">
        <v>72231</v>
      </c>
      <c r="AW78" s="62">
        <v>62015</v>
      </c>
      <c r="AX78" s="62">
        <v>44457</v>
      </c>
      <c r="AY78" s="62">
        <v>36496</v>
      </c>
      <c r="AZ78" s="62">
        <v>22877</v>
      </c>
      <c r="BA78" s="62">
        <v>22799</v>
      </c>
      <c r="BB78" s="62">
        <v>14289</v>
      </c>
      <c r="BC78" s="62">
        <v>10073</v>
      </c>
      <c r="BD78" s="62">
        <v>5587</v>
      </c>
      <c r="BE78" s="62">
        <v>3962</v>
      </c>
    </row>
    <row r="79" spans="1:57" x14ac:dyDescent="0.25">
      <c r="A79" s="61" t="s">
        <v>166</v>
      </c>
      <c r="B79" s="61" t="s">
        <v>1354</v>
      </c>
      <c r="C79" s="61" t="s">
        <v>1356</v>
      </c>
      <c r="D79" s="86">
        <v>680844</v>
      </c>
      <c r="E79" s="62">
        <v>691709</v>
      </c>
      <c r="F79" s="62">
        <v>1372553</v>
      </c>
      <c r="G79" s="62">
        <v>85873</v>
      </c>
      <c r="H79" s="62">
        <v>87255</v>
      </c>
      <c r="I79" s="62">
        <v>86131</v>
      </c>
      <c r="J79" s="62">
        <v>78230</v>
      </c>
      <c r="K79" s="62">
        <v>58032</v>
      </c>
      <c r="L79" s="62">
        <v>49409</v>
      </c>
      <c r="M79" s="62">
        <v>43927</v>
      </c>
      <c r="N79" s="62">
        <v>42578</v>
      </c>
      <c r="O79" s="62">
        <v>34726</v>
      </c>
      <c r="P79" s="62">
        <v>31007</v>
      </c>
      <c r="Q79" s="62">
        <v>23707</v>
      </c>
      <c r="R79" s="62">
        <v>18131</v>
      </c>
      <c r="S79" s="62">
        <v>15135</v>
      </c>
      <c r="T79" s="62">
        <v>12340</v>
      </c>
      <c r="U79" s="62">
        <v>6915</v>
      </c>
      <c r="V79" s="62">
        <v>4948</v>
      </c>
      <c r="W79" s="62">
        <v>2500</v>
      </c>
      <c r="X79" s="62">
        <v>89943</v>
      </c>
      <c r="Y79" s="62">
        <v>93007</v>
      </c>
      <c r="Z79" s="62">
        <v>91778</v>
      </c>
      <c r="AA79" s="62">
        <v>85165</v>
      </c>
      <c r="AB79" s="62">
        <v>66270</v>
      </c>
      <c r="AC79" s="62">
        <v>50052</v>
      </c>
      <c r="AD79" s="62">
        <v>40584</v>
      </c>
      <c r="AE79" s="62">
        <v>36437</v>
      </c>
      <c r="AF79" s="62">
        <v>33081</v>
      </c>
      <c r="AG79" s="62">
        <v>28842</v>
      </c>
      <c r="AH79" s="62">
        <v>22932</v>
      </c>
      <c r="AI79" s="62">
        <v>16671</v>
      </c>
      <c r="AJ79" s="62">
        <v>13354</v>
      </c>
      <c r="AK79" s="62">
        <v>10529</v>
      </c>
      <c r="AL79" s="62">
        <v>6491</v>
      </c>
      <c r="AM79" s="62">
        <v>4182</v>
      </c>
      <c r="AN79" s="62">
        <v>2391</v>
      </c>
      <c r="AO79" s="62">
        <v>175816</v>
      </c>
      <c r="AP79" s="62">
        <v>180262</v>
      </c>
      <c r="AQ79" s="62">
        <v>177909</v>
      </c>
      <c r="AR79" s="62">
        <v>163395</v>
      </c>
      <c r="AS79" s="62">
        <v>124302</v>
      </c>
      <c r="AT79" s="62">
        <v>99461</v>
      </c>
      <c r="AU79" s="62">
        <v>84511</v>
      </c>
      <c r="AV79" s="62">
        <v>79015</v>
      </c>
      <c r="AW79" s="62">
        <v>67807</v>
      </c>
      <c r="AX79" s="62">
        <v>59849</v>
      </c>
      <c r="AY79" s="62">
        <v>46639</v>
      </c>
      <c r="AZ79" s="62">
        <v>34802</v>
      </c>
      <c r="BA79" s="62">
        <v>28489</v>
      </c>
      <c r="BB79" s="62">
        <v>22869</v>
      </c>
      <c r="BC79" s="62">
        <v>13406</v>
      </c>
      <c r="BD79" s="62">
        <v>9130</v>
      </c>
      <c r="BE79" s="62">
        <v>4891</v>
      </c>
    </row>
    <row r="80" spans="1:57" x14ac:dyDescent="0.25">
      <c r="A80" s="61" t="s">
        <v>574</v>
      </c>
      <c r="B80" s="61" t="s">
        <v>575</v>
      </c>
      <c r="C80" s="61" t="s">
        <v>1408</v>
      </c>
      <c r="D80" s="86">
        <v>673786</v>
      </c>
      <c r="E80" s="62">
        <v>694030</v>
      </c>
      <c r="F80" s="62">
        <v>1367816</v>
      </c>
      <c r="G80" s="62">
        <v>79626</v>
      </c>
      <c r="H80" s="62">
        <v>83860</v>
      </c>
      <c r="I80" s="62">
        <v>86829</v>
      </c>
      <c r="J80" s="62">
        <v>77185</v>
      </c>
      <c r="K80" s="62">
        <v>58547</v>
      </c>
      <c r="L80" s="62">
        <v>50373</v>
      </c>
      <c r="M80" s="62">
        <v>43374</v>
      </c>
      <c r="N80" s="62">
        <v>44263</v>
      </c>
      <c r="O80" s="62">
        <v>34897</v>
      </c>
      <c r="P80" s="62">
        <v>31292</v>
      </c>
      <c r="Q80" s="62">
        <v>21556</v>
      </c>
      <c r="R80" s="62">
        <v>23241</v>
      </c>
      <c r="S80" s="62">
        <v>13456</v>
      </c>
      <c r="T80" s="62">
        <v>12443</v>
      </c>
      <c r="U80" s="62">
        <v>6126</v>
      </c>
      <c r="V80" s="62">
        <v>4229</v>
      </c>
      <c r="W80" s="62">
        <v>2489</v>
      </c>
      <c r="X80" s="62">
        <v>84258</v>
      </c>
      <c r="Y80" s="62">
        <v>89971</v>
      </c>
      <c r="Z80" s="62">
        <v>91660</v>
      </c>
      <c r="AA80" s="62">
        <v>84934</v>
      </c>
      <c r="AB80" s="62">
        <v>69293</v>
      </c>
      <c r="AC80" s="62">
        <v>53017</v>
      </c>
      <c r="AD80" s="62">
        <v>40510</v>
      </c>
      <c r="AE80" s="62">
        <v>37370</v>
      </c>
      <c r="AF80" s="62">
        <v>34674</v>
      </c>
      <c r="AG80" s="62">
        <v>29508</v>
      </c>
      <c r="AH80" s="62">
        <v>23326</v>
      </c>
      <c r="AI80" s="62">
        <v>18682</v>
      </c>
      <c r="AJ80" s="62">
        <v>13548</v>
      </c>
      <c r="AK80" s="62">
        <v>11001</v>
      </c>
      <c r="AL80" s="62">
        <v>6078</v>
      </c>
      <c r="AM80" s="62">
        <v>3965</v>
      </c>
      <c r="AN80" s="62">
        <v>2235</v>
      </c>
      <c r="AO80" s="62">
        <v>163884</v>
      </c>
      <c r="AP80" s="62">
        <v>173831</v>
      </c>
      <c r="AQ80" s="62">
        <v>178489</v>
      </c>
      <c r="AR80" s="62">
        <v>162119</v>
      </c>
      <c r="AS80" s="62">
        <v>127840</v>
      </c>
      <c r="AT80" s="62">
        <v>103390</v>
      </c>
      <c r="AU80" s="62">
        <v>83884</v>
      </c>
      <c r="AV80" s="62">
        <v>81633</v>
      </c>
      <c r="AW80" s="62">
        <v>69571</v>
      </c>
      <c r="AX80" s="62">
        <v>60800</v>
      </c>
      <c r="AY80" s="62">
        <v>44882</v>
      </c>
      <c r="AZ80" s="62">
        <v>41923</v>
      </c>
      <c r="BA80" s="62">
        <v>27004</v>
      </c>
      <c r="BB80" s="62">
        <v>23444</v>
      </c>
      <c r="BC80" s="62">
        <v>12204</v>
      </c>
      <c r="BD80" s="62">
        <v>8194</v>
      </c>
      <c r="BE80" s="62">
        <v>4724</v>
      </c>
    </row>
    <row r="81" spans="1:57" x14ac:dyDescent="0.25">
      <c r="A81" s="61" t="s">
        <v>3</v>
      </c>
      <c r="B81" s="61" t="s">
        <v>4</v>
      </c>
      <c r="C81" s="61" t="s">
        <v>1007</v>
      </c>
      <c r="D81" s="86">
        <v>676387</v>
      </c>
      <c r="E81" s="62">
        <v>689766</v>
      </c>
      <c r="F81" s="62">
        <v>1366153</v>
      </c>
      <c r="G81" s="62">
        <v>76887</v>
      </c>
      <c r="H81" s="62">
        <v>76490</v>
      </c>
      <c r="I81" s="62">
        <v>90080</v>
      </c>
      <c r="J81" s="62">
        <v>82943</v>
      </c>
      <c r="K81" s="62">
        <v>63413</v>
      </c>
      <c r="L81" s="62">
        <v>52971</v>
      </c>
      <c r="M81" s="62">
        <v>46036</v>
      </c>
      <c r="N81" s="62">
        <v>42703</v>
      </c>
      <c r="O81" s="62">
        <v>33620</v>
      </c>
      <c r="P81" s="62">
        <v>29880</v>
      </c>
      <c r="Q81" s="62">
        <v>21876</v>
      </c>
      <c r="R81" s="62">
        <v>19637</v>
      </c>
      <c r="S81" s="62">
        <v>13046</v>
      </c>
      <c r="T81" s="62">
        <v>11165</v>
      </c>
      <c r="U81" s="62">
        <v>7329</v>
      </c>
      <c r="V81" s="62">
        <v>4952</v>
      </c>
      <c r="W81" s="62">
        <v>3359</v>
      </c>
      <c r="X81" s="62">
        <v>80217</v>
      </c>
      <c r="Y81" s="62">
        <v>78680</v>
      </c>
      <c r="Z81" s="62">
        <v>87350</v>
      </c>
      <c r="AA81" s="62">
        <v>83080</v>
      </c>
      <c r="AB81" s="62">
        <v>68280</v>
      </c>
      <c r="AC81" s="62">
        <v>54714</v>
      </c>
      <c r="AD81" s="62">
        <v>46706</v>
      </c>
      <c r="AE81" s="62">
        <v>39922</v>
      </c>
      <c r="AF81" s="62">
        <v>36965</v>
      </c>
      <c r="AG81" s="62">
        <v>32232</v>
      </c>
      <c r="AH81" s="62">
        <v>24097</v>
      </c>
      <c r="AI81" s="62">
        <v>20192</v>
      </c>
      <c r="AJ81" s="62">
        <v>12988</v>
      </c>
      <c r="AK81" s="62">
        <v>11137</v>
      </c>
      <c r="AL81" s="62">
        <v>6482</v>
      </c>
      <c r="AM81" s="62">
        <v>4379</v>
      </c>
      <c r="AN81" s="62">
        <v>2345</v>
      </c>
      <c r="AO81" s="62">
        <v>157104</v>
      </c>
      <c r="AP81" s="62">
        <v>155170</v>
      </c>
      <c r="AQ81" s="62">
        <v>177430</v>
      </c>
      <c r="AR81" s="62">
        <v>166023</v>
      </c>
      <c r="AS81" s="62">
        <v>131693</v>
      </c>
      <c r="AT81" s="62">
        <v>107685</v>
      </c>
      <c r="AU81" s="62">
        <v>92742</v>
      </c>
      <c r="AV81" s="62">
        <v>82625</v>
      </c>
      <c r="AW81" s="62">
        <v>70585</v>
      </c>
      <c r="AX81" s="62">
        <v>62112</v>
      </c>
      <c r="AY81" s="62">
        <v>45973</v>
      </c>
      <c r="AZ81" s="62">
        <v>39829</v>
      </c>
      <c r="BA81" s="62">
        <v>26034</v>
      </c>
      <c r="BB81" s="62">
        <v>22302</v>
      </c>
      <c r="BC81" s="62">
        <v>13811</v>
      </c>
      <c r="BD81" s="62">
        <v>9331</v>
      </c>
      <c r="BE81" s="62">
        <v>5704</v>
      </c>
    </row>
    <row r="82" spans="1:57" x14ac:dyDescent="0.25">
      <c r="A82" s="61" t="s">
        <v>713</v>
      </c>
      <c r="B82" s="61" t="s">
        <v>714</v>
      </c>
      <c r="C82" s="61" t="s">
        <v>1219</v>
      </c>
      <c r="D82" s="86">
        <v>672072</v>
      </c>
      <c r="E82" s="62">
        <v>684234</v>
      </c>
      <c r="F82" s="62">
        <v>1356306</v>
      </c>
      <c r="G82" s="62">
        <v>134664</v>
      </c>
      <c r="H82" s="62">
        <v>109568</v>
      </c>
      <c r="I82" s="62">
        <v>74816</v>
      </c>
      <c r="J82" s="62">
        <v>70278</v>
      </c>
      <c r="K82" s="62">
        <v>60879</v>
      </c>
      <c r="L82" s="62">
        <v>50632</v>
      </c>
      <c r="M82" s="62">
        <v>42118</v>
      </c>
      <c r="N82" s="62">
        <v>29157</v>
      </c>
      <c r="O82" s="62">
        <v>27933</v>
      </c>
      <c r="P82" s="62">
        <v>15271</v>
      </c>
      <c r="Q82" s="62">
        <v>18721</v>
      </c>
      <c r="R82" s="62">
        <v>9029</v>
      </c>
      <c r="S82" s="62">
        <v>11785</v>
      </c>
      <c r="T82" s="62">
        <v>5269</v>
      </c>
      <c r="U82" s="62">
        <v>7045</v>
      </c>
      <c r="V82" s="62">
        <v>2622</v>
      </c>
      <c r="W82" s="62">
        <v>2285</v>
      </c>
      <c r="X82" s="62">
        <v>146028</v>
      </c>
      <c r="Y82" s="62">
        <v>115015</v>
      </c>
      <c r="Z82" s="62">
        <v>81506</v>
      </c>
      <c r="AA82" s="62">
        <v>64778</v>
      </c>
      <c r="AB82" s="62">
        <v>45686</v>
      </c>
      <c r="AC82" s="62">
        <v>44321</v>
      </c>
      <c r="AD82" s="62">
        <v>43468</v>
      </c>
      <c r="AE82" s="62">
        <v>34126</v>
      </c>
      <c r="AF82" s="62">
        <v>29823</v>
      </c>
      <c r="AG82" s="62">
        <v>18493</v>
      </c>
      <c r="AH82" s="62">
        <v>19575</v>
      </c>
      <c r="AI82" s="62">
        <v>11916</v>
      </c>
      <c r="AJ82" s="62">
        <v>12550</v>
      </c>
      <c r="AK82" s="62">
        <v>5638</v>
      </c>
      <c r="AL82" s="62">
        <v>6454</v>
      </c>
      <c r="AM82" s="62">
        <v>2687</v>
      </c>
      <c r="AN82" s="62">
        <v>2170</v>
      </c>
      <c r="AO82" s="62">
        <v>280692</v>
      </c>
      <c r="AP82" s="62">
        <v>224583</v>
      </c>
      <c r="AQ82" s="62">
        <v>156322</v>
      </c>
      <c r="AR82" s="62">
        <v>135056</v>
      </c>
      <c r="AS82" s="62">
        <v>106565</v>
      </c>
      <c r="AT82" s="62">
        <v>94953</v>
      </c>
      <c r="AU82" s="62">
        <v>85586</v>
      </c>
      <c r="AV82" s="62">
        <v>63283</v>
      </c>
      <c r="AW82" s="62">
        <v>57756</v>
      </c>
      <c r="AX82" s="62">
        <v>33764</v>
      </c>
      <c r="AY82" s="62">
        <v>38296</v>
      </c>
      <c r="AZ82" s="62">
        <v>20945</v>
      </c>
      <c r="BA82" s="62">
        <v>24335</v>
      </c>
      <c r="BB82" s="62">
        <v>10907</v>
      </c>
      <c r="BC82" s="62">
        <v>13499</v>
      </c>
      <c r="BD82" s="62">
        <v>5309</v>
      </c>
      <c r="BE82" s="62">
        <v>4455</v>
      </c>
    </row>
    <row r="83" spans="1:57" x14ac:dyDescent="0.25">
      <c r="A83" s="61" t="s">
        <v>240</v>
      </c>
      <c r="B83" s="61" t="s">
        <v>242</v>
      </c>
      <c r="C83" s="61" t="s">
        <v>1122</v>
      </c>
      <c r="D83" s="86">
        <v>657013</v>
      </c>
      <c r="E83" s="62">
        <v>646571</v>
      </c>
      <c r="F83" s="62">
        <v>1303584</v>
      </c>
      <c r="G83" s="62">
        <v>70356</v>
      </c>
      <c r="H83" s="62">
        <v>77958</v>
      </c>
      <c r="I83" s="62">
        <v>85740</v>
      </c>
      <c r="J83" s="62">
        <v>86170</v>
      </c>
      <c r="K83" s="62">
        <v>71438</v>
      </c>
      <c r="L83" s="62">
        <v>46744</v>
      </c>
      <c r="M83" s="62">
        <v>39217</v>
      </c>
      <c r="N83" s="62">
        <v>38958</v>
      </c>
      <c r="O83" s="62">
        <v>30819</v>
      </c>
      <c r="P83" s="62">
        <v>29333</v>
      </c>
      <c r="Q83" s="62">
        <v>21084</v>
      </c>
      <c r="R83" s="62">
        <v>21046</v>
      </c>
      <c r="S83" s="62">
        <v>14460</v>
      </c>
      <c r="T83" s="62">
        <v>10306</v>
      </c>
      <c r="U83" s="62">
        <v>6054</v>
      </c>
      <c r="V83" s="62">
        <v>4573</v>
      </c>
      <c r="W83" s="62">
        <v>2757</v>
      </c>
      <c r="X83" s="62">
        <v>73480</v>
      </c>
      <c r="Y83" s="62">
        <v>82072</v>
      </c>
      <c r="Z83" s="62">
        <v>90602</v>
      </c>
      <c r="AA83" s="62">
        <v>84507</v>
      </c>
      <c r="AB83" s="62">
        <v>68922</v>
      </c>
      <c r="AC83" s="62">
        <v>46649</v>
      </c>
      <c r="AD83" s="62">
        <v>37206</v>
      </c>
      <c r="AE83" s="62">
        <v>32157</v>
      </c>
      <c r="AF83" s="62">
        <v>30840</v>
      </c>
      <c r="AG83" s="62">
        <v>26619</v>
      </c>
      <c r="AH83" s="62">
        <v>21722</v>
      </c>
      <c r="AI83" s="62">
        <v>15619</v>
      </c>
      <c r="AJ83" s="62">
        <v>13369</v>
      </c>
      <c r="AK83" s="62">
        <v>10070</v>
      </c>
      <c r="AL83" s="62">
        <v>7131</v>
      </c>
      <c r="AM83" s="62">
        <v>3385</v>
      </c>
      <c r="AN83" s="62">
        <v>2221</v>
      </c>
      <c r="AO83" s="62">
        <v>143836</v>
      </c>
      <c r="AP83" s="62">
        <v>160030</v>
      </c>
      <c r="AQ83" s="62">
        <v>176342</v>
      </c>
      <c r="AR83" s="62">
        <v>170677</v>
      </c>
      <c r="AS83" s="62">
        <v>140360</v>
      </c>
      <c r="AT83" s="62">
        <v>93393</v>
      </c>
      <c r="AU83" s="62">
        <v>76423</v>
      </c>
      <c r="AV83" s="62">
        <v>71115</v>
      </c>
      <c r="AW83" s="62">
        <v>61659</v>
      </c>
      <c r="AX83" s="62">
        <v>55952</v>
      </c>
      <c r="AY83" s="62">
        <v>42806</v>
      </c>
      <c r="AZ83" s="62">
        <v>36665</v>
      </c>
      <c r="BA83" s="62">
        <v>27829</v>
      </c>
      <c r="BB83" s="62">
        <v>20376</v>
      </c>
      <c r="BC83" s="62">
        <v>13185</v>
      </c>
      <c r="BD83" s="62">
        <v>7958</v>
      </c>
      <c r="BE83" s="62">
        <v>4978</v>
      </c>
    </row>
    <row r="84" spans="1:57" x14ac:dyDescent="0.25">
      <c r="A84" s="61" t="s">
        <v>3</v>
      </c>
      <c r="B84" s="61" t="s">
        <v>6</v>
      </c>
      <c r="C84" s="61" t="s">
        <v>1245</v>
      </c>
      <c r="D84" s="86">
        <v>648167</v>
      </c>
      <c r="E84" s="62">
        <v>641770</v>
      </c>
      <c r="F84" s="62">
        <v>1289937</v>
      </c>
      <c r="G84" s="62">
        <v>68765</v>
      </c>
      <c r="H84" s="62">
        <v>72579</v>
      </c>
      <c r="I84" s="62">
        <v>80004</v>
      </c>
      <c r="J84" s="62">
        <v>77043</v>
      </c>
      <c r="K84" s="62">
        <v>56487</v>
      </c>
      <c r="L84" s="62">
        <v>44468</v>
      </c>
      <c r="M84" s="62">
        <v>40239</v>
      </c>
      <c r="N84" s="62">
        <v>39436</v>
      </c>
      <c r="O84" s="62">
        <v>33070</v>
      </c>
      <c r="P84" s="62">
        <v>31150</v>
      </c>
      <c r="Q84" s="62">
        <v>24300</v>
      </c>
      <c r="R84" s="62">
        <v>24457</v>
      </c>
      <c r="S84" s="62">
        <v>17431</v>
      </c>
      <c r="T84" s="62">
        <v>16748</v>
      </c>
      <c r="U84" s="62">
        <v>10433</v>
      </c>
      <c r="V84" s="62">
        <v>7541</v>
      </c>
      <c r="W84" s="62">
        <v>4016</v>
      </c>
      <c r="X84" s="62">
        <v>71451</v>
      </c>
      <c r="Y84" s="62">
        <v>76646</v>
      </c>
      <c r="Z84" s="62">
        <v>85775</v>
      </c>
      <c r="AA84" s="62">
        <v>83936</v>
      </c>
      <c r="AB84" s="62">
        <v>64900</v>
      </c>
      <c r="AC84" s="62">
        <v>46865</v>
      </c>
      <c r="AD84" s="62">
        <v>36750</v>
      </c>
      <c r="AE84" s="62">
        <v>32738</v>
      </c>
      <c r="AF84" s="62">
        <v>30496</v>
      </c>
      <c r="AG84" s="62">
        <v>27590</v>
      </c>
      <c r="AH84" s="62">
        <v>21340</v>
      </c>
      <c r="AI84" s="62">
        <v>19939</v>
      </c>
      <c r="AJ84" s="62">
        <v>13230</v>
      </c>
      <c r="AK84" s="62">
        <v>13170</v>
      </c>
      <c r="AL84" s="62">
        <v>7860</v>
      </c>
      <c r="AM84" s="62">
        <v>6154</v>
      </c>
      <c r="AN84" s="62">
        <v>2930</v>
      </c>
      <c r="AO84" s="62">
        <v>140216</v>
      </c>
      <c r="AP84" s="62">
        <v>149225</v>
      </c>
      <c r="AQ84" s="62">
        <v>165779</v>
      </c>
      <c r="AR84" s="62">
        <v>160979</v>
      </c>
      <c r="AS84" s="62">
        <v>121387</v>
      </c>
      <c r="AT84" s="62">
        <v>91333</v>
      </c>
      <c r="AU84" s="62">
        <v>76989</v>
      </c>
      <c r="AV84" s="62">
        <v>72174</v>
      </c>
      <c r="AW84" s="62">
        <v>63566</v>
      </c>
      <c r="AX84" s="62">
        <v>58740</v>
      </c>
      <c r="AY84" s="62">
        <v>45640</v>
      </c>
      <c r="AZ84" s="62">
        <v>44396</v>
      </c>
      <c r="BA84" s="62">
        <v>30661</v>
      </c>
      <c r="BB84" s="62">
        <v>29918</v>
      </c>
      <c r="BC84" s="62">
        <v>18293</v>
      </c>
      <c r="BD84" s="62">
        <v>13695</v>
      </c>
      <c r="BE84" s="62">
        <v>6946</v>
      </c>
    </row>
    <row r="85" spans="1:57" x14ac:dyDescent="0.25">
      <c r="A85" s="61" t="s">
        <v>107</v>
      </c>
      <c r="B85" s="61" t="s">
        <v>110</v>
      </c>
      <c r="C85" s="61" t="s">
        <v>2121</v>
      </c>
      <c r="D85" s="86">
        <v>625544</v>
      </c>
      <c r="E85" s="62">
        <v>664086</v>
      </c>
      <c r="F85" s="62">
        <v>1289630</v>
      </c>
      <c r="G85" s="62">
        <v>74903</v>
      </c>
      <c r="H85" s="62">
        <v>79158</v>
      </c>
      <c r="I85" s="62">
        <v>79008</v>
      </c>
      <c r="J85" s="62">
        <v>74175</v>
      </c>
      <c r="K85" s="62">
        <v>57456</v>
      </c>
      <c r="L85" s="62">
        <v>48933</v>
      </c>
      <c r="M85" s="62">
        <v>43235</v>
      </c>
      <c r="N85" s="62">
        <v>40685</v>
      </c>
      <c r="O85" s="62">
        <v>31318</v>
      </c>
      <c r="P85" s="62">
        <v>27290</v>
      </c>
      <c r="Q85" s="62">
        <v>18808</v>
      </c>
      <c r="R85" s="62">
        <v>17490</v>
      </c>
      <c r="S85" s="62">
        <v>12112</v>
      </c>
      <c r="T85" s="62">
        <v>9646</v>
      </c>
      <c r="U85" s="62">
        <v>5460</v>
      </c>
      <c r="V85" s="62">
        <v>3579</v>
      </c>
      <c r="W85" s="62">
        <v>2288</v>
      </c>
      <c r="X85" s="62">
        <v>78471</v>
      </c>
      <c r="Y85" s="62">
        <v>84719</v>
      </c>
      <c r="Z85" s="62">
        <v>83734</v>
      </c>
      <c r="AA85" s="62">
        <v>81467</v>
      </c>
      <c r="AB85" s="62">
        <v>67316</v>
      </c>
      <c r="AC85" s="62">
        <v>52932</v>
      </c>
      <c r="AD85" s="62">
        <v>43934</v>
      </c>
      <c r="AE85" s="62">
        <v>38418</v>
      </c>
      <c r="AF85" s="62">
        <v>33940</v>
      </c>
      <c r="AG85" s="62">
        <v>28020</v>
      </c>
      <c r="AH85" s="62">
        <v>21668</v>
      </c>
      <c r="AI85" s="62">
        <v>16233</v>
      </c>
      <c r="AJ85" s="62">
        <v>12668</v>
      </c>
      <c r="AK85" s="62">
        <v>8641</v>
      </c>
      <c r="AL85" s="62">
        <v>6156</v>
      </c>
      <c r="AM85" s="62">
        <v>3630</v>
      </c>
      <c r="AN85" s="62">
        <v>2139</v>
      </c>
      <c r="AO85" s="62">
        <v>153374</v>
      </c>
      <c r="AP85" s="62">
        <v>163877</v>
      </c>
      <c r="AQ85" s="62">
        <v>162742</v>
      </c>
      <c r="AR85" s="62">
        <v>155642</v>
      </c>
      <c r="AS85" s="62">
        <v>124772</v>
      </c>
      <c r="AT85" s="62">
        <v>101865</v>
      </c>
      <c r="AU85" s="62">
        <v>87169</v>
      </c>
      <c r="AV85" s="62">
        <v>79103</v>
      </c>
      <c r="AW85" s="62">
        <v>65258</v>
      </c>
      <c r="AX85" s="62">
        <v>55310</v>
      </c>
      <c r="AY85" s="62">
        <v>40476</v>
      </c>
      <c r="AZ85" s="62">
        <v>33723</v>
      </c>
      <c r="BA85" s="62">
        <v>24780</v>
      </c>
      <c r="BB85" s="62">
        <v>18287</v>
      </c>
      <c r="BC85" s="62">
        <v>11616</v>
      </c>
      <c r="BD85" s="62">
        <v>7209</v>
      </c>
      <c r="BE85" s="62">
        <v>4427</v>
      </c>
    </row>
    <row r="86" spans="1:57" x14ac:dyDescent="0.25">
      <c r="A86" s="61" t="s">
        <v>468</v>
      </c>
      <c r="B86" s="61" t="s">
        <v>469</v>
      </c>
      <c r="C86" s="61" t="s">
        <v>1249</v>
      </c>
      <c r="D86" s="86">
        <v>621447</v>
      </c>
      <c r="E86" s="62">
        <v>616348</v>
      </c>
      <c r="F86" s="62">
        <v>1237795</v>
      </c>
      <c r="G86" s="62">
        <v>93990</v>
      </c>
      <c r="H86" s="62">
        <v>81131</v>
      </c>
      <c r="I86" s="62">
        <v>75847</v>
      </c>
      <c r="J86" s="62">
        <v>63891</v>
      </c>
      <c r="K86" s="62">
        <v>54152</v>
      </c>
      <c r="L86" s="62">
        <v>46434</v>
      </c>
      <c r="M86" s="62">
        <v>38974</v>
      </c>
      <c r="N86" s="62">
        <v>34717</v>
      </c>
      <c r="O86" s="62">
        <v>30970</v>
      </c>
      <c r="P86" s="62">
        <v>24134</v>
      </c>
      <c r="Q86" s="62">
        <v>20096</v>
      </c>
      <c r="R86" s="62">
        <v>17247</v>
      </c>
      <c r="S86" s="62">
        <v>13190</v>
      </c>
      <c r="T86" s="62">
        <v>10715</v>
      </c>
      <c r="U86" s="62">
        <v>7602</v>
      </c>
      <c r="V86" s="62">
        <v>5155</v>
      </c>
      <c r="W86" s="62">
        <v>3202</v>
      </c>
      <c r="X86" s="62">
        <v>97105</v>
      </c>
      <c r="Y86" s="62">
        <v>83123</v>
      </c>
      <c r="Z86" s="62">
        <v>75684</v>
      </c>
      <c r="AA86" s="62">
        <v>67154</v>
      </c>
      <c r="AB86" s="62">
        <v>60480</v>
      </c>
      <c r="AC86" s="62">
        <v>48324</v>
      </c>
      <c r="AD86" s="62">
        <v>37667</v>
      </c>
      <c r="AE86" s="62">
        <v>33158</v>
      </c>
      <c r="AF86" s="62">
        <v>28013</v>
      </c>
      <c r="AG86" s="62">
        <v>23811</v>
      </c>
      <c r="AH86" s="62">
        <v>18080</v>
      </c>
      <c r="AI86" s="62">
        <v>15023</v>
      </c>
      <c r="AJ86" s="62">
        <v>10226</v>
      </c>
      <c r="AK86" s="62">
        <v>8407</v>
      </c>
      <c r="AL86" s="62">
        <v>5125</v>
      </c>
      <c r="AM86" s="62">
        <v>3101</v>
      </c>
      <c r="AN86" s="62">
        <v>1867</v>
      </c>
      <c r="AO86" s="62">
        <v>191095</v>
      </c>
      <c r="AP86" s="62">
        <v>164254</v>
      </c>
      <c r="AQ86" s="62">
        <v>151531</v>
      </c>
      <c r="AR86" s="62">
        <v>131045</v>
      </c>
      <c r="AS86" s="62">
        <v>114632</v>
      </c>
      <c r="AT86" s="62">
        <v>94758</v>
      </c>
      <c r="AU86" s="62">
        <v>76641</v>
      </c>
      <c r="AV86" s="62">
        <v>67875</v>
      </c>
      <c r="AW86" s="62">
        <v>58983</v>
      </c>
      <c r="AX86" s="62">
        <v>47945</v>
      </c>
      <c r="AY86" s="62">
        <v>38176</v>
      </c>
      <c r="AZ86" s="62">
        <v>32270</v>
      </c>
      <c r="BA86" s="62">
        <v>23416</v>
      </c>
      <c r="BB86" s="62">
        <v>19122</v>
      </c>
      <c r="BC86" s="62">
        <v>12727</v>
      </c>
      <c r="BD86" s="62">
        <v>8256</v>
      </c>
      <c r="BE86" s="62">
        <v>5069</v>
      </c>
    </row>
    <row r="87" spans="1:57" x14ac:dyDescent="0.25">
      <c r="A87" s="61" t="s">
        <v>3</v>
      </c>
      <c r="B87" s="61" t="s">
        <v>8</v>
      </c>
      <c r="C87" s="61" t="s">
        <v>1914</v>
      </c>
      <c r="D87" s="86">
        <v>612685</v>
      </c>
      <c r="E87" s="62">
        <v>610202</v>
      </c>
      <c r="F87" s="62">
        <v>1222887</v>
      </c>
      <c r="G87" s="62">
        <v>64831</v>
      </c>
      <c r="H87" s="62">
        <v>66798</v>
      </c>
      <c r="I87" s="62">
        <v>78621</v>
      </c>
      <c r="J87" s="62">
        <v>75374</v>
      </c>
      <c r="K87" s="62">
        <v>55431</v>
      </c>
      <c r="L87" s="62">
        <v>43792</v>
      </c>
      <c r="M87" s="62">
        <v>38477</v>
      </c>
      <c r="N87" s="62">
        <v>36585</v>
      </c>
      <c r="O87" s="62">
        <v>30501</v>
      </c>
      <c r="P87" s="62">
        <v>28260</v>
      </c>
      <c r="Q87" s="62">
        <v>22471</v>
      </c>
      <c r="R87" s="62">
        <v>22364</v>
      </c>
      <c r="S87" s="62">
        <v>14975</v>
      </c>
      <c r="T87" s="62">
        <v>14320</v>
      </c>
      <c r="U87" s="62">
        <v>9393</v>
      </c>
      <c r="V87" s="62">
        <v>6472</v>
      </c>
      <c r="W87" s="62">
        <v>4020</v>
      </c>
      <c r="X87" s="62">
        <v>67090</v>
      </c>
      <c r="Y87" s="62">
        <v>69305</v>
      </c>
      <c r="Z87" s="62">
        <v>79489</v>
      </c>
      <c r="AA87" s="62">
        <v>77681</v>
      </c>
      <c r="AB87" s="62">
        <v>64673</v>
      </c>
      <c r="AC87" s="62">
        <v>46267</v>
      </c>
      <c r="AD87" s="62">
        <v>36303</v>
      </c>
      <c r="AE87" s="62">
        <v>31563</v>
      </c>
      <c r="AF87" s="62">
        <v>29481</v>
      </c>
      <c r="AG87" s="62">
        <v>26740</v>
      </c>
      <c r="AH87" s="62">
        <v>20610</v>
      </c>
      <c r="AI87" s="62">
        <v>19924</v>
      </c>
      <c r="AJ87" s="62">
        <v>12401</v>
      </c>
      <c r="AK87" s="62">
        <v>12436</v>
      </c>
      <c r="AL87" s="62">
        <v>7424</v>
      </c>
      <c r="AM87" s="62">
        <v>6015</v>
      </c>
      <c r="AN87" s="62">
        <v>2800</v>
      </c>
      <c r="AO87" s="62">
        <v>131921</v>
      </c>
      <c r="AP87" s="62">
        <v>136103</v>
      </c>
      <c r="AQ87" s="62">
        <v>158110</v>
      </c>
      <c r="AR87" s="62">
        <v>153055</v>
      </c>
      <c r="AS87" s="62">
        <v>120104</v>
      </c>
      <c r="AT87" s="62">
        <v>90059</v>
      </c>
      <c r="AU87" s="62">
        <v>74780</v>
      </c>
      <c r="AV87" s="62">
        <v>68148</v>
      </c>
      <c r="AW87" s="62">
        <v>59982</v>
      </c>
      <c r="AX87" s="62">
        <v>55000</v>
      </c>
      <c r="AY87" s="62">
        <v>43081</v>
      </c>
      <c r="AZ87" s="62">
        <v>42288</v>
      </c>
      <c r="BA87" s="62">
        <v>27376</v>
      </c>
      <c r="BB87" s="62">
        <v>26756</v>
      </c>
      <c r="BC87" s="62">
        <v>16817</v>
      </c>
      <c r="BD87" s="62">
        <v>12487</v>
      </c>
      <c r="BE87" s="62">
        <v>6820</v>
      </c>
    </row>
    <row r="88" spans="1:57" x14ac:dyDescent="0.25">
      <c r="A88" s="61" t="s">
        <v>622</v>
      </c>
      <c r="B88" s="61" t="s">
        <v>629</v>
      </c>
      <c r="C88" s="61" t="s">
        <v>2173</v>
      </c>
      <c r="D88" s="86">
        <v>609171</v>
      </c>
      <c r="E88" s="62">
        <v>604213</v>
      </c>
      <c r="F88" s="62">
        <v>1213384</v>
      </c>
      <c r="G88" s="62">
        <v>106237</v>
      </c>
      <c r="H88" s="62">
        <v>93386</v>
      </c>
      <c r="I88" s="62">
        <v>77576</v>
      </c>
      <c r="J88" s="62">
        <v>65789</v>
      </c>
      <c r="K88" s="62">
        <v>52791</v>
      </c>
      <c r="L88" s="62">
        <v>45914</v>
      </c>
      <c r="M88" s="62">
        <v>38868</v>
      </c>
      <c r="N88" s="62">
        <v>28679</v>
      </c>
      <c r="O88" s="62">
        <v>24884</v>
      </c>
      <c r="P88" s="62">
        <v>17883</v>
      </c>
      <c r="Q88" s="62">
        <v>15937</v>
      </c>
      <c r="R88" s="62">
        <v>10914</v>
      </c>
      <c r="S88" s="62">
        <v>10642</v>
      </c>
      <c r="T88" s="62">
        <v>7609</v>
      </c>
      <c r="U88" s="62">
        <v>6046</v>
      </c>
      <c r="V88" s="62">
        <v>3485</v>
      </c>
      <c r="W88" s="62">
        <v>2531</v>
      </c>
      <c r="X88" s="62">
        <v>106777</v>
      </c>
      <c r="Y88" s="62">
        <v>93060</v>
      </c>
      <c r="Z88" s="62">
        <v>76200</v>
      </c>
      <c r="AA88" s="62">
        <v>64504</v>
      </c>
      <c r="AB88" s="62">
        <v>47247</v>
      </c>
      <c r="AC88" s="62">
        <v>43127</v>
      </c>
      <c r="AD88" s="62">
        <v>40188</v>
      </c>
      <c r="AE88" s="62">
        <v>34715</v>
      </c>
      <c r="AF88" s="62">
        <v>26773</v>
      </c>
      <c r="AG88" s="62">
        <v>20141</v>
      </c>
      <c r="AH88" s="62">
        <v>15127</v>
      </c>
      <c r="AI88" s="62">
        <v>10847</v>
      </c>
      <c r="AJ88" s="62">
        <v>8369</v>
      </c>
      <c r="AK88" s="62">
        <v>6768</v>
      </c>
      <c r="AL88" s="62">
        <v>5087</v>
      </c>
      <c r="AM88" s="62">
        <v>3267</v>
      </c>
      <c r="AN88" s="62">
        <v>2016</v>
      </c>
      <c r="AO88" s="62">
        <v>213014</v>
      </c>
      <c r="AP88" s="62">
        <v>186446</v>
      </c>
      <c r="AQ88" s="62">
        <v>153776</v>
      </c>
      <c r="AR88" s="62">
        <v>130293</v>
      </c>
      <c r="AS88" s="62">
        <v>100038</v>
      </c>
      <c r="AT88" s="62">
        <v>89041</v>
      </c>
      <c r="AU88" s="62">
        <v>79056</v>
      </c>
      <c r="AV88" s="62">
        <v>63394</v>
      </c>
      <c r="AW88" s="62">
        <v>51657</v>
      </c>
      <c r="AX88" s="62">
        <v>38024</v>
      </c>
      <c r="AY88" s="62">
        <v>31064</v>
      </c>
      <c r="AZ88" s="62">
        <v>21761</v>
      </c>
      <c r="BA88" s="62">
        <v>19011</v>
      </c>
      <c r="BB88" s="62">
        <v>14377</v>
      </c>
      <c r="BC88" s="62">
        <v>11133</v>
      </c>
      <c r="BD88" s="62">
        <v>6752</v>
      </c>
      <c r="BE88" s="62">
        <v>4547</v>
      </c>
    </row>
    <row r="89" spans="1:57" x14ac:dyDescent="0.25">
      <c r="A89" s="61" t="s">
        <v>696</v>
      </c>
      <c r="B89" s="61" t="s">
        <v>699</v>
      </c>
      <c r="C89" s="61" t="s">
        <v>1471</v>
      </c>
      <c r="D89" s="86">
        <v>591442</v>
      </c>
      <c r="E89" s="62">
        <v>618484</v>
      </c>
      <c r="F89" s="62">
        <v>1209926</v>
      </c>
      <c r="G89" s="62">
        <v>113143</v>
      </c>
      <c r="H89" s="62">
        <v>96147</v>
      </c>
      <c r="I89" s="62">
        <v>76125</v>
      </c>
      <c r="J89" s="62">
        <v>66359</v>
      </c>
      <c r="K89" s="62">
        <v>51581</v>
      </c>
      <c r="L89" s="62">
        <v>42276</v>
      </c>
      <c r="M89" s="62">
        <v>35027</v>
      </c>
      <c r="N89" s="62">
        <v>24848</v>
      </c>
      <c r="O89" s="62">
        <v>23444</v>
      </c>
      <c r="P89" s="62">
        <v>13897</v>
      </c>
      <c r="Q89" s="62">
        <v>15029</v>
      </c>
      <c r="R89" s="62">
        <v>8358</v>
      </c>
      <c r="S89" s="62">
        <v>9714</v>
      </c>
      <c r="T89" s="62">
        <v>4845</v>
      </c>
      <c r="U89" s="62">
        <v>5900</v>
      </c>
      <c r="V89" s="62">
        <v>2431</v>
      </c>
      <c r="W89" s="62">
        <v>2318</v>
      </c>
      <c r="X89" s="62">
        <v>119372</v>
      </c>
      <c r="Y89" s="62">
        <v>100038</v>
      </c>
      <c r="Z89" s="62">
        <v>79059</v>
      </c>
      <c r="AA89" s="62">
        <v>65260</v>
      </c>
      <c r="AB89" s="62">
        <v>48057</v>
      </c>
      <c r="AC89" s="62">
        <v>42741</v>
      </c>
      <c r="AD89" s="62">
        <v>38659</v>
      </c>
      <c r="AE89" s="62">
        <v>30594</v>
      </c>
      <c r="AF89" s="62">
        <v>26010</v>
      </c>
      <c r="AG89" s="62">
        <v>17346</v>
      </c>
      <c r="AH89" s="62">
        <v>16566</v>
      </c>
      <c r="AI89" s="62">
        <v>10059</v>
      </c>
      <c r="AJ89" s="62">
        <v>9470</v>
      </c>
      <c r="AK89" s="62">
        <v>5217</v>
      </c>
      <c r="AL89" s="62">
        <v>5657</v>
      </c>
      <c r="AM89" s="62">
        <v>2473</v>
      </c>
      <c r="AN89" s="62">
        <v>1906</v>
      </c>
      <c r="AO89" s="62">
        <v>232515</v>
      </c>
      <c r="AP89" s="62">
        <v>196185</v>
      </c>
      <c r="AQ89" s="62">
        <v>155184</v>
      </c>
      <c r="AR89" s="62">
        <v>131619</v>
      </c>
      <c r="AS89" s="62">
        <v>99638</v>
      </c>
      <c r="AT89" s="62">
        <v>85017</v>
      </c>
      <c r="AU89" s="62">
        <v>73686</v>
      </c>
      <c r="AV89" s="62">
        <v>55442</v>
      </c>
      <c r="AW89" s="62">
        <v>49454</v>
      </c>
      <c r="AX89" s="62">
        <v>31243</v>
      </c>
      <c r="AY89" s="62">
        <v>31595</v>
      </c>
      <c r="AZ89" s="62">
        <v>18417</v>
      </c>
      <c r="BA89" s="62">
        <v>19184</v>
      </c>
      <c r="BB89" s="62">
        <v>10062</v>
      </c>
      <c r="BC89" s="62">
        <v>11557</v>
      </c>
      <c r="BD89" s="62">
        <v>4904</v>
      </c>
      <c r="BE89" s="62">
        <v>4224</v>
      </c>
    </row>
    <row r="90" spans="1:57" x14ac:dyDescent="0.25">
      <c r="A90" s="61" t="s">
        <v>272</v>
      </c>
      <c r="B90" s="61" t="s">
        <v>274</v>
      </c>
      <c r="C90" s="61" t="s">
        <v>1317</v>
      </c>
      <c r="D90" s="86">
        <v>587997</v>
      </c>
      <c r="E90" s="62">
        <v>609066</v>
      </c>
      <c r="F90" s="62">
        <v>1197063</v>
      </c>
      <c r="G90" s="62">
        <v>113625</v>
      </c>
      <c r="H90" s="62">
        <v>86973</v>
      </c>
      <c r="I90" s="62">
        <v>71917</v>
      </c>
      <c r="J90" s="62">
        <v>64593</v>
      </c>
      <c r="K90" s="62">
        <v>50593</v>
      </c>
      <c r="L90" s="62">
        <v>43156</v>
      </c>
      <c r="M90" s="62">
        <v>35185</v>
      </c>
      <c r="N90" s="62">
        <v>27985</v>
      </c>
      <c r="O90" s="62">
        <v>23439</v>
      </c>
      <c r="P90" s="62">
        <v>17461</v>
      </c>
      <c r="Q90" s="62">
        <v>14184</v>
      </c>
      <c r="R90" s="62">
        <v>11496</v>
      </c>
      <c r="S90" s="62">
        <v>9679</v>
      </c>
      <c r="T90" s="62">
        <v>7438</v>
      </c>
      <c r="U90" s="62">
        <v>5201</v>
      </c>
      <c r="V90" s="62">
        <v>3168</v>
      </c>
      <c r="W90" s="62">
        <v>1904</v>
      </c>
      <c r="X90" s="62">
        <v>120584</v>
      </c>
      <c r="Y90" s="62">
        <v>94025</v>
      </c>
      <c r="Z90" s="62">
        <v>77823</v>
      </c>
      <c r="AA90" s="62">
        <v>66246</v>
      </c>
      <c r="AB90" s="62">
        <v>48109</v>
      </c>
      <c r="AC90" s="62">
        <v>40568</v>
      </c>
      <c r="AD90" s="62">
        <v>36207</v>
      </c>
      <c r="AE90" s="62">
        <v>31055</v>
      </c>
      <c r="AF90" s="62">
        <v>25269</v>
      </c>
      <c r="AG90" s="62">
        <v>19454</v>
      </c>
      <c r="AH90" s="62">
        <v>14915</v>
      </c>
      <c r="AI90" s="62">
        <v>10951</v>
      </c>
      <c r="AJ90" s="62">
        <v>8211</v>
      </c>
      <c r="AK90" s="62">
        <v>5736</v>
      </c>
      <c r="AL90" s="62">
        <v>4599</v>
      </c>
      <c r="AM90" s="62">
        <v>3406</v>
      </c>
      <c r="AN90" s="62">
        <v>1908</v>
      </c>
      <c r="AO90" s="62">
        <v>234209</v>
      </c>
      <c r="AP90" s="62">
        <v>180998</v>
      </c>
      <c r="AQ90" s="62">
        <v>149740</v>
      </c>
      <c r="AR90" s="62">
        <v>130839</v>
      </c>
      <c r="AS90" s="62">
        <v>98702</v>
      </c>
      <c r="AT90" s="62">
        <v>83724</v>
      </c>
      <c r="AU90" s="62">
        <v>71392</v>
      </c>
      <c r="AV90" s="62">
        <v>59040</v>
      </c>
      <c r="AW90" s="62">
        <v>48708</v>
      </c>
      <c r="AX90" s="62">
        <v>36915</v>
      </c>
      <c r="AY90" s="62">
        <v>29099</v>
      </c>
      <c r="AZ90" s="62">
        <v>22447</v>
      </c>
      <c r="BA90" s="62">
        <v>17890</v>
      </c>
      <c r="BB90" s="62">
        <v>13174</v>
      </c>
      <c r="BC90" s="62">
        <v>9800</v>
      </c>
      <c r="BD90" s="62">
        <v>6574</v>
      </c>
      <c r="BE90" s="62">
        <v>3812</v>
      </c>
    </row>
    <row r="91" spans="1:57" x14ac:dyDescent="0.25">
      <c r="A91" s="61" t="s">
        <v>282</v>
      </c>
      <c r="B91" s="61" t="s">
        <v>1559</v>
      </c>
      <c r="C91" s="61" t="s">
        <v>1561</v>
      </c>
      <c r="D91" s="86">
        <v>591963</v>
      </c>
      <c r="E91" s="62">
        <v>600242</v>
      </c>
      <c r="F91" s="62">
        <v>1192205</v>
      </c>
      <c r="G91" s="62">
        <v>66495</v>
      </c>
      <c r="H91" s="62">
        <v>69689</v>
      </c>
      <c r="I91" s="62">
        <v>75409</v>
      </c>
      <c r="J91" s="62">
        <v>71120</v>
      </c>
      <c r="K91" s="62">
        <v>51866</v>
      </c>
      <c r="L91" s="62">
        <v>43001</v>
      </c>
      <c r="M91" s="62">
        <v>38298</v>
      </c>
      <c r="N91" s="62">
        <v>37739</v>
      </c>
      <c r="O91" s="62">
        <v>30740</v>
      </c>
      <c r="P91" s="62">
        <v>28485</v>
      </c>
      <c r="Q91" s="62">
        <v>19984</v>
      </c>
      <c r="R91" s="62">
        <v>19828</v>
      </c>
      <c r="S91" s="62">
        <v>11943</v>
      </c>
      <c r="T91" s="62">
        <v>13207</v>
      </c>
      <c r="U91" s="62">
        <v>7246</v>
      </c>
      <c r="V91" s="62">
        <v>4690</v>
      </c>
      <c r="W91" s="62">
        <v>2223</v>
      </c>
      <c r="X91" s="62">
        <v>69907</v>
      </c>
      <c r="Y91" s="62">
        <v>74490</v>
      </c>
      <c r="Z91" s="62">
        <v>80016</v>
      </c>
      <c r="AA91" s="62">
        <v>77510</v>
      </c>
      <c r="AB91" s="62">
        <v>59647</v>
      </c>
      <c r="AC91" s="62">
        <v>42777</v>
      </c>
      <c r="AD91" s="62">
        <v>34897</v>
      </c>
      <c r="AE91" s="62">
        <v>31179</v>
      </c>
      <c r="AF91" s="62">
        <v>29370</v>
      </c>
      <c r="AG91" s="62">
        <v>26520</v>
      </c>
      <c r="AH91" s="62">
        <v>20274</v>
      </c>
      <c r="AI91" s="62">
        <v>17873</v>
      </c>
      <c r="AJ91" s="62">
        <v>12252</v>
      </c>
      <c r="AK91" s="62">
        <v>10284</v>
      </c>
      <c r="AL91" s="62">
        <v>6665</v>
      </c>
      <c r="AM91" s="62">
        <v>4269</v>
      </c>
      <c r="AN91" s="62">
        <v>2312</v>
      </c>
      <c r="AO91" s="62">
        <v>136402</v>
      </c>
      <c r="AP91" s="62">
        <v>144179</v>
      </c>
      <c r="AQ91" s="62">
        <v>155425</v>
      </c>
      <c r="AR91" s="62">
        <v>148630</v>
      </c>
      <c r="AS91" s="62">
        <v>111513</v>
      </c>
      <c r="AT91" s="62">
        <v>85778</v>
      </c>
      <c r="AU91" s="62">
        <v>73195</v>
      </c>
      <c r="AV91" s="62">
        <v>68918</v>
      </c>
      <c r="AW91" s="62">
        <v>60110</v>
      </c>
      <c r="AX91" s="62">
        <v>55005</v>
      </c>
      <c r="AY91" s="62">
        <v>40258</v>
      </c>
      <c r="AZ91" s="62">
        <v>37701</v>
      </c>
      <c r="BA91" s="62">
        <v>24195</v>
      </c>
      <c r="BB91" s="62">
        <v>23491</v>
      </c>
      <c r="BC91" s="62">
        <v>13911</v>
      </c>
      <c r="BD91" s="62">
        <v>8959</v>
      </c>
      <c r="BE91" s="62">
        <v>4535</v>
      </c>
    </row>
    <row r="92" spans="1:57" x14ac:dyDescent="0.25">
      <c r="A92" s="61" t="s">
        <v>166</v>
      </c>
      <c r="B92" s="61" t="s">
        <v>167</v>
      </c>
      <c r="C92" s="61" t="s">
        <v>1041</v>
      </c>
      <c r="D92" s="86">
        <v>573527</v>
      </c>
      <c r="E92" s="62">
        <v>588774</v>
      </c>
      <c r="F92" s="62">
        <v>1162301</v>
      </c>
      <c r="G92" s="62">
        <v>70796</v>
      </c>
      <c r="H92" s="62">
        <v>73474</v>
      </c>
      <c r="I92" s="62">
        <v>73057</v>
      </c>
      <c r="J92" s="62">
        <v>65947</v>
      </c>
      <c r="K92" s="62">
        <v>50260</v>
      </c>
      <c r="L92" s="62">
        <v>42285</v>
      </c>
      <c r="M92" s="62">
        <v>37614</v>
      </c>
      <c r="N92" s="62">
        <v>36010</v>
      </c>
      <c r="O92" s="62">
        <v>29161</v>
      </c>
      <c r="P92" s="62">
        <v>25594</v>
      </c>
      <c r="Q92" s="62">
        <v>19376</v>
      </c>
      <c r="R92" s="62">
        <v>14868</v>
      </c>
      <c r="S92" s="62">
        <v>13536</v>
      </c>
      <c r="T92" s="62">
        <v>9712</v>
      </c>
      <c r="U92" s="62">
        <v>5844</v>
      </c>
      <c r="V92" s="62">
        <v>3873</v>
      </c>
      <c r="W92" s="62">
        <v>2120</v>
      </c>
      <c r="X92" s="62">
        <v>74723</v>
      </c>
      <c r="Y92" s="62">
        <v>78160</v>
      </c>
      <c r="Z92" s="62">
        <v>77055</v>
      </c>
      <c r="AA92" s="62">
        <v>72145</v>
      </c>
      <c r="AB92" s="62">
        <v>57356</v>
      </c>
      <c r="AC92" s="62">
        <v>44351</v>
      </c>
      <c r="AD92" s="62">
        <v>36075</v>
      </c>
      <c r="AE92" s="62">
        <v>32114</v>
      </c>
      <c r="AF92" s="62">
        <v>28835</v>
      </c>
      <c r="AG92" s="62">
        <v>24438</v>
      </c>
      <c r="AH92" s="62">
        <v>19052</v>
      </c>
      <c r="AI92" s="62">
        <v>14321</v>
      </c>
      <c r="AJ92" s="62">
        <v>11723</v>
      </c>
      <c r="AK92" s="62">
        <v>8248</v>
      </c>
      <c r="AL92" s="62">
        <v>5085</v>
      </c>
      <c r="AM92" s="62">
        <v>3199</v>
      </c>
      <c r="AN92" s="62">
        <v>1894</v>
      </c>
      <c r="AO92" s="62">
        <v>145519</v>
      </c>
      <c r="AP92" s="62">
        <v>151634</v>
      </c>
      <c r="AQ92" s="62">
        <v>150112</v>
      </c>
      <c r="AR92" s="62">
        <v>138092</v>
      </c>
      <c r="AS92" s="62">
        <v>107616</v>
      </c>
      <c r="AT92" s="62">
        <v>86636</v>
      </c>
      <c r="AU92" s="62">
        <v>73689</v>
      </c>
      <c r="AV92" s="62">
        <v>68124</v>
      </c>
      <c r="AW92" s="62">
        <v>57996</v>
      </c>
      <c r="AX92" s="62">
        <v>50032</v>
      </c>
      <c r="AY92" s="62">
        <v>38428</v>
      </c>
      <c r="AZ92" s="62">
        <v>29189</v>
      </c>
      <c r="BA92" s="62">
        <v>25259</v>
      </c>
      <c r="BB92" s="62">
        <v>17960</v>
      </c>
      <c r="BC92" s="62">
        <v>10929</v>
      </c>
      <c r="BD92" s="62">
        <v>7072</v>
      </c>
      <c r="BE92" s="62">
        <v>4014</v>
      </c>
    </row>
    <row r="93" spans="1:57" x14ac:dyDescent="0.25">
      <c r="A93" s="61" t="s">
        <v>254</v>
      </c>
      <c r="B93" s="61" t="s">
        <v>255</v>
      </c>
      <c r="C93" s="61" t="s">
        <v>1207</v>
      </c>
      <c r="D93" s="86">
        <v>577214</v>
      </c>
      <c r="E93" s="62">
        <v>540886</v>
      </c>
      <c r="F93" s="62">
        <v>1118100</v>
      </c>
      <c r="G93" s="62">
        <v>61078</v>
      </c>
      <c r="H93" s="62">
        <v>60139</v>
      </c>
      <c r="I93" s="62">
        <v>67487</v>
      </c>
      <c r="J93" s="62">
        <v>65930</v>
      </c>
      <c r="K93" s="62">
        <v>48540</v>
      </c>
      <c r="L93" s="62">
        <v>38353</v>
      </c>
      <c r="M93" s="62">
        <v>35569</v>
      </c>
      <c r="N93" s="62">
        <v>35168</v>
      </c>
      <c r="O93" s="62">
        <v>30805</v>
      </c>
      <c r="P93" s="62">
        <v>30642</v>
      </c>
      <c r="Q93" s="62">
        <v>23897</v>
      </c>
      <c r="R93" s="62">
        <v>24369</v>
      </c>
      <c r="S93" s="62">
        <v>17416</v>
      </c>
      <c r="T93" s="62">
        <v>17386</v>
      </c>
      <c r="U93" s="62">
        <v>9703</v>
      </c>
      <c r="V93" s="62">
        <v>7152</v>
      </c>
      <c r="W93" s="62">
        <v>3580</v>
      </c>
      <c r="X93" s="62">
        <v>60574</v>
      </c>
      <c r="Y93" s="62">
        <v>62556</v>
      </c>
      <c r="Z93" s="62">
        <v>70498</v>
      </c>
      <c r="AA93" s="62">
        <v>66759</v>
      </c>
      <c r="AB93" s="62">
        <v>52374</v>
      </c>
      <c r="AC93" s="62">
        <v>37702</v>
      </c>
      <c r="AD93" s="62">
        <v>29509</v>
      </c>
      <c r="AE93" s="62">
        <v>27093</v>
      </c>
      <c r="AF93" s="62">
        <v>26081</v>
      </c>
      <c r="AG93" s="62">
        <v>25152</v>
      </c>
      <c r="AH93" s="62">
        <v>20102</v>
      </c>
      <c r="AI93" s="62">
        <v>18785</v>
      </c>
      <c r="AJ93" s="62">
        <v>13731</v>
      </c>
      <c r="AK93" s="62">
        <v>13406</v>
      </c>
      <c r="AL93" s="62">
        <v>8514</v>
      </c>
      <c r="AM93" s="62">
        <v>5308</v>
      </c>
      <c r="AN93" s="62">
        <v>2742</v>
      </c>
      <c r="AO93" s="62">
        <v>121652</v>
      </c>
      <c r="AP93" s="62">
        <v>122695</v>
      </c>
      <c r="AQ93" s="62">
        <v>137985</v>
      </c>
      <c r="AR93" s="62">
        <v>132689</v>
      </c>
      <c r="AS93" s="62">
        <v>100914</v>
      </c>
      <c r="AT93" s="62">
        <v>76055</v>
      </c>
      <c r="AU93" s="62">
        <v>65078</v>
      </c>
      <c r="AV93" s="62">
        <v>62261</v>
      </c>
      <c r="AW93" s="62">
        <v>56886</v>
      </c>
      <c r="AX93" s="62">
        <v>55794</v>
      </c>
      <c r="AY93" s="62">
        <v>43999</v>
      </c>
      <c r="AZ93" s="62">
        <v>43154</v>
      </c>
      <c r="BA93" s="62">
        <v>31147</v>
      </c>
      <c r="BB93" s="62">
        <v>30792</v>
      </c>
      <c r="BC93" s="62">
        <v>18217</v>
      </c>
      <c r="BD93" s="62">
        <v>12460</v>
      </c>
      <c r="BE93" s="62">
        <v>6322</v>
      </c>
    </row>
    <row r="94" spans="1:57" x14ac:dyDescent="0.25">
      <c r="A94" s="61" t="s">
        <v>681</v>
      </c>
      <c r="B94" s="61" t="s">
        <v>682</v>
      </c>
      <c r="C94" s="61" t="s">
        <v>1321</v>
      </c>
      <c r="D94" s="86">
        <v>532855</v>
      </c>
      <c r="E94" s="62">
        <v>562594</v>
      </c>
      <c r="F94" s="62">
        <v>1095449</v>
      </c>
      <c r="G94" s="62">
        <v>99724</v>
      </c>
      <c r="H94" s="62">
        <v>81752</v>
      </c>
      <c r="I94" s="62">
        <v>65309</v>
      </c>
      <c r="J94" s="62">
        <v>57403</v>
      </c>
      <c r="K94" s="62">
        <v>47539</v>
      </c>
      <c r="L94" s="62">
        <v>40328</v>
      </c>
      <c r="M94" s="62">
        <v>33477</v>
      </c>
      <c r="N94" s="62">
        <v>26236</v>
      </c>
      <c r="O94" s="62">
        <v>22133</v>
      </c>
      <c r="P94" s="62">
        <v>15059</v>
      </c>
      <c r="Q94" s="62">
        <v>12405</v>
      </c>
      <c r="R94" s="62">
        <v>9221</v>
      </c>
      <c r="S94" s="62">
        <v>7846</v>
      </c>
      <c r="T94" s="62">
        <v>5240</v>
      </c>
      <c r="U94" s="62">
        <v>4627</v>
      </c>
      <c r="V94" s="62">
        <v>2572</v>
      </c>
      <c r="W94" s="62">
        <v>1984</v>
      </c>
      <c r="X94" s="62">
        <v>105519</v>
      </c>
      <c r="Y94" s="62">
        <v>85970</v>
      </c>
      <c r="Z94" s="62">
        <v>69457</v>
      </c>
      <c r="AA94" s="62">
        <v>58529</v>
      </c>
      <c r="AB94" s="62">
        <v>44340</v>
      </c>
      <c r="AC94" s="62">
        <v>39661</v>
      </c>
      <c r="AD94" s="62">
        <v>35888</v>
      </c>
      <c r="AE94" s="62">
        <v>31470</v>
      </c>
      <c r="AF94" s="62">
        <v>25034</v>
      </c>
      <c r="AG94" s="62">
        <v>18855</v>
      </c>
      <c r="AH94" s="62">
        <v>14279</v>
      </c>
      <c r="AI94" s="62">
        <v>10403</v>
      </c>
      <c r="AJ94" s="62">
        <v>8198</v>
      </c>
      <c r="AK94" s="62">
        <v>5861</v>
      </c>
      <c r="AL94" s="62">
        <v>4509</v>
      </c>
      <c r="AM94" s="62">
        <v>2740</v>
      </c>
      <c r="AN94" s="62">
        <v>1881</v>
      </c>
      <c r="AO94" s="62">
        <v>205243</v>
      </c>
      <c r="AP94" s="62">
        <v>167722</v>
      </c>
      <c r="AQ94" s="62">
        <v>134766</v>
      </c>
      <c r="AR94" s="62">
        <v>115932</v>
      </c>
      <c r="AS94" s="62">
        <v>91879</v>
      </c>
      <c r="AT94" s="62">
        <v>79989</v>
      </c>
      <c r="AU94" s="62">
        <v>69365</v>
      </c>
      <c r="AV94" s="62">
        <v>57706</v>
      </c>
      <c r="AW94" s="62">
        <v>47167</v>
      </c>
      <c r="AX94" s="62">
        <v>33914</v>
      </c>
      <c r="AY94" s="62">
        <v>26684</v>
      </c>
      <c r="AZ94" s="62">
        <v>19624</v>
      </c>
      <c r="BA94" s="62">
        <v>16044</v>
      </c>
      <c r="BB94" s="62">
        <v>11101</v>
      </c>
      <c r="BC94" s="62">
        <v>9136</v>
      </c>
      <c r="BD94" s="62">
        <v>5312</v>
      </c>
      <c r="BE94" s="62">
        <v>3865</v>
      </c>
    </row>
    <row r="95" spans="1:57" x14ac:dyDescent="0.25">
      <c r="A95" s="61" t="s">
        <v>381</v>
      </c>
      <c r="B95" s="61" t="s">
        <v>503</v>
      </c>
      <c r="C95" s="61" t="s">
        <v>1279</v>
      </c>
      <c r="D95" s="86">
        <v>513639</v>
      </c>
      <c r="E95" s="62">
        <v>526918</v>
      </c>
      <c r="F95" s="62">
        <v>1040557</v>
      </c>
      <c r="G95" s="62">
        <v>97932</v>
      </c>
      <c r="H95" s="62">
        <v>77457</v>
      </c>
      <c r="I95" s="62">
        <v>63855</v>
      </c>
      <c r="J95" s="62">
        <v>56933</v>
      </c>
      <c r="K95" s="62">
        <v>45739</v>
      </c>
      <c r="L95" s="62">
        <v>38565</v>
      </c>
      <c r="M95" s="62">
        <v>31058</v>
      </c>
      <c r="N95" s="62">
        <v>24606</v>
      </c>
      <c r="O95" s="62">
        <v>20322</v>
      </c>
      <c r="P95" s="62">
        <v>14662</v>
      </c>
      <c r="Q95" s="62">
        <v>12169</v>
      </c>
      <c r="R95" s="62">
        <v>8504</v>
      </c>
      <c r="S95" s="62">
        <v>7892</v>
      </c>
      <c r="T95" s="62">
        <v>5615</v>
      </c>
      <c r="U95" s="62">
        <v>4001</v>
      </c>
      <c r="V95" s="62">
        <v>2565</v>
      </c>
      <c r="W95" s="62">
        <v>1764</v>
      </c>
      <c r="X95" s="62">
        <v>101430</v>
      </c>
      <c r="Y95" s="62">
        <v>80225</v>
      </c>
      <c r="Z95" s="62">
        <v>67457</v>
      </c>
      <c r="AA95" s="62">
        <v>58873</v>
      </c>
      <c r="AB95" s="62">
        <v>43266</v>
      </c>
      <c r="AC95" s="62">
        <v>36859</v>
      </c>
      <c r="AD95" s="62">
        <v>32147</v>
      </c>
      <c r="AE95" s="62">
        <v>26956</v>
      </c>
      <c r="AF95" s="62">
        <v>21750</v>
      </c>
      <c r="AG95" s="62">
        <v>16653</v>
      </c>
      <c r="AH95" s="62">
        <v>13350</v>
      </c>
      <c r="AI95" s="62">
        <v>8385</v>
      </c>
      <c r="AJ95" s="62">
        <v>7132</v>
      </c>
      <c r="AK95" s="62">
        <v>4914</v>
      </c>
      <c r="AL95" s="62">
        <v>3609</v>
      </c>
      <c r="AM95" s="62">
        <v>2163</v>
      </c>
      <c r="AN95" s="62">
        <v>1749</v>
      </c>
      <c r="AO95" s="62">
        <v>199362</v>
      </c>
      <c r="AP95" s="62">
        <v>157682</v>
      </c>
      <c r="AQ95" s="62">
        <v>131312</v>
      </c>
      <c r="AR95" s="62">
        <v>115806</v>
      </c>
      <c r="AS95" s="62">
        <v>89005</v>
      </c>
      <c r="AT95" s="62">
        <v>75424</v>
      </c>
      <c r="AU95" s="62">
        <v>63205</v>
      </c>
      <c r="AV95" s="62">
        <v>51562</v>
      </c>
      <c r="AW95" s="62">
        <v>42072</v>
      </c>
      <c r="AX95" s="62">
        <v>31315</v>
      </c>
      <c r="AY95" s="62">
        <v>25519</v>
      </c>
      <c r="AZ95" s="62">
        <v>16889</v>
      </c>
      <c r="BA95" s="62">
        <v>15024</v>
      </c>
      <c r="BB95" s="62">
        <v>10529</v>
      </c>
      <c r="BC95" s="62">
        <v>7610</v>
      </c>
      <c r="BD95" s="62">
        <v>4728</v>
      </c>
      <c r="BE95" s="62">
        <v>3513</v>
      </c>
    </row>
    <row r="96" spans="1:57" x14ac:dyDescent="0.25">
      <c r="A96" s="61" t="s">
        <v>450</v>
      </c>
      <c r="B96" s="61" t="s">
        <v>451</v>
      </c>
      <c r="C96" s="61" t="s">
        <v>1058</v>
      </c>
      <c r="D96" s="86">
        <v>505528</v>
      </c>
      <c r="E96" s="62">
        <v>518345</v>
      </c>
      <c r="F96" s="62">
        <v>1023873</v>
      </c>
      <c r="G96" s="62">
        <v>95550</v>
      </c>
      <c r="H96" s="62">
        <v>73703</v>
      </c>
      <c r="I96" s="62">
        <v>61913</v>
      </c>
      <c r="J96" s="62">
        <v>53110</v>
      </c>
      <c r="K96" s="62">
        <v>42454</v>
      </c>
      <c r="L96" s="62">
        <v>37459</v>
      </c>
      <c r="M96" s="62">
        <v>31791</v>
      </c>
      <c r="N96" s="62">
        <v>26980</v>
      </c>
      <c r="O96" s="62">
        <v>21891</v>
      </c>
      <c r="P96" s="62">
        <v>16332</v>
      </c>
      <c r="Q96" s="62">
        <v>12237</v>
      </c>
      <c r="R96" s="62">
        <v>10467</v>
      </c>
      <c r="S96" s="62">
        <v>8174</v>
      </c>
      <c r="T96" s="62">
        <v>6677</v>
      </c>
      <c r="U96" s="62">
        <v>3241</v>
      </c>
      <c r="V96" s="62">
        <v>2224</v>
      </c>
      <c r="W96" s="62">
        <v>1325</v>
      </c>
      <c r="X96" s="62">
        <v>99828</v>
      </c>
      <c r="Y96" s="62">
        <v>76894</v>
      </c>
      <c r="Z96" s="62">
        <v>65222</v>
      </c>
      <c r="AA96" s="62">
        <v>55879</v>
      </c>
      <c r="AB96" s="62">
        <v>41791</v>
      </c>
      <c r="AC96" s="62">
        <v>34835</v>
      </c>
      <c r="AD96" s="62">
        <v>30782</v>
      </c>
      <c r="AE96" s="62">
        <v>27381</v>
      </c>
      <c r="AF96" s="62">
        <v>23108</v>
      </c>
      <c r="AG96" s="62">
        <v>18347</v>
      </c>
      <c r="AH96" s="62">
        <v>13748</v>
      </c>
      <c r="AI96" s="62">
        <v>9456</v>
      </c>
      <c r="AJ96" s="62">
        <v>8243</v>
      </c>
      <c r="AK96" s="62">
        <v>5925</v>
      </c>
      <c r="AL96" s="62">
        <v>3471</v>
      </c>
      <c r="AM96" s="62">
        <v>2246</v>
      </c>
      <c r="AN96" s="62">
        <v>1189</v>
      </c>
      <c r="AO96" s="62">
        <v>195378</v>
      </c>
      <c r="AP96" s="62">
        <v>150597</v>
      </c>
      <c r="AQ96" s="62">
        <v>127135</v>
      </c>
      <c r="AR96" s="62">
        <v>108989</v>
      </c>
      <c r="AS96" s="62">
        <v>84245</v>
      </c>
      <c r="AT96" s="62">
        <v>72294</v>
      </c>
      <c r="AU96" s="62">
        <v>62573</v>
      </c>
      <c r="AV96" s="62">
        <v>54361</v>
      </c>
      <c r="AW96" s="62">
        <v>44999</v>
      </c>
      <c r="AX96" s="62">
        <v>34679</v>
      </c>
      <c r="AY96" s="62">
        <v>25985</v>
      </c>
      <c r="AZ96" s="62">
        <v>19923</v>
      </c>
      <c r="BA96" s="62">
        <v>16417</v>
      </c>
      <c r="BB96" s="62">
        <v>12602</v>
      </c>
      <c r="BC96" s="62">
        <v>6712</v>
      </c>
      <c r="BD96" s="62">
        <v>4470</v>
      </c>
      <c r="BE96" s="62">
        <v>2514</v>
      </c>
    </row>
    <row r="97" spans="1:57" x14ac:dyDescent="0.25">
      <c r="A97" s="61" t="s">
        <v>696</v>
      </c>
      <c r="B97" s="61" t="s">
        <v>698</v>
      </c>
      <c r="C97" s="61" t="s">
        <v>1443</v>
      </c>
      <c r="D97" s="86">
        <v>479176</v>
      </c>
      <c r="E97" s="62">
        <v>532837</v>
      </c>
      <c r="F97" s="62">
        <v>1012013</v>
      </c>
      <c r="G97" s="62">
        <v>87194</v>
      </c>
      <c r="H97" s="62">
        <v>75155</v>
      </c>
      <c r="I97" s="62">
        <v>57025</v>
      </c>
      <c r="J97" s="62">
        <v>52784</v>
      </c>
      <c r="K97" s="62">
        <v>45787</v>
      </c>
      <c r="L97" s="62">
        <v>34432</v>
      </c>
      <c r="M97" s="62">
        <v>31026</v>
      </c>
      <c r="N97" s="62">
        <v>20161</v>
      </c>
      <c r="O97" s="62">
        <v>21776</v>
      </c>
      <c r="P97" s="62">
        <v>11586</v>
      </c>
      <c r="Q97" s="62">
        <v>13526</v>
      </c>
      <c r="R97" s="62">
        <v>6974</v>
      </c>
      <c r="S97" s="62">
        <v>8761</v>
      </c>
      <c r="T97" s="62">
        <v>4074</v>
      </c>
      <c r="U97" s="62">
        <v>5364</v>
      </c>
      <c r="V97" s="62">
        <v>1780</v>
      </c>
      <c r="W97" s="62">
        <v>1771</v>
      </c>
      <c r="X97" s="62">
        <v>96222</v>
      </c>
      <c r="Y97" s="62">
        <v>82610</v>
      </c>
      <c r="Z97" s="62">
        <v>66326</v>
      </c>
      <c r="AA97" s="62">
        <v>55445</v>
      </c>
      <c r="AB97" s="62">
        <v>42376</v>
      </c>
      <c r="AC97" s="62">
        <v>36333</v>
      </c>
      <c r="AD97" s="62">
        <v>36282</v>
      </c>
      <c r="AE97" s="62">
        <v>25791</v>
      </c>
      <c r="AF97" s="62">
        <v>25863</v>
      </c>
      <c r="AG97" s="62">
        <v>14935</v>
      </c>
      <c r="AH97" s="62">
        <v>16617</v>
      </c>
      <c r="AI97" s="62">
        <v>8918</v>
      </c>
      <c r="AJ97" s="62">
        <v>10801</v>
      </c>
      <c r="AK97" s="62">
        <v>4521</v>
      </c>
      <c r="AL97" s="62">
        <v>5974</v>
      </c>
      <c r="AM97" s="62">
        <v>2074</v>
      </c>
      <c r="AN97" s="62">
        <v>1749</v>
      </c>
      <c r="AO97" s="62">
        <v>183416</v>
      </c>
      <c r="AP97" s="62">
        <v>157765</v>
      </c>
      <c r="AQ97" s="62">
        <v>123351</v>
      </c>
      <c r="AR97" s="62">
        <v>108229</v>
      </c>
      <c r="AS97" s="62">
        <v>88163</v>
      </c>
      <c r="AT97" s="62">
        <v>70765</v>
      </c>
      <c r="AU97" s="62">
        <v>67308</v>
      </c>
      <c r="AV97" s="62">
        <v>45952</v>
      </c>
      <c r="AW97" s="62">
        <v>47639</v>
      </c>
      <c r="AX97" s="62">
        <v>26521</v>
      </c>
      <c r="AY97" s="62">
        <v>30143</v>
      </c>
      <c r="AZ97" s="62">
        <v>15892</v>
      </c>
      <c r="BA97" s="62">
        <v>19562</v>
      </c>
      <c r="BB97" s="62">
        <v>8595</v>
      </c>
      <c r="BC97" s="62">
        <v>11338</v>
      </c>
      <c r="BD97" s="62">
        <v>3854</v>
      </c>
      <c r="BE97" s="62">
        <v>3520</v>
      </c>
    </row>
    <row r="98" spans="1:57" x14ac:dyDescent="0.25">
      <c r="A98" s="61" t="s">
        <v>681</v>
      </c>
      <c r="B98" s="61" t="s">
        <v>1232</v>
      </c>
      <c r="C98" s="61" t="s">
        <v>1234</v>
      </c>
      <c r="D98" s="86">
        <v>485311</v>
      </c>
      <c r="E98" s="62">
        <v>507217</v>
      </c>
      <c r="F98" s="62">
        <v>992528</v>
      </c>
      <c r="G98" s="62">
        <v>85014</v>
      </c>
      <c r="H98" s="62">
        <v>72519</v>
      </c>
      <c r="I98" s="62">
        <v>61128</v>
      </c>
      <c r="J98" s="62">
        <v>53205</v>
      </c>
      <c r="K98" s="62">
        <v>43866</v>
      </c>
      <c r="L98" s="62">
        <v>37306</v>
      </c>
      <c r="M98" s="62">
        <v>30687</v>
      </c>
      <c r="N98" s="62">
        <v>24488</v>
      </c>
      <c r="O98" s="62">
        <v>20033</v>
      </c>
      <c r="P98" s="62">
        <v>14329</v>
      </c>
      <c r="Q98" s="62">
        <v>11727</v>
      </c>
      <c r="R98" s="62">
        <v>8831</v>
      </c>
      <c r="S98" s="62">
        <v>7708</v>
      </c>
      <c r="T98" s="62">
        <v>5533</v>
      </c>
      <c r="U98" s="62">
        <v>4554</v>
      </c>
      <c r="V98" s="62">
        <v>2671</v>
      </c>
      <c r="W98" s="62">
        <v>1712</v>
      </c>
      <c r="X98" s="62">
        <v>89839</v>
      </c>
      <c r="Y98" s="62">
        <v>75530</v>
      </c>
      <c r="Z98" s="62">
        <v>62397</v>
      </c>
      <c r="AA98" s="62">
        <v>53363</v>
      </c>
      <c r="AB98" s="62">
        <v>41609</v>
      </c>
      <c r="AC98" s="62">
        <v>37659</v>
      </c>
      <c r="AD98" s="62">
        <v>33295</v>
      </c>
      <c r="AE98" s="62">
        <v>29484</v>
      </c>
      <c r="AF98" s="62">
        <v>22751</v>
      </c>
      <c r="AG98" s="62">
        <v>17854</v>
      </c>
      <c r="AH98" s="62">
        <v>12711</v>
      </c>
      <c r="AI98" s="62">
        <v>10112</v>
      </c>
      <c r="AJ98" s="62">
        <v>7042</v>
      </c>
      <c r="AK98" s="62">
        <v>5306</v>
      </c>
      <c r="AL98" s="62">
        <v>4016</v>
      </c>
      <c r="AM98" s="62">
        <v>2681</v>
      </c>
      <c r="AN98" s="62">
        <v>1568</v>
      </c>
      <c r="AO98" s="62">
        <v>174853</v>
      </c>
      <c r="AP98" s="62">
        <v>148049</v>
      </c>
      <c r="AQ98" s="62">
        <v>123525</v>
      </c>
      <c r="AR98" s="62">
        <v>106568</v>
      </c>
      <c r="AS98" s="62">
        <v>85475</v>
      </c>
      <c r="AT98" s="62">
        <v>74965</v>
      </c>
      <c r="AU98" s="62">
        <v>63982</v>
      </c>
      <c r="AV98" s="62">
        <v>53972</v>
      </c>
      <c r="AW98" s="62">
        <v>42784</v>
      </c>
      <c r="AX98" s="62">
        <v>32183</v>
      </c>
      <c r="AY98" s="62">
        <v>24438</v>
      </c>
      <c r="AZ98" s="62">
        <v>18943</v>
      </c>
      <c r="BA98" s="62">
        <v>14750</v>
      </c>
      <c r="BB98" s="62">
        <v>10839</v>
      </c>
      <c r="BC98" s="62">
        <v>8570</v>
      </c>
      <c r="BD98" s="62">
        <v>5352</v>
      </c>
      <c r="BE98" s="62">
        <v>3280</v>
      </c>
    </row>
    <row r="99" spans="1:57" x14ac:dyDescent="0.25">
      <c r="A99" s="61" t="s">
        <v>381</v>
      </c>
      <c r="B99" s="61" t="s">
        <v>505</v>
      </c>
      <c r="C99" s="61" t="s">
        <v>2075</v>
      </c>
      <c r="D99" s="86">
        <v>480204</v>
      </c>
      <c r="E99" s="62">
        <v>499033</v>
      </c>
      <c r="F99" s="62">
        <v>979237</v>
      </c>
      <c r="G99" s="62">
        <v>89700</v>
      </c>
      <c r="H99" s="62">
        <v>70069</v>
      </c>
      <c r="I99" s="62">
        <v>58155</v>
      </c>
      <c r="J99" s="62">
        <v>50249</v>
      </c>
      <c r="K99" s="62">
        <v>44650</v>
      </c>
      <c r="L99" s="62">
        <v>39392</v>
      </c>
      <c r="M99" s="62">
        <v>30814</v>
      </c>
      <c r="N99" s="62">
        <v>24241</v>
      </c>
      <c r="O99" s="62">
        <v>18889</v>
      </c>
      <c r="P99" s="62">
        <v>13823</v>
      </c>
      <c r="Q99" s="62">
        <v>10985</v>
      </c>
      <c r="R99" s="62">
        <v>8655</v>
      </c>
      <c r="S99" s="62">
        <v>6570</v>
      </c>
      <c r="T99" s="62">
        <v>5591</v>
      </c>
      <c r="U99" s="62">
        <v>3840</v>
      </c>
      <c r="V99" s="62">
        <v>2703</v>
      </c>
      <c r="W99" s="62">
        <v>1878</v>
      </c>
      <c r="X99" s="62">
        <v>91458</v>
      </c>
      <c r="Y99" s="62">
        <v>71577</v>
      </c>
      <c r="Z99" s="62">
        <v>58925</v>
      </c>
      <c r="AA99" s="62">
        <v>51125</v>
      </c>
      <c r="AB99" s="62">
        <v>42854</v>
      </c>
      <c r="AC99" s="62">
        <v>39735</v>
      </c>
      <c r="AD99" s="62">
        <v>34518</v>
      </c>
      <c r="AE99" s="62">
        <v>29762</v>
      </c>
      <c r="AF99" s="62">
        <v>22216</v>
      </c>
      <c r="AG99" s="62">
        <v>17131</v>
      </c>
      <c r="AH99" s="62">
        <v>11803</v>
      </c>
      <c r="AI99" s="62">
        <v>9188</v>
      </c>
      <c r="AJ99" s="62">
        <v>5829</v>
      </c>
      <c r="AK99" s="62">
        <v>5195</v>
      </c>
      <c r="AL99" s="62">
        <v>3683</v>
      </c>
      <c r="AM99" s="62">
        <v>2415</v>
      </c>
      <c r="AN99" s="62">
        <v>1619</v>
      </c>
      <c r="AO99" s="62">
        <v>181158</v>
      </c>
      <c r="AP99" s="62">
        <v>141646</v>
      </c>
      <c r="AQ99" s="62">
        <v>117080</v>
      </c>
      <c r="AR99" s="62">
        <v>101374</v>
      </c>
      <c r="AS99" s="62">
        <v>87504</v>
      </c>
      <c r="AT99" s="62">
        <v>79127</v>
      </c>
      <c r="AU99" s="62">
        <v>65332</v>
      </c>
      <c r="AV99" s="62">
        <v>54003</v>
      </c>
      <c r="AW99" s="62">
        <v>41105</v>
      </c>
      <c r="AX99" s="62">
        <v>30954</v>
      </c>
      <c r="AY99" s="62">
        <v>22788</v>
      </c>
      <c r="AZ99" s="62">
        <v>17843</v>
      </c>
      <c r="BA99" s="62">
        <v>12399</v>
      </c>
      <c r="BB99" s="62">
        <v>10786</v>
      </c>
      <c r="BC99" s="62">
        <v>7523</v>
      </c>
      <c r="BD99" s="62">
        <v>5118</v>
      </c>
      <c r="BE99" s="62">
        <v>3497</v>
      </c>
    </row>
    <row r="100" spans="1:57" x14ac:dyDescent="0.25">
      <c r="A100" s="61" t="s">
        <v>681</v>
      </c>
      <c r="B100" s="61" t="s">
        <v>683</v>
      </c>
      <c r="C100" s="61" t="s">
        <v>1518</v>
      </c>
      <c r="D100" s="86">
        <v>465324</v>
      </c>
      <c r="E100" s="62">
        <v>493202</v>
      </c>
      <c r="F100" s="62">
        <v>958526</v>
      </c>
      <c r="G100" s="62">
        <v>85559</v>
      </c>
      <c r="H100" s="62">
        <v>69317</v>
      </c>
      <c r="I100" s="62">
        <v>57113</v>
      </c>
      <c r="J100" s="62">
        <v>50123</v>
      </c>
      <c r="K100" s="62">
        <v>41367</v>
      </c>
      <c r="L100" s="62">
        <v>35625</v>
      </c>
      <c r="M100" s="62">
        <v>30321</v>
      </c>
      <c r="N100" s="62">
        <v>23366</v>
      </c>
      <c r="O100" s="62">
        <v>19675</v>
      </c>
      <c r="P100" s="62">
        <v>13618</v>
      </c>
      <c r="Q100" s="62">
        <v>11219</v>
      </c>
      <c r="R100" s="62">
        <v>8099</v>
      </c>
      <c r="S100" s="62">
        <v>7554</v>
      </c>
      <c r="T100" s="62">
        <v>5257</v>
      </c>
      <c r="U100" s="62">
        <v>3558</v>
      </c>
      <c r="V100" s="62">
        <v>2002</v>
      </c>
      <c r="W100" s="62">
        <v>1551</v>
      </c>
      <c r="X100" s="62">
        <v>91461</v>
      </c>
      <c r="Y100" s="62">
        <v>74030</v>
      </c>
      <c r="Z100" s="62">
        <v>61350</v>
      </c>
      <c r="AA100" s="62">
        <v>52794</v>
      </c>
      <c r="AB100" s="62">
        <v>39155</v>
      </c>
      <c r="AC100" s="62">
        <v>34594</v>
      </c>
      <c r="AD100" s="62">
        <v>31876</v>
      </c>
      <c r="AE100" s="62">
        <v>26778</v>
      </c>
      <c r="AF100" s="62">
        <v>22569</v>
      </c>
      <c r="AG100" s="62">
        <v>16677</v>
      </c>
      <c r="AH100" s="62">
        <v>12946</v>
      </c>
      <c r="AI100" s="62">
        <v>8744</v>
      </c>
      <c r="AJ100" s="62">
        <v>7454</v>
      </c>
      <c r="AK100" s="62">
        <v>4979</v>
      </c>
      <c r="AL100" s="62">
        <v>3693</v>
      </c>
      <c r="AM100" s="62">
        <v>2617</v>
      </c>
      <c r="AN100" s="62">
        <v>1485</v>
      </c>
      <c r="AO100" s="62">
        <v>177020</v>
      </c>
      <c r="AP100" s="62">
        <v>143347</v>
      </c>
      <c r="AQ100" s="62">
        <v>118463</v>
      </c>
      <c r="AR100" s="62">
        <v>102917</v>
      </c>
      <c r="AS100" s="62">
        <v>80522</v>
      </c>
      <c r="AT100" s="62">
        <v>70219</v>
      </c>
      <c r="AU100" s="62">
        <v>62197</v>
      </c>
      <c r="AV100" s="62">
        <v>50144</v>
      </c>
      <c r="AW100" s="62">
        <v>42244</v>
      </c>
      <c r="AX100" s="62">
        <v>30295</v>
      </c>
      <c r="AY100" s="62">
        <v>24165</v>
      </c>
      <c r="AZ100" s="62">
        <v>16843</v>
      </c>
      <c r="BA100" s="62">
        <v>15008</v>
      </c>
      <c r="BB100" s="62">
        <v>10236</v>
      </c>
      <c r="BC100" s="62">
        <v>7251</v>
      </c>
      <c r="BD100" s="62">
        <v>4619</v>
      </c>
      <c r="BE100" s="62">
        <v>3036</v>
      </c>
    </row>
    <row r="101" spans="1:57" x14ac:dyDescent="0.25">
      <c r="A101" s="61" t="s">
        <v>221</v>
      </c>
      <c r="B101" s="61" t="s">
        <v>224</v>
      </c>
      <c r="C101" s="61" t="s">
        <v>1603</v>
      </c>
      <c r="D101" s="86">
        <v>414873</v>
      </c>
      <c r="E101" s="62">
        <v>421675</v>
      </c>
      <c r="F101" s="62">
        <v>836548</v>
      </c>
      <c r="G101" s="62">
        <v>48025</v>
      </c>
      <c r="H101" s="62">
        <v>48432</v>
      </c>
      <c r="I101" s="62">
        <v>51190</v>
      </c>
      <c r="J101" s="62">
        <v>48303</v>
      </c>
      <c r="K101" s="62">
        <v>38867</v>
      </c>
      <c r="L101" s="62">
        <v>29561</v>
      </c>
      <c r="M101" s="62">
        <v>24780</v>
      </c>
      <c r="N101" s="62">
        <v>24211</v>
      </c>
      <c r="O101" s="62">
        <v>20244</v>
      </c>
      <c r="P101" s="62">
        <v>19430</v>
      </c>
      <c r="Q101" s="62">
        <v>14229</v>
      </c>
      <c r="R101" s="62">
        <v>15000</v>
      </c>
      <c r="S101" s="62">
        <v>9671</v>
      </c>
      <c r="T101" s="62">
        <v>9823</v>
      </c>
      <c r="U101" s="62">
        <v>5888</v>
      </c>
      <c r="V101" s="62">
        <v>4737</v>
      </c>
      <c r="W101" s="62">
        <v>2482</v>
      </c>
      <c r="X101" s="62">
        <v>50643</v>
      </c>
      <c r="Y101" s="62">
        <v>51742</v>
      </c>
      <c r="Z101" s="62">
        <v>54082</v>
      </c>
      <c r="AA101" s="62">
        <v>53339</v>
      </c>
      <c r="AB101" s="62">
        <v>47036</v>
      </c>
      <c r="AC101" s="62">
        <v>34292</v>
      </c>
      <c r="AD101" s="62">
        <v>24436</v>
      </c>
      <c r="AE101" s="62">
        <v>20942</v>
      </c>
      <c r="AF101" s="62">
        <v>18502</v>
      </c>
      <c r="AG101" s="62">
        <v>17048</v>
      </c>
      <c r="AH101" s="62">
        <v>12903</v>
      </c>
      <c r="AI101" s="62">
        <v>12069</v>
      </c>
      <c r="AJ101" s="62">
        <v>7443</v>
      </c>
      <c r="AK101" s="62">
        <v>7314</v>
      </c>
      <c r="AL101" s="62">
        <v>4573</v>
      </c>
      <c r="AM101" s="62">
        <v>3485</v>
      </c>
      <c r="AN101" s="62">
        <v>1826</v>
      </c>
      <c r="AO101" s="62">
        <v>98668</v>
      </c>
      <c r="AP101" s="62">
        <v>100174</v>
      </c>
      <c r="AQ101" s="62">
        <v>105272</v>
      </c>
      <c r="AR101" s="62">
        <v>101642</v>
      </c>
      <c r="AS101" s="62">
        <v>85903</v>
      </c>
      <c r="AT101" s="62">
        <v>63853</v>
      </c>
      <c r="AU101" s="62">
        <v>49216</v>
      </c>
      <c r="AV101" s="62">
        <v>45153</v>
      </c>
      <c r="AW101" s="62">
        <v>38746</v>
      </c>
      <c r="AX101" s="62">
        <v>36478</v>
      </c>
      <c r="AY101" s="62">
        <v>27132</v>
      </c>
      <c r="AZ101" s="62">
        <v>27069</v>
      </c>
      <c r="BA101" s="62">
        <v>17114</v>
      </c>
      <c r="BB101" s="62">
        <v>17137</v>
      </c>
      <c r="BC101" s="62">
        <v>10461</v>
      </c>
      <c r="BD101" s="62">
        <v>8222</v>
      </c>
      <c r="BE101" s="62">
        <v>4308</v>
      </c>
    </row>
    <row r="102" spans="1:57" x14ac:dyDescent="0.25">
      <c r="A102" s="61" t="s">
        <v>208</v>
      </c>
      <c r="B102" s="61" t="s">
        <v>209</v>
      </c>
      <c r="C102" s="61" t="s">
        <v>1029</v>
      </c>
      <c r="D102" s="86">
        <v>418514</v>
      </c>
      <c r="E102" s="62">
        <v>385431</v>
      </c>
      <c r="F102" s="62">
        <v>803945</v>
      </c>
      <c r="G102" s="62">
        <v>66829</v>
      </c>
      <c r="H102" s="62">
        <v>60802</v>
      </c>
      <c r="I102" s="62">
        <v>54415</v>
      </c>
      <c r="J102" s="62">
        <v>49721</v>
      </c>
      <c r="K102" s="62">
        <v>34375</v>
      </c>
      <c r="L102" s="62">
        <v>29630</v>
      </c>
      <c r="M102" s="62">
        <v>25695</v>
      </c>
      <c r="N102" s="62">
        <v>22718</v>
      </c>
      <c r="O102" s="62">
        <v>18839</v>
      </c>
      <c r="P102" s="62">
        <v>15498</v>
      </c>
      <c r="Q102" s="62">
        <v>11147</v>
      </c>
      <c r="R102" s="62">
        <v>9401</v>
      </c>
      <c r="S102" s="62">
        <v>7492</v>
      </c>
      <c r="T102" s="62">
        <v>5658</v>
      </c>
      <c r="U102" s="62">
        <v>3052</v>
      </c>
      <c r="V102" s="62">
        <v>1923</v>
      </c>
      <c r="W102" s="62">
        <v>1319</v>
      </c>
      <c r="X102" s="62">
        <v>67844</v>
      </c>
      <c r="Y102" s="62">
        <v>59735</v>
      </c>
      <c r="Z102" s="62">
        <v>51160</v>
      </c>
      <c r="AA102" s="62">
        <v>42420</v>
      </c>
      <c r="AB102" s="62">
        <v>31620</v>
      </c>
      <c r="AC102" s="62">
        <v>24009</v>
      </c>
      <c r="AD102" s="62">
        <v>20912</v>
      </c>
      <c r="AE102" s="62">
        <v>19225</v>
      </c>
      <c r="AF102" s="62">
        <v>16936</v>
      </c>
      <c r="AG102" s="62">
        <v>14629</v>
      </c>
      <c r="AH102" s="62">
        <v>11486</v>
      </c>
      <c r="AI102" s="62">
        <v>7886</v>
      </c>
      <c r="AJ102" s="62">
        <v>6668</v>
      </c>
      <c r="AK102" s="62">
        <v>4990</v>
      </c>
      <c r="AL102" s="62">
        <v>2773</v>
      </c>
      <c r="AM102" s="62">
        <v>1966</v>
      </c>
      <c r="AN102" s="62">
        <v>1172</v>
      </c>
      <c r="AO102" s="62">
        <v>134673</v>
      </c>
      <c r="AP102" s="62">
        <v>120537</v>
      </c>
      <c r="AQ102" s="62">
        <v>105575</v>
      </c>
      <c r="AR102" s="62">
        <v>92141</v>
      </c>
      <c r="AS102" s="62">
        <v>65995</v>
      </c>
      <c r="AT102" s="62">
        <v>53639</v>
      </c>
      <c r="AU102" s="62">
        <v>46607</v>
      </c>
      <c r="AV102" s="62">
        <v>41943</v>
      </c>
      <c r="AW102" s="62">
        <v>35775</v>
      </c>
      <c r="AX102" s="62">
        <v>30127</v>
      </c>
      <c r="AY102" s="62">
        <v>22633</v>
      </c>
      <c r="AZ102" s="62">
        <v>17287</v>
      </c>
      <c r="BA102" s="62">
        <v>14160</v>
      </c>
      <c r="BB102" s="62">
        <v>10648</v>
      </c>
      <c r="BC102" s="62">
        <v>5825</v>
      </c>
      <c r="BD102" s="62">
        <v>3889</v>
      </c>
      <c r="BE102" s="62">
        <v>2491</v>
      </c>
    </row>
    <row r="103" spans="1:57" x14ac:dyDescent="0.25">
      <c r="A103" s="61" t="s">
        <v>240</v>
      </c>
      <c r="B103" s="61" t="s">
        <v>246</v>
      </c>
      <c r="C103" s="61" t="s">
        <v>1822</v>
      </c>
      <c r="D103" s="86">
        <v>388220</v>
      </c>
      <c r="E103" s="62">
        <v>401803</v>
      </c>
      <c r="F103" s="62">
        <v>790023</v>
      </c>
      <c r="G103" s="62">
        <v>43553</v>
      </c>
      <c r="H103" s="62">
        <v>48161</v>
      </c>
      <c r="I103" s="62">
        <v>54891</v>
      </c>
      <c r="J103" s="62">
        <v>47139</v>
      </c>
      <c r="K103" s="62">
        <v>32153</v>
      </c>
      <c r="L103" s="62">
        <v>26674</v>
      </c>
      <c r="M103" s="62">
        <v>23709</v>
      </c>
      <c r="N103" s="62">
        <v>24103</v>
      </c>
      <c r="O103" s="62">
        <v>19848</v>
      </c>
      <c r="P103" s="62">
        <v>18511</v>
      </c>
      <c r="Q103" s="62">
        <v>12636</v>
      </c>
      <c r="R103" s="62">
        <v>12864</v>
      </c>
      <c r="S103" s="62">
        <v>8934</v>
      </c>
      <c r="T103" s="62">
        <v>7321</v>
      </c>
      <c r="U103" s="62">
        <v>3338</v>
      </c>
      <c r="V103" s="62">
        <v>2891</v>
      </c>
      <c r="W103" s="62">
        <v>1494</v>
      </c>
      <c r="X103" s="62">
        <v>46322</v>
      </c>
      <c r="Y103" s="62">
        <v>51226</v>
      </c>
      <c r="Z103" s="62">
        <v>58288</v>
      </c>
      <c r="AA103" s="62">
        <v>55387</v>
      </c>
      <c r="AB103" s="62">
        <v>40315</v>
      </c>
      <c r="AC103" s="62">
        <v>27148</v>
      </c>
      <c r="AD103" s="62">
        <v>22071</v>
      </c>
      <c r="AE103" s="62">
        <v>19863</v>
      </c>
      <c r="AF103" s="62">
        <v>18674</v>
      </c>
      <c r="AG103" s="62">
        <v>16369</v>
      </c>
      <c r="AH103" s="62">
        <v>13189</v>
      </c>
      <c r="AI103" s="62">
        <v>10011</v>
      </c>
      <c r="AJ103" s="62">
        <v>8343</v>
      </c>
      <c r="AK103" s="62">
        <v>6576</v>
      </c>
      <c r="AL103" s="62">
        <v>4035</v>
      </c>
      <c r="AM103" s="62">
        <v>2647</v>
      </c>
      <c r="AN103" s="62">
        <v>1339</v>
      </c>
      <c r="AO103" s="62">
        <v>89875</v>
      </c>
      <c r="AP103" s="62">
        <v>99387</v>
      </c>
      <c r="AQ103" s="62">
        <v>113179</v>
      </c>
      <c r="AR103" s="62">
        <v>102526</v>
      </c>
      <c r="AS103" s="62">
        <v>72468</v>
      </c>
      <c r="AT103" s="62">
        <v>53822</v>
      </c>
      <c r="AU103" s="62">
        <v>45780</v>
      </c>
      <c r="AV103" s="62">
        <v>43966</v>
      </c>
      <c r="AW103" s="62">
        <v>38522</v>
      </c>
      <c r="AX103" s="62">
        <v>34880</v>
      </c>
      <c r="AY103" s="62">
        <v>25825</v>
      </c>
      <c r="AZ103" s="62">
        <v>22875</v>
      </c>
      <c r="BA103" s="62">
        <v>17277</v>
      </c>
      <c r="BB103" s="62">
        <v>13897</v>
      </c>
      <c r="BC103" s="62">
        <v>7373</v>
      </c>
      <c r="BD103" s="62">
        <v>5538</v>
      </c>
      <c r="BE103" s="62">
        <v>2833</v>
      </c>
    </row>
    <row r="104" spans="1:57" x14ac:dyDescent="0.25">
      <c r="A104" s="61" t="s">
        <v>208</v>
      </c>
      <c r="B104" s="61" t="s">
        <v>212</v>
      </c>
      <c r="C104" s="61" t="s">
        <v>1651</v>
      </c>
      <c r="D104" s="86">
        <v>402350</v>
      </c>
      <c r="E104" s="62">
        <v>364737</v>
      </c>
      <c r="F104" s="62">
        <v>767087</v>
      </c>
      <c r="G104" s="62">
        <v>58382</v>
      </c>
      <c r="H104" s="62">
        <v>54899</v>
      </c>
      <c r="I104" s="62">
        <v>50691</v>
      </c>
      <c r="J104" s="62">
        <v>47168</v>
      </c>
      <c r="K104" s="62">
        <v>31209</v>
      </c>
      <c r="L104" s="62">
        <v>26263</v>
      </c>
      <c r="M104" s="62">
        <v>24149</v>
      </c>
      <c r="N104" s="62">
        <v>22937</v>
      </c>
      <c r="O104" s="62">
        <v>20692</v>
      </c>
      <c r="P104" s="62">
        <v>18876</v>
      </c>
      <c r="Q104" s="62">
        <v>12681</v>
      </c>
      <c r="R104" s="62">
        <v>10387</v>
      </c>
      <c r="S104" s="62">
        <v>8859</v>
      </c>
      <c r="T104" s="62">
        <v>6552</v>
      </c>
      <c r="U104" s="62">
        <v>4116</v>
      </c>
      <c r="V104" s="62">
        <v>2777</v>
      </c>
      <c r="W104" s="62">
        <v>1712</v>
      </c>
      <c r="X104" s="62">
        <v>58986</v>
      </c>
      <c r="Y104" s="62">
        <v>53874</v>
      </c>
      <c r="Z104" s="62">
        <v>50830</v>
      </c>
      <c r="AA104" s="62">
        <v>42489</v>
      </c>
      <c r="AB104" s="62">
        <v>29393</v>
      </c>
      <c r="AC104" s="62">
        <v>21914</v>
      </c>
      <c r="AD104" s="62">
        <v>19431</v>
      </c>
      <c r="AE104" s="62">
        <v>17206</v>
      </c>
      <c r="AF104" s="62">
        <v>16629</v>
      </c>
      <c r="AG104" s="62">
        <v>14107</v>
      </c>
      <c r="AH104" s="62">
        <v>11396</v>
      </c>
      <c r="AI104" s="62">
        <v>8269</v>
      </c>
      <c r="AJ104" s="62">
        <v>7484</v>
      </c>
      <c r="AK104" s="62">
        <v>5627</v>
      </c>
      <c r="AL104" s="62">
        <v>3541</v>
      </c>
      <c r="AM104" s="62">
        <v>2185</v>
      </c>
      <c r="AN104" s="62">
        <v>1376</v>
      </c>
      <c r="AO104" s="62">
        <v>117368</v>
      </c>
      <c r="AP104" s="62">
        <v>108773</v>
      </c>
      <c r="AQ104" s="62">
        <v>101521</v>
      </c>
      <c r="AR104" s="62">
        <v>89657</v>
      </c>
      <c r="AS104" s="62">
        <v>60602</v>
      </c>
      <c r="AT104" s="62">
        <v>48177</v>
      </c>
      <c r="AU104" s="62">
        <v>43580</v>
      </c>
      <c r="AV104" s="62">
        <v>40143</v>
      </c>
      <c r="AW104" s="62">
        <v>37321</v>
      </c>
      <c r="AX104" s="62">
        <v>32983</v>
      </c>
      <c r="AY104" s="62">
        <v>24077</v>
      </c>
      <c r="AZ104" s="62">
        <v>18656</v>
      </c>
      <c r="BA104" s="62">
        <v>16343</v>
      </c>
      <c r="BB104" s="62">
        <v>12179</v>
      </c>
      <c r="BC104" s="62">
        <v>7657</v>
      </c>
      <c r="BD104" s="62">
        <v>4962</v>
      </c>
      <c r="BE104" s="62">
        <v>3088</v>
      </c>
    </row>
    <row r="105" spans="1:57" x14ac:dyDescent="0.25">
      <c r="A105" s="61" t="s">
        <v>16</v>
      </c>
      <c r="B105" s="61" t="s">
        <v>26</v>
      </c>
      <c r="C105" s="61" t="s">
        <v>2193</v>
      </c>
      <c r="D105" s="86">
        <v>381341</v>
      </c>
      <c r="E105" s="62">
        <v>382456</v>
      </c>
      <c r="F105" s="62">
        <v>763797</v>
      </c>
      <c r="G105" s="62">
        <v>64813</v>
      </c>
      <c r="H105" s="62">
        <v>56240</v>
      </c>
      <c r="I105" s="62">
        <v>48550</v>
      </c>
      <c r="J105" s="62">
        <v>40468</v>
      </c>
      <c r="K105" s="62">
        <v>31789</v>
      </c>
      <c r="L105" s="62">
        <v>25961</v>
      </c>
      <c r="M105" s="62">
        <v>21816</v>
      </c>
      <c r="N105" s="62">
        <v>17778</v>
      </c>
      <c r="O105" s="62">
        <v>16168</v>
      </c>
      <c r="P105" s="62">
        <v>12387</v>
      </c>
      <c r="Q105" s="62">
        <v>11777</v>
      </c>
      <c r="R105" s="62">
        <v>8376</v>
      </c>
      <c r="S105" s="62">
        <v>8163</v>
      </c>
      <c r="T105" s="62">
        <v>6141</v>
      </c>
      <c r="U105" s="62">
        <v>5804</v>
      </c>
      <c r="V105" s="62">
        <v>2973</v>
      </c>
      <c r="W105" s="62">
        <v>2137</v>
      </c>
      <c r="X105" s="62">
        <v>68470</v>
      </c>
      <c r="Y105" s="62">
        <v>58189</v>
      </c>
      <c r="Z105" s="62">
        <v>49705</v>
      </c>
      <c r="AA105" s="62">
        <v>41724</v>
      </c>
      <c r="AB105" s="62">
        <v>31871</v>
      </c>
      <c r="AC105" s="62">
        <v>26375</v>
      </c>
      <c r="AD105" s="62">
        <v>22715</v>
      </c>
      <c r="AE105" s="62">
        <v>19366</v>
      </c>
      <c r="AF105" s="62">
        <v>15257</v>
      </c>
      <c r="AG105" s="62">
        <v>12430</v>
      </c>
      <c r="AH105" s="62">
        <v>9152</v>
      </c>
      <c r="AI105" s="62">
        <v>8553</v>
      </c>
      <c r="AJ105" s="62">
        <v>5484</v>
      </c>
      <c r="AK105" s="62">
        <v>5182</v>
      </c>
      <c r="AL105" s="62">
        <v>3912</v>
      </c>
      <c r="AM105" s="62">
        <v>2519</v>
      </c>
      <c r="AN105" s="62">
        <v>1552</v>
      </c>
      <c r="AO105" s="62">
        <v>133283</v>
      </c>
      <c r="AP105" s="62">
        <v>114429</v>
      </c>
      <c r="AQ105" s="62">
        <v>98255</v>
      </c>
      <c r="AR105" s="62">
        <v>82192</v>
      </c>
      <c r="AS105" s="62">
        <v>63660</v>
      </c>
      <c r="AT105" s="62">
        <v>52336</v>
      </c>
      <c r="AU105" s="62">
        <v>44531</v>
      </c>
      <c r="AV105" s="62">
        <v>37144</v>
      </c>
      <c r="AW105" s="62">
        <v>31425</v>
      </c>
      <c r="AX105" s="62">
        <v>24817</v>
      </c>
      <c r="AY105" s="62">
        <v>20929</v>
      </c>
      <c r="AZ105" s="62">
        <v>16929</v>
      </c>
      <c r="BA105" s="62">
        <v>13647</v>
      </c>
      <c r="BB105" s="62">
        <v>11323</v>
      </c>
      <c r="BC105" s="62">
        <v>9716</v>
      </c>
      <c r="BD105" s="62">
        <v>5492</v>
      </c>
      <c r="BE105" s="62">
        <v>3689</v>
      </c>
    </row>
    <row r="106" spans="1:57" x14ac:dyDescent="0.25">
      <c r="A106" s="61" t="s">
        <v>468</v>
      </c>
      <c r="B106" s="61" t="s">
        <v>240</v>
      </c>
      <c r="C106" s="61" t="s">
        <v>1572</v>
      </c>
      <c r="D106" s="86">
        <v>379247</v>
      </c>
      <c r="E106" s="62">
        <v>384168</v>
      </c>
      <c r="F106" s="62">
        <v>763415</v>
      </c>
      <c r="G106" s="62">
        <v>65642</v>
      </c>
      <c r="H106" s="62">
        <v>52730</v>
      </c>
      <c r="I106" s="62">
        <v>47315</v>
      </c>
      <c r="J106" s="62">
        <v>41150</v>
      </c>
      <c r="K106" s="62">
        <v>31716</v>
      </c>
      <c r="L106" s="62">
        <v>27230</v>
      </c>
      <c r="M106" s="62">
        <v>22608</v>
      </c>
      <c r="N106" s="62">
        <v>19611</v>
      </c>
      <c r="O106" s="62">
        <v>16277</v>
      </c>
      <c r="P106" s="62">
        <v>13207</v>
      </c>
      <c r="Q106" s="62">
        <v>9483</v>
      </c>
      <c r="R106" s="62">
        <v>10836</v>
      </c>
      <c r="S106" s="62">
        <v>6955</v>
      </c>
      <c r="T106" s="62">
        <v>6829</v>
      </c>
      <c r="U106" s="62">
        <v>3590</v>
      </c>
      <c r="V106" s="62">
        <v>2583</v>
      </c>
      <c r="W106" s="62">
        <v>1485</v>
      </c>
      <c r="X106" s="62">
        <v>67842</v>
      </c>
      <c r="Y106" s="62">
        <v>55458</v>
      </c>
      <c r="Z106" s="62">
        <v>48744</v>
      </c>
      <c r="AA106" s="62">
        <v>42946</v>
      </c>
      <c r="AB106" s="62">
        <v>31842</v>
      </c>
      <c r="AC106" s="62">
        <v>26377</v>
      </c>
      <c r="AD106" s="62">
        <v>22746</v>
      </c>
      <c r="AE106" s="62">
        <v>19795</v>
      </c>
      <c r="AF106" s="62">
        <v>17182</v>
      </c>
      <c r="AG106" s="62">
        <v>13520</v>
      </c>
      <c r="AH106" s="62">
        <v>10254</v>
      </c>
      <c r="AI106" s="62">
        <v>8611</v>
      </c>
      <c r="AJ106" s="62">
        <v>6221</v>
      </c>
      <c r="AK106" s="62">
        <v>5922</v>
      </c>
      <c r="AL106" s="62">
        <v>3357</v>
      </c>
      <c r="AM106" s="62">
        <v>2190</v>
      </c>
      <c r="AN106" s="62">
        <v>1161</v>
      </c>
      <c r="AO106" s="62">
        <v>133484</v>
      </c>
      <c r="AP106" s="62">
        <v>108188</v>
      </c>
      <c r="AQ106" s="62">
        <v>96059</v>
      </c>
      <c r="AR106" s="62">
        <v>84096</v>
      </c>
      <c r="AS106" s="62">
        <v>63558</v>
      </c>
      <c r="AT106" s="62">
        <v>53607</v>
      </c>
      <c r="AU106" s="62">
        <v>45354</v>
      </c>
      <c r="AV106" s="62">
        <v>39406</v>
      </c>
      <c r="AW106" s="62">
        <v>33459</v>
      </c>
      <c r="AX106" s="62">
        <v>26727</v>
      </c>
      <c r="AY106" s="62">
        <v>19737</v>
      </c>
      <c r="AZ106" s="62">
        <v>19447</v>
      </c>
      <c r="BA106" s="62">
        <v>13176</v>
      </c>
      <c r="BB106" s="62">
        <v>12751</v>
      </c>
      <c r="BC106" s="62">
        <v>6947</v>
      </c>
      <c r="BD106" s="62">
        <v>4773</v>
      </c>
      <c r="BE106" s="62">
        <v>2646</v>
      </c>
    </row>
    <row r="107" spans="1:57" x14ac:dyDescent="0.25">
      <c r="A107" s="61" t="s">
        <v>107</v>
      </c>
      <c r="B107" s="61" t="s">
        <v>109</v>
      </c>
      <c r="C107" s="61" t="s">
        <v>1567</v>
      </c>
      <c r="D107" s="86">
        <v>374263</v>
      </c>
      <c r="E107" s="62">
        <v>388881</v>
      </c>
      <c r="F107" s="62">
        <v>763144</v>
      </c>
      <c r="G107" s="62">
        <v>47260</v>
      </c>
      <c r="H107" s="62">
        <v>48485</v>
      </c>
      <c r="I107" s="62">
        <v>47529</v>
      </c>
      <c r="J107" s="62">
        <v>42270</v>
      </c>
      <c r="K107" s="62">
        <v>31471</v>
      </c>
      <c r="L107" s="62">
        <v>26995</v>
      </c>
      <c r="M107" s="62">
        <v>25151</v>
      </c>
      <c r="N107" s="62">
        <v>24501</v>
      </c>
      <c r="O107" s="62">
        <v>19299</v>
      </c>
      <c r="P107" s="62">
        <v>17492</v>
      </c>
      <c r="Q107" s="62">
        <v>12358</v>
      </c>
      <c r="R107" s="62">
        <v>10435</v>
      </c>
      <c r="S107" s="62">
        <v>7718</v>
      </c>
      <c r="T107" s="62">
        <v>6104</v>
      </c>
      <c r="U107" s="62">
        <v>3444</v>
      </c>
      <c r="V107" s="62">
        <v>2521</v>
      </c>
      <c r="W107" s="62">
        <v>1230</v>
      </c>
      <c r="X107" s="62">
        <v>50082</v>
      </c>
      <c r="Y107" s="62">
        <v>52712</v>
      </c>
      <c r="Z107" s="62">
        <v>51154</v>
      </c>
      <c r="AA107" s="62">
        <v>47617</v>
      </c>
      <c r="AB107" s="62">
        <v>36603</v>
      </c>
      <c r="AC107" s="62">
        <v>27724</v>
      </c>
      <c r="AD107" s="62">
        <v>23372</v>
      </c>
      <c r="AE107" s="62">
        <v>20729</v>
      </c>
      <c r="AF107" s="62">
        <v>19392</v>
      </c>
      <c r="AG107" s="62">
        <v>15785</v>
      </c>
      <c r="AH107" s="62">
        <v>13768</v>
      </c>
      <c r="AI107" s="62">
        <v>8908</v>
      </c>
      <c r="AJ107" s="62">
        <v>8106</v>
      </c>
      <c r="AK107" s="62">
        <v>5232</v>
      </c>
      <c r="AL107" s="62">
        <v>4211</v>
      </c>
      <c r="AM107" s="62">
        <v>2116</v>
      </c>
      <c r="AN107" s="62">
        <v>1370</v>
      </c>
      <c r="AO107" s="62">
        <v>97342</v>
      </c>
      <c r="AP107" s="62">
        <v>101197</v>
      </c>
      <c r="AQ107" s="62">
        <v>98683</v>
      </c>
      <c r="AR107" s="62">
        <v>89887</v>
      </c>
      <c r="AS107" s="62">
        <v>68074</v>
      </c>
      <c r="AT107" s="62">
        <v>54719</v>
      </c>
      <c r="AU107" s="62">
        <v>48523</v>
      </c>
      <c r="AV107" s="62">
        <v>45230</v>
      </c>
      <c r="AW107" s="62">
        <v>38691</v>
      </c>
      <c r="AX107" s="62">
        <v>33277</v>
      </c>
      <c r="AY107" s="62">
        <v>26126</v>
      </c>
      <c r="AZ107" s="62">
        <v>19343</v>
      </c>
      <c r="BA107" s="62">
        <v>15824</v>
      </c>
      <c r="BB107" s="62">
        <v>11336</v>
      </c>
      <c r="BC107" s="62">
        <v>7655</v>
      </c>
      <c r="BD107" s="62">
        <v>4637</v>
      </c>
      <c r="BE107" s="62">
        <v>2600</v>
      </c>
    </row>
    <row r="108" spans="1:57" x14ac:dyDescent="0.25">
      <c r="A108" s="61" t="s">
        <v>272</v>
      </c>
      <c r="B108" s="61" t="s">
        <v>273</v>
      </c>
      <c r="C108" s="61" t="s">
        <v>1141</v>
      </c>
      <c r="D108" s="86">
        <v>321268</v>
      </c>
      <c r="E108" s="62">
        <v>357088</v>
      </c>
      <c r="F108" s="62">
        <v>678356</v>
      </c>
      <c r="G108" s="62">
        <v>62605</v>
      </c>
      <c r="H108" s="62">
        <v>49719</v>
      </c>
      <c r="I108" s="62">
        <v>39869</v>
      </c>
      <c r="J108" s="62">
        <v>34523</v>
      </c>
      <c r="K108" s="62">
        <v>28206</v>
      </c>
      <c r="L108" s="62">
        <v>23225</v>
      </c>
      <c r="M108" s="62">
        <v>18961</v>
      </c>
      <c r="N108" s="62">
        <v>14754</v>
      </c>
      <c r="O108" s="62">
        <v>12712</v>
      </c>
      <c r="P108" s="62">
        <v>8938</v>
      </c>
      <c r="Q108" s="62">
        <v>8043</v>
      </c>
      <c r="R108" s="62">
        <v>5568</v>
      </c>
      <c r="S108" s="62">
        <v>4934</v>
      </c>
      <c r="T108" s="62">
        <v>3248</v>
      </c>
      <c r="U108" s="62">
        <v>3187</v>
      </c>
      <c r="V108" s="62">
        <v>1601</v>
      </c>
      <c r="W108" s="62">
        <v>1175</v>
      </c>
      <c r="X108" s="62">
        <v>67972</v>
      </c>
      <c r="Y108" s="62">
        <v>56794</v>
      </c>
      <c r="Z108" s="62">
        <v>48373</v>
      </c>
      <c r="AA108" s="62">
        <v>40678</v>
      </c>
      <c r="AB108" s="62">
        <v>28440</v>
      </c>
      <c r="AC108" s="62">
        <v>23161</v>
      </c>
      <c r="AD108" s="62">
        <v>20840</v>
      </c>
      <c r="AE108" s="62">
        <v>17524</v>
      </c>
      <c r="AF108" s="62">
        <v>14094</v>
      </c>
      <c r="AG108" s="62">
        <v>10399</v>
      </c>
      <c r="AH108" s="62">
        <v>8516</v>
      </c>
      <c r="AI108" s="62">
        <v>6175</v>
      </c>
      <c r="AJ108" s="62">
        <v>4871</v>
      </c>
      <c r="AK108" s="62">
        <v>3551</v>
      </c>
      <c r="AL108" s="62">
        <v>2852</v>
      </c>
      <c r="AM108" s="62">
        <v>1896</v>
      </c>
      <c r="AN108" s="62">
        <v>952</v>
      </c>
      <c r="AO108" s="62">
        <v>130577</v>
      </c>
      <c r="AP108" s="62">
        <v>106513</v>
      </c>
      <c r="AQ108" s="62">
        <v>88242</v>
      </c>
      <c r="AR108" s="62">
        <v>75201</v>
      </c>
      <c r="AS108" s="62">
        <v>56646</v>
      </c>
      <c r="AT108" s="62">
        <v>46386</v>
      </c>
      <c r="AU108" s="62">
        <v>39801</v>
      </c>
      <c r="AV108" s="62">
        <v>32278</v>
      </c>
      <c r="AW108" s="62">
        <v>26806</v>
      </c>
      <c r="AX108" s="62">
        <v>19337</v>
      </c>
      <c r="AY108" s="62">
        <v>16559</v>
      </c>
      <c r="AZ108" s="62">
        <v>11743</v>
      </c>
      <c r="BA108" s="62">
        <v>9805</v>
      </c>
      <c r="BB108" s="62">
        <v>6799</v>
      </c>
      <c r="BC108" s="62">
        <v>6039</v>
      </c>
      <c r="BD108" s="62">
        <v>3497</v>
      </c>
      <c r="BE108" s="62">
        <v>2127</v>
      </c>
    </row>
    <row r="109" spans="1:57" x14ac:dyDescent="0.25">
      <c r="A109" s="61" t="s">
        <v>381</v>
      </c>
      <c r="B109" s="61" t="s">
        <v>502</v>
      </c>
      <c r="C109" s="61" t="s">
        <v>1172</v>
      </c>
      <c r="D109" s="86">
        <v>266378</v>
      </c>
      <c r="E109" s="62">
        <v>270828</v>
      </c>
      <c r="F109" s="62">
        <v>537206</v>
      </c>
      <c r="G109" s="62">
        <v>48932</v>
      </c>
      <c r="H109" s="62">
        <v>38628</v>
      </c>
      <c r="I109" s="62">
        <v>32577</v>
      </c>
      <c r="J109" s="62">
        <v>28956</v>
      </c>
      <c r="K109" s="62">
        <v>23705</v>
      </c>
      <c r="L109" s="62">
        <v>20161</v>
      </c>
      <c r="M109" s="62">
        <v>16015</v>
      </c>
      <c r="N109" s="62">
        <v>13119</v>
      </c>
      <c r="O109" s="62">
        <v>10958</v>
      </c>
      <c r="P109" s="62">
        <v>8303</v>
      </c>
      <c r="Q109" s="62">
        <v>6475</v>
      </c>
      <c r="R109" s="62">
        <v>5428</v>
      </c>
      <c r="S109" s="62">
        <v>4079</v>
      </c>
      <c r="T109" s="62">
        <v>3686</v>
      </c>
      <c r="U109" s="62">
        <v>2437</v>
      </c>
      <c r="V109" s="62">
        <v>1895</v>
      </c>
      <c r="W109" s="62">
        <v>1024</v>
      </c>
      <c r="X109" s="62">
        <v>49953</v>
      </c>
      <c r="Y109" s="62">
        <v>39547</v>
      </c>
      <c r="Z109" s="62">
        <v>33439</v>
      </c>
      <c r="AA109" s="62">
        <v>29756</v>
      </c>
      <c r="AB109" s="62">
        <v>23643</v>
      </c>
      <c r="AC109" s="62">
        <v>20224</v>
      </c>
      <c r="AD109" s="62">
        <v>16783</v>
      </c>
      <c r="AE109" s="62">
        <v>14493</v>
      </c>
      <c r="AF109" s="62">
        <v>11277</v>
      </c>
      <c r="AG109" s="62">
        <v>9161</v>
      </c>
      <c r="AH109" s="62">
        <v>6517</v>
      </c>
      <c r="AI109" s="62">
        <v>5258</v>
      </c>
      <c r="AJ109" s="62">
        <v>3433</v>
      </c>
      <c r="AK109" s="62">
        <v>3002</v>
      </c>
      <c r="AL109" s="62">
        <v>1976</v>
      </c>
      <c r="AM109" s="62">
        <v>1356</v>
      </c>
      <c r="AN109" s="62">
        <v>1010</v>
      </c>
      <c r="AO109" s="62">
        <v>98885</v>
      </c>
      <c r="AP109" s="62">
        <v>78175</v>
      </c>
      <c r="AQ109" s="62">
        <v>66016</v>
      </c>
      <c r="AR109" s="62">
        <v>58712</v>
      </c>
      <c r="AS109" s="62">
        <v>47348</v>
      </c>
      <c r="AT109" s="62">
        <v>40385</v>
      </c>
      <c r="AU109" s="62">
        <v>32798</v>
      </c>
      <c r="AV109" s="62">
        <v>27612</v>
      </c>
      <c r="AW109" s="62">
        <v>22235</v>
      </c>
      <c r="AX109" s="62">
        <v>17464</v>
      </c>
      <c r="AY109" s="62">
        <v>12992</v>
      </c>
      <c r="AZ109" s="62">
        <v>10686</v>
      </c>
      <c r="BA109" s="62">
        <v>7512</v>
      </c>
      <c r="BB109" s="62">
        <v>6688</v>
      </c>
      <c r="BC109" s="62">
        <v>4413</v>
      </c>
      <c r="BD109" s="62">
        <v>3251</v>
      </c>
      <c r="BE109" s="62">
        <v>2034</v>
      </c>
    </row>
    <row r="110" spans="1:57" x14ac:dyDescent="0.25">
      <c r="A110" s="61" t="s">
        <v>107</v>
      </c>
      <c r="B110" s="61" t="s">
        <v>108</v>
      </c>
      <c r="C110" s="61" t="s">
        <v>1426</v>
      </c>
      <c r="D110" s="86">
        <v>237154</v>
      </c>
      <c r="E110" s="62">
        <v>247846</v>
      </c>
      <c r="F110" s="62">
        <v>485000</v>
      </c>
      <c r="G110" s="62">
        <v>28291</v>
      </c>
      <c r="H110" s="62">
        <v>30157</v>
      </c>
      <c r="I110" s="62">
        <v>30565</v>
      </c>
      <c r="J110" s="62">
        <v>28300</v>
      </c>
      <c r="K110" s="62">
        <v>20369</v>
      </c>
      <c r="L110" s="62">
        <v>17445</v>
      </c>
      <c r="M110" s="62">
        <v>15851</v>
      </c>
      <c r="N110" s="62">
        <v>15417</v>
      </c>
      <c r="O110" s="62">
        <v>12363</v>
      </c>
      <c r="P110" s="62">
        <v>10889</v>
      </c>
      <c r="Q110" s="62">
        <v>7633</v>
      </c>
      <c r="R110" s="62">
        <v>6750</v>
      </c>
      <c r="S110" s="62">
        <v>5076</v>
      </c>
      <c r="T110" s="62">
        <v>3645</v>
      </c>
      <c r="U110" s="62">
        <v>1931</v>
      </c>
      <c r="V110" s="62">
        <v>1673</v>
      </c>
      <c r="W110" s="62">
        <v>799</v>
      </c>
      <c r="X110" s="62">
        <v>29482</v>
      </c>
      <c r="Y110" s="62">
        <v>31974</v>
      </c>
      <c r="Z110" s="62">
        <v>32491</v>
      </c>
      <c r="AA110" s="62">
        <v>31496</v>
      </c>
      <c r="AB110" s="62">
        <v>24165</v>
      </c>
      <c r="AC110" s="62">
        <v>18084</v>
      </c>
      <c r="AD110" s="62">
        <v>15179</v>
      </c>
      <c r="AE110" s="62">
        <v>13626</v>
      </c>
      <c r="AF110" s="62">
        <v>12632</v>
      </c>
      <c r="AG110" s="62">
        <v>10582</v>
      </c>
      <c r="AH110" s="62">
        <v>8305</v>
      </c>
      <c r="AI110" s="62">
        <v>6346</v>
      </c>
      <c r="AJ110" s="62">
        <v>5007</v>
      </c>
      <c r="AK110" s="62">
        <v>3713</v>
      </c>
      <c r="AL110" s="62">
        <v>2423</v>
      </c>
      <c r="AM110" s="62">
        <v>1542</v>
      </c>
      <c r="AN110" s="62">
        <v>799</v>
      </c>
      <c r="AO110" s="62">
        <v>57773</v>
      </c>
      <c r="AP110" s="62">
        <v>62131</v>
      </c>
      <c r="AQ110" s="62">
        <v>63056</v>
      </c>
      <c r="AR110" s="62">
        <v>59796</v>
      </c>
      <c r="AS110" s="62">
        <v>44534</v>
      </c>
      <c r="AT110" s="62">
        <v>35529</v>
      </c>
      <c r="AU110" s="62">
        <v>31030</v>
      </c>
      <c r="AV110" s="62">
        <v>29043</v>
      </c>
      <c r="AW110" s="62">
        <v>24995</v>
      </c>
      <c r="AX110" s="62">
        <v>21471</v>
      </c>
      <c r="AY110" s="62">
        <v>15938</v>
      </c>
      <c r="AZ110" s="62">
        <v>13096</v>
      </c>
      <c r="BA110" s="62">
        <v>10083</v>
      </c>
      <c r="BB110" s="62">
        <v>7358</v>
      </c>
      <c r="BC110" s="62">
        <v>4354</v>
      </c>
      <c r="BD110" s="62">
        <v>3215</v>
      </c>
      <c r="BE110" s="62">
        <v>1598</v>
      </c>
    </row>
    <row r="111" spans="1:57" x14ac:dyDescent="0.25">
      <c r="A111"/>
      <c r="B111"/>
      <c r="C111"/>
      <c r="D111" s="87"/>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row>
    <row r="112" spans="1:57" x14ac:dyDescent="0.25">
      <c r="A112"/>
      <c r="B112"/>
      <c r="C112"/>
      <c r="D112" s="87"/>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row>
    <row r="113" spans="1:57" x14ac:dyDescent="0.25">
      <c r="A113"/>
      <c r="B113"/>
      <c r="C113"/>
      <c r="D113" s="87"/>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row>
    <row r="114" spans="1:57" x14ac:dyDescent="0.25">
      <c r="A114"/>
      <c r="B114"/>
      <c r="C114"/>
      <c r="D114" s="87"/>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row>
    <row r="115" spans="1:57" x14ac:dyDescent="0.25">
      <c r="A115"/>
      <c r="B115"/>
      <c r="C115"/>
      <c r="D115" s="87"/>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row>
    <row r="116" spans="1:57" x14ac:dyDescent="0.25">
      <c r="A116"/>
      <c r="B116"/>
      <c r="C116"/>
      <c r="D116" s="87"/>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row>
    <row r="117" spans="1:57" x14ac:dyDescent="0.25">
      <c r="A117"/>
      <c r="B117"/>
      <c r="C117"/>
      <c r="D117" s="8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row>
    <row r="118" spans="1:57" x14ac:dyDescent="0.25">
      <c r="A118"/>
      <c r="B118"/>
      <c r="C118"/>
      <c r="D118" s="87"/>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row>
    <row r="119" spans="1:57" x14ac:dyDescent="0.25">
      <c r="A119"/>
      <c r="B119"/>
      <c r="C119"/>
      <c r="D119" s="87"/>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row>
    <row r="120" spans="1:57" x14ac:dyDescent="0.25">
      <c r="A120"/>
      <c r="B120"/>
      <c r="C120"/>
      <c r="D120" s="87"/>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row>
    <row r="121" spans="1:57" x14ac:dyDescent="0.25">
      <c r="A121"/>
      <c r="B121"/>
      <c r="C121"/>
      <c r="D121" s="87"/>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row>
    <row r="122" spans="1:57" x14ac:dyDescent="0.25">
      <c r="A122"/>
      <c r="B122"/>
      <c r="C122"/>
      <c r="D122" s="87"/>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row>
    <row r="123" spans="1:57" x14ac:dyDescent="0.25">
      <c r="A123"/>
      <c r="B123"/>
      <c r="C123"/>
      <c r="D123" s="87"/>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row>
    <row r="124" spans="1:57" x14ac:dyDescent="0.25">
      <c r="A124"/>
      <c r="B124"/>
      <c r="C124"/>
      <c r="D124" s="87"/>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row>
    <row r="125" spans="1:57" x14ac:dyDescent="0.25">
      <c r="A125"/>
      <c r="B125"/>
      <c r="C125"/>
      <c r="D125" s="87"/>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row>
    <row r="126" spans="1:57" x14ac:dyDescent="0.25">
      <c r="A126"/>
      <c r="B126"/>
      <c r="C126"/>
      <c r="D126" s="87"/>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row>
    <row r="127" spans="1:57" x14ac:dyDescent="0.25">
      <c r="A127"/>
      <c r="B127"/>
      <c r="C127"/>
      <c r="D127" s="8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row>
    <row r="128" spans="1:57" x14ac:dyDescent="0.25">
      <c r="A128"/>
      <c r="B128"/>
      <c r="C128"/>
      <c r="D128" s="87"/>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row>
    <row r="129" spans="1:57" x14ac:dyDescent="0.25">
      <c r="A129"/>
      <c r="B129"/>
      <c r="C129"/>
      <c r="D129" s="87"/>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row>
    <row r="130" spans="1:57" x14ac:dyDescent="0.25">
      <c r="A130"/>
      <c r="B130"/>
      <c r="C130"/>
      <c r="D130" s="87"/>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row>
    <row r="131" spans="1:57" x14ac:dyDescent="0.25">
      <c r="A131"/>
      <c r="B131"/>
      <c r="C131"/>
      <c r="D131" s="87"/>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row>
    <row r="132" spans="1:57" x14ac:dyDescent="0.25">
      <c r="A132"/>
      <c r="B132"/>
      <c r="C132"/>
      <c r="D132" s="87"/>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row>
    <row r="133" spans="1:57" x14ac:dyDescent="0.25">
      <c r="A133"/>
      <c r="B133"/>
      <c r="C133"/>
      <c r="D133" s="87"/>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row>
    <row r="134" spans="1:57" x14ac:dyDescent="0.25">
      <c r="A134"/>
      <c r="B134"/>
      <c r="C134"/>
      <c r="D134" s="87"/>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row>
    <row r="135" spans="1:57" x14ac:dyDescent="0.25">
      <c r="A135"/>
      <c r="B135"/>
      <c r="C135"/>
      <c r="D135" s="87"/>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row>
    <row r="136" spans="1:57" x14ac:dyDescent="0.25">
      <c r="A136"/>
      <c r="B136"/>
      <c r="C136"/>
      <c r="D136" s="87"/>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row>
    <row r="137" spans="1:57" x14ac:dyDescent="0.25">
      <c r="A137"/>
      <c r="B137"/>
      <c r="C137"/>
      <c r="D137" s="8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row>
    <row r="138" spans="1:57" x14ac:dyDescent="0.25">
      <c r="A138"/>
      <c r="B138"/>
      <c r="C138"/>
      <c r="D138" s="87"/>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row>
    <row r="139" spans="1:57" x14ac:dyDescent="0.25">
      <c r="A139"/>
      <c r="B139"/>
      <c r="C139"/>
      <c r="D139" s="87"/>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row>
    <row r="140" spans="1:57" x14ac:dyDescent="0.25">
      <c r="A140"/>
      <c r="B140"/>
      <c r="C140"/>
      <c r="D140" s="87"/>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row>
    <row r="141" spans="1:57" x14ac:dyDescent="0.25">
      <c r="A141"/>
      <c r="B141"/>
      <c r="C141"/>
      <c r="D141" s="87"/>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row>
    <row r="142" spans="1:57" x14ac:dyDescent="0.25">
      <c r="A142"/>
      <c r="B142"/>
      <c r="C142"/>
      <c r="D142" s="87"/>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row>
    <row r="143" spans="1:57" x14ac:dyDescent="0.25">
      <c r="A143"/>
      <c r="B143"/>
      <c r="C143"/>
      <c r="D143" s="87"/>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row>
    <row r="144" spans="1:57" x14ac:dyDescent="0.25">
      <c r="A144"/>
      <c r="B144"/>
      <c r="C144"/>
      <c r="D144" s="87"/>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row>
    <row r="145" spans="1:57" x14ac:dyDescent="0.25">
      <c r="A145"/>
      <c r="B145"/>
      <c r="C145"/>
      <c r="D145" s="87"/>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row>
    <row r="146" spans="1:57" x14ac:dyDescent="0.25">
      <c r="A146"/>
      <c r="B146"/>
      <c r="C146"/>
      <c r="D146" s="87"/>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row>
    <row r="147" spans="1:57" x14ac:dyDescent="0.25">
      <c r="A147"/>
      <c r="B147"/>
      <c r="C147"/>
      <c r="D147" s="8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row>
    <row r="148" spans="1:57" x14ac:dyDescent="0.25">
      <c r="A148"/>
      <c r="B148"/>
      <c r="C148"/>
      <c r="D148" s="87"/>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row>
    <row r="149" spans="1:57" x14ac:dyDescent="0.25">
      <c r="A149"/>
      <c r="B149"/>
      <c r="C149"/>
      <c r="D149" s="87"/>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row>
    <row r="150" spans="1:57" x14ac:dyDescent="0.25">
      <c r="A150"/>
      <c r="B150"/>
      <c r="C150"/>
      <c r="D150" s="87"/>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row>
    <row r="151" spans="1:57" x14ac:dyDescent="0.25">
      <c r="A151"/>
      <c r="B151"/>
      <c r="C151"/>
      <c r="D151" s="87"/>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row>
    <row r="152" spans="1:57" x14ac:dyDescent="0.25">
      <c r="A152"/>
      <c r="B152"/>
      <c r="C152"/>
      <c r="D152" s="87"/>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row>
    <row r="153" spans="1:57" x14ac:dyDescent="0.25">
      <c r="A153"/>
      <c r="B153"/>
      <c r="C153"/>
      <c r="D153" s="87"/>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row>
    <row r="154" spans="1:57" x14ac:dyDescent="0.25">
      <c r="A154"/>
      <c r="B154"/>
      <c r="C154"/>
      <c r="D154" s="87"/>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row>
    <row r="155" spans="1:57" x14ac:dyDescent="0.25">
      <c r="A155"/>
      <c r="B155"/>
      <c r="C155"/>
      <c r="D155" s="87"/>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row>
    <row r="156" spans="1:57" x14ac:dyDescent="0.25">
      <c r="A156"/>
      <c r="B156"/>
      <c r="C156"/>
      <c r="D156" s="87"/>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row>
    <row r="157" spans="1:57" x14ac:dyDescent="0.25">
      <c r="A157"/>
      <c r="B157"/>
      <c r="C157"/>
      <c r="D157" s="8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row>
    <row r="158" spans="1:57" x14ac:dyDescent="0.25">
      <c r="A158"/>
      <c r="B158"/>
      <c r="C158"/>
      <c r="D158" s="87"/>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row>
    <row r="159" spans="1:57" x14ac:dyDescent="0.25">
      <c r="A159"/>
      <c r="B159"/>
      <c r="C159"/>
      <c r="D159" s="87"/>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row>
    <row r="160" spans="1:57" x14ac:dyDescent="0.25">
      <c r="A160"/>
      <c r="B160"/>
      <c r="C160"/>
      <c r="D160" s="87"/>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row>
    <row r="161" spans="1:57" x14ac:dyDescent="0.25">
      <c r="A161"/>
      <c r="B161"/>
      <c r="C161"/>
      <c r="D161" s="87"/>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row>
    <row r="162" spans="1:57" x14ac:dyDescent="0.25">
      <c r="A162"/>
      <c r="B162"/>
      <c r="C162"/>
      <c r="D162" s="87"/>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row>
    <row r="163" spans="1:57" x14ac:dyDescent="0.25">
      <c r="A163"/>
      <c r="B163"/>
      <c r="C163"/>
      <c r="D163" s="87"/>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row>
    <row r="164" spans="1:57" x14ac:dyDescent="0.25">
      <c r="A164"/>
      <c r="B164"/>
      <c r="C164"/>
      <c r="D164" s="87"/>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row>
    <row r="165" spans="1:57" x14ac:dyDescent="0.25">
      <c r="A165"/>
      <c r="B165"/>
      <c r="C165"/>
      <c r="D165" s="87"/>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row>
    <row r="166" spans="1:57" x14ac:dyDescent="0.25">
      <c r="A166"/>
      <c r="B166"/>
      <c r="C166"/>
      <c r="D166" s="87"/>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row>
    <row r="167" spans="1:57" x14ac:dyDescent="0.25">
      <c r="A167"/>
      <c r="B167"/>
      <c r="C167"/>
      <c r="D167" s="8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row>
    <row r="168" spans="1:57" x14ac:dyDescent="0.25">
      <c r="A168"/>
      <c r="B168"/>
      <c r="C168"/>
      <c r="D168" s="87"/>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row>
    <row r="169" spans="1:57" x14ac:dyDescent="0.25">
      <c r="A169"/>
      <c r="B169"/>
      <c r="C169"/>
      <c r="D169" s="87"/>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row>
    <row r="170" spans="1:57" x14ac:dyDescent="0.25">
      <c r="A170"/>
      <c r="B170"/>
      <c r="C170"/>
      <c r="D170" s="87"/>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row>
    <row r="171" spans="1:57" x14ac:dyDescent="0.25">
      <c r="A171"/>
      <c r="B171"/>
      <c r="C171"/>
      <c r="D171" s="87"/>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row>
    <row r="172" spans="1:57" x14ac:dyDescent="0.25">
      <c r="A172"/>
      <c r="B172"/>
      <c r="C172"/>
      <c r="D172" s="87"/>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row>
    <row r="173" spans="1:57" x14ac:dyDescent="0.25">
      <c r="A173"/>
      <c r="B173"/>
      <c r="C173"/>
      <c r="D173" s="87"/>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row>
    <row r="174" spans="1:57" x14ac:dyDescent="0.25">
      <c r="A174"/>
      <c r="B174"/>
      <c r="C174"/>
      <c r="D174" s="87"/>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row>
    <row r="175" spans="1:57" x14ac:dyDescent="0.25">
      <c r="A175"/>
      <c r="B175"/>
      <c r="C175"/>
      <c r="D175" s="87"/>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row>
    <row r="176" spans="1:57" x14ac:dyDescent="0.25">
      <c r="A176"/>
      <c r="B176"/>
      <c r="C176"/>
      <c r="D176" s="87"/>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row>
    <row r="177" spans="1:57" x14ac:dyDescent="0.25">
      <c r="A177"/>
      <c r="B177"/>
      <c r="C177"/>
      <c r="D177" s="8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row>
    <row r="178" spans="1:57" x14ac:dyDescent="0.25">
      <c r="A178"/>
      <c r="B178"/>
      <c r="C178"/>
      <c r="D178" s="87"/>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row>
    <row r="179" spans="1:57" x14ac:dyDescent="0.25">
      <c r="A179"/>
      <c r="B179"/>
      <c r="C179"/>
      <c r="D179" s="87"/>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row>
    <row r="180" spans="1:57" x14ac:dyDescent="0.25">
      <c r="A180"/>
      <c r="B180"/>
      <c r="C180"/>
      <c r="D180" s="87"/>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row>
    <row r="181" spans="1:57" x14ac:dyDescent="0.25">
      <c r="A181"/>
      <c r="B181"/>
      <c r="C181"/>
      <c r="D181" s="87"/>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row>
    <row r="182" spans="1:57" x14ac:dyDescent="0.25">
      <c r="A182"/>
      <c r="B182"/>
      <c r="C182"/>
      <c r="D182" s="87"/>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row>
    <row r="183" spans="1:57" x14ac:dyDescent="0.25">
      <c r="A183"/>
      <c r="B183"/>
      <c r="C183"/>
      <c r="D183" s="87"/>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row>
    <row r="184" spans="1:57" x14ac:dyDescent="0.25">
      <c r="A184"/>
      <c r="B184"/>
      <c r="C184"/>
      <c r="D184" s="87"/>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row>
    <row r="185" spans="1:57" x14ac:dyDescent="0.25">
      <c r="A185"/>
      <c r="B185"/>
      <c r="C185"/>
      <c r="D185" s="87"/>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row>
    <row r="186" spans="1:57" x14ac:dyDescent="0.25">
      <c r="A186"/>
      <c r="B186"/>
      <c r="C186"/>
      <c r="D186" s="87"/>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row>
    <row r="187" spans="1:57" x14ac:dyDescent="0.25">
      <c r="A187"/>
      <c r="B187"/>
      <c r="C187"/>
      <c r="D187" s="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row>
    <row r="188" spans="1:57" x14ac:dyDescent="0.25">
      <c r="A188"/>
      <c r="B188"/>
      <c r="C188"/>
      <c r="D188" s="87"/>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row>
    <row r="189" spans="1:57" x14ac:dyDescent="0.25">
      <c r="A189"/>
      <c r="B189"/>
      <c r="C189"/>
      <c r="D189" s="87"/>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row>
    <row r="190" spans="1:57" x14ac:dyDescent="0.25">
      <c r="A190"/>
      <c r="B190"/>
      <c r="C190"/>
      <c r="D190" s="87"/>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row>
    <row r="191" spans="1:57" x14ac:dyDescent="0.25">
      <c r="A191"/>
      <c r="B191"/>
      <c r="C191"/>
      <c r="D191" s="87"/>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row>
    <row r="192" spans="1:57" x14ac:dyDescent="0.25">
      <c r="A192"/>
      <c r="B192"/>
      <c r="C192"/>
      <c r="D192" s="87"/>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row>
    <row r="193" spans="1:57" x14ac:dyDescent="0.25">
      <c r="A193"/>
      <c r="B193"/>
      <c r="C193"/>
      <c r="D193" s="87"/>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row>
    <row r="194" spans="1:57" x14ac:dyDescent="0.25">
      <c r="A194"/>
      <c r="B194"/>
      <c r="C194"/>
      <c r="D194" s="87"/>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row>
    <row r="195" spans="1:57" x14ac:dyDescent="0.25">
      <c r="A195"/>
      <c r="B195"/>
      <c r="C195"/>
      <c r="D195" s="87"/>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row>
    <row r="196" spans="1:57" x14ac:dyDescent="0.25">
      <c r="A196"/>
      <c r="B196"/>
      <c r="C196"/>
      <c r="D196" s="87"/>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row>
    <row r="197" spans="1:57" x14ac:dyDescent="0.25">
      <c r="A197"/>
      <c r="B197"/>
      <c r="C197"/>
      <c r="D197" s="8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row>
    <row r="198" spans="1:57" x14ac:dyDescent="0.25">
      <c r="A198"/>
      <c r="B198"/>
      <c r="C198"/>
      <c r="D198" s="87"/>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row>
    <row r="199" spans="1:57" x14ac:dyDescent="0.25">
      <c r="A199"/>
      <c r="B199"/>
      <c r="C199"/>
      <c r="D199" s="87"/>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row>
    <row r="200" spans="1:57" x14ac:dyDescent="0.25">
      <c r="A200"/>
      <c r="B200"/>
      <c r="C200"/>
      <c r="D200" s="87"/>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row>
    <row r="201" spans="1:57" x14ac:dyDescent="0.25">
      <c r="A201"/>
      <c r="B201"/>
      <c r="C201"/>
      <c r="D201" s="87"/>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row>
    <row r="202" spans="1:57" x14ac:dyDescent="0.25">
      <c r="A202"/>
      <c r="B202"/>
      <c r="C202"/>
      <c r="D202" s="87"/>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row>
    <row r="203" spans="1:57" x14ac:dyDescent="0.25">
      <c r="A203"/>
      <c r="B203"/>
      <c r="C203"/>
      <c r="D203" s="87"/>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row>
    <row r="204" spans="1:57" x14ac:dyDescent="0.25">
      <c r="A204"/>
      <c r="B204"/>
      <c r="C204"/>
      <c r="D204" s="87"/>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row>
    <row r="205" spans="1:57" x14ac:dyDescent="0.25">
      <c r="A205"/>
      <c r="B205"/>
      <c r="C205"/>
      <c r="D205" s="87"/>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row>
    <row r="206" spans="1:57" x14ac:dyDescent="0.25">
      <c r="A206"/>
      <c r="B206"/>
      <c r="C206"/>
      <c r="D206" s="87"/>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row>
    <row r="207" spans="1:57" x14ac:dyDescent="0.25">
      <c r="A207"/>
      <c r="B207"/>
      <c r="C207"/>
      <c r="D207" s="8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row>
    <row r="208" spans="1:57" x14ac:dyDescent="0.25">
      <c r="A208"/>
      <c r="B208"/>
      <c r="C208"/>
      <c r="D208" s="87"/>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row>
    <row r="209" spans="1:57" x14ac:dyDescent="0.25">
      <c r="A209"/>
      <c r="B209"/>
      <c r="C209"/>
      <c r="D209" s="87"/>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row>
    <row r="210" spans="1:57" x14ac:dyDescent="0.25">
      <c r="A210"/>
      <c r="B210"/>
      <c r="C210"/>
      <c r="D210" s="87"/>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row>
    <row r="211" spans="1:57" x14ac:dyDescent="0.25">
      <c r="A211"/>
      <c r="B211"/>
      <c r="C211"/>
      <c r="D211" s="87"/>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row>
    <row r="212" spans="1:57" x14ac:dyDescent="0.25">
      <c r="A212"/>
      <c r="B212"/>
      <c r="C212"/>
      <c r="D212" s="87"/>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row>
    <row r="213" spans="1:57" x14ac:dyDescent="0.25">
      <c r="A213"/>
      <c r="B213"/>
      <c r="C213"/>
      <c r="D213" s="87"/>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row>
    <row r="214" spans="1:57" x14ac:dyDescent="0.25">
      <c r="A214"/>
      <c r="B214"/>
      <c r="C214"/>
      <c r="D214" s="87"/>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row>
    <row r="215" spans="1:57" x14ac:dyDescent="0.25">
      <c r="A215"/>
      <c r="B215"/>
      <c r="C215"/>
      <c r="D215" s="87"/>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row>
    <row r="216" spans="1:57" x14ac:dyDescent="0.25">
      <c r="A216"/>
      <c r="B216"/>
      <c r="C216"/>
      <c r="D216" s="87"/>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row>
    <row r="217" spans="1:57" x14ac:dyDescent="0.25">
      <c r="A217"/>
      <c r="B217"/>
      <c r="C217"/>
      <c r="D217" s="8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row>
    <row r="218" spans="1:57" x14ac:dyDescent="0.25">
      <c r="A218"/>
      <c r="B218"/>
      <c r="C218"/>
      <c r="D218" s="87"/>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row>
    <row r="219" spans="1:57" x14ac:dyDescent="0.25">
      <c r="A219"/>
      <c r="B219"/>
      <c r="C219"/>
      <c r="D219" s="87"/>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row>
    <row r="220" spans="1:57" x14ac:dyDescent="0.25">
      <c r="A220"/>
      <c r="B220"/>
      <c r="C220"/>
      <c r="D220" s="87"/>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row>
    <row r="221" spans="1:57" s="66" customFormat="1" x14ac:dyDescent="0.25">
      <c r="A221"/>
      <c r="B221"/>
      <c r="C221"/>
      <c r="D221" s="87"/>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row>
    <row r="222" spans="1:57" x14ac:dyDescent="0.25">
      <c r="A222"/>
      <c r="B222"/>
      <c r="C222"/>
      <c r="D222" s="87"/>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row>
    <row r="223" spans="1:57" x14ac:dyDescent="0.25">
      <c r="A223"/>
      <c r="B223"/>
      <c r="C223"/>
      <c r="D223" s="87"/>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row>
    <row r="224" spans="1:57" x14ac:dyDescent="0.25">
      <c r="A224"/>
      <c r="B224"/>
      <c r="C224"/>
      <c r="D224" s="87"/>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row>
    <row r="225" spans="1:57" x14ac:dyDescent="0.25">
      <c r="A225"/>
      <c r="B225"/>
      <c r="C225"/>
      <c r="D225" s="87"/>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row>
    <row r="226" spans="1:57" x14ac:dyDescent="0.25">
      <c r="A226"/>
      <c r="B226"/>
      <c r="C226"/>
      <c r="D226" s="87"/>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row>
    <row r="227" spans="1:57" x14ac:dyDescent="0.25">
      <c r="A227"/>
      <c r="B227"/>
      <c r="C227"/>
      <c r="D227" s="8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row>
    <row r="228" spans="1:57" x14ac:dyDescent="0.25">
      <c r="A228"/>
      <c r="B228"/>
      <c r="C228"/>
      <c r="D228" s="87"/>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row>
    <row r="229" spans="1:57" x14ac:dyDescent="0.25">
      <c r="A229"/>
      <c r="B229"/>
      <c r="C229"/>
      <c r="D229" s="87"/>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row>
    <row r="230" spans="1:57" x14ac:dyDescent="0.25">
      <c r="A230"/>
      <c r="B230"/>
      <c r="C230"/>
      <c r="D230" s="87"/>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row>
    <row r="231" spans="1:57" x14ac:dyDescent="0.25">
      <c r="A231"/>
      <c r="B231"/>
      <c r="C231"/>
      <c r="D231" s="87"/>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row>
    <row r="232" spans="1:57" x14ac:dyDescent="0.25">
      <c r="A232"/>
      <c r="B232"/>
      <c r="C232"/>
      <c r="D232" s="87"/>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row>
    <row r="233" spans="1:57" x14ac:dyDescent="0.25">
      <c r="A233"/>
      <c r="B233"/>
      <c r="C233"/>
      <c r="D233" s="87"/>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row>
    <row r="234" spans="1:57" x14ac:dyDescent="0.25">
      <c r="A234"/>
      <c r="B234"/>
      <c r="C234"/>
      <c r="D234" s="87"/>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row>
    <row r="235" spans="1:57" x14ac:dyDescent="0.25">
      <c r="A235"/>
      <c r="B235"/>
      <c r="C235"/>
      <c r="D235" s="87"/>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row>
    <row r="236" spans="1:57" x14ac:dyDescent="0.25">
      <c r="A236"/>
      <c r="B236"/>
      <c r="C236"/>
      <c r="D236" s="87"/>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row>
    <row r="237" spans="1:57" x14ac:dyDescent="0.25">
      <c r="A237"/>
      <c r="B237"/>
      <c r="C237"/>
      <c r="D237" s="8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row>
    <row r="238" spans="1:57" x14ac:dyDescent="0.25">
      <c r="A238"/>
      <c r="B238"/>
      <c r="C238"/>
      <c r="D238" s="87"/>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row>
    <row r="239" spans="1:57" x14ac:dyDescent="0.25">
      <c r="A239"/>
      <c r="B239"/>
      <c r="C239"/>
      <c r="D239" s="87"/>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row>
    <row r="240" spans="1:57" x14ac:dyDescent="0.25">
      <c r="A240"/>
      <c r="B240"/>
      <c r="C240"/>
      <c r="D240" s="87"/>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row>
    <row r="241" spans="1:57" x14ac:dyDescent="0.25">
      <c r="A241"/>
      <c r="B241"/>
      <c r="C241"/>
      <c r="D241" s="87"/>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row>
    <row r="242" spans="1:57" x14ac:dyDescent="0.25">
      <c r="A242"/>
      <c r="B242"/>
      <c r="C242"/>
      <c r="D242" s="87"/>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row>
    <row r="243" spans="1:57" x14ac:dyDescent="0.25">
      <c r="A243"/>
      <c r="B243"/>
      <c r="C243"/>
      <c r="D243" s="87"/>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row>
    <row r="244" spans="1:57" x14ac:dyDescent="0.25">
      <c r="A244"/>
      <c r="B244"/>
      <c r="C244"/>
      <c r="D244" s="87"/>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row>
    <row r="245" spans="1:57" x14ac:dyDescent="0.25">
      <c r="A245"/>
      <c r="B245"/>
      <c r="C245"/>
      <c r="D245" s="87"/>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row>
    <row r="246" spans="1:57" x14ac:dyDescent="0.25">
      <c r="A246"/>
      <c r="B246"/>
      <c r="C246"/>
      <c r="D246" s="87"/>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row>
    <row r="247" spans="1:57" x14ac:dyDescent="0.25">
      <c r="A247"/>
      <c r="B247"/>
      <c r="C247"/>
      <c r="D247" s="8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row>
    <row r="248" spans="1:57" x14ac:dyDescent="0.25">
      <c r="A248"/>
      <c r="B248"/>
      <c r="C248"/>
      <c r="D248" s="87"/>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row>
    <row r="249" spans="1:57" x14ac:dyDescent="0.25">
      <c r="A249"/>
      <c r="B249"/>
      <c r="C249"/>
      <c r="D249" s="87"/>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row>
    <row r="250" spans="1:57" x14ac:dyDescent="0.25">
      <c r="A250"/>
      <c r="B250"/>
      <c r="C250"/>
      <c r="D250" s="87"/>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row>
    <row r="251" spans="1:57" x14ac:dyDescent="0.25">
      <c r="A251"/>
      <c r="B251"/>
      <c r="C251"/>
      <c r="D251" s="87"/>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row>
    <row r="252" spans="1:57" x14ac:dyDescent="0.25">
      <c r="A252"/>
      <c r="B252"/>
      <c r="C252"/>
      <c r="D252" s="87"/>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row>
    <row r="253" spans="1:57" x14ac:dyDescent="0.25">
      <c r="A253"/>
      <c r="B253"/>
      <c r="C253"/>
      <c r="D253" s="87"/>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row>
    <row r="254" spans="1:57" x14ac:dyDescent="0.25">
      <c r="A254"/>
      <c r="B254"/>
      <c r="C254"/>
      <c r="D254" s="87"/>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row>
    <row r="255" spans="1:57" x14ac:dyDescent="0.25">
      <c r="A255"/>
      <c r="B255"/>
      <c r="C255"/>
      <c r="D255" s="87"/>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row>
    <row r="256" spans="1:57" x14ac:dyDescent="0.25">
      <c r="A256"/>
      <c r="B256"/>
      <c r="C256"/>
      <c r="D256" s="87"/>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row>
    <row r="257" spans="1:57" x14ac:dyDescent="0.25">
      <c r="A257"/>
      <c r="B257"/>
      <c r="C257"/>
      <c r="D257" s="8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row>
    <row r="258" spans="1:57" x14ac:dyDescent="0.25">
      <c r="A258"/>
      <c r="B258"/>
      <c r="C258"/>
      <c r="D258" s="87"/>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row>
    <row r="259" spans="1:57" x14ac:dyDescent="0.25">
      <c r="A259"/>
      <c r="B259"/>
      <c r="C259"/>
      <c r="D259" s="87"/>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row>
    <row r="260" spans="1:57" x14ac:dyDescent="0.25">
      <c r="A260"/>
      <c r="B260"/>
      <c r="C260"/>
      <c r="D260" s="87"/>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row>
    <row r="261" spans="1:57" x14ac:dyDescent="0.25">
      <c r="A261"/>
      <c r="B261"/>
      <c r="C261"/>
      <c r="D261" s="87"/>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row>
    <row r="262" spans="1:57" x14ac:dyDescent="0.25">
      <c r="A262"/>
      <c r="B262"/>
      <c r="C262"/>
      <c r="D262" s="87"/>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row>
    <row r="263" spans="1:57" x14ac:dyDescent="0.25">
      <c r="A263"/>
      <c r="B263"/>
      <c r="C263"/>
      <c r="D263" s="87"/>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row>
    <row r="264" spans="1:57" x14ac:dyDescent="0.25">
      <c r="A264"/>
      <c r="B264"/>
      <c r="C264"/>
      <c r="D264" s="87"/>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row>
    <row r="265" spans="1:57" x14ac:dyDescent="0.25">
      <c r="A265"/>
      <c r="B265"/>
      <c r="C265"/>
      <c r="D265" s="87"/>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row>
    <row r="266" spans="1:57" x14ac:dyDescent="0.25">
      <c r="A266"/>
      <c r="B266"/>
      <c r="C266"/>
      <c r="D266" s="87"/>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row>
    <row r="267" spans="1:57" x14ac:dyDescent="0.25">
      <c r="A267"/>
      <c r="B267"/>
      <c r="C267"/>
      <c r="D267" s="8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row>
    <row r="268" spans="1:57" x14ac:dyDescent="0.25">
      <c r="A268"/>
      <c r="B268"/>
      <c r="C268"/>
      <c r="D268" s="87"/>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row>
    <row r="269" spans="1:57" x14ac:dyDescent="0.25">
      <c r="A269"/>
      <c r="B269"/>
      <c r="C269"/>
      <c r="D269" s="87"/>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row>
    <row r="270" spans="1:57" x14ac:dyDescent="0.25">
      <c r="A270"/>
      <c r="B270"/>
      <c r="C270"/>
      <c r="D270" s="87"/>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row>
    <row r="271" spans="1:57" x14ac:dyDescent="0.25">
      <c r="A271"/>
      <c r="B271"/>
      <c r="C271"/>
      <c r="D271" s="87"/>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row>
    <row r="272" spans="1:57" x14ac:dyDescent="0.25">
      <c r="A272"/>
      <c r="B272"/>
      <c r="C272"/>
      <c r="D272" s="87"/>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row>
    <row r="273" spans="1:57" x14ac:dyDescent="0.25">
      <c r="A273"/>
      <c r="B273"/>
      <c r="C273"/>
      <c r="D273" s="87"/>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row>
    <row r="274" spans="1:57" x14ac:dyDescent="0.25">
      <c r="A274"/>
      <c r="B274"/>
      <c r="C274"/>
      <c r="D274" s="87"/>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row>
    <row r="275" spans="1:57" x14ac:dyDescent="0.25">
      <c r="A275"/>
      <c r="B275"/>
      <c r="C275"/>
      <c r="D275" s="87"/>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row>
    <row r="276" spans="1:57" x14ac:dyDescent="0.25">
      <c r="A276"/>
      <c r="B276"/>
      <c r="C276"/>
      <c r="D276" s="87"/>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row>
    <row r="277" spans="1:57" x14ac:dyDescent="0.25">
      <c r="A277"/>
      <c r="B277"/>
      <c r="C277"/>
      <c r="D277" s="8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row>
    <row r="278" spans="1:57" x14ac:dyDescent="0.25">
      <c r="A278"/>
      <c r="B278"/>
      <c r="C278"/>
      <c r="D278" s="87"/>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row>
    <row r="279" spans="1:57" x14ac:dyDescent="0.25">
      <c r="A279"/>
      <c r="B279"/>
      <c r="C279"/>
      <c r="D279" s="87"/>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row>
    <row r="280" spans="1:57" x14ac:dyDescent="0.25">
      <c r="A280"/>
      <c r="B280"/>
      <c r="C280"/>
      <c r="D280" s="87"/>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row>
    <row r="281" spans="1:57" x14ac:dyDescent="0.25">
      <c r="A281"/>
      <c r="B281"/>
      <c r="C281"/>
      <c r="D281" s="87"/>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row>
    <row r="282" spans="1:57" x14ac:dyDescent="0.25">
      <c r="A282"/>
      <c r="B282"/>
      <c r="C282"/>
      <c r="D282" s="87"/>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row>
    <row r="283" spans="1:57" x14ac:dyDescent="0.25">
      <c r="A283"/>
      <c r="B283"/>
      <c r="C283"/>
      <c r="D283" s="87"/>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row>
    <row r="284" spans="1:57" x14ac:dyDescent="0.25">
      <c r="A284"/>
      <c r="B284"/>
      <c r="C284"/>
      <c r="D284" s="87"/>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row>
    <row r="285" spans="1:57" x14ac:dyDescent="0.25">
      <c r="A285"/>
      <c r="B285"/>
      <c r="C285"/>
      <c r="D285" s="87"/>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row>
    <row r="286" spans="1:57" x14ac:dyDescent="0.25">
      <c r="A286"/>
      <c r="B286"/>
      <c r="C286"/>
      <c r="D286" s="87"/>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row>
    <row r="287" spans="1:57" x14ac:dyDescent="0.25">
      <c r="A287"/>
      <c r="B287"/>
      <c r="C287"/>
      <c r="D287" s="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row>
    <row r="288" spans="1:57" x14ac:dyDescent="0.25">
      <c r="A288"/>
      <c r="B288"/>
      <c r="C288"/>
      <c r="D288" s="87"/>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row>
    <row r="289" spans="1:57" x14ac:dyDescent="0.25">
      <c r="A289"/>
      <c r="B289"/>
      <c r="C289"/>
      <c r="D289" s="87"/>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row>
    <row r="290" spans="1:57" x14ac:dyDescent="0.25">
      <c r="A290"/>
      <c r="B290"/>
      <c r="C290"/>
      <c r="D290" s="87"/>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row>
    <row r="291" spans="1:57" x14ac:dyDescent="0.25">
      <c r="A291"/>
      <c r="B291"/>
      <c r="C291"/>
      <c r="D291" s="87"/>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row>
    <row r="292" spans="1:57" x14ac:dyDescent="0.25">
      <c r="A292"/>
      <c r="B292"/>
      <c r="C292"/>
      <c r="D292" s="87"/>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row>
    <row r="293" spans="1:57" x14ac:dyDescent="0.25">
      <c r="A293"/>
      <c r="B293"/>
      <c r="C293"/>
      <c r="D293" s="87"/>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row>
    <row r="294" spans="1:57" x14ac:dyDescent="0.25">
      <c r="A294"/>
      <c r="B294"/>
      <c r="C294"/>
      <c r="D294" s="87"/>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row>
    <row r="295" spans="1:57" x14ac:dyDescent="0.25">
      <c r="A295"/>
      <c r="B295"/>
      <c r="C295"/>
      <c r="D295" s="87"/>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row>
    <row r="296" spans="1:57" x14ac:dyDescent="0.25">
      <c r="A296"/>
      <c r="B296"/>
      <c r="C296"/>
      <c r="D296" s="87"/>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row>
    <row r="297" spans="1:57" x14ac:dyDescent="0.25">
      <c r="A297"/>
      <c r="B297"/>
      <c r="C297"/>
      <c r="D297" s="8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row>
    <row r="298" spans="1:57" x14ac:dyDescent="0.25">
      <c r="A298"/>
      <c r="B298"/>
      <c r="C298"/>
      <c r="D298" s="87"/>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row>
    <row r="299" spans="1:57" x14ac:dyDescent="0.25">
      <c r="A299"/>
      <c r="B299"/>
      <c r="C299"/>
      <c r="D299" s="87"/>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row>
    <row r="300" spans="1:57" x14ac:dyDescent="0.25">
      <c r="A300"/>
      <c r="B300"/>
      <c r="C300"/>
      <c r="D300" s="87"/>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row>
    <row r="301" spans="1:57" x14ac:dyDescent="0.25">
      <c r="A301"/>
      <c r="B301"/>
      <c r="C301"/>
      <c r="D301" s="87"/>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row>
    <row r="302" spans="1:57" x14ac:dyDescent="0.25">
      <c r="A302"/>
      <c r="B302"/>
      <c r="C302"/>
      <c r="D302" s="87"/>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row>
    <row r="303" spans="1:57" x14ac:dyDescent="0.25">
      <c r="A303"/>
      <c r="B303"/>
      <c r="C303"/>
      <c r="D303" s="87"/>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row>
    <row r="304" spans="1:57" x14ac:dyDescent="0.25">
      <c r="A304"/>
      <c r="B304"/>
      <c r="C304"/>
      <c r="D304" s="87"/>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row>
    <row r="305" spans="1:57" x14ac:dyDescent="0.25">
      <c r="A305"/>
      <c r="B305"/>
      <c r="C305"/>
      <c r="D305" s="87"/>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row>
    <row r="306" spans="1:57" x14ac:dyDescent="0.25">
      <c r="A306"/>
      <c r="B306"/>
      <c r="C306"/>
      <c r="D306" s="87"/>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row>
    <row r="307" spans="1:57" x14ac:dyDescent="0.25">
      <c r="A307"/>
      <c r="B307"/>
      <c r="C307"/>
      <c r="D307" s="8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row>
    <row r="308" spans="1:57" x14ac:dyDescent="0.25">
      <c r="A308"/>
      <c r="B308"/>
      <c r="C308"/>
      <c r="D308" s="87"/>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row>
    <row r="309" spans="1:57" x14ac:dyDescent="0.25">
      <c r="A309"/>
      <c r="B309"/>
      <c r="C309"/>
      <c r="D309" s="87"/>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row>
    <row r="310" spans="1:57" x14ac:dyDescent="0.25">
      <c r="A310"/>
      <c r="B310"/>
      <c r="C310"/>
      <c r="D310" s="87"/>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row>
    <row r="311" spans="1:57" x14ac:dyDescent="0.25">
      <c r="A311"/>
      <c r="B311"/>
      <c r="C311"/>
      <c r="D311" s="87"/>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row>
    <row r="312" spans="1:57" x14ac:dyDescent="0.25">
      <c r="A312"/>
      <c r="B312"/>
      <c r="C312"/>
      <c r="D312" s="87"/>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row>
    <row r="313" spans="1:57" x14ac:dyDescent="0.25">
      <c r="A313"/>
      <c r="B313"/>
      <c r="C313"/>
      <c r="D313" s="87"/>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row>
    <row r="314" spans="1:57" x14ac:dyDescent="0.25">
      <c r="A314"/>
      <c r="B314"/>
      <c r="C314"/>
      <c r="D314" s="87"/>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row>
    <row r="315" spans="1:57" x14ac:dyDescent="0.25">
      <c r="A315"/>
      <c r="B315"/>
      <c r="C315"/>
      <c r="D315" s="87"/>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row>
    <row r="316" spans="1:57" x14ac:dyDescent="0.25">
      <c r="A316"/>
      <c r="B316"/>
      <c r="C316"/>
      <c r="D316" s="87"/>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row>
    <row r="317" spans="1:57" x14ac:dyDescent="0.25">
      <c r="A317"/>
      <c r="B317"/>
      <c r="C317"/>
      <c r="D317" s="8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row>
    <row r="318" spans="1:57" x14ac:dyDescent="0.25">
      <c r="A318"/>
      <c r="B318"/>
      <c r="C318"/>
      <c r="D318" s="87"/>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row>
    <row r="319" spans="1:57" x14ac:dyDescent="0.25">
      <c r="A319"/>
      <c r="B319"/>
      <c r="C319"/>
      <c r="D319" s="87"/>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row>
    <row r="320" spans="1:57" x14ac:dyDescent="0.25">
      <c r="A320"/>
      <c r="B320"/>
      <c r="C320"/>
      <c r="D320" s="87"/>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row>
    <row r="321" spans="1:57" x14ac:dyDescent="0.25">
      <c r="A321"/>
      <c r="B321"/>
      <c r="C321"/>
      <c r="D321" s="87"/>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row>
    <row r="322" spans="1:57" x14ac:dyDescent="0.25">
      <c r="A322"/>
      <c r="B322"/>
      <c r="C322"/>
      <c r="D322" s="87"/>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row>
    <row r="323" spans="1:57" x14ac:dyDescent="0.25">
      <c r="A323"/>
      <c r="B323"/>
      <c r="C323"/>
      <c r="D323" s="87"/>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row>
    <row r="324" spans="1:57" x14ac:dyDescent="0.25">
      <c r="A324"/>
      <c r="B324"/>
      <c r="C324"/>
      <c r="D324" s="87"/>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row>
    <row r="325" spans="1:57" x14ac:dyDescent="0.25">
      <c r="A325"/>
      <c r="B325"/>
      <c r="C325"/>
      <c r="D325" s="87"/>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row>
    <row r="326" spans="1:57" x14ac:dyDescent="0.25">
      <c r="A326"/>
      <c r="B326"/>
      <c r="C326"/>
      <c r="D326" s="87"/>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row>
    <row r="327" spans="1:57" x14ac:dyDescent="0.25">
      <c r="A327"/>
      <c r="B327"/>
      <c r="C327"/>
      <c r="D327" s="8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row>
    <row r="328" spans="1:57" x14ac:dyDescent="0.25">
      <c r="A328"/>
      <c r="B328"/>
      <c r="C328"/>
      <c r="D328" s="87"/>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row>
    <row r="329" spans="1:57" x14ac:dyDescent="0.25">
      <c r="A329"/>
      <c r="B329"/>
      <c r="C329"/>
      <c r="D329" s="87"/>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row>
    <row r="330" spans="1:57" x14ac:dyDescent="0.25">
      <c r="A330"/>
      <c r="B330"/>
      <c r="C330"/>
      <c r="D330" s="87"/>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row>
    <row r="331" spans="1:57" x14ac:dyDescent="0.25">
      <c r="A331"/>
      <c r="B331"/>
      <c r="C331"/>
      <c r="D331" s="87"/>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row>
    <row r="332" spans="1:57" x14ac:dyDescent="0.25">
      <c r="A332"/>
      <c r="B332"/>
      <c r="C332"/>
      <c r="D332" s="87"/>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row>
    <row r="333" spans="1:57" x14ac:dyDescent="0.25">
      <c r="A333"/>
      <c r="B333"/>
      <c r="C333"/>
      <c r="D333" s="87"/>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row>
    <row r="334" spans="1:57" x14ac:dyDescent="0.25">
      <c r="A334"/>
      <c r="B334"/>
      <c r="C334"/>
      <c r="D334" s="87"/>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row>
    <row r="335" spans="1:57" x14ac:dyDescent="0.25">
      <c r="A335"/>
      <c r="B335"/>
      <c r="C335"/>
      <c r="D335" s="87"/>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row>
    <row r="336" spans="1:57" x14ac:dyDescent="0.25">
      <c r="A336"/>
      <c r="B336"/>
      <c r="C336"/>
      <c r="D336" s="87"/>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row>
    <row r="337" spans="1:57" x14ac:dyDescent="0.25">
      <c r="A337"/>
      <c r="B337"/>
      <c r="C337"/>
      <c r="D337" s="8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row>
    <row r="338" spans="1:57" x14ac:dyDescent="0.25">
      <c r="A338"/>
      <c r="B338"/>
      <c r="C338"/>
      <c r="D338" s="87"/>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row>
    <row r="339" spans="1:57" x14ac:dyDescent="0.25">
      <c r="A339"/>
      <c r="B339"/>
      <c r="C339"/>
      <c r="D339" s="87"/>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row>
    <row r="340" spans="1:57" x14ac:dyDescent="0.25">
      <c r="A340"/>
      <c r="B340"/>
      <c r="C340"/>
      <c r="D340" s="87"/>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row>
    <row r="341" spans="1:57" x14ac:dyDescent="0.25">
      <c r="A341"/>
      <c r="B341"/>
      <c r="C341"/>
      <c r="D341" s="87"/>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row>
    <row r="342" spans="1:57" x14ac:dyDescent="0.25">
      <c r="A342"/>
      <c r="B342"/>
      <c r="C342"/>
      <c r="D342" s="87"/>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row>
    <row r="343" spans="1:57" x14ac:dyDescent="0.25">
      <c r="A343"/>
      <c r="B343"/>
      <c r="C343"/>
      <c r="D343" s="87"/>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row>
    <row r="344" spans="1:57" x14ac:dyDescent="0.25">
      <c r="A344"/>
      <c r="B344"/>
      <c r="C344"/>
      <c r="D344" s="87"/>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row>
    <row r="345" spans="1:57" x14ac:dyDescent="0.25">
      <c r="A345"/>
      <c r="B345"/>
      <c r="C345"/>
      <c r="D345" s="87"/>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row>
    <row r="346" spans="1:57" x14ac:dyDescent="0.25">
      <c r="A346"/>
      <c r="B346"/>
      <c r="C346"/>
      <c r="D346" s="87"/>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row>
    <row r="347" spans="1:57" x14ac:dyDescent="0.25">
      <c r="A347"/>
      <c r="B347"/>
      <c r="C347"/>
      <c r="D347" s="8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row>
    <row r="348" spans="1:57" x14ac:dyDescent="0.25">
      <c r="A348"/>
      <c r="B348"/>
      <c r="C348"/>
      <c r="D348" s="87"/>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row>
    <row r="349" spans="1:57" x14ac:dyDescent="0.25">
      <c r="A349"/>
      <c r="B349"/>
      <c r="C349"/>
      <c r="D349" s="87"/>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row>
    <row r="350" spans="1:57" x14ac:dyDescent="0.25">
      <c r="A350"/>
      <c r="B350"/>
      <c r="C350"/>
      <c r="D350" s="87"/>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row>
    <row r="351" spans="1:57" x14ac:dyDescent="0.25">
      <c r="A351"/>
      <c r="B351"/>
      <c r="C351"/>
      <c r="D351" s="87"/>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row>
    <row r="352" spans="1:57" x14ac:dyDescent="0.25">
      <c r="A352"/>
      <c r="B352"/>
      <c r="C352"/>
      <c r="D352" s="87"/>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row>
    <row r="353" spans="1:57" x14ac:dyDescent="0.25">
      <c r="A353"/>
      <c r="B353"/>
      <c r="C353"/>
      <c r="D353" s="87"/>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row>
    <row r="354" spans="1:57" x14ac:dyDescent="0.25">
      <c r="A354"/>
      <c r="B354"/>
      <c r="C354"/>
      <c r="D354" s="87"/>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row>
    <row r="355" spans="1:57" x14ac:dyDescent="0.25">
      <c r="A355"/>
      <c r="B355"/>
      <c r="C355"/>
      <c r="D355" s="87"/>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row>
    <row r="356" spans="1:57" x14ac:dyDescent="0.25">
      <c r="A356"/>
      <c r="B356"/>
      <c r="C356"/>
      <c r="D356" s="87"/>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row>
    <row r="357" spans="1:57" x14ac:dyDescent="0.25">
      <c r="A357"/>
      <c r="B357"/>
      <c r="C357"/>
      <c r="D357" s="8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row>
    <row r="358" spans="1:57" x14ac:dyDescent="0.25">
      <c r="A358"/>
      <c r="B358"/>
      <c r="C358"/>
      <c r="D358" s="87"/>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row>
    <row r="359" spans="1:57" x14ac:dyDescent="0.25">
      <c r="A359"/>
      <c r="B359"/>
      <c r="C359"/>
      <c r="D359" s="87"/>
      <c r="E359"/>
      <c r="F359"/>
      <c r="G359"/>
      <c r="H359"/>
      <c r="I359"/>
      <c r="J359"/>
      <c r="K359"/>
      <c r="L359"/>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row>
    <row r="360" spans="1:57" x14ac:dyDescent="0.25">
      <c r="A360"/>
      <c r="B360"/>
      <c r="C360"/>
      <c r="D360" s="87"/>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row>
    <row r="361" spans="1:57" x14ac:dyDescent="0.25">
      <c r="A361"/>
      <c r="B361"/>
      <c r="C361"/>
      <c r="D361" s="87"/>
      <c r="E361"/>
      <c r="F361"/>
      <c r="G361"/>
      <c r="H361"/>
      <c r="I361"/>
      <c r="J361"/>
      <c r="K361"/>
      <c r="L361"/>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row>
    <row r="362" spans="1:57" x14ac:dyDescent="0.25">
      <c r="A362"/>
      <c r="B362"/>
      <c r="C362"/>
      <c r="D362" s="87"/>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row>
    <row r="363" spans="1:57" x14ac:dyDescent="0.25">
      <c r="A363"/>
      <c r="B363"/>
      <c r="C363"/>
      <c r="D363" s="87"/>
      <c r="E363"/>
      <c r="F363"/>
      <c r="G363"/>
      <c r="H363"/>
      <c r="I363"/>
      <c r="J363"/>
      <c r="K363"/>
      <c r="L363"/>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row>
    <row r="364" spans="1:57" x14ac:dyDescent="0.25">
      <c r="A364"/>
      <c r="B364"/>
      <c r="C364"/>
      <c r="D364" s="87"/>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row>
    <row r="365" spans="1:57" x14ac:dyDescent="0.25">
      <c r="A365"/>
      <c r="B365"/>
      <c r="C365"/>
      <c r="D365" s="87"/>
      <c r="E365"/>
      <c r="F365"/>
      <c r="G365"/>
      <c r="H365"/>
      <c r="I365"/>
      <c r="J365"/>
      <c r="K365"/>
      <c r="L36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row>
    <row r="366" spans="1:57" x14ac:dyDescent="0.25">
      <c r="A366"/>
      <c r="B366"/>
      <c r="C366"/>
      <c r="D366" s="87"/>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row>
    <row r="367" spans="1:57" x14ac:dyDescent="0.25">
      <c r="A367"/>
      <c r="B367"/>
      <c r="C367"/>
      <c r="D367" s="87"/>
      <c r="E367"/>
      <c r="F367"/>
      <c r="G367"/>
      <c r="H367"/>
      <c r="I367"/>
      <c r="J367"/>
      <c r="K367"/>
      <c r="L367"/>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row>
    <row r="368" spans="1:57" x14ac:dyDescent="0.25">
      <c r="A368"/>
      <c r="B368"/>
      <c r="C368"/>
      <c r="D368" s="87"/>
      <c r="E368"/>
      <c r="F368"/>
      <c r="G368"/>
      <c r="H368"/>
      <c r="I368"/>
      <c r="J368"/>
      <c r="K368"/>
      <c r="L368"/>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row>
    <row r="369" spans="1:57" x14ac:dyDescent="0.25">
      <c r="A369"/>
      <c r="B369"/>
      <c r="C369"/>
      <c r="D369" s="87"/>
      <c r="E369"/>
      <c r="F369"/>
      <c r="G369"/>
      <c r="H369"/>
      <c r="I369"/>
      <c r="J369"/>
      <c r="K369"/>
      <c r="L369"/>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row>
    <row r="370" spans="1:57" x14ac:dyDescent="0.25">
      <c r="A370"/>
      <c r="B370"/>
      <c r="C370"/>
      <c r="D370" s="87"/>
      <c r="E370"/>
      <c r="F370"/>
      <c r="G370"/>
      <c r="H370"/>
      <c r="I370"/>
      <c r="J370"/>
      <c r="K370"/>
      <c r="L370"/>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row>
    <row r="371" spans="1:57" x14ac:dyDescent="0.25">
      <c r="A371"/>
      <c r="B371"/>
      <c r="C371"/>
      <c r="D371" s="87"/>
      <c r="E371"/>
      <c r="F371"/>
      <c r="G371"/>
      <c r="H371"/>
      <c r="I371"/>
      <c r="J371"/>
      <c r="K371"/>
      <c r="L371"/>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row>
    <row r="372" spans="1:57" x14ac:dyDescent="0.25">
      <c r="A372"/>
      <c r="B372"/>
      <c r="C372"/>
      <c r="D372" s="87"/>
      <c r="E372"/>
      <c r="F372"/>
      <c r="G372"/>
      <c r="H372"/>
      <c r="I372"/>
      <c r="J372"/>
      <c r="K372"/>
      <c r="L372"/>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row>
    <row r="373" spans="1:57" x14ac:dyDescent="0.25">
      <c r="A373"/>
      <c r="B373"/>
      <c r="C373"/>
      <c r="D373" s="87"/>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row>
    <row r="374" spans="1:57" x14ac:dyDescent="0.25">
      <c r="A374"/>
      <c r="B374"/>
      <c r="C374"/>
      <c r="D374" s="87"/>
      <c r="E374"/>
      <c r="F374"/>
      <c r="G374"/>
      <c r="H374"/>
      <c r="I374"/>
      <c r="J374"/>
      <c r="K374"/>
      <c r="L374"/>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row>
    <row r="375" spans="1:57" x14ac:dyDescent="0.25">
      <c r="A375"/>
      <c r="B375"/>
      <c r="C375"/>
      <c r="D375" s="87"/>
      <c r="E375"/>
      <c r="F375"/>
      <c r="G375"/>
      <c r="H375"/>
      <c r="I375"/>
      <c r="J375"/>
      <c r="K375"/>
      <c r="L37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row>
    <row r="376" spans="1:57" x14ac:dyDescent="0.25">
      <c r="A376"/>
      <c r="B376"/>
      <c r="C376"/>
      <c r="D376" s="87"/>
      <c r="E376"/>
      <c r="F376"/>
      <c r="G376"/>
      <c r="H376"/>
      <c r="I376"/>
      <c r="J376"/>
      <c r="K376"/>
      <c r="L376"/>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row>
    <row r="377" spans="1:57" x14ac:dyDescent="0.25">
      <c r="A377"/>
      <c r="B377"/>
      <c r="C377"/>
      <c r="D377" s="87"/>
      <c r="E377"/>
      <c r="F377"/>
      <c r="G377"/>
      <c r="H377"/>
      <c r="I377"/>
      <c r="J377"/>
      <c r="K377"/>
      <c r="L377"/>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row>
    <row r="378" spans="1:57" x14ac:dyDescent="0.25">
      <c r="A378"/>
      <c r="B378"/>
      <c r="C378"/>
      <c r="D378" s="87"/>
      <c r="E378"/>
      <c r="F378"/>
      <c r="G378"/>
      <c r="H378"/>
      <c r="I378"/>
      <c r="J378"/>
      <c r="K378"/>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row>
    <row r="379" spans="1:57" x14ac:dyDescent="0.25">
      <c r="A379"/>
      <c r="B379"/>
      <c r="C379"/>
      <c r="D379" s="87"/>
      <c r="E379"/>
      <c r="F379"/>
      <c r="G379"/>
      <c r="H379"/>
      <c r="I379"/>
      <c r="J379"/>
      <c r="K379"/>
      <c r="L379"/>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row>
    <row r="380" spans="1:57" x14ac:dyDescent="0.25">
      <c r="A380"/>
      <c r="B380"/>
      <c r="C380"/>
      <c r="D380" s="87"/>
      <c r="E380"/>
      <c r="F380"/>
      <c r="G380"/>
      <c r="H380"/>
      <c r="I380"/>
      <c r="J380"/>
      <c r="K380"/>
      <c r="L380"/>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row>
    <row r="381" spans="1:57" x14ac:dyDescent="0.25">
      <c r="A381"/>
      <c r="B381"/>
      <c r="C381"/>
      <c r="D381" s="87"/>
      <c r="E381"/>
      <c r="F381"/>
      <c r="G381"/>
      <c r="H381"/>
      <c r="I381"/>
      <c r="J381"/>
      <c r="K381"/>
      <c r="L381"/>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row>
    <row r="382" spans="1:57" x14ac:dyDescent="0.25">
      <c r="A382"/>
      <c r="B382"/>
      <c r="C382"/>
      <c r="D382" s="87"/>
      <c r="E382"/>
      <c r="F382"/>
      <c r="G382"/>
      <c r="H382"/>
      <c r="I382"/>
      <c r="J382"/>
      <c r="K382"/>
      <c r="L382"/>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row>
    <row r="383" spans="1:57" x14ac:dyDescent="0.25">
      <c r="A383"/>
      <c r="B383"/>
      <c r="C383"/>
      <c r="D383" s="87"/>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row>
    <row r="384" spans="1:57" x14ac:dyDescent="0.25">
      <c r="A384"/>
      <c r="B384"/>
      <c r="C384"/>
      <c r="D384" s="87"/>
      <c r="E384"/>
      <c r="F384"/>
      <c r="G384"/>
      <c r="H384"/>
      <c r="I384"/>
      <c r="J384"/>
      <c r="K384"/>
      <c r="L384"/>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row>
    <row r="385" spans="1:57" x14ac:dyDescent="0.25">
      <c r="A385"/>
      <c r="B385"/>
      <c r="C385"/>
      <c r="D385" s="87"/>
      <c r="E385"/>
      <c r="F385"/>
      <c r="G385"/>
      <c r="H385"/>
      <c r="I385"/>
      <c r="J385"/>
      <c r="K385"/>
      <c r="L38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row>
    <row r="386" spans="1:57" x14ac:dyDescent="0.25">
      <c r="A386"/>
      <c r="B386"/>
      <c r="C386"/>
      <c r="D386" s="87"/>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row>
    <row r="387" spans="1:57" x14ac:dyDescent="0.25">
      <c r="A387"/>
      <c r="B387"/>
      <c r="C387"/>
      <c r="D387" s="87"/>
      <c r="E387"/>
      <c r="F387"/>
      <c r="G387"/>
      <c r="H387"/>
      <c r="I387"/>
      <c r="J387"/>
      <c r="K387"/>
      <c r="L387"/>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row>
    <row r="388" spans="1:57" x14ac:dyDescent="0.25">
      <c r="A388"/>
      <c r="B388"/>
      <c r="C388"/>
      <c r="D388" s="87"/>
      <c r="E388"/>
      <c r="F388"/>
      <c r="G388"/>
      <c r="H388"/>
      <c r="I388"/>
      <c r="J388"/>
      <c r="K388"/>
      <c r="L388"/>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row>
    <row r="389" spans="1:57" x14ac:dyDescent="0.25">
      <c r="A389"/>
      <c r="B389"/>
      <c r="C389"/>
      <c r="D389" s="87"/>
      <c r="E389"/>
      <c r="F389"/>
      <c r="G389"/>
      <c r="H389"/>
      <c r="I389"/>
      <c r="J389"/>
      <c r="K389"/>
      <c r="L389"/>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row>
    <row r="390" spans="1:57" x14ac:dyDescent="0.25">
      <c r="A390"/>
      <c r="B390"/>
      <c r="C390"/>
      <c r="D390" s="87"/>
      <c r="E390"/>
      <c r="F390"/>
      <c r="G390"/>
      <c r="H390"/>
      <c r="I390"/>
      <c r="J390"/>
      <c r="K390"/>
      <c r="L390"/>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row>
    <row r="391" spans="1:57" x14ac:dyDescent="0.25">
      <c r="A391"/>
      <c r="B391"/>
      <c r="C391"/>
      <c r="D391" s="87"/>
      <c r="E391"/>
      <c r="F391"/>
      <c r="G391"/>
      <c r="H391"/>
      <c r="I391"/>
      <c r="J391"/>
      <c r="K391"/>
      <c r="L391"/>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row>
    <row r="392" spans="1:57" x14ac:dyDescent="0.25">
      <c r="A392"/>
      <c r="B392"/>
      <c r="C392"/>
      <c r="D392" s="87"/>
      <c r="E392"/>
      <c r="F392"/>
      <c r="G392"/>
      <c r="H392"/>
      <c r="I392"/>
      <c r="J392"/>
      <c r="K392"/>
      <c r="L392"/>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row>
    <row r="393" spans="1:57" x14ac:dyDescent="0.25">
      <c r="A393"/>
      <c r="B393"/>
      <c r="C393"/>
      <c r="D393" s="87"/>
      <c r="E393"/>
      <c r="F393"/>
      <c r="G393"/>
      <c r="H393"/>
      <c r="I393"/>
      <c r="J393"/>
      <c r="K393"/>
      <c r="L393"/>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row>
    <row r="394" spans="1:57" x14ac:dyDescent="0.25">
      <c r="A394"/>
      <c r="B394"/>
      <c r="C394"/>
      <c r="D394" s="87"/>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row>
    <row r="395" spans="1:57" x14ac:dyDescent="0.25">
      <c r="A395"/>
      <c r="B395"/>
      <c r="C395"/>
      <c r="D395" s="87"/>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row>
    <row r="396" spans="1:57" x14ac:dyDescent="0.25">
      <c r="A396"/>
      <c r="B396"/>
      <c r="C396"/>
      <c r="D396" s="87"/>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row>
    <row r="397" spans="1:57" x14ac:dyDescent="0.25">
      <c r="A397"/>
      <c r="B397"/>
      <c r="C397"/>
      <c r="D397" s="87"/>
      <c r="E397"/>
      <c r="F397"/>
      <c r="G397"/>
      <c r="H397"/>
      <c r="I397"/>
      <c r="J397"/>
      <c r="K397"/>
      <c r="L397"/>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row>
    <row r="398" spans="1:57" x14ac:dyDescent="0.25">
      <c r="A398"/>
      <c r="B398"/>
      <c r="C398"/>
      <c r="D398" s="87"/>
      <c r="E398"/>
      <c r="F398"/>
      <c r="G398"/>
      <c r="H398"/>
      <c r="I398"/>
      <c r="J398"/>
      <c r="K398"/>
      <c r="L398"/>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row>
    <row r="399" spans="1:57" x14ac:dyDescent="0.25">
      <c r="A399"/>
      <c r="B399"/>
      <c r="C399"/>
      <c r="D399" s="87"/>
      <c r="E399"/>
      <c r="F399"/>
      <c r="G399"/>
      <c r="H399"/>
      <c r="I399"/>
      <c r="J399"/>
      <c r="K399"/>
      <c r="L399"/>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row>
    <row r="400" spans="1:57" x14ac:dyDescent="0.25">
      <c r="A400"/>
      <c r="B400"/>
      <c r="C400"/>
      <c r="D400" s="87"/>
      <c r="E400"/>
      <c r="F400"/>
      <c r="G400"/>
      <c r="H400"/>
      <c r="I400"/>
      <c r="J400"/>
      <c r="K400"/>
      <c r="L400"/>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row>
    <row r="401" spans="1:57" x14ac:dyDescent="0.25">
      <c r="A401"/>
      <c r="B401"/>
      <c r="C401"/>
      <c r="D401" s="87"/>
      <c r="E401"/>
      <c r="F401"/>
      <c r="G401"/>
      <c r="H401"/>
      <c r="I401"/>
      <c r="J401"/>
      <c r="K401"/>
      <c r="L401"/>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row>
    <row r="402" spans="1:57" x14ac:dyDescent="0.25">
      <c r="A402"/>
      <c r="B402"/>
      <c r="C402"/>
      <c r="D402" s="87"/>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row>
    <row r="403" spans="1:57" x14ac:dyDescent="0.25">
      <c r="A403"/>
      <c r="B403"/>
      <c r="C403"/>
      <c r="D403" s="87"/>
      <c r="E403"/>
      <c r="F403"/>
      <c r="G403"/>
      <c r="H403"/>
      <c r="I403"/>
      <c r="J403"/>
      <c r="K403"/>
      <c r="L403"/>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row>
    <row r="404" spans="1:57" x14ac:dyDescent="0.25">
      <c r="A404"/>
      <c r="B404"/>
      <c r="C404"/>
      <c r="D404" s="87"/>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row>
    <row r="405" spans="1:57" x14ac:dyDescent="0.25">
      <c r="A405"/>
      <c r="B405"/>
      <c r="C405"/>
      <c r="D405" s="87"/>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row>
    <row r="406" spans="1:57" x14ac:dyDescent="0.25">
      <c r="A406"/>
      <c r="B406"/>
      <c r="C406"/>
      <c r="D406" s="87"/>
      <c r="E406"/>
      <c r="F406"/>
      <c r="G406"/>
      <c r="H406"/>
      <c r="I406"/>
      <c r="J406"/>
      <c r="K406"/>
      <c r="L406"/>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row>
    <row r="407" spans="1:57" x14ac:dyDescent="0.25">
      <c r="A407"/>
      <c r="B407"/>
      <c r="C407"/>
      <c r="D407" s="87"/>
      <c r="E407"/>
      <c r="F407"/>
      <c r="G407"/>
      <c r="H407"/>
      <c r="I407"/>
      <c r="J407"/>
      <c r="K407"/>
      <c r="L407"/>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row>
    <row r="408" spans="1:57" x14ac:dyDescent="0.25">
      <c r="A408"/>
      <c r="B408"/>
      <c r="C408"/>
      <c r="D408" s="87"/>
      <c r="E408"/>
      <c r="F408"/>
      <c r="G408"/>
      <c r="H408"/>
      <c r="I408"/>
      <c r="J408"/>
      <c r="K408"/>
      <c r="L408"/>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row>
    <row r="409" spans="1:57" x14ac:dyDescent="0.25">
      <c r="A409"/>
      <c r="B409"/>
      <c r="C409"/>
      <c r="D409" s="87"/>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row>
    <row r="410" spans="1:57" x14ac:dyDescent="0.25">
      <c r="A410"/>
      <c r="B410"/>
      <c r="C410"/>
      <c r="D410" s="87"/>
      <c r="E410"/>
      <c r="F410"/>
      <c r="G410"/>
      <c r="H410"/>
      <c r="I410"/>
      <c r="J410"/>
      <c r="K410"/>
      <c r="L410"/>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row>
    <row r="411" spans="1:57" x14ac:dyDescent="0.25">
      <c r="A411"/>
      <c r="B411"/>
      <c r="C411"/>
      <c r="D411" s="87"/>
      <c r="E411"/>
      <c r="F411"/>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row>
    <row r="412" spans="1:57" x14ac:dyDescent="0.25">
      <c r="A412"/>
      <c r="B412"/>
      <c r="C412"/>
      <c r="D412" s="87"/>
      <c r="E412"/>
      <c r="F412"/>
      <c r="G412"/>
      <c r="H412"/>
      <c r="I412"/>
      <c r="J412"/>
      <c r="K412"/>
      <c r="L412"/>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row>
    <row r="413" spans="1:57" x14ac:dyDescent="0.25">
      <c r="A413"/>
      <c r="B413"/>
      <c r="C413"/>
      <c r="D413" s="87"/>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row>
    <row r="414" spans="1:57" x14ac:dyDescent="0.25">
      <c r="A414"/>
      <c r="B414"/>
      <c r="C414"/>
      <c r="D414" s="87"/>
      <c r="E414"/>
      <c r="F414"/>
      <c r="G414"/>
      <c r="H414"/>
      <c r="I414"/>
      <c r="J414"/>
      <c r="K414"/>
      <c r="L414"/>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row>
    <row r="415" spans="1:57" x14ac:dyDescent="0.25">
      <c r="A415"/>
      <c r="B415"/>
      <c r="C415"/>
      <c r="D415" s="87"/>
      <c r="E415"/>
      <c r="F415"/>
      <c r="G415"/>
      <c r="H415"/>
      <c r="I415"/>
      <c r="J415"/>
      <c r="K415"/>
      <c r="L4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row>
    <row r="416" spans="1:57" x14ac:dyDescent="0.25">
      <c r="A416"/>
      <c r="B416"/>
      <c r="C416"/>
      <c r="D416" s="87"/>
      <c r="E416"/>
      <c r="F416"/>
      <c r="G416"/>
      <c r="H416"/>
      <c r="I416"/>
      <c r="J416"/>
      <c r="K416"/>
      <c r="L416"/>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row>
    <row r="417" spans="1:57" x14ac:dyDescent="0.25">
      <c r="A417"/>
      <c r="B417"/>
      <c r="C417"/>
      <c r="D417" s="8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row>
    <row r="418" spans="1:57" x14ac:dyDescent="0.25">
      <c r="A418"/>
      <c r="B418"/>
      <c r="C418"/>
      <c r="D418" s="87"/>
      <c r="E418"/>
      <c r="F418"/>
      <c r="G418"/>
      <c r="H418"/>
      <c r="I418"/>
      <c r="J418"/>
      <c r="K418"/>
      <c r="L418"/>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row>
    <row r="419" spans="1:57" x14ac:dyDescent="0.25">
      <c r="A419"/>
      <c r="B419"/>
      <c r="C419"/>
      <c r="D419" s="87"/>
      <c r="E419"/>
      <c r="F419"/>
      <c r="G419"/>
      <c r="H419"/>
      <c r="I419"/>
      <c r="J419"/>
      <c r="K419"/>
      <c r="L419"/>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row>
    <row r="420" spans="1:57" x14ac:dyDescent="0.25">
      <c r="A420"/>
      <c r="B420"/>
      <c r="C420"/>
      <c r="D420" s="87"/>
      <c r="E420"/>
      <c r="F420"/>
      <c r="G420"/>
      <c r="H420"/>
      <c r="I420"/>
      <c r="J420"/>
      <c r="K420"/>
      <c r="L420"/>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row>
    <row r="421" spans="1:57" x14ac:dyDescent="0.25">
      <c r="A421"/>
      <c r="B421"/>
      <c r="C421"/>
      <c r="D421" s="87"/>
      <c r="E421"/>
      <c r="F421"/>
      <c r="G421"/>
      <c r="H421"/>
      <c r="I421"/>
      <c r="J421"/>
      <c r="K421"/>
      <c r="L421"/>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row>
    <row r="422" spans="1:57" x14ac:dyDescent="0.25">
      <c r="A422"/>
      <c r="B422"/>
      <c r="C422"/>
      <c r="D422" s="87"/>
      <c r="E422"/>
      <c r="F422"/>
      <c r="G422"/>
      <c r="H422"/>
      <c r="I422"/>
      <c r="J422"/>
      <c r="K422"/>
      <c r="L422"/>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row>
    <row r="423" spans="1:57" x14ac:dyDescent="0.25">
      <c r="A423"/>
      <c r="B423"/>
      <c r="C423"/>
      <c r="D423" s="87"/>
      <c r="E423"/>
      <c r="F423"/>
      <c r="G423"/>
      <c r="H423"/>
      <c r="I423"/>
      <c r="J423"/>
      <c r="K423"/>
      <c r="L423"/>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row>
    <row r="424" spans="1:57" x14ac:dyDescent="0.25">
      <c r="A424"/>
      <c r="B424"/>
      <c r="C424"/>
      <c r="D424" s="87"/>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row>
    <row r="425" spans="1:57" x14ac:dyDescent="0.25">
      <c r="A425"/>
      <c r="B425"/>
      <c r="C425"/>
      <c r="D425" s="87"/>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row>
    <row r="426" spans="1:57" x14ac:dyDescent="0.25">
      <c r="A426"/>
      <c r="B426"/>
      <c r="C426"/>
      <c r="D426" s="87"/>
      <c r="E426"/>
      <c r="F426"/>
      <c r="G426"/>
      <c r="H426"/>
      <c r="I426"/>
      <c r="J426"/>
      <c r="K426"/>
      <c r="L426"/>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row>
    <row r="427" spans="1:57" x14ac:dyDescent="0.25">
      <c r="A427"/>
      <c r="B427"/>
      <c r="C427"/>
      <c r="D427" s="8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row>
    <row r="428" spans="1:57" x14ac:dyDescent="0.25">
      <c r="A428"/>
      <c r="B428"/>
      <c r="C428"/>
      <c r="D428" s="87"/>
      <c r="E428"/>
      <c r="F428"/>
      <c r="G428"/>
      <c r="H428"/>
      <c r="I428"/>
      <c r="J428"/>
      <c r="K428"/>
      <c r="L428"/>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row>
    <row r="429" spans="1:57" x14ac:dyDescent="0.25">
      <c r="A429"/>
      <c r="B429"/>
      <c r="C429"/>
      <c r="D429" s="87"/>
      <c r="E429"/>
      <c r="F429"/>
      <c r="G429"/>
      <c r="H429"/>
      <c r="I429"/>
      <c r="J429"/>
      <c r="K429"/>
      <c r="L429"/>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row>
    <row r="430" spans="1:57" x14ac:dyDescent="0.25">
      <c r="A430"/>
      <c r="B430"/>
      <c r="C430"/>
      <c r="D430" s="87"/>
      <c r="E430"/>
      <c r="F430"/>
      <c r="G430"/>
      <c r="H430"/>
      <c r="I430"/>
      <c r="J430"/>
      <c r="K430"/>
      <c r="L430"/>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row>
    <row r="431" spans="1:57" x14ac:dyDescent="0.25">
      <c r="A431"/>
      <c r="B431"/>
      <c r="C431"/>
      <c r="D431" s="87"/>
      <c r="E431"/>
      <c r="F431"/>
      <c r="G431"/>
      <c r="H431"/>
      <c r="I431"/>
      <c r="J431"/>
      <c r="K431"/>
      <c r="L431"/>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row>
    <row r="432" spans="1:57" x14ac:dyDescent="0.25">
      <c r="A432"/>
      <c r="B432"/>
      <c r="C432"/>
      <c r="D432" s="87"/>
      <c r="E432"/>
      <c r="F432"/>
      <c r="G432"/>
      <c r="H432"/>
      <c r="I432"/>
      <c r="J432"/>
      <c r="K432"/>
      <c r="L432"/>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row>
    <row r="433" spans="1:57" x14ac:dyDescent="0.25">
      <c r="A433"/>
      <c r="B433"/>
      <c r="C433"/>
      <c r="D433" s="87"/>
      <c r="E433"/>
      <c r="F433"/>
      <c r="G433"/>
      <c r="H433"/>
      <c r="I433"/>
      <c r="J433"/>
      <c r="K433"/>
      <c r="L433"/>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row>
    <row r="434" spans="1:57" x14ac:dyDescent="0.25">
      <c r="A434"/>
      <c r="B434"/>
      <c r="C434"/>
      <c r="D434" s="87"/>
      <c r="E434"/>
      <c r="F434"/>
      <c r="G434"/>
      <c r="H434"/>
      <c r="I434"/>
      <c r="J434"/>
      <c r="K434"/>
      <c r="L434"/>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row>
    <row r="435" spans="1:57" x14ac:dyDescent="0.25">
      <c r="A435"/>
      <c r="B435"/>
      <c r="C435"/>
      <c r="D435" s="87"/>
      <c r="E435"/>
      <c r="F435"/>
      <c r="G435"/>
      <c r="H435"/>
      <c r="I435"/>
      <c r="J435"/>
      <c r="K435"/>
      <c r="L43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row>
    <row r="436" spans="1:57" x14ac:dyDescent="0.25">
      <c r="A436"/>
      <c r="B436"/>
      <c r="C436"/>
      <c r="D436" s="87"/>
      <c r="E436"/>
      <c r="F436"/>
      <c r="G436"/>
      <c r="H436"/>
      <c r="I436"/>
      <c r="J436"/>
      <c r="K436"/>
      <c r="L436"/>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row>
    <row r="437" spans="1:57" x14ac:dyDescent="0.25">
      <c r="A437"/>
      <c r="B437"/>
      <c r="C437"/>
      <c r="D437" s="87"/>
      <c r="E437"/>
      <c r="F437"/>
      <c r="G437"/>
      <c r="H437"/>
      <c r="I437"/>
      <c r="J437"/>
      <c r="K437"/>
      <c r="L437"/>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row>
    <row r="438" spans="1:57" x14ac:dyDescent="0.25">
      <c r="A438"/>
      <c r="B438"/>
      <c r="C438"/>
      <c r="D438" s="87"/>
      <c r="E438"/>
      <c r="F438"/>
      <c r="G438"/>
      <c r="H438"/>
      <c r="I438"/>
      <c r="J438"/>
      <c r="K438"/>
      <c r="L438"/>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row>
    <row r="439" spans="1:57" x14ac:dyDescent="0.25">
      <c r="A439"/>
      <c r="B439"/>
      <c r="C439"/>
      <c r="D439" s="87"/>
      <c r="E439"/>
      <c r="F439"/>
      <c r="G439"/>
      <c r="H439"/>
      <c r="I439"/>
      <c r="J439"/>
      <c r="K439"/>
      <c r="L439"/>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row>
    <row r="440" spans="1:57" x14ac:dyDescent="0.25">
      <c r="A440"/>
      <c r="B440"/>
      <c r="C440"/>
      <c r="D440" s="87"/>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row>
    <row r="441" spans="1:57" x14ac:dyDescent="0.25">
      <c r="A441"/>
      <c r="B441"/>
      <c r="C441"/>
      <c r="D441" s="87"/>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row>
    <row r="442" spans="1:57" x14ac:dyDescent="0.25">
      <c r="A442"/>
      <c r="B442"/>
      <c r="C442"/>
      <c r="D442" s="87"/>
      <c r="E442"/>
      <c r="F442"/>
      <c r="G442"/>
      <c r="H442"/>
      <c r="I442"/>
      <c r="J442"/>
      <c r="K442"/>
      <c r="L442"/>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row>
    <row r="443" spans="1:57" x14ac:dyDescent="0.25">
      <c r="A443"/>
      <c r="B443"/>
      <c r="C443"/>
      <c r="D443" s="87"/>
      <c r="E443"/>
      <c r="F443"/>
      <c r="G443"/>
      <c r="H443"/>
      <c r="I443"/>
      <c r="J443"/>
      <c r="K443"/>
      <c r="L443"/>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row>
    <row r="444" spans="1:57" x14ac:dyDescent="0.25">
      <c r="A444"/>
      <c r="B444"/>
      <c r="C444"/>
      <c r="D444" s="87"/>
      <c r="E444"/>
      <c r="F444"/>
      <c r="G444"/>
      <c r="H444"/>
      <c r="I444"/>
      <c r="J444"/>
      <c r="K444"/>
      <c r="L444"/>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row>
    <row r="445" spans="1:57" x14ac:dyDescent="0.25">
      <c r="A445"/>
      <c r="B445"/>
      <c r="C445"/>
      <c r="D445" s="87"/>
      <c r="E445"/>
      <c r="F445"/>
      <c r="G445"/>
      <c r="H445"/>
      <c r="I445"/>
      <c r="J445"/>
      <c r="K445"/>
      <c r="L44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row>
    <row r="446" spans="1:57" x14ac:dyDescent="0.25">
      <c r="A446"/>
      <c r="B446"/>
      <c r="C446"/>
      <c r="D446" s="87"/>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row>
    <row r="447" spans="1:57" x14ac:dyDescent="0.25">
      <c r="A447"/>
      <c r="B447"/>
      <c r="C447"/>
      <c r="D447" s="87"/>
      <c r="E447"/>
      <c r="F447"/>
      <c r="G447"/>
      <c r="H447"/>
      <c r="I447"/>
      <c r="J447"/>
      <c r="K447"/>
      <c r="L447"/>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row>
    <row r="448" spans="1:57" x14ac:dyDescent="0.25">
      <c r="A448"/>
      <c r="B448"/>
      <c r="C448"/>
      <c r="D448" s="87"/>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row>
    <row r="449" spans="1:57" x14ac:dyDescent="0.25">
      <c r="A449"/>
      <c r="B449"/>
      <c r="C449"/>
      <c r="D449" s="87"/>
      <c r="E449"/>
      <c r="F449"/>
      <c r="G449"/>
      <c r="H449"/>
      <c r="I449"/>
      <c r="J449"/>
      <c r="K449"/>
      <c r="L449"/>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row>
    <row r="450" spans="1:57" x14ac:dyDescent="0.25">
      <c r="A450"/>
      <c r="B450"/>
      <c r="C450"/>
      <c r="D450" s="87"/>
      <c r="E450"/>
      <c r="F450"/>
      <c r="G450"/>
      <c r="H450"/>
      <c r="I450"/>
      <c r="J450"/>
      <c r="K450"/>
      <c r="L450"/>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row>
    <row r="451" spans="1:57" x14ac:dyDescent="0.25">
      <c r="A451"/>
      <c r="B451"/>
      <c r="C451"/>
      <c r="D451" s="87"/>
      <c r="E451"/>
      <c r="F451"/>
      <c r="G451"/>
      <c r="H451"/>
      <c r="I451"/>
      <c r="J451"/>
      <c r="K451"/>
      <c r="L451"/>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row>
    <row r="452" spans="1:57" x14ac:dyDescent="0.25">
      <c r="A452"/>
      <c r="B452"/>
      <c r="C452"/>
      <c r="D452" s="87"/>
      <c r="E452"/>
      <c r="F452"/>
      <c r="G452"/>
      <c r="H452"/>
      <c r="I452"/>
      <c r="J452"/>
      <c r="K452"/>
      <c r="L452"/>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row>
    <row r="453" spans="1:57" x14ac:dyDescent="0.25">
      <c r="A453"/>
      <c r="B453"/>
      <c r="C453"/>
      <c r="D453" s="87"/>
      <c r="E453"/>
      <c r="F453"/>
      <c r="G453"/>
      <c r="H453"/>
      <c r="I453"/>
      <c r="J453"/>
      <c r="K453"/>
      <c r="L453"/>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row>
    <row r="454" spans="1:57" x14ac:dyDescent="0.25">
      <c r="A454"/>
      <c r="B454"/>
      <c r="C454"/>
      <c r="D454" s="87"/>
      <c r="E454"/>
      <c r="F454"/>
      <c r="G454"/>
      <c r="H454"/>
      <c r="I454"/>
      <c r="J454"/>
      <c r="K454"/>
      <c r="L454"/>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row>
    <row r="455" spans="1:57" x14ac:dyDescent="0.25">
      <c r="A455"/>
      <c r="B455"/>
      <c r="C455"/>
      <c r="D455" s="87"/>
      <c r="E455"/>
      <c r="F455"/>
      <c r="G455"/>
      <c r="H455"/>
      <c r="I455"/>
      <c r="J455"/>
      <c r="K455"/>
      <c r="L45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row>
    <row r="456" spans="1:57" x14ac:dyDescent="0.25">
      <c r="A456"/>
      <c r="B456"/>
      <c r="C456"/>
      <c r="D456" s="87"/>
      <c r="E456"/>
      <c r="F456"/>
      <c r="G456"/>
      <c r="H456"/>
      <c r="I456"/>
      <c r="J456"/>
      <c r="K456"/>
      <c r="L456"/>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row>
    <row r="457" spans="1:57" x14ac:dyDescent="0.25">
      <c r="A457"/>
      <c r="B457"/>
      <c r="C457"/>
      <c r="D457" s="87"/>
      <c r="E457"/>
      <c r="F457"/>
      <c r="G457"/>
      <c r="H457"/>
      <c r="I457"/>
      <c r="J457"/>
      <c r="K457"/>
      <c r="L457"/>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row>
    <row r="458" spans="1:57" x14ac:dyDescent="0.25">
      <c r="A458"/>
      <c r="B458"/>
      <c r="C458"/>
      <c r="D458" s="87"/>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row>
    <row r="459" spans="1:57" x14ac:dyDescent="0.25">
      <c r="A459"/>
      <c r="B459"/>
      <c r="C459"/>
      <c r="D459" s="87"/>
      <c r="E459"/>
      <c r="F459"/>
      <c r="G459"/>
      <c r="H459"/>
      <c r="I459"/>
      <c r="J459"/>
      <c r="K459"/>
      <c r="L459"/>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row>
    <row r="460" spans="1:57" x14ac:dyDescent="0.25">
      <c r="A460"/>
      <c r="B460"/>
      <c r="C460"/>
      <c r="D460" s="87"/>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row>
    <row r="461" spans="1:57" x14ac:dyDescent="0.25">
      <c r="A461"/>
      <c r="B461"/>
      <c r="C461"/>
      <c r="D461" s="87"/>
      <c r="E461"/>
      <c r="F461"/>
      <c r="G461"/>
      <c r="H461"/>
      <c r="I461"/>
      <c r="J461"/>
      <c r="K461"/>
      <c r="L461"/>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row>
    <row r="462" spans="1:57" x14ac:dyDescent="0.25">
      <c r="A462"/>
      <c r="B462"/>
      <c r="C462"/>
      <c r="D462" s="87"/>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row>
    <row r="463" spans="1:57" x14ac:dyDescent="0.25">
      <c r="A463"/>
      <c r="B463"/>
      <c r="C463"/>
      <c r="D463" s="87"/>
      <c r="E463"/>
      <c r="F463"/>
      <c r="G463"/>
      <c r="H463"/>
      <c r="I463"/>
      <c r="J463"/>
      <c r="K463"/>
      <c r="L463"/>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row>
    <row r="464" spans="1:57" x14ac:dyDescent="0.25">
      <c r="A464"/>
      <c r="B464"/>
      <c r="C464"/>
      <c r="D464" s="87"/>
      <c r="E464"/>
      <c r="F464"/>
      <c r="G464"/>
      <c r="H464"/>
      <c r="I464"/>
      <c r="J464"/>
      <c r="K464"/>
      <c r="L464"/>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row>
    <row r="465" spans="1:57" x14ac:dyDescent="0.25">
      <c r="A465"/>
      <c r="B465"/>
      <c r="C465"/>
      <c r="D465" s="87"/>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row>
    <row r="466" spans="1:57" x14ac:dyDescent="0.25">
      <c r="A466"/>
      <c r="B466"/>
      <c r="C466"/>
      <c r="D466" s="87"/>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row>
    <row r="467" spans="1:57" x14ac:dyDescent="0.25">
      <c r="A467"/>
      <c r="B467"/>
      <c r="C467"/>
      <c r="D467" s="8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row>
    <row r="468" spans="1:57" x14ac:dyDescent="0.25">
      <c r="A468"/>
      <c r="B468"/>
      <c r="C468"/>
      <c r="D468" s="87"/>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row>
    <row r="469" spans="1:57" x14ac:dyDescent="0.25">
      <c r="A469"/>
      <c r="B469"/>
      <c r="C469"/>
      <c r="D469" s="87"/>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row>
    <row r="470" spans="1:57" x14ac:dyDescent="0.25">
      <c r="A470"/>
      <c r="B470"/>
      <c r="C470"/>
      <c r="D470" s="87"/>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row>
    <row r="471" spans="1:57" x14ac:dyDescent="0.25">
      <c r="A471"/>
      <c r="B471"/>
      <c r="C471"/>
      <c r="D471" s="87"/>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row>
    <row r="472" spans="1:57" x14ac:dyDescent="0.25">
      <c r="A472"/>
      <c r="B472"/>
      <c r="C472"/>
      <c r="D472" s="87"/>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row>
    <row r="473" spans="1:57" x14ac:dyDescent="0.25">
      <c r="A473"/>
      <c r="B473"/>
      <c r="C473"/>
      <c r="D473" s="87"/>
      <c r="E473"/>
      <c r="F473"/>
      <c r="G473"/>
      <c r="H473"/>
      <c r="I473"/>
      <c r="J473"/>
      <c r="K473"/>
      <c r="L473"/>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row>
    <row r="474" spans="1:57" x14ac:dyDescent="0.25">
      <c r="A474"/>
      <c r="B474"/>
      <c r="C474"/>
      <c r="D474" s="87"/>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row>
    <row r="475" spans="1:57" x14ac:dyDescent="0.25">
      <c r="A475"/>
      <c r="B475"/>
      <c r="C475"/>
      <c r="D475" s="87"/>
      <c r="E475"/>
      <c r="F475"/>
      <c r="G475"/>
      <c r="H475"/>
      <c r="I475"/>
      <c r="J475"/>
      <c r="K475"/>
      <c r="L47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row>
    <row r="476" spans="1:57" x14ac:dyDescent="0.25">
      <c r="A476"/>
      <c r="B476"/>
      <c r="C476"/>
      <c r="D476" s="87"/>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row>
    <row r="477" spans="1:57" x14ac:dyDescent="0.25">
      <c r="A477"/>
      <c r="B477"/>
      <c r="C477"/>
      <c r="D477" s="87"/>
      <c r="E477"/>
      <c r="F477"/>
      <c r="G477"/>
      <c r="H477"/>
      <c r="I477"/>
      <c r="J477"/>
      <c r="K477"/>
      <c r="L477"/>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row>
    <row r="478" spans="1:57" x14ac:dyDescent="0.25">
      <c r="A478"/>
      <c r="B478"/>
      <c r="C478"/>
      <c r="D478" s="87"/>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row>
    <row r="479" spans="1:57" x14ac:dyDescent="0.25">
      <c r="A479"/>
      <c r="B479"/>
      <c r="C479"/>
      <c r="D479" s="87"/>
      <c r="E479"/>
      <c r="F479"/>
      <c r="G479"/>
      <c r="H479"/>
      <c r="I479"/>
      <c r="J479"/>
      <c r="K479"/>
      <c r="L479"/>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row>
    <row r="480" spans="1:57" x14ac:dyDescent="0.25">
      <c r="A480"/>
      <c r="B480"/>
      <c r="C480"/>
      <c r="D480" s="87"/>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row>
    <row r="481" spans="1:57" x14ac:dyDescent="0.25">
      <c r="A481"/>
      <c r="B481"/>
      <c r="C481"/>
      <c r="D481" s="87"/>
      <c r="E481"/>
      <c r="F481"/>
      <c r="G481"/>
      <c r="H481"/>
      <c r="I481"/>
      <c r="J481"/>
      <c r="K481"/>
      <c r="L481"/>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row>
    <row r="482" spans="1:57" x14ac:dyDescent="0.25">
      <c r="A482"/>
      <c r="B482"/>
      <c r="C482"/>
      <c r="D482" s="87"/>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row>
    <row r="483" spans="1:57" x14ac:dyDescent="0.25">
      <c r="A483"/>
      <c r="B483"/>
      <c r="C483"/>
      <c r="D483" s="87"/>
      <c r="E483"/>
      <c r="F483"/>
      <c r="G483"/>
      <c r="H483"/>
      <c r="I483"/>
      <c r="J483"/>
      <c r="K483"/>
      <c r="L483"/>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row>
    <row r="484" spans="1:57" x14ac:dyDescent="0.25">
      <c r="A484"/>
      <c r="B484"/>
      <c r="C484"/>
      <c r="D484" s="87"/>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row>
    <row r="485" spans="1:57" x14ac:dyDescent="0.25">
      <c r="A485"/>
      <c r="B485"/>
      <c r="C485"/>
      <c r="D485" s="87"/>
      <c r="E485"/>
      <c r="F485"/>
      <c r="G485"/>
      <c r="H485"/>
      <c r="I485"/>
      <c r="J485"/>
      <c r="K485"/>
      <c r="L48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row>
    <row r="486" spans="1:57" x14ac:dyDescent="0.25">
      <c r="A486"/>
      <c r="B486"/>
      <c r="C486"/>
      <c r="D486" s="87"/>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row>
    <row r="487" spans="1:57" x14ac:dyDescent="0.25">
      <c r="A487"/>
      <c r="B487"/>
      <c r="C487"/>
      <c r="D487" s="87"/>
      <c r="E487"/>
      <c r="F487"/>
      <c r="G487"/>
      <c r="H487"/>
      <c r="I487"/>
      <c r="J487"/>
      <c r="K487"/>
      <c r="L487"/>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row>
    <row r="488" spans="1:57" x14ac:dyDescent="0.25">
      <c r="A488"/>
      <c r="B488"/>
      <c r="C488"/>
      <c r="D488" s="87"/>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row>
    <row r="489" spans="1:57" x14ac:dyDescent="0.25">
      <c r="A489"/>
      <c r="B489"/>
      <c r="C489"/>
      <c r="D489" s="87"/>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row>
    <row r="490" spans="1:57" x14ac:dyDescent="0.25">
      <c r="A490"/>
      <c r="B490"/>
      <c r="C490"/>
      <c r="D490" s="87"/>
      <c r="E490"/>
      <c r="F490"/>
      <c r="G490"/>
      <c r="H490"/>
      <c r="I490"/>
      <c r="J490"/>
      <c r="K490"/>
      <c r="L490"/>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row>
    <row r="491" spans="1:57" x14ac:dyDescent="0.25">
      <c r="A491"/>
      <c r="B491"/>
      <c r="C491"/>
      <c r="D491" s="87"/>
      <c r="E491"/>
      <c r="F491"/>
      <c r="G491"/>
      <c r="H491"/>
      <c r="I491"/>
      <c r="J491"/>
      <c r="K491"/>
      <c r="L491"/>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row>
    <row r="492" spans="1:57" x14ac:dyDescent="0.25">
      <c r="A492"/>
      <c r="B492"/>
      <c r="C492"/>
      <c r="D492" s="87"/>
      <c r="E492"/>
      <c r="F492"/>
      <c r="G492"/>
      <c r="H492"/>
      <c r="I492"/>
      <c r="J492"/>
      <c r="K492"/>
      <c r="L492"/>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row>
    <row r="493" spans="1:57" x14ac:dyDescent="0.25">
      <c r="A493"/>
      <c r="B493"/>
      <c r="C493"/>
      <c r="D493" s="87"/>
      <c r="E493"/>
      <c r="F493"/>
      <c r="G493"/>
      <c r="H493"/>
      <c r="I493"/>
      <c r="J493"/>
      <c r="K493"/>
      <c r="L493"/>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row>
    <row r="494" spans="1:57" x14ac:dyDescent="0.25">
      <c r="A494"/>
      <c r="B494"/>
      <c r="C494"/>
      <c r="D494" s="87"/>
      <c r="E494"/>
      <c r="F494"/>
      <c r="G494"/>
      <c r="H494"/>
      <c r="I494"/>
      <c r="J494"/>
      <c r="K494"/>
      <c r="L494"/>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row>
    <row r="495" spans="1:57" x14ac:dyDescent="0.25">
      <c r="A495"/>
      <c r="B495"/>
      <c r="C495"/>
      <c r="D495" s="87"/>
      <c r="E495"/>
      <c r="F495"/>
      <c r="G495"/>
      <c r="H495"/>
      <c r="I495"/>
      <c r="J495"/>
      <c r="K495"/>
      <c r="L49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row>
    <row r="496" spans="1:57" x14ac:dyDescent="0.25">
      <c r="A496"/>
      <c r="B496"/>
      <c r="C496"/>
      <c r="D496" s="87"/>
      <c r="E496"/>
      <c r="F496"/>
      <c r="G496"/>
      <c r="H496"/>
      <c r="I496"/>
      <c r="J496"/>
      <c r="K496"/>
      <c r="L496"/>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row>
    <row r="497" spans="1:57" x14ac:dyDescent="0.25">
      <c r="A497"/>
      <c r="B497"/>
      <c r="C497"/>
      <c r="D497" s="87"/>
      <c r="E497"/>
      <c r="F497"/>
      <c r="G497"/>
      <c r="H497"/>
      <c r="I497"/>
      <c r="J497"/>
      <c r="K497"/>
      <c r="L497"/>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row>
    <row r="498" spans="1:57" x14ac:dyDescent="0.25">
      <c r="A498"/>
      <c r="B498"/>
      <c r="C498"/>
      <c r="D498" s="87"/>
      <c r="E498"/>
      <c r="F498"/>
      <c r="G498"/>
      <c r="H498"/>
      <c r="I498"/>
      <c r="J498"/>
      <c r="K498"/>
      <c r="L498"/>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row>
    <row r="499" spans="1:57" x14ac:dyDescent="0.25">
      <c r="A499"/>
      <c r="B499"/>
      <c r="C499"/>
      <c r="D499" s="87"/>
      <c r="E499"/>
      <c r="F499"/>
      <c r="G499"/>
      <c r="H499"/>
      <c r="I499"/>
      <c r="J499"/>
      <c r="K499"/>
      <c r="L499"/>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row>
    <row r="500" spans="1:57" x14ac:dyDescent="0.25">
      <c r="A500"/>
      <c r="B500"/>
      <c r="C500"/>
      <c r="D500" s="87"/>
      <c r="E500"/>
      <c r="F500"/>
      <c r="G500"/>
      <c r="H500"/>
      <c r="I500"/>
      <c r="J500"/>
      <c r="K500"/>
      <c r="L500"/>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row>
    <row r="501" spans="1:57" x14ac:dyDescent="0.25">
      <c r="A501"/>
      <c r="B501"/>
      <c r="C501"/>
      <c r="D501" s="87"/>
      <c r="E501"/>
      <c r="F501"/>
      <c r="G501"/>
      <c r="H501"/>
      <c r="I501"/>
      <c r="J501"/>
      <c r="K501"/>
      <c r="L501"/>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row>
    <row r="502" spans="1:57" x14ac:dyDescent="0.25">
      <c r="A502"/>
      <c r="B502"/>
      <c r="C502"/>
      <c r="D502" s="87"/>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row>
    <row r="503" spans="1:57" x14ac:dyDescent="0.25">
      <c r="A503"/>
      <c r="B503"/>
      <c r="C503"/>
      <c r="D503" s="87"/>
      <c r="E503"/>
      <c r="F503"/>
      <c r="G503"/>
      <c r="H503"/>
      <c r="I503"/>
      <c r="J503"/>
      <c r="K503"/>
      <c r="L503"/>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row>
    <row r="504" spans="1:57" x14ac:dyDescent="0.25">
      <c r="A504"/>
      <c r="B504"/>
      <c r="C504"/>
      <c r="D504" s="87"/>
      <c r="E504"/>
      <c r="F504"/>
      <c r="G504"/>
      <c r="H504"/>
      <c r="I504"/>
      <c r="J504"/>
      <c r="K504"/>
      <c r="L504"/>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row>
    <row r="505" spans="1:57" x14ac:dyDescent="0.25">
      <c r="A505"/>
      <c r="B505"/>
      <c r="C505"/>
      <c r="D505" s="87"/>
      <c r="E505"/>
      <c r="F505"/>
      <c r="G505"/>
      <c r="H505"/>
      <c r="I505"/>
      <c r="J505"/>
      <c r="K505"/>
      <c r="L50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row>
    <row r="506" spans="1:57" x14ac:dyDescent="0.25">
      <c r="A506"/>
      <c r="B506"/>
      <c r="C506"/>
      <c r="D506" s="87"/>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row>
    <row r="507" spans="1:57" x14ac:dyDescent="0.25">
      <c r="A507"/>
      <c r="B507"/>
      <c r="C507"/>
      <c r="D507" s="87"/>
      <c r="E507"/>
      <c r="F507"/>
      <c r="G507"/>
      <c r="H507"/>
      <c r="I507"/>
      <c r="J507"/>
      <c r="K507"/>
      <c r="L507"/>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row>
    <row r="508" spans="1:57" x14ac:dyDescent="0.25">
      <c r="A508"/>
      <c r="B508"/>
      <c r="C508"/>
      <c r="D508" s="87"/>
      <c r="E508"/>
      <c r="F508"/>
      <c r="G508"/>
      <c r="H508"/>
      <c r="I508"/>
      <c r="J508"/>
      <c r="K508"/>
      <c r="L508"/>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row>
    <row r="509" spans="1:57" x14ac:dyDescent="0.25">
      <c r="A509"/>
      <c r="B509"/>
      <c r="C509"/>
      <c r="D509" s="87"/>
      <c r="E509"/>
      <c r="F509"/>
      <c r="G509"/>
      <c r="H509"/>
      <c r="I509"/>
      <c r="J509"/>
      <c r="K509"/>
      <c r="L509"/>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row>
    <row r="510" spans="1:57" x14ac:dyDescent="0.25">
      <c r="A510"/>
      <c r="B510"/>
      <c r="C510"/>
      <c r="D510" s="87"/>
      <c r="E510"/>
      <c r="F510"/>
      <c r="G510"/>
      <c r="H510"/>
      <c r="I510"/>
      <c r="J510"/>
      <c r="K510"/>
      <c r="L510"/>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row>
    <row r="511" spans="1:57" x14ac:dyDescent="0.25">
      <c r="A511"/>
      <c r="B511"/>
      <c r="C511"/>
      <c r="D511" s="87"/>
      <c r="E511"/>
      <c r="F511"/>
      <c r="G511"/>
      <c r="H511"/>
      <c r="I511"/>
      <c r="J511"/>
      <c r="K511"/>
      <c r="L511"/>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row>
    <row r="512" spans="1:57" x14ac:dyDescent="0.25">
      <c r="A512"/>
      <c r="B512"/>
      <c r="C512"/>
      <c r="D512" s="87"/>
      <c r="E512"/>
      <c r="F512"/>
      <c r="G512"/>
      <c r="H512"/>
      <c r="I512"/>
      <c r="J512"/>
      <c r="K512"/>
      <c r="L512"/>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row>
    <row r="513" spans="1:57" x14ac:dyDescent="0.25">
      <c r="A513"/>
      <c r="B513"/>
      <c r="C513"/>
      <c r="D513" s="87"/>
      <c r="E513"/>
      <c r="F513"/>
      <c r="G513"/>
      <c r="H513"/>
      <c r="I513"/>
      <c r="J513"/>
      <c r="K513"/>
      <c r="L513"/>
      <c r="M513"/>
      <c r="N513"/>
      <c r="O513"/>
      <c r="P513"/>
      <c r="Q513"/>
      <c r="R513"/>
      <c r="S513"/>
      <c r="T513"/>
      <c r="U513"/>
      <c r="V513"/>
      <c r="W513"/>
      <c r="X513"/>
      <c r="Y513"/>
      <c r="Z513"/>
      <c r="AA513"/>
      <c r="AB513"/>
      <c r="AC513"/>
      <c r="AD513"/>
      <c r="AE513"/>
      <c r="AF513"/>
      <c r="AG513"/>
      <c r="AH513"/>
      <c r="AI513"/>
      <c r="AJ513"/>
      <c r="AK513"/>
      <c r="AL513"/>
      <c r="AM513"/>
      <c r="AN513"/>
      <c r="AO513"/>
      <c r="AP513"/>
      <c r="AQ513"/>
      <c r="AR513"/>
      <c r="AS513"/>
      <c r="AT513"/>
      <c r="AU513"/>
      <c r="AV513"/>
      <c r="AW513"/>
      <c r="AX513"/>
      <c r="AY513"/>
      <c r="AZ513"/>
      <c r="BA513"/>
      <c r="BB513"/>
      <c r="BC513"/>
      <c r="BD513"/>
      <c r="BE513"/>
    </row>
    <row r="514" spans="1:57" x14ac:dyDescent="0.25">
      <c r="A514"/>
      <c r="B514"/>
      <c r="C514"/>
      <c r="D514" s="87"/>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c r="AW514"/>
      <c r="AX514"/>
      <c r="AY514"/>
      <c r="AZ514"/>
      <c r="BA514"/>
      <c r="BB514"/>
      <c r="BC514"/>
      <c r="BD514"/>
      <c r="BE514"/>
    </row>
    <row r="515" spans="1:57" x14ac:dyDescent="0.25">
      <c r="A515"/>
      <c r="B515"/>
      <c r="C515"/>
      <c r="D515" s="87"/>
      <c r="E515"/>
      <c r="F515"/>
      <c r="G515"/>
      <c r="H515"/>
      <c r="I515"/>
      <c r="J515"/>
      <c r="K515"/>
      <c r="L515"/>
      <c r="M515"/>
      <c r="N515"/>
      <c r="O515"/>
      <c r="P515"/>
      <c r="Q515"/>
      <c r="R515"/>
      <c r="S515"/>
      <c r="T515"/>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row>
    <row r="516" spans="1:57" x14ac:dyDescent="0.25">
      <c r="A516"/>
      <c r="B516"/>
      <c r="C516"/>
      <c r="D516" s="87"/>
      <c r="E516"/>
      <c r="F516"/>
      <c r="G516"/>
      <c r="H516"/>
      <c r="I516"/>
      <c r="J516"/>
      <c r="K516"/>
      <c r="L516"/>
      <c r="M516"/>
      <c r="N516"/>
      <c r="O516"/>
      <c r="P516"/>
      <c r="Q516"/>
      <c r="R516"/>
      <c r="S516"/>
      <c r="T516"/>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row>
    <row r="517" spans="1:57" x14ac:dyDescent="0.25">
      <c r="A517"/>
      <c r="B517"/>
      <c r="C517"/>
      <c r="D517" s="87"/>
      <c r="E517"/>
      <c r="F517"/>
      <c r="G517"/>
      <c r="H517"/>
      <c r="I517"/>
      <c r="J517"/>
      <c r="K517"/>
      <c r="L517"/>
      <c r="M517"/>
      <c r="N517"/>
      <c r="O517"/>
      <c r="P517"/>
      <c r="Q517"/>
      <c r="R517"/>
      <c r="S517"/>
      <c r="T517"/>
      <c r="U517"/>
      <c r="V517"/>
      <c r="W517"/>
      <c r="X517"/>
      <c r="Y517"/>
      <c r="Z517"/>
      <c r="AA517"/>
      <c r="AB517"/>
      <c r="AC517"/>
      <c r="AD517"/>
      <c r="AE517"/>
      <c r="AF517"/>
      <c r="AG517"/>
      <c r="AH517"/>
      <c r="AI517"/>
      <c r="AJ517"/>
      <c r="AK517"/>
      <c r="AL517"/>
      <c r="AM517"/>
      <c r="AN517"/>
      <c r="AO517"/>
      <c r="AP517"/>
      <c r="AQ517"/>
      <c r="AR517"/>
      <c r="AS517"/>
      <c r="AT517"/>
      <c r="AU517"/>
      <c r="AV517"/>
      <c r="AW517"/>
      <c r="AX517"/>
      <c r="AY517"/>
      <c r="AZ517"/>
      <c r="BA517"/>
      <c r="BB517"/>
      <c r="BC517"/>
      <c r="BD517"/>
      <c r="BE517"/>
    </row>
    <row r="518" spans="1:57" x14ac:dyDescent="0.25">
      <c r="A518"/>
      <c r="B518"/>
      <c r="C518"/>
      <c r="D518" s="87"/>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c r="AW518"/>
      <c r="AX518"/>
      <c r="AY518"/>
      <c r="AZ518"/>
      <c r="BA518"/>
      <c r="BB518"/>
      <c r="BC518"/>
      <c r="BD518"/>
      <c r="BE518"/>
    </row>
    <row r="519" spans="1:57" x14ac:dyDescent="0.25">
      <c r="A519"/>
      <c r="B519"/>
      <c r="C519"/>
      <c r="D519" s="87"/>
      <c r="E519"/>
      <c r="F519"/>
      <c r="G519"/>
      <c r="H519"/>
      <c r="I519"/>
      <c r="J519"/>
      <c r="K519"/>
      <c r="L519"/>
      <c r="M519"/>
      <c r="N519"/>
      <c r="O519"/>
      <c r="P519"/>
      <c r="Q519"/>
      <c r="R519"/>
      <c r="S519"/>
      <c r="T519"/>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row>
    <row r="520" spans="1:57" x14ac:dyDescent="0.25">
      <c r="A520"/>
      <c r="B520"/>
      <c r="C520"/>
      <c r="D520" s="87"/>
      <c r="E520"/>
      <c r="F520"/>
      <c r="G520"/>
      <c r="H520"/>
      <c r="I520"/>
      <c r="J520"/>
      <c r="K520"/>
      <c r="L520"/>
      <c r="M520"/>
      <c r="N520"/>
      <c r="O520"/>
      <c r="P520"/>
      <c r="Q520"/>
      <c r="R520"/>
      <c r="S520"/>
      <c r="T520"/>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row>
    <row r="521" spans="1:57" x14ac:dyDescent="0.25">
      <c r="A521"/>
      <c r="B521"/>
      <c r="C521"/>
      <c r="D521" s="87"/>
      <c r="E521"/>
      <c r="F521"/>
      <c r="G521"/>
      <c r="H521"/>
      <c r="I521"/>
      <c r="J521"/>
      <c r="K521"/>
      <c r="L521"/>
      <c r="M521"/>
      <c r="N521"/>
      <c r="O521"/>
      <c r="P521"/>
      <c r="Q521"/>
      <c r="R521"/>
      <c r="S521"/>
      <c r="T521"/>
      <c r="U521"/>
      <c r="V521"/>
      <c r="W521"/>
      <c r="X521"/>
      <c r="Y521"/>
      <c r="Z521"/>
      <c r="AA521"/>
      <c r="AB521"/>
      <c r="AC521"/>
      <c r="AD521"/>
      <c r="AE521"/>
      <c r="AF521"/>
      <c r="AG521"/>
      <c r="AH521"/>
      <c r="AI521"/>
      <c r="AJ521"/>
      <c r="AK521"/>
      <c r="AL521"/>
      <c r="AM521"/>
      <c r="AN521"/>
      <c r="AO521"/>
      <c r="AP521"/>
      <c r="AQ521"/>
      <c r="AR521"/>
      <c r="AS521"/>
      <c r="AT521"/>
      <c r="AU521"/>
      <c r="AV521"/>
      <c r="AW521"/>
      <c r="AX521"/>
      <c r="AY521"/>
      <c r="AZ521"/>
      <c r="BA521"/>
      <c r="BB521"/>
      <c r="BC521"/>
      <c r="BD521"/>
      <c r="BE521"/>
    </row>
    <row r="522" spans="1:57" x14ac:dyDescent="0.25">
      <c r="A522"/>
      <c r="B522"/>
      <c r="C522"/>
      <c r="D522" s="87"/>
      <c r="E522"/>
      <c r="F522"/>
      <c r="G522"/>
      <c r="H522"/>
      <c r="I522"/>
      <c r="J522"/>
      <c r="K522"/>
      <c r="L522"/>
      <c r="M522"/>
      <c r="N522"/>
      <c r="O522"/>
      <c r="P522"/>
      <c r="Q522"/>
      <c r="R522"/>
      <c r="S522"/>
      <c r="T522"/>
      <c r="U522"/>
      <c r="V522"/>
      <c r="W522"/>
      <c r="X522"/>
      <c r="Y522"/>
      <c r="Z522"/>
      <c r="AA522"/>
      <c r="AB522"/>
      <c r="AC522"/>
      <c r="AD522"/>
      <c r="AE522"/>
      <c r="AF522"/>
      <c r="AG522"/>
      <c r="AH522"/>
      <c r="AI522"/>
      <c r="AJ522"/>
      <c r="AK522"/>
      <c r="AL522"/>
      <c r="AM522"/>
      <c r="AN522"/>
      <c r="AO522"/>
      <c r="AP522"/>
      <c r="AQ522"/>
      <c r="AR522"/>
      <c r="AS522"/>
      <c r="AT522"/>
      <c r="AU522"/>
      <c r="AV522"/>
      <c r="AW522"/>
      <c r="AX522"/>
      <c r="AY522"/>
      <c r="AZ522"/>
      <c r="BA522"/>
      <c r="BB522"/>
      <c r="BC522"/>
      <c r="BD522"/>
      <c r="BE522"/>
    </row>
    <row r="523" spans="1:57" x14ac:dyDescent="0.25">
      <c r="A523"/>
      <c r="B523"/>
      <c r="C523"/>
      <c r="D523" s="87"/>
      <c r="E523"/>
      <c r="F523"/>
      <c r="G523"/>
      <c r="H523"/>
      <c r="I523"/>
      <c r="J523"/>
      <c r="K523"/>
      <c r="L523"/>
      <c r="M523"/>
      <c r="N523"/>
      <c r="O523"/>
      <c r="P523"/>
      <c r="Q523"/>
      <c r="R523"/>
      <c r="S523"/>
      <c r="T523"/>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row>
    <row r="524" spans="1:57" x14ac:dyDescent="0.25">
      <c r="A524"/>
      <c r="B524"/>
      <c r="C524"/>
      <c r="D524" s="87"/>
      <c r="E524"/>
      <c r="F524"/>
      <c r="G524"/>
      <c r="H524"/>
      <c r="I524"/>
      <c r="J524"/>
      <c r="K524"/>
      <c r="L524"/>
      <c r="M524"/>
      <c r="N524"/>
      <c r="O524"/>
      <c r="P524"/>
      <c r="Q524"/>
      <c r="R524"/>
      <c r="S524"/>
      <c r="T524"/>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row>
    <row r="525" spans="1:57" x14ac:dyDescent="0.25">
      <c r="A525"/>
      <c r="B525"/>
      <c r="C525"/>
      <c r="D525" s="87"/>
      <c r="E525"/>
      <c r="F525"/>
      <c r="G525"/>
      <c r="H525"/>
      <c r="I525"/>
      <c r="J525"/>
      <c r="K525"/>
      <c r="L525"/>
      <c r="M525"/>
      <c r="N525"/>
      <c r="O525"/>
      <c r="P525"/>
      <c r="Q525"/>
      <c r="R525"/>
      <c r="S525"/>
      <c r="T525"/>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row>
    <row r="526" spans="1:57" x14ac:dyDescent="0.25">
      <c r="A526"/>
      <c r="B526"/>
      <c r="C526"/>
      <c r="D526" s="87"/>
      <c r="E526"/>
      <c r="F526"/>
      <c r="G526"/>
      <c r="H526"/>
      <c r="I526"/>
      <c r="J526"/>
      <c r="K526"/>
      <c r="L526"/>
      <c r="M526"/>
      <c r="N526"/>
      <c r="O526"/>
      <c r="P526"/>
      <c r="Q526"/>
      <c r="R526"/>
      <c r="S526"/>
      <c r="T526"/>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row>
    <row r="527" spans="1:57" x14ac:dyDescent="0.25">
      <c r="A527"/>
      <c r="B527"/>
      <c r="C527"/>
      <c r="D527" s="87"/>
      <c r="E527"/>
      <c r="F527"/>
      <c r="G527"/>
      <c r="H527"/>
      <c r="I527"/>
      <c r="J527"/>
      <c r="K527"/>
      <c r="L527"/>
      <c r="M527"/>
      <c r="N527"/>
      <c r="O527"/>
      <c r="P527"/>
      <c r="Q527"/>
      <c r="R527"/>
      <c r="S527"/>
      <c r="T527"/>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row>
    <row r="528" spans="1:57" x14ac:dyDescent="0.25">
      <c r="A528"/>
      <c r="B528"/>
      <c r="C528"/>
      <c r="D528" s="87"/>
      <c r="E528"/>
      <c r="F528"/>
      <c r="G528"/>
      <c r="H528"/>
      <c r="I528"/>
      <c r="J528"/>
      <c r="K528"/>
      <c r="L528"/>
      <c r="M528"/>
      <c r="N528"/>
      <c r="O528"/>
      <c r="P528"/>
      <c r="Q528"/>
      <c r="R528"/>
      <c r="S528"/>
      <c r="T528"/>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row>
    <row r="529" spans="1:57" x14ac:dyDescent="0.25">
      <c r="A529"/>
      <c r="B529"/>
      <c r="C529"/>
      <c r="D529" s="87"/>
      <c r="E529"/>
      <c r="F529"/>
      <c r="G529"/>
      <c r="H529"/>
      <c r="I529"/>
      <c r="J529"/>
      <c r="K529"/>
      <c r="L529"/>
      <c r="M529"/>
      <c r="N529"/>
      <c r="O529"/>
      <c r="P529"/>
      <c r="Q529"/>
      <c r="R529"/>
      <c r="S529"/>
      <c r="T529"/>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row>
    <row r="530" spans="1:57" x14ac:dyDescent="0.25">
      <c r="A530"/>
      <c r="B530"/>
      <c r="C530"/>
      <c r="D530" s="87"/>
      <c r="E530"/>
      <c r="F530"/>
      <c r="G530"/>
      <c r="H530"/>
      <c r="I530"/>
      <c r="J530"/>
      <c r="K530"/>
      <c r="L530"/>
      <c r="M530"/>
      <c r="N530"/>
      <c r="O530"/>
      <c r="P530"/>
      <c r="Q530"/>
      <c r="R530"/>
      <c r="S530"/>
      <c r="T530"/>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row>
    <row r="531" spans="1:57" x14ac:dyDescent="0.25">
      <c r="A531"/>
      <c r="B531"/>
      <c r="C531"/>
      <c r="D531" s="87"/>
      <c r="E531"/>
      <c r="F531"/>
      <c r="G531"/>
      <c r="H531"/>
      <c r="I531"/>
      <c r="J531"/>
      <c r="K531"/>
      <c r="L531"/>
      <c r="M531"/>
      <c r="N531"/>
      <c r="O531"/>
      <c r="P531"/>
      <c r="Q531"/>
      <c r="R531"/>
      <c r="S531"/>
      <c r="T531"/>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row>
    <row r="532" spans="1:57" x14ac:dyDescent="0.25">
      <c r="A532"/>
      <c r="B532"/>
      <c r="C532"/>
      <c r="D532" s="87"/>
      <c r="E532"/>
      <c r="F532"/>
      <c r="G532"/>
      <c r="H532"/>
      <c r="I532"/>
      <c r="J532"/>
      <c r="K532"/>
      <c r="L532"/>
      <c r="M532"/>
      <c r="N532"/>
      <c r="O532"/>
      <c r="P532"/>
      <c r="Q532"/>
      <c r="R532"/>
      <c r="S532"/>
      <c r="T532"/>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row>
    <row r="533" spans="1:57" x14ac:dyDescent="0.25">
      <c r="A533"/>
      <c r="B533"/>
      <c r="C533"/>
      <c r="D533" s="87"/>
      <c r="E533"/>
      <c r="F533"/>
      <c r="G533"/>
      <c r="H533"/>
      <c r="I533"/>
      <c r="J533"/>
      <c r="K533"/>
      <c r="L533"/>
      <c r="M533"/>
      <c r="N533"/>
      <c r="O533"/>
      <c r="P533"/>
      <c r="Q533"/>
      <c r="R533"/>
      <c r="S533"/>
      <c r="T533"/>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row>
    <row r="534" spans="1:57" x14ac:dyDescent="0.25">
      <c r="A534"/>
      <c r="B534"/>
      <c r="C534"/>
      <c r="D534" s="87"/>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c r="AW534"/>
      <c r="AX534"/>
      <c r="AY534"/>
      <c r="AZ534"/>
      <c r="BA534"/>
      <c r="BB534"/>
      <c r="BC534"/>
      <c r="BD534"/>
      <c r="BE534"/>
    </row>
    <row r="535" spans="1:57" x14ac:dyDescent="0.25">
      <c r="A535"/>
      <c r="B535"/>
      <c r="C535"/>
      <c r="D535" s="87"/>
      <c r="E535"/>
      <c r="F535"/>
      <c r="G535"/>
      <c r="H535"/>
      <c r="I535"/>
      <c r="J535"/>
      <c r="K535"/>
      <c r="L535"/>
      <c r="M535"/>
      <c r="N535"/>
      <c r="O535"/>
      <c r="P535"/>
      <c r="Q535"/>
      <c r="R535"/>
      <c r="S535"/>
      <c r="T535"/>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row>
    <row r="536" spans="1:57" x14ac:dyDescent="0.25">
      <c r="A536"/>
      <c r="B536"/>
      <c r="C536"/>
      <c r="D536" s="87"/>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c r="AW536"/>
      <c r="AX536"/>
      <c r="AY536"/>
      <c r="AZ536"/>
      <c r="BA536"/>
      <c r="BB536"/>
      <c r="BC536"/>
      <c r="BD536"/>
      <c r="BE536"/>
    </row>
    <row r="537" spans="1:57" x14ac:dyDescent="0.25">
      <c r="A537"/>
      <c r="B537"/>
      <c r="C537"/>
      <c r="D537" s="87"/>
      <c r="E537"/>
      <c r="F537"/>
      <c r="G537"/>
      <c r="H537"/>
      <c r="I537"/>
      <c r="J537"/>
      <c r="K537"/>
      <c r="L537"/>
      <c r="M537"/>
      <c r="N537"/>
      <c r="O537"/>
      <c r="P537"/>
      <c r="Q537"/>
      <c r="R537"/>
      <c r="S537"/>
      <c r="T537"/>
      <c r="U537"/>
      <c r="V537"/>
      <c r="W537"/>
      <c r="X537"/>
      <c r="Y537"/>
      <c r="Z537"/>
      <c r="AA537"/>
      <c r="AB537"/>
      <c r="AC537"/>
      <c r="AD537"/>
      <c r="AE537"/>
      <c r="AF537"/>
      <c r="AG537"/>
      <c r="AH537"/>
      <c r="AI537"/>
      <c r="AJ537"/>
      <c r="AK537"/>
      <c r="AL537"/>
      <c r="AM537"/>
      <c r="AN537"/>
      <c r="AO537"/>
      <c r="AP537"/>
      <c r="AQ537"/>
      <c r="AR537"/>
      <c r="AS537"/>
      <c r="AT537"/>
      <c r="AU537"/>
      <c r="AV537"/>
      <c r="AW537"/>
      <c r="AX537"/>
      <c r="AY537"/>
      <c r="AZ537"/>
      <c r="BA537"/>
      <c r="BB537"/>
      <c r="BC537"/>
      <c r="BD537"/>
      <c r="BE537"/>
    </row>
    <row r="538" spans="1:57" x14ac:dyDescent="0.25">
      <c r="A538"/>
      <c r="B538"/>
      <c r="C538"/>
      <c r="D538" s="87"/>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c r="AW538"/>
      <c r="AX538"/>
      <c r="AY538"/>
      <c r="AZ538"/>
      <c r="BA538"/>
      <c r="BB538"/>
      <c r="BC538"/>
      <c r="BD538"/>
      <c r="BE538"/>
    </row>
    <row r="539" spans="1:57" x14ac:dyDescent="0.25">
      <c r="A539"/>
      <c r="B539"/>
      <c r="C539"/>
      <c r="D539" s="87"/>
      <c r="E539"/>
      <c r="F539"/>
      <c r="G539"/>
      <c r="H539"/>
      <c r="I539"/>
      <c r="J539"/>
      <c r="K539"/>
      <c r="L539"/>
      <c r="M539"/>
      <c r="N539"/>
      <c r="O539"/>
      <c r="P539"/>
      <c r="Q539"/>
      <c r="R539"/>
      <c r="S539"/>
      <c r="T539"/>
      <c r="U539"/>
      <c r="V539"/>
      <c r="W539"/>
      <c r="X539"/>
      <c r="Y539"/>
      <c r="Z539"/>
      <c r="AA539"/>
      <c r="AB539"/>
      <c r="AC539"/>
      <c r="AD539"/>
      <c r="AE539"/>
      <c r="AF539"/>
      <c r="AG539"/>
      <c r="AH539"/>
      <c r="AI539"/>
      <c r="AJ539"/>
      <c r="AK539"/>
      <c r="AL539"/>
      <c r="AM539"/>
      <c r="AN539"/>
      <c r="AO539"/>
      <c r="AP539"/>
      <c r="AQ539"/>
      <c r="AR539"/>
      <c r="AS539"/>
      <c r="AT539"/>
      <c r="AU539"/>
      <c r="AV539"/>
      <c r="AW539"/>
      <c r="AX539"/>
      <c r="AY539"/>
      <c r="AZ539"/>
      <c r="BA539"/>
      <c r="BB539"/>
      <c r="BC539"/>
      <c r="BD539"/>
      <c r="BE539"/>
    </row>
    <row r="540" spans="1:57" x14ac:dyDescent="0.25">
      <c r="A540"/>
      <c r="B540"/>
      <c r="C540"/>
      <c r="D540" s="87"/>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row>
    <row r="541" spans="1:57" x14ac:dyDescent="0.25">
      <c r="A541"/>
      <c r="B541"/>
      <c r="C541"/>
      <c r="D541" s="87"/>
      <c r="E541"/>
      <c r="F541"/>
      <c r="G541"/>
      <c r="H541"/>
      <c r="I541"/>
      <c r="J541"/>
      <c r="K541"/>
      <c r="L541"/>
      <c r="M541"/>
      <c r="N541"/>
      <c r="O541"/>
      <c r="P541"/>
      <c r="Q541"/>
      <c r="R541"/>
      <c r="S541"/>
      <c r="T541"/>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row>
    <row r="542" spans="1:57" x14ac:dyDescent="0.25">
      <c r="A542"/>
      <c r="B542"/>
      <c r="C542"/>
      <c r="D542" s="87"/>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c r="AW542"/>
      <c r="AX542"/>
      <c r="AY542"/>
      <c r="AZ542"/>
      <c r="BA542"/>
      <c r="BB542"/>
      <c r="BC542"/>
      <c r="BD542"/>
      <c r="BE542"/>
    </row>
    <row r="543" spans="1:57" x14ac:dyDescent="0.25">
      <c r="A543"/>
      <c r="B543"/>
      <c r="C543"/>
      <c r="D543" s="87"/>
      <c r="E543"/>
      <c r="F543"/>
      <c r="G543"/>
      <c r="H543"/>
      <c r="I543"/>
      <c r="J543"/>
      <c r="K543"/>
      <c r="L543"/>
      <c r="M543"/>
      <c r="N543"/>
      <c r="O543"/>
      <c r="P543"/>
      <c r="Q543"/>
      <c r="R543"/>
      <c r="S543"/>
      <c r="T543"/>
      <c r="U543"/>
      <c r="V543"/>
      <c r="W543"/>
      <c r="X543"/>
      <c r="Y543"/>
      <c r="Z543"/>
      <c r="AA543"/>
      <c r="AB543"/>
      <c r="AC543"/>
      <c r="AD543"/>
      <c r="AE543"/>
      <c r="AF543"/>
      <c r="AG543"/>
      <c r="AH543"/>
      <c r="AI543"/>
      <c r="AJ543"/>
      <c r="AK543"/>
      <c r="AL543"/>
      <c r="AM543"/>
      <c r="AN543"/>
      <c r="AO543"/>
      <c r="AP543"/>
      <c r="AQ543"/>
      <c r="AR543"/>
      <c r="AS543"/>
      <c r="AT543"/>
      <c r="AU543"/>
      <c r="AV543"/>
      <c r="AW543"/>
      <c r="AX543"/>
      <c r="AY543"/>
      <c r="AZ543"/>
      <c r="BA543"/>
      <c r="BB543"/>
      <c r="BC543"/>
      <c r="BD543"/>
      <c r="BE543"/>
    </row>
    <row r="544" spans="1:57" x14ac:dyDescent="0.25">
      <c r="A544"/>
      <c r="B544"/>
      <c r="C544"/>
      <c r="D544" s="87"/>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row>
    <row r="545" spans="1:57" x14ac:dyDescent="0.25">
      <c r="A545"/>
      <c r="B545"/>
      <c r="C545"/>
      <c r="D545" s="87"/>
      <c r="E545"/>
      <c r="F545"/>
      <c r="G545"/>
      <c r="H545"/>
      <c r="I545"/>
      <c r="J545"/>
      <c r="K545"/>
      <c r="L545"/>
      <c r="M545"/>
      <c r="N545"/>
      <c r="O545"/>
      <c r="P545"/>
      <c r="Q545"/>
      <c r="R545"/>
      <c r="S545"/>
      <c r="T545"/>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row>
    <row r="546" spans="1:57" x14ac:dyDescent="0.25">
      <c r="A546"/>
      <c r="B546"/>
      <c r="C546"/>
      <c r="D546" s="87"/>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c r="AW546"/>
      <c r="AX546"/>
      <c r="AY546"/>
      <c r="AZ546"/>
      <c r="BA546"/>
      <c r="BB546"/>
      <c r="BC546"/>
      <c r="BD546"/>
      <c r="BE546"/>
    </row>
    <row r="547" spans="1:57" x14ac:dyDescent="0.25">
      <c r="A547"/>
      <c r="B547"/>
      <c r="C547"/>
      <c r="D547" s="87"/>
      <c r="E547"/>
      <c r="F547"/>
      <c r="G547"/>
      <c r="H547"/>
      <c r="I547"/>
      <c r="J547"/>
      <c r="K547"/>
      <c r="L547"/>
      <c r="M547"/>
      <c r="N547"/>
      <c r="O547"/>
      <c r="P547"/>
      <c r="Q547"/>
      <c r="R547"/>
      <c r="S547"/>
      <c r="T547"/>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c r="BD547"/>
      <c r="BE547"/>
    </row>
    <row r="548" spans="1:57" x14ac:dyDescent="0.25">
      <c r="A548"/>
      <c r="B548"/>
      <c r="C548"/>
      <c r="D548" s="87"/>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row>
    <row r="549" spans="1:57" x14ac:dyDescent="0.25">
      <c r="A549"/>
      <c r="B549"/>
      <c r="C549"/>
      <c r="D549" s="87"/>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row>
    <row r="550" spans="1:57" x14ac:dyDescent="0.25">
      <c r="A550"/>
      <c r="B550"/>
      <c r="C550"/>
      <c r="D550" s="87"/>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row>
    <row r="551" spans="1:57" x14ac:dyDescent="0.25">
      <c r="A551"/>
      <c r="B551"/>
      <c r="C551"/>
      <c r="D551" s="87"/>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row>
    <row r="552" spans="1:57" x14ac:dyDescent="0.25">
      <c r="A552"/>
      <c r="B552"/>
      <c r="C552"/>
      <c r="D552" s="87"/>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row>
    <row r="553" spans="1:57" x14ac:dyDescent="0.25">
      <c r="A553"/>
      <c r="B553"/>
      <c r="C553"/>
      <c r="D553" s="87"/>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row>
    <row r="554" spans="1:57" x14ac:dyDescent="0.25">
      <c r="A554"/>
      <c r="B554"/>
      <c r="C554"/>
      <c r="D554" s="87"/>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row>
    <row r="555" spans="1:57" x14ac:dyDescent="0.25">
      <c r="A555"/>
      <c r="B555"/>
      <c r="C555"/>
      <c r="D555" s="87"/>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row>
    <row r="556" spans="1:57" x14ac:dyDescent="0.25">
      <c r="A556"/>
      <c r="B556"/>
      <c r="C556"/>
      <c r="D556" s="87"/>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row>
    <row r="557" spans="1:57" x14ac:dyDescent="0.25">
      <c r="A557"/>
      <c r="B557"/>
      <c r="C557"/>
      <c r="D557" s="8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row>
    <row r="558" spans="1:57" x14ac:dyDescent="0.25">
      <c r="A558"/>
      <c r="B558"/>
      <c r="C558"/>
      <c r="D558" s="87"/>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row>
    <row r="559" spans="1:57" x14ac:dyDescent="0.25">
      <c r="A559"/>
      <c r="B559"/>
      <c r="C559"/>
      <c r="D559" s="87"/>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row>
    <row r="560" spans="1:57" x14ac:dyDescent="0.25">
      <c r="A560"/>
      <c r="B560"/>
      <c r="C560"/>
      <c r="D560" s="87"/>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row>
    <row r="561" spans="1:57" x14ac:dyDescent="0.25">
      <c r="A561"/>
      <c r="B561"/>
      <c r="C561"/>
      <c r="D561" s="87"/>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row>
    <row r="562" spans="1:57" x14ac:dyDescent="0.25">
      <c r="A562"/>
      <c r="B562"/>
      <c r="C562"/>
      <c r="D562" s="87"/>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row>
    <row r="563" spans="1:57" x14ac:dyDescent="0.25">
      <c r="A563"/>
      <c r="B563"/>
      <c r="C563"/>
      <c r="D563" s="87"/>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row>
    <row r="564" spans="1:57" x14ac:dyDescent="0.25">
      <c r="A564"/>
      <c r="B564"/>
      <c r="C564"/>
      <c r="D564" s="87"/>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row>
    <row r="565" spans="1:57" x14ac:dyDescent="0.25">
      <c r="A565"/>
      <c r="B565"/>
      <c r="C565"/>
      <c r="D565" s="87"/>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row>
    <row r="566" spans="1:57" x14ac:dyDescent="0.25">
      <c r="A566"/>
      <c r="B566"/>
      <c r="C566"/>
      <c r="D566" s="87"/>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row>
    <row r="567" spans="1:57" x14ac:dyDescent="0.25">
      <c r="A567"/>
      <c r="B567"/>
      <c r="C567"/>
      <c r="D567" s="8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row>
    <row r="568" spans="1:57" x14ac:dyDescent="0.25">
      <c r="A568"/>
      <c r="B568"/>
      <c r="C568"/>
      <c r="D568" s="87"/>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row>
    <row r="569" spans="1:57" x14ac:dyDescent="0.25">
      <c r="A569"/>
      <c r="B569"/>
      <c r="C569"/>
      <c r="D569" s="87"/>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row>
    <row r="570" spans="1:57" x14ac:dyDescent="0.25">
      <c r="A570"/>
      <c r="B570"/>
      <c r="C570"/>
      <c r="D570" s="87"/>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row>
    <row r="571" spans="1:57" x14ac:dyDescent="0.25">
      <c r="A571"/>
      <c r="B571"/>
      <c r="C571"/>
      <c r="D571" s="87"/>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row>
    <row r="572" spans="1:57" x14ac:dyDescent="0.25">
      <c r="A572"/>
      <c r="B572"/>
      <c r="C572"/>
      <c r="D572" s="87"/>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row>
    <row r="573" spans="1:57" x14ac:dyDescent="0.25">
      <c r="A573"/>
      <c r="B573"/>
      <c r="C573"/>
      <c r="D573" s="87"/>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row>
    <row r="574" spans="1:57" x14ac:dyDescent="0.25">
      <c r="A574"/>
      <c r="B574"/>
      <c r="C574"/>
      <c r="D574" s="87"/>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row>
    <row r="575" spans="1:57" x14ac:dyDescent="0.25">
      <c r="A575"/>
      <c r="B575"/>
      <c r="C575"/>
      <c r="D575" s="87"/>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row>
    <row r="576" spans="1:57" x14ac:dyDescent="0.25">
      <c r="A576"/>
      <c r="B576"/>
      <c r="C576"/>
      <c r="D576" s="87"/>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row>
    <row r="577" spans="1:57" x14ac:dyDescent="0.25">
      <c r="A577"/>
      <c r="B577"/>
      <c r="C577"/>
      <c r="D577" s="8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row>
    <row r="578" spans="1:57" x14ac:dyDescent="0.25">
      <c r="A578"/>
      <c r="B578"/>
      <c r="C578"/>
      <c r="D578" s="87"/>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row>
    <row r="579" spans="1:57" x14ac:dyDescent="0.25">
      <c r="A579"/>
      <c r="B579"/>
      <c r="C579"/>
      <c r="D579" s="87"/>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row>
    <row r="580" spans="1:57" x14ac:dyDescent="0.25">
      <c r="A580"/>
      <c r="B580"/>
      <c r="C580"/>
      <c r="D580" s="87"/>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row>
    <row r="581" spans="1:57" x14ac:dyDescent="0.25">
      <c r="A581"/>
      <c r="B581"/>
      <c r="C581"/>
      <c r="D581" s="87"/>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row>
    <row r="582" spans="1:57" x14ac:dyDescent="0.25">
      <c r="A582"/>
      <c r="B582"/>
      <c r="C582"/>
      <c r="D582" s="87"/>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row>
    <row r="583" spans="1:57" x14ac:dyDescent="0.25">
      <c r="A583"/>
      <c r="B583"/>
      <c r="C583"/>
      <c r="D583" s="87"/>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row>
    <row r="584" spans="1:57" x14ac:dyDescent="0.25">
      <c r="A584"/>
      <c r="B584"/>
      <c r="C584"/>
      <c r="D584" s="87"/>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row>
    <row r="585" spans="1:57" x14ac:dyDescent="0.25">
      <c r="A585"/>
      <c r="B585"/>
      <c r="C585"/>
      <c r="D585" s="87"/>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row>
    <row r="586" spans="1:57" x14ac:dyDescent="0.25">
      <c r="A586"/>
      <c r="B586"/>
      <c r="C586"/>
      <c r="D586" s="87"/>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row>
    <row r="587" spans="1:57" x14ac:dyDescent="0.25">
      <c r="A587"/>
      <c r="B587"/>
      <c r="C587"/>
      <c r="D587" s="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row>
    <row r="588" spans="1:57" x14ac:dyDescent="0.25">
      <c r="A588"/>
      <c r="B588"/>
      <c r="C588"/>
      <c r="D588" s="87"/>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row>
    <row r="589" spans="1:57" x14ac:dyDescent="0.25">
      <c r="A589"/>
      <c r="B589"/>
      <c r="C589"/>
      <c r="D589" s="87"/>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row>
    <row r="590" spans="1:57" x14ac:dyDescent="0.25">
      <c r="A590"/>
      <c r="B590"/>
      <c r="C590"/>
      <c r="D590" s="87"/>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row>
    <row r="591" spans="1:57" x14ac:dyDescent="0.25">
      <c r="A591"/>
      <c r="B591"/>
      <c r="C591"/>
      <c r="D591" s="87"/>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row>
    <row r="592" spans="1:57" x14ac:dyDescent="0.25">
      <c r="A592"/>
      <c r="B592"/>
      <c r="C592"/>
      <c r="D592" s="87"/>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row>
    <row r="593" spans="1:57" x14ac:dyDescent="0.25">
      <c r="A593"/>
      <c r="B593"/>
      <c r="C593"/>
      <c r="D593" s="87"/>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row>
    <row r="594" spans="1:57" x14ac:dyDescent="0.25">
      <c r="A594"/>
      <c r="B594"/>
      <c r="C594"/>
      <c r="D594" s="87"/>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row>
    <row r="595" spans="1:57" x14ac:dyDescent="0.25">
      <c r="A595"/>
      <c r="B595"/>
      <c r="C595"/>
      <c r="D595" s="87"/>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row>
    <row r="596" spans="1:57" x14ac:dyDescent="0.25">
      <c r="A596"/>
      <c r="B596"/>
      <c r="C596"/>
      <c r="D596" s="87"/>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row>
    <row r="597" spans="1:57" x14ac:dyDescent="0.25">
      <c r="A597"/>
      <c r="B597"/>
      <c r="C597"/>
      <c r="D597" s="8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row>
    <row r="598" spans="1:57" x14ac:dyDescent="0.25">
      <c r="A598"/>
      <c r="B598"/>
      <c r="C598"/>
      <c r="D598" s="87"/>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row>
    <row r="599" spans="1:57" x14ac:dyDescent="0.25">
      <c r="A599"/>
      <c r="B599"/>
      <c r="C599"/>
      <c r="D599" s="87"/>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row>
    <row r="600" spans="1:57" x14ac:dyDescent="0.25">
      <c r="A600"/>
      <c r="B600"/>
      <c r="C600"/>
      <c r="D600" s="87"/>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row>
    <row r="601" spans="1:57" x14ac:dyDescent="0.25">
      <c r="A601"/>
      <c r="B601"/>
      <c r="C601"/>
      <c r="D601" s="87"/>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row>
    <row r="602" spans="1:57" x14ac:dyDescent="0.25">
      <c r="A602"/>
      <c r="B602"/>
      <c r="C602"/>
      <c r="D602" s="87"/>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row>
    <row r="603" spans="1:57" x14ac:dyDescent="0.25">
      <c r="A603"/>
      <c r="B603"/>
      <c r="C603"/>
      <c r="D603" s="87"/>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row>
    <row r="604" spans="1:57" x14ac:dyDescent="0.25">
      <c r="A604"/>
      <c r="B604"/>
      <c r="C604"/>
      <c r="D604" s="87"/>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row>
    <row r="605" spans="1:57" x14ac:dyDescent="0.25">
      <c r="A605"/>
      <c r="B605"/>
      <c r="C605"/>
      <c r="D605" s="87"/>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row>
    <row r="606" spans="1:57" x14ac:dyDescent="0.25">
      <c r="A606"/>
      <c r="B606"/>
      <c r="C606"/>
      <c r="D606" s="87"/>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row>
    <row r="607" spans="1:57" x14ac:dyDescent="0.25">
      <c r="A607"/>
      <c r="B607"/>
      <c r="C607"/>
      <c r="D607" s="8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row>
    <row r="608" spans="1:57" x14ac:dyDescent="0.25">
      <c r="A608"/>
      <c r="B608"/>
      <c r="C608"/>
      <c r="D608" s="87"/>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row>
    <row r="609" spans="1:57" x14ac:dyDescent="0.25">
      <c r="A609"/>
      <c r="B609"/>
      <c r="C609"/>
      <c r="D609" s="87"/>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row>
    <row r="610" spans="1:57" x14ac:dyDescent="0.25">
      <c r="A610"/>
      <c r="B610"/>
      <c r="C610"/>
      <c r="D610" s="87"/>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row>
    <row r="611" spans="1:57" x14ac:dyDescent="0.25">
      <c r="A611"/>
      <c r="B611"/>
      <c r="C611"/>
      <c r="D611" s="87"/>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row>
    <row r="612" spans="1:57" x14ac:dyDescent="0.25">
      <c r="A612"/>
      <c r="B612"/>
      <c r="C612"/>
      <c r="D612" s="87"/>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row>
    <row r="613" spans="1:57" x14ac:dyDescent="0.25">
      <c r="A613"/>
      <c r="B613"/>
      <c r="C613"/>
      <c r="D613" s="87"/>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row>
    <row r="614" spans="1:57" x14ac:dyDescent="0.25">
      <c r="A614"/>
      <c r="B614"/>
      <c r="C614"/>
      <c r="D614" s="87"/>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row>
    <row r="615" spans="1:57" x14ac:dyDescent="0.25">
      <c r="A615"/>
      <c r="B615"/>
      <c r="C615"/>
      <c r="D615" s="87"/>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row>
    <row r="616" spans="1:57" x14ac:dyDescent="0.25">
      <c r="A616"/>
      <c r="B616"/>
      <c r="C616"/>
      <c r="D616" s="87"/>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row>
    <row r="617" spans="1:57" x14ac:dyDescent="0.25">
      <c r="A617"/>
      <c r="B617"/>
      <c r="C617"/>
      <c r="D617" s="8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row>
    <row r="618" spans="1:57" x14ac:dyDescent="0.25">
      <c r="A618"/>
      <c r="B618"/>
      <c r="C618"/>
      <c r="D618" s="87"/>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row>
    <row r="619" spans="1:57" x14ac:dyDescent="0.25">
      <c r="A619"/>
      <c r="B619"/>
      <c r="C619"/>
      <c r="D619" s="87"/>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row>
    <row r="620" spans="1:57" x14ac:dyDescent="0.25">
      <c r="A620"/>
      <c r="B620"/>
      <c r="C620"/>
      <c r="D620" s="87"/>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row>
    <row r="621" spans="1:57" x14ac:dyDescent="0.25">
      <c r="A621"/>
      <c r="B621"/>
      <c r="C621"/>
      <c r="D621" s="87"/>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row>
    <row r="622" spans="1:57" x14ac:dyDescent="0.25">
      <c r="A622"/>
      <c r="B622"/>
      <c r="C622"/>
      <c r="D622" s="87"/>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row>
    <row r="623" spans="1:57" x14ac:dyDescent="0.25">
      <c r="A623"/>
      <c r="B623"/>
      <c r="C623"/>
      <c r="D623" s="87"/>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row>
    <row r="624" spans="1:57" x14ac:dyDescent="0.25">
      <c r="A624"/>
      <c r="B624"/>
      <c r="C624"/>
      <c r="D624" s="87"/>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row>
    <row r="625" spans="1:57" x14ac:dyDescent="0.25">
      <c r="A625"/>
      <c r="B625"/>
      <c r="C625"/>
      <c r="D625" s="87"/>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row>
    <row r="626" spans="1:57" x14ac:dyDescent="0.25">
      <c r="A626"/>
      <c r="B626"/>
      <c r="C626"/>
      <c r="D626" s="87"/>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row>
    <row r="627" spans="1:57" x14ac:dyDescent="0.25">
      <c r="A627"/>
      <c r="B627"/>
      <c r="C627"/>
      <c r="D627" s="8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row>
    <row r="628" spans="1:57" x14ac:dyDescent="0.25">
      <c r="A628"/>
      <c r="B628"/>
      <c r="C628"/>
      <c r="D628" s="87"/>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row>
    <row r="629" spans="1:57" x14ac:dyDescent="0.25">
      <c r="A629"/>
      <c r="B629"/>
      <c r="C629"/>
      <c r="D629" s="87"/>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row>
    <row r="630" spans="1:57" x14ac:dyDescent="0.25">
      <c r="A630"/>
      <c r="B630"/>
      <c r="C630"/>
      <c r="D630" s="87"/>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row>
    <row r="631" spans="1:57" x14ac:dyDescent="0.25">
      <c r="A631"/>
      <c r="B631"/>
      <c r="C631"/>
      <c r="D631" s="87"/>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row>
    <row r="632" spans="1:57" x14ac:dyDescent="0.25">
      <c r="A632"/>
      <c r="B632"/>
      <c r="C632"/>
      <c r="D632" s="87"/>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row>
    <row r="633" spans="1:57" x14ac:dyDescent="0.25">
      <c r="A633"/>
      <c r="B633"/>
      <c r="C633"/>
      <c r="D633" s="87"/>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row>
    <row r="634" spans="1:57" x14ac:dyDescent="0.25">
      <c r="A634"/>
      <c r="B634"/>
      <c r="C634"/>
      <c r="D634" s="87"/>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row>
    <row r="635" spans="1:57" x14ac:dyDescent="0.25">
      <c r="A635"/>
      <c r="B635"/>
      <c r="C635"/>
      <c r="D635" s="87"/>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row>
    <row r="636" spans="1:57" x14ac:dyDescent="0.25">
      <c r="A636"/>
      <c r="B636"/>
      <c r="C636"/>
      <c r="D636" s="87"/>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row>
    <row r="637" spans="1:57" x14ac:dyDescent="0.25">
      <c r="A637"/>
      <c r="B637"/>
      <c r="C637"/>
      <c r="D637" s="8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row>
    <row r="638" spans="1:57" x14ac:dyDescent="0.25">
      <c r="A638"/>
      <c r="B638"/>
      <c r="C638"/>
      <c r="D638" s="87"/>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row>
    <row r="639" spans="1:57" x14ac:dyDescent="0.25">
      <c r="A639"/>
      <c r="B639"/>
      <c r="C639"/>
      <c r="D639" s="87"/>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row>
    <row r="640" spans="1:57" x14ac:dyDescent="0.25">
      <c r="A640"/>
      <c r="B640"/>
      <c r="C640"/>
      <c r="D640" s="87"/>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row>
    <row r="641" spans="1:57" x14ac:dyDescent="0.25">
      <c r="A641"/>
      <c r="B641"/>
      <c r="C641"/>
      <c r="D641" s="87"/>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row>
    <row r="642" spans="1:57" x14ac:dyDescent="0.25">
      <c r="A642"/>
      <c r="B642"/>
      <c r="C642"/>
      <c r="D642" s="87"/>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row>
    <row r="643" spans="1:57" x14ac:dyDescent="0.25">
      <c r="A643"/>
      <c r="B643"/>
      <c r="C643"/>
      <c r="D643" s="87"/>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row>
    <row r="644" spans="1:57" x14ac:dyDescent="0.25">
      <c r="A644"/>
      <c r="B644"/>
      <c r="C644"/>
      <c r="D644" s="87"/>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row>
    <row r="645" spans="1:57" x14ac:dyDescent="0.25">
      <c r="A645"/>
      <c r="B645"/>
      <c r="C645"/>
      <c r="D645" s="87"/>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row>
    <row r="646" spans="1:57" x14ac:dyDescent="0.25">
      <c r="A646"/>
      <c r="B646"/>
      <c r="C646"/>
      <c r="D646" s="87"/>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row>
    <row r="647" spans="1:57" x14ac:dyDescent="0.25">
      <c r="A647"/>
      <c r="B647"/>
      <c r="C647"/>
      <c r="D647" s="8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row>
    <row r="648" spans="1:57" x14ac:dyDescent="0.25">
      <c r="A648"/>
      <c r="B648"/>
      <c r="C648"/>
      <c r="D648" s="87"/>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row>
    <row r="649" spans="1:57" x14ac:dyDescent="0.25">
      <c r="A649"/>
      <c r="B649"/>
      <c r="C649"/>
      <c r="D649" s="87"/>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row>
    <row r="650" spans="1:57" x14ac:dyDescent="0.25">
      <c r="A650"/>
      <c r="B650"/>
      <c r="C650"/>
      <c r="D650" s="87"/>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row>
    <row r="651" spans="1:57" x14ac:dyDescent="0.25">
      <c r="A651"/>
      <c r="B651"/>
      <c r="C651"/>
      <c r="D651" s="87"/>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row>
    <row r="652" spans="1:57" x14ac:dyDescent="0.25">
      <c r="A652"/>
      <c r="B652"/>
      <c r="C652"/>
      <c r="D652" s="87"/>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row>
    <row r="653" spans="1:57" x14ac:dyDescent="0.25">
      <c r="A653"/>
      <c r="B653"/>
      <c r="C653"/>
      <c r="D653" s="87"/>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row>
    <row r="654" spans="1:57" x14ac:dyDescent="0.25">
      <c r="A654"/>
      <c r="B654"/>
      <c r="C654"/>
      <c r="D654" s="87"/>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row>
    <row r="655" spans="1:57" x14ac:dyDescent="0.25">
      <c r="A655"/>
      <c r="B655"/>
      <c r="C655"/>
      <c r="D655" s="87"/>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row>
    <row r="656" spans="1:57" x14ac:dyDescent="0.25">
      <c r="A656"/>
      <c r="B656"/>
      <c r="C656"/>
      <c r="D656" s="87"/>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row>
    <row r="657" spans="1:57" x14ac:dyDescent="0.25">
      <c r="A657"/>
      <c r="B657"/>
      <c r="C657"/>
      <c r="D657" s="8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row>
    <row r="658" spans="1:57" x14ac:dyDescent="0.25">
      <c r="A658"/>
      <c r="B658"/>
      <c r="C658"/>
      <c r="D658" s="87"/>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row>
    <row r="659" spans="1:57" x14ac:dyDescent="0.25">
      <c r="A659"/>
      <c r="B659"/>
      <c r="C659"/>
      <c r="D659" s="87"/>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row>
    <row r="660" spans="1:57" x14ac:dyDescent="0.25">
      <c r="A660"/>
      <c r="B660"/>
      <c r="C660"/>
      <c r="D660" s="87"/>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row>
    <row r="661" spans="1:57" x14ac:dyDescent="0.25">
      <c r="A661"/>
      <c r="B661"/>
      <c r="C661"/>
      <c r="D661" s="87"/>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row>
    <row r="662" spans="1:57" x14ac:dyDescent="0.25">
      <c r="A662"/>
      <c r="B662"/>
      <c r="C662"/>
      <c r="D662" s="87"/>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row>
    <row r="663" spans="1:57" x14ac:dyDescent="0.25">
      <c r="A663"/>
      <c r="B663"/>
      <c r="C663"/>
      <c r="D663" s="87"/>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row>
    <row r="664" spans="1:57" x14ac:dyDescent="0.25">
      <c r="A664"/>
      <c r="B664"/>
      <c r="C664"/>
      <c r="D664" s="87"/>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row>
    <row r="665" spans="1:57" x14ac:dyDescent="0.25">
      <c r="A665"/>
      <c r="B665"/>
      <c r="C665"/>
      <c r="D665" s="87"/>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row>
    <row r="666" spans="1:57" x14ac:dyDescent="0.25">
      <c r="A666"/>
      <c r="B666"/>
      <c r="C666"/>
      <c r="D666" s="87"/>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row>
    <row r="667" spans="1:57" x14ac:dyDescent="0.25">
      <c r="A667"/>
      <c r="B667"/>
      <c r="C667"/>
      <c r="D667" s="8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row>
    <row r="668" spans="1:57" x14ac:dyDescent="0.25">
      <c r="A668"/>
      <c r="B668"/>
      <c r="C668"/>
      <c r="D668" s="87"/>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row>
    <row r="669" spans="1:57" x14ac:dyDescent="0.25">
      <c r="A669"/>
      <c r="B669"/>
      <c r="C669"/>
      <c r="D669" s="87"/>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row>
    <row r="670" spans="1:57" x14ac:dyDescent="0.25">
      <c r="A670"/>
      <c r="B670"/>
      <c r="C670"/>
      <c r="D670" s="87"/>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row>
    <row r="671" spans="1:57" x14ac:dyDescent="0.25">
      <c r="A671"/>
      <c r="B671"/>
      <c r="C671"/>
      <c r="D671" s="87"/>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row>
    <row r="672" spans="1:57" x14ac:dyDescent="0.25">
      <c r="A672"/>
      <c r="B672"/>
      <c r="C672"/>
      <c r="D672" s="87"/>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row>
    <row r="673" spans="1:57" x14ac:dyDescent="0.25">
      <c r="A673"/>
      <c r="B673"/>
      <c r="C673"/>
      <c r="D673" s="87"/>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row>
    <row r="674" spans="1:57" x14ac:dyDescent="0.25">
      <c r="A674"/>
      <c r="B674"/>
      <c r="C674"/>
      <c r="D674" s="87"/>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row>
    <row r="675" spans="1:57" x14ac:dyDescent="0.25">
      <c r="A675"/>
      <c r="B675"/>
      <c r="C675"/>
      <c r="D675" s="87"/>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row>
    <row r="676" spans="1:57" x14ac:dyDescent="0.25">
      <c r="A676"/>
      <c r="B676"/>
      <c r="C676"/>
      <c r="D676" s="87"/>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row>
    <row r="677" spans="1:57" x14ac:dyDescent="0.25">
      <c r="A677"/>
      <c r="B677"/>
      <c r="C677"/>
      <c r="D677" s="8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row>
    <row r="678" spans="1:57" x14ac:dyDescent="0.25">
      <c r="A678"/>
      <c r="B678"/>
      <c r="C678"/>
      <c r="D678" s="87"/>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row>
    <row r="679" spans="1:57" x14ac:dyDescent="0.25">
      <c r="A679"/>
      <c r="B679"/>
      <c r="C679"/>
      <c r="D679" s="87"/>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row>
    <row r="680" spans="1:57" x14ac:dyDescent="0.25">
      <c r="A680"/>
      <c r="B680"/>
      <c r="C680"/>
      <c r="D680" s="87"/>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row>
    <row r="681" spans="1:57" x14ac:dyDescent="0.25">
      <c r="A681"/>
      <c r="B681"/>
      <c r="C681"/>
      <c r="D681" s="87"/>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row>
    <row r="682" spans="1:57" x14ac:dyDescent="0.25">
      <c r="A682"/>
      <c r="B682"/>
      <c r="C682"/>
      <c r="D682" s="87"/>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row>
    <row r="683" spans="1:57" x14ac:dyDescent="0.25">
      <c r="A683"/>
      <c r="B683"/>
      <c r="C683"/>
      <c r="D683" s="87"/>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row>
    <row r="684" spans="1:57" x14ac:dyDescent="0.25">
      <c r="A684"/>
      <c r="B684"/>
      <c r="C684"/>
      <c r="D684" s="87"/>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row>
    <row r="685" spans="1:57" x14ac:dyDescent="0.25">
      <c r="A685"/>
      <c r="B685"/>
      <c r="C685"/>
      <c r="D685" s="87"/>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row>
    <row r="686" spans="1:57" x14ac:dyDescent="0.25">
      <c r="A686"/>
      <c r="B686"/>
      <c r="C686"/>
      <c r="D686" s="87"/>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row>
    <row r="687" spans="1:57" x14ac:dyDescent="0.25">
      <c r="A687"/>
      <c r="B687"/>
      <c r="C687"/>
      <c r="D687" s="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row>
    <row r="688" spans="1:57" x14ac:dyDescent="0.25">
      <c r="A688"/>
      <c r="B688"/>
      <c r="C688"/>
      <c r="D688" s="87"/>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row>
    <row r="689" spans="1:57" x14ac:dyDescent="0.25">
      <c r="A689"/>
      <c r="B689"/>
      <c r="C689"/>
      <c r="D689" s="87"/>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row>
    <row r="690" spans="1:57" x14ac:dyDescent="0.25">
      <c r="A690"/>
      <c r="B690"/>
      <c r="C690"/>
      <c r="D690" s="87"/>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row>
    <row r="691" spans="1:57" x14ac:dyDescent="0.25">
      <c r="A691"/>
      <c r="B691"/>
      <c r="C691"/>
      <c r="D691" s="87"/>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row>
    <row r="692" spans="1:57" x14ac:dyDescent="0.25">
      <c r="A692"/>
      <c r="B692"/>
      <c r="C692"/>
      <c r="D692" s="87"/>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row>
    <row r="693" spans="1:57" x14ac:dyDescent="0.25">
      <c r="A693"/>
      <c r="B693"/>
      <c r="C693"/>
      <c r="D693" s="87"/>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row>
    <row r="694" spans="1:57" x14ac:dyDescent="0.25">
      <c r="A694"/>
      <c r="B694"/>
      <c r="C694"/>
      <c r="D694" s="87"/>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row>
    <row r="695" spans="1:57" x14ac:dyDescent="0.25">
      <c r="A695"/>
      <c r="B695"/>
      <c r="C695"/>
      <c r="D695" s="87"/>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row>
    <row r="696" spans="1:57" x14ac:dyDescent="0.25">
      <c r="A696"/>
      <c r="B696"/>
      <c r="C696"/>
      <c r="D696" s="87"/>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row>
    <row r="697" spans="1:57" x14ac:dyDescent="0.25">
      <c r="A697"/>
      <c r="B697"/>
      <c r="C697"/>
      <c r="D697" s="8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row>
    <row r="698" spans="1:57" x14ac:dyDescent="0.25">
      <c r="A698"/>
      <c r="B698"/>
      <c r="C698"/>
      <c r="D698" s="87"/>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row>
    <row r="699" spans="1:57" x14ac:dyDescent="0.25">
      <c r="A699"/>
      <c r="B699"/>
      <c r="C699"/>
      <c r="D699" s="87"/>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row>
    <row r="700" spans="1:57" x14ac:dyDescent="0.25">
      <c r="A700"/>
      <c r="B700"/>
      <c r="C700"/>
      <c r="D700" s="87"/>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row>
    <row r="701" spans="1:57" x14ac:dyDescent="0.25">
      <c r="A701"/>
      <c r="B701"/>
      <c r="C701"/>
      <c r="D701" s="87"/>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row>
    <row r="702" spans="1:57" x14ac:dyDescent="0.25">
      <c r="A702"/>
      <c r="B702"/>
      <c r="C702"/>
      <c r="D702" s="87"/>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row>
    <row r="703" spans="1:57" x14ac:dyDescent="0.25">
      <c r="A703"/>
      <c r="B703"/>
      <c r="C703"/>
      <c r="D703" s="87"/>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row>
    <row r="704" spans="1:57" x14ac:dyDescent="0.25">
      <c r="A704"/>
      <c r="B704"/>
      <c r="C704"/>
      <c r="D704" s="87"/>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row>
    <row r="705" spans="1:57" x14ac:dyDescent="0.25">
      <c r="A705"/>
      <c r="B705"/>
      <c r="C705"/>
      <c r="D705" s="87"/>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row>
    <row r="706" spans="1:57" x14ac:dyDescent="0.25">
      <c r="A706"/>
      <c r="B706"/>
      <c r="C706"/>
      <c r="D706" s="87"/>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row>
    <row r="707" spans="1:57" x14ac:dyDescent="0.25">
      <c r="A707"/>
      <c r="B707"/>
      <c r="C707"/>
      <c r="D707" s="8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row>
    <row r="708" spans="1:57" x14ac:dyDescent="0.25">
      <c r="A708"/>
      <c r="B708"/>
      <c r="C708"/>
      <c r="D708" s="87"/>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row>
    <row r="709" spans="1:57" x14ac:dyDescent="0.25">
      <c r="A709"/>
      <c r="B709"/>
      <c r="C709"/>
      <c r="D709" s="87"/>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row>
    <row r="710" spans="1:57" x14ac:dyDescent="0.25">
      <c r="A710"/>
      <c r="B710"/>
      <c r="C710"/>
      <c r="D710" s="87"/>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row>
    <row r="711" spans="1:57" x14ac:dyDescent="0.25">
      <c r="A711"/>
      <c r="B711"/>
      <c r="C711"/>
      <c r="D711" s="87"/>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row>
    <row r="712" spans="1:57" x14ac:dyDescent="0.25">
      <c r="A712"/>
      <c r="B712"/>
      <c r="C712"/>
      <c r="D712" s="87"/>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row>
    <row r="713" spans="1:57" x14ac:dyDescent="0.25">
      <c r="A713"/>
      <c r="B713"/>
      <c r="C713"/>
      <c r="D713" s="87"/>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row>
    <row r="714" spans="1:57" x14ac:dyDescent="0.25">
      <c r="A714"/>
      <c r="B714"/>
      <c r="C714"/>
      <c r="D714" s="87"/>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row>
    <row r="715" spans="1:57" x14ac:dyDescent="0.25">
      <c r="A715"/>
      <c r="B715"/>
      <c r="C715"/>
      <c r="D715" s="87"/>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row>
    <row r="716" spans="1:57" x14ac:dyDescent="0.25">
      <c r="A716"/>
      <c r="B716"/>
      <c r="C716"/>
      <c r="D716" s="87"/>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row>
    <row r="717" spans="1:57" x14ac:dyDescent="0.25">
      <c r="A717"/>
      <c r="B717"/>
      <c r="C717"/>
      <c r="D717" s="8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row>
    <row r="718" spans="1:57" x14ac:dyDescent="0.25">
      <c r="A718"/>
      <c r="B718"/>
      <c r="C718"/>
      <c r="D718" s="87"/>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row>
    <row r="719" spans="1:57" x14ac:dyDescent="0.25">
      <c r="A719"/>
      <c r="B719"/>
      <c r="C719"/>
      <c r="D719" s="87"/>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row>
    <row r="720" spans="1:57" x14ac:dyDescent="0.25">
      <c r="A720"/>
      <c r="B720"/>
      <c r="C720"/>
      <c r="D720" s="87"/>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row>
    <row r="721" spans="1:57" x14ac:dyDescent="0.25">
      <c r="A721"/>
      <c r="B721"/>
      <c r="C721"/>
      <c r="D721" s="87"/>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row>
    <row r="722" spans="1:57" x14ac:dyDescent="0.25">
      <c r="A722"/>
      <c r="B722"/>
      <c r="C722"/>
      <c r="D722" s="87"/>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row>
    <row r="723" spans="1:57" x14ac:dyDescent="0.25">
      <c r="A723"/>
      <c r="B723"/>
      <c r="C723"/>
      <c r="D723" s="87"/>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row>
    <row r="724" spans="1:57" x14ac:dyDescent="0.25">
      <c r="A724"/>
      <c r="B724"/>
      <c r="C724"/>
      <c r="D724" s="87"/>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row>
    <row r="725" spans="1:57" x14ac:dyDescent="0.25">
      <c r="A725"/>
      <c r="B725"/>
      <c r="C725"/>
      <c r="D725" s="87"/>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row>
    <row r="726" spans="1:57" x14ac:dyDescent="0.25">
      <c r="A726"/>
      <c r="B726"/>
      <c r="C726"/>
      <c r="D726" s="87"/>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row>
    <row r="727" spans="1:57" x14ac:dyDescent="0.25">
      <c r="A727"/>
      <c r="B727"/>
      <c r="C727"/>
      <c r="D727" s="8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row>
    <row r="728" spans="1:57" x14ac:dyDescent="0.25">
      <c r="A728"/>
      <c r="B728"/>
      <c r="C728"/>
      <c r="D728" s="87"/>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row>
    <row r="729" spans="1:57" x14ac:dyDescent="0.25">
      <c r="A729"/>
      <c r="B729"/>
      <c r="C729"/>
      <c r="D729" s="87"/>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row>
    <row r="730" spans="1:57" x14ac:dyDescent="0.25">
      <c r="A730"/>
      <c r="B730"/>
      <c r="C730"/>
      <c r="D730" s="87"/>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row>
    <row r="731" spans="1:57" x14ac:dyDescent="0.25">
      <c r="A731"/>
      <c r="B731"/>
      <c r="C731"/>
      <c r="D731" s="87"/>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row>
    <row r="732" spans="1:57" x14ac:dyDescent="0.25">
      <c r="A732"/>
      <c r="B732"/>
      <c r="C732"/>
      <c r="D732" s="87"/>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row>
    <row r="733" spans="1:57" x14ac:dyDescent="0.25">
      <c r="A733"/>
      <c r="B733"/>
      <c r="C733"/>
      <c r="D733" s="87"/>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row>
    <row r="734" spans="1:57" x14ac:dyDescent="0.25">
      <c r="A734"/>
      <c r="B734"/>
      <c r="C734"/>
      <c r="D734" s="87"/>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row>
    <row r="735" spans="1:57" x14ac:dyDescent="0.25">
      <c r="A735"/>
      <c r="B735"/>
      <c r="C735"/>
      <c r="D735" s="87"/>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row>
    <row r="736" spans="1:57" x14ac:dyDescent="0.25">
      <c r="A736"/>
      <c r="B736"/>
      <c r="C736"/>
      <c r="D736" s="87"/>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row>
    <row r="737" spans="1:57" x14ac:dyDescent="0.25">
      <c r="A737"/>
      <c r="B737"/>
      <c r="C737"/>
      <c r="D737" s="8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row>
    <row r="738" spans="1:57" x14ac:dyDescent="0.25">
      <c r="A738"/>
      <c r="B738"/>
      <c r="C738"/>
      <c r="D738" s="87"/>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row>
    <row r="739" spans="1:57" x14ac:dyDescent="0.25">
      <c r="A739"/>
      <c r="B739"/>
      <c r="C739"/>
      <c r="D739" s="87"/>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row>
    <row r="740" spans="1:57" x14ac:dyDescent="0.25">
      <c r="A740"/>
      <c r="B740"/>
      <c r="C740"/>
      <c r="D740" s="87"/>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row>
    <row r="741" spans="1:57" x14ac:dyDescent="0.25">
      <c r="A741"/>
      <c r="B741"/>
      <c r="C741"/>
      <c r="D741" s="87"/>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row>
    <row r="742" spans="1:57" x14ac:dyDescent="0.25">
      <c r="A742"/>
      <c r="B742"/>
      <c r="C742"/>
      <c r="D742" s="87"/>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row>
    <row r="743" spans="1:57" x14ac:dyDescent="0.25">
      <c r="A743"/>
      <c r="B743"/>
      <c r="C743"/>
      <c r="D743" s="87"/>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row>
    <row r="744" spans="1:57" x14ac:dyDescent="0.25">
      <c r="A744"/>
      <c r="B744"/>
      <c r="C744"/>
      <c r="D744" s="87"/>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row>
    <row r="745" spans="1:57" x14ac:dyDescent="0.25">
      <c r="A745"/>
      <c r="B745"/>
      <c r="C745"/>
      <c r="D745" s="87"/>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row>
    <row r="746" spans="1:57" x14ac:dyDescent="0.25">
      <c r="A746"/>
      <c r="B746"/>
      <c r="C746"/>
      <c r="D746" s="87"/>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row>
    <row r="747" spans="1:57" x14ac:dyDescent="0.25">
      <c r="A747"/>
      <c r="B747"/>
      <c r="C747"/>
      <c r="D747" s="8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row>
    <row r="748" spans="1:57" x14ac:dyDescent="0.25">
      <c r="A748"/>
      <c r="B748"/>
      <c r="C748"/>
      <c r="D748" s="87"/>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row>
    <row r="749" spans="1:57" x14ac:dyDescent="0.25">
      <c r="A749"/>
      <c r="B749"/>
      <c r="C749"/>
      <c r="D749" s="87"/>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row>
    <row r="750" spans="1:57" x14ac:dyDescent="0.25">
      <c r="A750"/>
      <c r="B750"/>
      <c r="C750"/>
      <c r="D750" s="87"/>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row>
    <row r="751" spans="1:57" x14ac:dyDescent="0.25">
      <c r="A751"/>
      <c r="B751"/>
      <c r="C751"/>
      <c r="D751" s="87"/>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row>
    <row r="752" spans="1:57" x14ac:dyDescent="0.25">
      <c r="A752"/>
      <c r="B752"/>
      <c r="C752"/>
      <c r="D752" s="87"/>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row>
    <row r="753" spans="1:57" x14ac:dyDescent="0.25">
      <c r="A753"/>
      <c r="B753"/>
      <c r="C753"/>
      <c r="D753" s="87"/>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row>
    <row r="754" spans="1:57" x14ac:dyDescent="0.25">
      <c r="A754"/>
      <c r="B754"/>
      <c r="C754"/>
      <c r="D754" s="87"/>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row>
    <row r="755" spans="1:57" x14ac:dyDescent="0.25">
      <c r="A755"/>
      <c r="B755"/>
      <c r="C755"/>
      <c r="D755" s="87"/>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row>
    <row r="756" spans="1:57" x14ac:dyDescent="0.25">
      <c r="A756"/>
      <c r="B756"/>
      <c r="C756"/>
      <c r="D756" s="87"/>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row>
    <row r="757" spans="1:57" x14ac:dyDescent="0.25">
      <c r="A757"/>
      <c r="B757"/>
      <c r="C757"/>
      <c r="D757" s="8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row>
    <row r="758" spans="1:57" x14ac:dyDescent="0.25">
      <c r="A758"/>
      <c r="B758"/>
      <c r="C758"/>
      <c r="D758" s="87"/>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row>
    <row r="759" spans="1:57" x14ac:dyDescent="0.25">
      <c r="A759"/>
      <c r="B759"/>
      <c r="C759"/>
      <c r="D759" s="87"/>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row>
    <row r="760" spans="1:57" x14ac:dyDescent="0.25">
      <c r="A760"/>
      <c r="B760"/>
      <c r="C760"/>
      <c r="D760" s="87"/>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row>
    <row r="761" spans="1:57" x14ac:dyDescent="0.25">
      <c r="A761"/>
      <c r="B761"/>
      <c r="C761"/>
      <c r="D761" s="87"/>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row>
    <row r="762" spans="1:57" x14ac:dyDescent="0.25">
      <c r="A762"/>
      <c r="B762"/>
      <c r="C762"/>
      <c r="D762" s="87"/>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row>
    <row r="763" spans="1:57" x14ac:dyDescent="0.25">
      <c r="A763"/>
      <c r="B763"/>
      <c r="C763"/>
      <c r="D763" s="87"/>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row>
    <row r="764" spans="1:57" x14ac:dyDescent="0.25">
      <c r="A764"/>
      <c r="B764"/>
      <c r="C764"/>
      <c r="D764" s="87"/>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row>
    <row r="765" spans="1:57" x14ac:dyDescent="0.25">
      <c r="A765"/>
      <c r="B765"/>
      <c r="C765"/>
      <c r="D765" s="87"/>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row>
    <row r="766" spans="1:57" x14ac:dyDescent="0.25">
      <c r="A766"/>
      <c r="B766"/>
      <c r="C766"/>
      <c r="D766" s="87"/>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row>
    <row r="767" spans="1:57" x14ac:dyDescent="0.25">
      <c r="A767"/>
      <c r="B767"/>
      <c r="C767"/>
      <c r="D767" s="8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row>
    <row r="768" spans="1:57" x14ac:dyDescent="0.25">
      <c r="A768"/>
      <c r="B768"/>
      <c r="C768"/>
      <c r="D768" s="87"/>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row>
    <row r="769" spans="1:57" x14ac:dyDescent="0.25">
      <c r="A769"/>
      <c r="B769"/>
      <c r="C769"/>
      <c r="D769" s="87"/>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row>
    <row r="770" spans="1:57" x14ac:dyDescent="0.25">
      <c r="A770"/>
      <c r="B770"/>
      <c r="C770"/>
      <c r="D770" s="87"/>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row>
    <row r="771" spans="1:57" x14ac:dyDescent="0.25">
      <c r="A771"/>
      <c r="B771"/>
      <c r="C771"/>
      <c r="D771" s="87"/>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row>
    <row r="772" spans="1:57" x14ac:dyDescent="0.25">
      <c r="A772"/>
      <c r="B772"/>
      <c r="C772"/>
      <c r="D772" s="87"/>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row>
    <row r="773" spans="1:57" x14ac:dyDescent="0.25">
      <c r="A773"/>
      <c r="B773"/>
      <c r="C773"/>
      <c r="D773" s="87"/>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row>
    <row r="774" spans="1:57" x14ac:dyDescent="0.25">
      <c r="A774"/>
      <c r="B774"/>
      <c r="C774"/>
      <c r="D774" s="87"/>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row>
  </sheetData>
  <autoFilter ref="A1:BE110"/>
  <sortState ref="A2:BE774">
    <sortCondition descending="1" ref="F1"/>
  </sortState>
  <printOptions headings="1"/>
  <pageMargins left="0.25" right="0.25" top="0.5" bottom="0.5" header="0.25" footer="0.25"/>
  <pageSetup orientation="portrait" r:id="rId1"/>
  <headerFooter>
    <oddHeader>&amp;L&amp;F&amp;R&amp;A                    August 17, 2016</oddHeader>
    <oddFooter>&amp;LSOURCE: U.S. Census Bureau&amp;RVersion 2</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zoomScaleNormal="100" workbookViewId="0">
      <selection activeCell="A23" sqref="A23"/>
    </sheetView>
  </sheetViews>
  <sheetFormatPr defaultRowHeight="15" x14ac:dyDescent="0.25"/>
  <cols>
    <col min="1" max="1" width="35.7109375" style="7" customWidth="1"/>
    <col min="2" max="2" width="94.7109375" style="8" customWidth="1"/>
  </cols>
  <sheetData>
    <row r="1" spans="1:2" ht="15.75" thickBot="1" x14ac:dyDescent="0.3">
      <c r="A1" s="2" t="s">
        <v>743</v>
      </c>
      <c r="B1" s="3" t="s">
        <v>744</v>
      </c>
    </row>
    <row r="2" spans="1:2" ht="15.75" thickBot="1" x14ac:dyDescent="0.3">
      <c r="A2" s="4" t="s">
        <v>728</v>
      </c>
      <c r="B2" s="5" t="s">
        <v>726</v>
      </c>
    </row>
    <row r="3" spans="1:2" ht="15.75" thickBot="1" x14ac:dyDescent="0.3">
      <c r="A3" s="4" t="s">
        <v>729</v>
      </c>
      <c r="B3" s="5" t="s">
        <v>742</v>
      </c>
    </row>
    <row r="4" spans="1:2" ht="15.75" thickBot="1" x14ac:dyDescent="0.3">
      <c r="A4" s="4" t="s">
        <v>730</v>
      </c>
      <c r="B4" s="5">
        <v>2020</v>
      </c>
    </row>
    <row r="5" spans="1:2" ht="15.75" thickBot="1" x14ac:dyDescent="0.3">
      <c r="A5" s="4" t="s">
        <v>731</v>
      </c>
      <c r="B5" s="5" t="s">
        <v>732</v>
      </c>
    </row>
    <row r="6" spans="1:2" ht="30.75" thickBot="1" x14ac:dyDescent="0.3">
      <c r="A6" s="4"/>
      <c r="B6" s="6" t="s">
        <v>745</v>
      </c>
    </row>
    <row r="7" spans="1:2" ht="30.75" thickBot="1" x14ac:dyDescent="0.3">
      <c r="A7" s="4" t="s">
        <v>733</v>
      </c>
      <c r="B7" s="6" t="s">
        <v>746</v>
      </c>
    </row>
    <row r="8" spans="1:2" ht="15.75" thickBot="1" x14ac:dyDescent="0.3">
      <c r="A8" s="4" t="s">
        <v>734</v>
      </c>
      <c r="B8" s="5">
        <v>2016</v>
      </c>
    </row>
    <row r="9" spans="1:2" ht="15.75" thickBot="1" x14ac:dyDescent="0.3">
      <c r="A9" s="4" t="s">
        <v>747</v>
      </c>
      <c r="B9" s="5" t="s">
        <v>727</v>
      </c>
    </row>
    <row r="10" spans="1:2" ht="15.75" thickBot="1" x14ac:dyDescent="0.3">
      <c r="A10" s="4" t="s">
        <v>735</v>
      </c>
      <c r="B10" s="5">
        <v>37</v>
      </c>
    </row>
    <row r="11" spans="1:2" ht="15.75" thickBot="1" x14ac:dyDescent="0.3">
      <c r="A11" s="4" t="s">
        <v>736</v>
      </c>
      <c r="B11" s="5" t="s">
        <v>737</v>
      </c>
    </row>
    <row r="12" spans="1:2" ht="15.75" thickBot="1" x14ac:dyDescent="0.3">
      <c r="A12" s="4" t="s">
        <v>738</v>
      </c>
      <c r="B12" s="5" t="s">
        <v>739</v>
      </c>
    </row>
    <row r="13" spans="1:2" ht="15.75" thickBot="1" x14ac:dyDescent="0.3">
      <c r="A13" s="4" t="s">
        <v>748</v>
      </c>
      <c r="B13" s="5" t="s">
        <v>741</v>
      </c>
    </row>
    <row r="14" spans="1:2" ht="15.75" thickBot="1" x14ac:dyDescent="0.3">
      <c r="A14" s="4" t="s">
        <v>740</v>
      </c>
      <c r="B14" s="5">
        <v>773</v>
      </c>
    </row>
    <row r="15" spans="1:2" ht="15.75" thickBot="1" x14ac:dyDescent="0.3">
      <c r="A15" s="4" t="s">
        <v>736</v>
      </c>
      <c r="B15" s="5" t="s">
        <v>737</v>
      </c>
    </row>
    <row r="16" spans="1:2" ht="15.75" thickBot="1" x14ac:dyDescent="0.3">
      <c r="A16" s="4" t="s">
        <v>738</v>
      </c>
      <c r="B16" s="5" t="s">
        <v>739</v>
      </c>
    </row>
    <row r="17" spans="1:2" ht="15.75" thickBot="1" x14ac:dyDescent="0.3">
      <c r="A17" s="4" t="s">
        <v>749</v>
      </c>
      <c r="B17" s="5"/>
    </row>
    <row r="23" spans="1:2" x14ac:dyDescent="0.25">
      <c r="A23" s="7" t="e">
        <f>SUM('Age groupings population'!#REF!)</f>
        <v>#REF!</v>
      </c>
    </row>
    <row r="24" spans="1:2" x14ac:dyDescent="0.25">
      <c r="A24" s="7">
        <f>SUM(NGA_ADM2_POP_2020!G:G)</f>
        <v>218521350</v>
      </c>
    </row>
    <row r="25" spans="1:2" x14ac:dyDescent="0.25">
      <c r="A25" s="7" t="e">
        <f>A24-A23</f>
        <v>#REF!</v>
      </c>
    </row>
  </sheetData>
  <hyperlinks>
    <hyperlink ref="B6" r:id="rId1" display="https://www.statistics.sl/"/>
    <hyperlink ref="B7" r:id="rId2" display="https://sierraleone.unfpa.org/sites/default/files/pub-pdf/Population%20projections%20report.pd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tabSelected="1" workbookViewId="0">
      <pane ySplit="1" topLeftCell="A2" activePane="bottomLeft" state="frozen"/>
      <selection pane="bottomLeft" activeCell="G18" sqref="G18"/>
    </sheetView>
  </sheetViews>
  <sheetFormatPr defaultColWidth="19.85546875" defaultRowHeight="15" x14ac:dyDescent="0.25"/>
  <sheetData>
    <row r="1" spans="1:8" x14ac:dyDescent="0.25">
      <c r="A1" s="57" t="s">
        <v>999</v>
      </c>
      <c r="B1" s="57" t="s">
        <v>2793</v>
      </c>
      <c r="C1" s="57" t="s">
        <v>1002</v>
      </c>
      <c r="D1" s="57" t="s">
        <v>1003</v>
      </c>
      <c r="E1" s="73" t="s">
        <v>2839</v>
      </c>
      <c r="F1" s="73" t="s">
        <v>2842</v>
      </c>
      <c r="G1" s="73" t="s">
        <v>2841</v>
      </c>
      <c r="H1" s="73" t="s">
        <v>2843</v>
      </c>
    </row>
    <row r="2" spans="1:8" x14ac:dyDescent="0.25">
      <c r="A2" s="58" t="s">
        <v>1009</v>
      </c>
      <c r="B2" s="58" t="s">
        <v>1009</v>
      </c>
      <c r="C2" s="58">
        <v>4.6951349999999996</v>
      </c>
      <c r="D2" s="58">
        <v>0.39654299999999998</v>
      </c>
      <c r="E2">
        <f t="shared" ref="E2:E38" si="0">SUM(C2:D2)</f>
        <v>5.0916779999999999</v>
      </c>
      <c r="F2" s="62">
        <f>SUBTOTAL(9,'Age groupings population'!D461:D753)</f>
        <v>895663</v>
      </c>
      <c r="G2" s="62">
        <f>SUBTOTAL(9,'Age groupings population'!E461:E753)</f>
        <v>897361</v>
      </c>
      <c r="H2" t="e">
        <f ca="1">SUB(F2:G2)</f>
        <v>#NAME?</v>
      </c>
    </row>
    <row r="3" spans="1:8" x14ac:dyDescent="0.25">
      <c r="A3" s="58" t="s">
        <v>1509</v>
      </c>
      <c r="B3" s="58" t="s">
        <v>1509</v>
      </c>
      <c r="C3" s="58">
        <v>11.525442999999999</v>
      </c>
      <c r="D3" s="58">
        <v>3.1130070000000001</v>
      </c>
      <c r="E3">
        <f t="shared" si="0"/>
        <v>14.638449999999999</v>
      </c>
      <c r="F3" s="62">
        <f>SUBTOTAL(9,'Age groupings population'!D414:D771)</f>
        <v>1041814</v>
      </c>
      <c r="G3" s="62">
        <f>SUBTOTAL(9,'Age groupings population'!E414:E771)</f>
        <v>1046765</v>
      </c>
    </row>
    <row r="4" spans="1:8" x14ac:dyDescent="0.25">
      <c r="A4" s="58" t="s">
        <v>1026</v>
      </c>
      <c r="B4" s="58" t="s">
        <v>1026</v>
      </c>
      <c r="C4" s="58">
        <v>5.2638299999999996</v>
      </c>
      <c r="D4" s="58">
        <v>0.54947599999999996</v>
      </c>
      <c r="E4">
        <f t="shared" si="0"/>
        <v>5.8133059999999999</v>
      </c>
      <c r="F4" s="62">
        <f>SUBTOTAL(9,'Age groupings population'!D93:D763)</f>
        <v>2387475</v>
      </c>
      <c r="G4" s="62">
        <f>SUBTOTAL(9,'Age groupings population'!E93:E763)</f>
        <v>2406927</v>
      </c>
    </row>
    <row r="5" spans="1:8" x14ac:dyDescent="0.25">
      <c r="A5" s="58" t="s">
        <v>1102</v>
      </c>
      <c r="B5" s="58" t="s">
        <v>1102</v>
      </c>
      <c r="C5" s="58">
        <v>3.5959599999999998</v>
      </c>
      <c r="D5" s="58">
        <v>0.39266099999999998</v>
      </c>
      <c r="E5">
        <f t="shared" si="0"/>
        <v>3.9886209999999997</v>
      </c>
      <c r="F5" s="62">
        <f>SUBTOTAL(9,'Age groupings population'!D413:D610)</f>
        <v>809588</v>
      </c>
      <c r="G5" s="62">
        <f>SUBTOTAL(9,'Age groupings population'!E413:E610)</f>
        <v>814316</v>
      </c>
    </row>
    <row r="6" spans="1:8" x14ac:dyDescent="0.25">
      <c r="A6" s="58" t="s">
        <v>1188</v>
      </c>
      <c r="B6" s="58" t="s">
        <v>1188</v>
      </c>
      <c r="C6" s="58">
        <v>13.952005</v>
      </c>
      <c r="D6" s="58">
        <v>4.011018</v>
      </c>
      <c r="E6">
        <f t="shared" si="0"/>
        <v>17.963023</v>
      </c>
      <c r="F6" s="62">
        <f>SUBTOTAL(9,'Age groupings population'!D435:D702)</f>
        <v>781971</v>
      </c>
      <c r="G6" s="62">
        <f>SUBTOTAL(9,'Age groupings population'!E435:E702)</f>
        <v>782128</v>
      </c>
    </row>
    <row r="7" spans="1:8" x14ac:dyDescent="0.25">
      <c r="A7" s="58" t="s">
        <v>1428</v>
      </c>
      <c r="B7" s="58" t="s">
        <v>1428</v>
      </c>
      <c r="C7" s="58">
        <v>5.0467079999999997</v>
      </c>
      <c r="D7" s="58">
        <v>0.77676800000000001</v>
      </c>
      <c r="E7">
        <f t="shared" si="0"/>
        <v>5.8234759999999994</v>
      </c>
      <c r="F7" s="62">
        <f>SUBTOTAL(9,'Age groupings population'!D524:D691)</f>
        <v>406811</v>
      </c>
      <c r="G7" s="62">
        <f>SUBTOTAL(9,'Age groupings population'!E524:E691)</f>
        <v>403196</v>
      </c>
    </row>
    <row r="8" spans="1:8" x14ac:dyDescent="0.25">
      <c r="A8" s="58" t="s">
        <v>1065</v>
      </c>
      <c r="B8" s="58" t="s">
        <v>1065</v>
      </c>
      <c r="C8" s="58">
        <v>9.40808</v>
      </c>
      <c r="D8" s="58">
        <v>2.578363</v>
      </c>
      <c r="E8">
        <f t="shared" si="0"/>
        <v>11.986443</v>
      </c>
      <c r="F8" s="62">
        <f>SUBTOTAL(9,'Age groupings population'!D428:D738)</f>
        <v>895663</v>
      </c>
      <c r="G8" s="62">
        <f>SUBTOTAL(9,'Age groupings population'!E428:E738)</f>
        <v>897361</v>
      </c>
    </row>
    <row r="9" spans="1:8" x14ac:dyDescent="0.25">
      <c r="A9" s="58" t="s">
        <v>1017</v>
      </c>
      <c r="B9" s="58" t="s">
        <v>1017</v>
      </c>
      <c r="C9" s="58">
        <v>13.714364</v>
      </c>
      <c r="D9" s="58">
        <v>5.9878489999999998</v>
      </c>
      <c r="E9">
        <f t="shared" si="0"/>
        <v>19.702213</v>
      </c>
      <c r="F9" s="61">
        <v>1166632</v>
      </c>
      <c r="G9" s="61">
        <v>1249801</v>
      </c>
    </row>
    <row r="10" spans="1:8" x14ac:dyDescent="0.25">
      <c r="A10" s="58" t="s">
        <v>1043</v>
      </c>
      <c r="B10" s="58" t="s">
        <v>1043</v>
      </c>
      <c r="C10" s="58">
        <v>8.7797959999999993</v>
      </c>
      <c r="D10" s="58">
        <v>1.7112179999999999</v>
      </c>
      <c r="E10">
        <f t="shared" si="0"/>
        <v>10.491014</v>
      </c>
      <c r="F10" s="62">
        <f>SUBTOTAL(9,'Age groupings population'!D410:D752)</f>
        <v>1000969</v>
      </c>
      <c r="G10" s="62">
        <f>SUBTOTAL(9,'Age groupings population'!E410:E752)</f>
        <v>1004544</v>
      </c>
    </row>
    <row r="11" spans="1:8" x14ac:dyDescent="0.25">
      <c r="A11" s="58" t="s">
        <v>1214</v>
      </c>
      <c r="B11" s="58" t="s">
        <v>1214</v>
      </c>
      <c r="C11" s="58">
        <v>7.3725259999999997</v>
      </c>
      <c r="D11" s="58">
        <v>1.394082</v>
      </c>
      <c r="E11">
        <f t="shared" si="0"/>
        <v>8.7666079999999997</v>
      </c>
      <c r="F11" s="62">
        <f>SUBTOTAL(9,'Age groupings population'!D424:D758)</f>
        <v>1041814</v>
      </c>
      <c r="G11" s="62">
        <f>SUBTOTAL(9,'Age groupings population'!E424:E758)</f>
        <v>1046765</v>
      </c>
    </row>
    <row r="12" spans="1:8" x14ac:dyDescent="0.25">
      <c r="A12" s="58" t="s">
        <v>1031</v>
      </c>
      <c r="B12" s="58" t="s">
        <v>1031</v>
      </c>
      <c r="C12" s="58">
        <v>4.4893549999999998</v>
      </c>
      <c r="D12" s="58">
        <v>0.51805000000000001</v>
      </c>
      <c r="E12">
        <f t="shared" si="0"/>
        <v>5.0074049999999994</v>
      </c>
      <c r="F12">
        <v>1523899</v>
      </c>
      <c r="G12">
        <v>1459234</v>
      </c>
    </row>
    <row r="13" spans="1:8" x14ac:dyDescent="0.25">
      <c r="A13" s="58" t="s">
        <v>1148</v>
      </c>
      <c r="B13" s="58" t="s">
        <v>1148</v>
      </c>
      <c r="C13" s="58">
        <v>7.8894250000000001</v>
      </c>
      <c r="D13" s="58">
        <v>1.595809</v>
      </c>
      <c r="E13">
        <f t="shared" si="0"/>
        <v>9.4852340000000002</v>
      </c>
      <c r="F13">
        <v>2174346</v>
      </c>
      <c r="G13">
        <v>2218724</v>
      </c>
    </row>
    <row r="14" spans="1:8" x14ac:dyDescent="0.25">
      <c r="A14" s="58" t="s">
        <v>1074</v>
      </c>
      <c r="B14" s="58" t="s">
        <v>1074</v>
      </c>
      <c r="C14" s="58">
        <v>3.3956330000000001</v>
      </c>
      <c r="D14" s="58">
        <v>0.471634</v>
      </c>
      <c r="E14">
        <f t="shared" si="0"/>
        <v>3.867267</v>
      </c>
      <c r="F14">
        <v>1740362</v>
      </c>
      <c r="G14">
        <v>1770590</v>
      </c>
    </row>
    <row r="15" spans="1:8" x14ac:dyDescent="0.25">
      <c r="A15" s="58" t="s">
        <v>1209</v>
      </c>
      <c r="B15" s="58" t="s">
        <v>1209</v>
      </c>
      <c r="C15" s="58">
        <v>4.3198930000000004</v>
      </c>
      <c r="D15" s="58">
        <v>0.62432299999999996</v>
      </c>
      <c r="E15">
        <f t="shared" si="0"/>
        <v>4.9442160000000008</v>
      </c>
    </row>
    <row r="16" spans="1:8" x14ac:dyDescent="0.25">
      <c r="A16" s="58" t="s">
        <v>1020</v>
      </c>
      <c r="B16" s="58" t="s">
        <v>1020</v>
      </c>
      <c r="C16" s="58">
        <v>3.4984120000000001</v>
      </c>
      <c r="D16" s="58">
        <v>0.60722200000000004</v>
      </c>
      <c r="E16">
        <f t="shared" si="0"/>
        <v>4.1056340000000002</v>
      </c>
    </row>
    <row r="17" spans="1:5" x14ac:dyDescent="0.25">
      <c r="A17" s="58" t="s">
        <v>1143</v>
      </c>
      <c r="B17" s="58" t="s">
        <v>1143</v>
      </c>
      <c r="C17" s="58">
        <v>5.9552860000000001</v>
      </c>
      <c r="D17" s="58">
        <v>1.438747</v>
      </c>
      <c r="E17">
        <f t="shared" si="0"/>
        <v>7.3940330000000003</v>
      </c>
    </row>
    <row r="18" spans="1:5" x14ac:dyDescent="0.25">
      <c r="A18" s="58" t="s">
        <v>1048</v>
      </c>
      <c r="B18" s="58" t="s">
        <v>1048</v>
      </c>
      <c r="C18" s="58">
        <v>2.878088</v>
      </c>
      <c r="D18" s="58">
        <v>0.41409699999999999</v>
      </c>
      <c r="E18">
        <f t="shared" si="0"/>
        <v>3.2921849999999999</v>
      </c>
    </row>
    <row r="19" spans="1:5" x14ac:dyDescent="0.25">
      <c r="A19" s="58" t="s">
        <v>1276</v>
      </c>
      <c r="B19" s="58" t="s">
        <v>1276</v>
      </c>
      <c r="C19" s="58">
        <v>11.771497</v>
      </c>
      <c r="D19" s="58">
        <v>1.9288730000000001</v>
      </c>
      <c r="E19">
        <f t="shared" si="0"/>
        <v>13.700369999999999</v>
      </c>
    </row>
    <row r="20" spans="1:5" x14ac:dyDescent="0.25">
      <c r="A20" s="58" t="s">
        <v>1385</v>
      </c>
      <c r="B20" s="58" t="s">
        <v>1385</v>
      </c>
      <c r="C20" s="58">
        <v>12.613678</v>
      </c>
      <c r="D20" s="58">
        <v>3.6456390000000001</v>
      </c>
      <c r="E20">
        <f t="shared" si="0"/>
        <v>16.259316999999999</v>
      </c>
    </row>
    <row r="21" spans="1:5" x14ac:dyDescent="0.25">
      <c r="A21" s="58" t="s">
        <v>1132</v>
      </c>
      <c r="B21" s="58" t="s">
        <v>1132</v>
      </c>
      <c r="C21" s="58">
        <v>8.2441949999999995</v>
      </c>
      <c r="D21" s="58">
        <v>1.6856070000000001</v>
      </c>
      <c r="E21">
        <f t="shared" si="0"/>
        <v>9.9298019999999987</v>
      </c>
    </row>
    <row r="22" spans="1:5" x14ac:dyDescent="0.25">
      <c r="A22" s="58" t="s">
        <v>1312</v>
      </c>
      <c r="B22" s="58" t="s">
        <v>1312</v>
      </c>
      <c r="C22" s="58">
        <v>9.1056369999999998</v>
      </c>
      <c r="D22" s="58">
        <v>1.9919469999999999</v>
      </c>
      <c r="E22">
        <f t="shared" si="0"/>
        <v>11.097583999999999</v>
      </c>
    </row>
    <row r="23" spans="1:5" x14ac:dyDescent="0.25">
      <c r="A23" s="58" t="s">
        <v>1181</v>
      </c>
      <c r="B23" s="58" t="s">
        <v>1181</v>
      </c>
      <c r="C23" s="58">
        <v>14.968980999999999</v>
      </c>
      <c r="D23" s="58">
        <v>3.0352269999999999</v>
      </c>
      <c r="E23">
        <f t="shared" si="0"/>
        <v>18.004207999999998</v>
      </c>
    </row>
    <row r="24" spans="1:5" x14ac:dyDescent="0.25">
      <c r="A24" s="58" t="s">
        <v>1060</v>
      </c>
      <c r="B24" s="58" t="s">
        <v>1060</v>
      </c>
      <c r="C24" s="58">
        <v>10.476383</v>
      </c>
      <c r="D24" s="58">
        <v>2.3688820000000002</v>
      </c>
      <c r="E24">
        <f t="shared" si="0"/>
        <v>12.845265000000001</v>
      </c>
    </row>
    <row r="25" spans="1:5" x14ac:dyDescent="0.25">
      <c r="A25" s="58" t="s">
        <v>1251</v>
      </c>
      <c r="B25" s="58" t="s">
        <v>1251</v>
      </c>
      <c r="C25" s="58">
        <v>12.046963</v>
      </c>
      <c r="D25" s="58">
        <v>2.7662439999999999</v>
      </c>
      <c r="E25">
        <f t="shared" si="0"/>
        <v>14.813207</v>
      </c>
    </row>
    <row r="26" spans="1:5" x14ac:dyDescent="0.25">
      <c r="A26" s="58" t="s">
        <v>1097</v>
      </c>
      <c r="B26" s="58" t="s">
        <v>1097</v>
      </c>
      <c r="C26" s="58">
        <v>4.2877700000000001</v>
      </c>
      <c r="D26" s="58">
        <v>0.30016599999999999</v>
      </c>
      <c r="E26">
        <f t="shared" si="0"/>
        <v>4.587936</v>
      </c>
    </row>
    <row r="27" spans="1:5" x14ac:dyDescent="0.25">
      <c r="A27" s="58" t="s">
        <v>1174</v>
      </c>
      <c r="B27" s="58" t="s">
        <v>1174</v>
      </c>
      <c r="C27" s="58">
        <v>9.5371880000000004</v>
      </c>
      <c r="D27" s="58">
        <v>2.197927</v>
      </c>
      <c r="E27">
        <f t="shared" si="0"/>
        <v>11.735115</v>
      </c>
    </row>
    <row r="28" spans="1:5" x14ac:dyDescent="0.25">
      <c r="A28" s="58" t="s">
        <v>1090</v>
      </c>
      <c r="B28" s="58" t="s">
        <v>1090</v>
      </c>
      <c r="C28" s="58">
        <v>18.921558999999998</v>
      </c>
      <c r="D28" s="58">
        <v>5.9309560000000001</v>
      </c>
      <c r="E28">
        <f t="shared" si="0"/>
        <v>24.852514999999997</v>
      </c>
    </row>
    <row r="29" spans="1:5" x14ac:dyDescent="0.25">
      <c r="A29" s="58" t="s">
        <v>1036</v>
      </c>
      <c r="B29" s="58" t="s">
        <v>1036</v>
      </c>
      <c r="C29" s="58">
        <v>9.6497740000000007</v>
      </c>
      <c r="D29" s="58">
        <v>1.3640209999999999</v>
      </c>
      <c r="E29">
        <f t="shared" si="0"/>
        <v>11.013795</v>
      </c>
    </row>
    <row r="30" spans="1:5" x14ac:dyDescent="0.25">
      <c r="A30" s="58" t="s">
        <v>1153</v>
      </c>
      <c r="B30" s="58" t="s">
        <v>1153</v>
      </c>
      <c r="C30" s="58">
        <v>7.7511089999999996</v>
      </c>
      <c r="D30" s="58">
        <v>1.233546</v>
      </c>
      <c r="E30">
        <f t="shared" si="0"/>
        <v>8.9846550000000001</v>
      </c>
    </row>
    <row r="31" spans="1:5" x14ac:dyDescent="0.25">
      <c r="A31" s="58" t="s">
        <v>1117</v>
      </c>
      <c r="B31" s="58" t="s">
        <v>1117</v>
      </c>
      <c r="C31" s="58">
        <v>4.6601400000000002</v>
      </c>
      <c r="D31" s="58">
        <v>0.70454899999999998</v>
      </c>
      <c r="E31">
        <f t="shared" si="0"/>
        <v>5.3646890000000003</v>
      </c>
    </row>
    <row r="32" spans="1:5" x14ac:dyDescent="0.25">
      <c r="A32" s="58" t="s">
        <v>1079</v>
      </c>
      <c r="B32" s="58" t="s">
        <v>1079</v>
      </c>
      <c r="C32" s="58">
        <v>8.6245860000000008</v>
      </c>
      <c r="D32" s="58">
        <v>2.2649180000000002</v>
      </c>
      <c r="E32">
        <f t="shared" si="0"/>
        <v>10.889504000000001</v>
      </c>
    </row>
    <row r="33" spans="1:5" x14ac:dyDescent="0.25">
      <c r="A33" s="58" t="s">
        <v>1331</v>
      </c>
      <c r="B33" s="58" t="s">
        <v>1331</v>
      </c>
      <c r="C33" s="58">
        <v>8.5755269999999992</v>
      </c>
      <c r="D33" s="58">
        <v>2.1809959999999999</v>
      </c>
      <c r="E33">
        <f t="shared" si="0"/>
        <v>10.756523</v>
      </c>
    </row>
    <row r="34" spans="1:5" x14ac:dyDescent="0.25">
      <c r="A34" s="58" t="s">
        <v>1053</v>
      </c>
      <c r="B34" s="58" t="s">
        <v>1053</v>
      </c>
      <c r="C34" s="58">
        <v>5.8145449999999999</v>
      </c>
      <c r="D34" s="58">
        <v>0.83019600000000005</v>
      </c>
      <c r="E34">
        <f t="shared" si="0"/>
        <v>6.6447409999999998</v>
      </c>
    </row>
    <row r="35" spans="1:5" x14ac:dyDescent="0.25">
      <c r="A35" s="58" t="s">
        <v>1374</v>
      </c>
      <c r="B35" s="58" t="s">
        <v>1374</v>
      </c>
      <c r="C35" s="58">
        <v>10.503159</v>
      </c>
      <c r="D35" s="58">
        <v>2.6795469999999999</v>
      </c>
      <c r="E35">
        <f t="shared" si="0"/>
        <v>13.182706</v>
      </c>
    </row>
    <row r="36" spans="1:5" x14ac:dyDescent="0.25">
      <c r="A36" s="58" t="s">
        <v>1236</v>
      </c>
      <c r="B36" s="58" t="s">
        <v>1236</v>
      </c>
      <c r="C36" s="58">
        <v>13.696255000000001</v>
      </c>
      <c r="D36" s="58">
        <v>4.8024740000000001</v>
      </c>
      <c r="E36">
        <f t="shared" si="0"/>
        <v>18.498729000000001</v>
      </c>
    </row>
    <row r="37" spans="1:5" x14ac:dyDescent="0.25">
      <c r="A37" s="58" t="s">
        <v>1299</v>
      </c>
      <c r="B37" s="58" t="s">
        <v>1299</v>
      </c>
      <c r="C37" s="58">
        <v>11.096937</v>
      </c>
      <c r="D37" s="58">
        <v>3.7266879999999998</v>
      </c>
      <c r="E37">
        <f t="shared" si="0"/>
        <v>14.823625</v>
      </c>
    </row>
    <row r="38" spans="1:5" x14ac:dyDescent="0.25">
      <c r="A38" s="58" t="s">
        <v>1221</v>
      </c>
      <c r="B38" s="58" t="s">
        <v>1221</v>
      </c>
      <c r="C38" s="58">
        <v>9.4661439999999999</v>
      </c>
      <c r="D38" s="58">
        <v>2.7828550000000001</v>
      </c>
      <c r="E38">
        <f t="shared" si="0"/>
        <v>12.248999</v>
      </c>
    </row>
  </sheetData>
  <autoFilter ref="A1:D38"/>
  <sortState ref="A2:I38">
    <sortCondition ref="B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780"/>
  <sheetViews>
    <sheetView topLeftCell="F1" workbookViewId="0">
      <pane ySplit="1" topLeftCell="A170" activePane="bottomLeft" state="frozen"/>
      <selection activeCell="I1" sqref="I1"/>
      <selection pane="bottomLeft" activeCell="P185" sqref="P185"/>
    </sheetView>
  </sheetViews>
  <sheetFormatPr defaultRowHeight="15" x14ac:dyDescent="0.25"/>
  <cols>
    <col min="1" max="1" width="20" bestFit="1" customWidth="1"/>
    <col min="2" max="2" width="13.140625" bestFit="1" customWidth="1"/>
    <col min="3" max="3" width="13.140625" customWidth="1"/>
    <col min="4" max="5" width="20" bestFit="1" customWidth="1"/>
    <col min="6" max="6" width="22.85546875" bestFit="1" customWidth="1"/>
    <col min="7" max="7" width="13.28515625" bestFit="1" customWidth="1"/>
    <col min="8" max="8" width="22.85546875" bestFit="1" customWidth="1"/>
    <col min="9" max="9" width="10.7109375" bestFit="1" customWidth="1"/>
    <col min="10" max="10" width="9.7109375" bestFit="1" customWidth="1"/>
    <col min="11" max="11" width="13.5703125" bestFit="1" customWidth="1"/>
    <col min="12" max="12" width="11.5703125" bestFit="1" customWidth="1"/>
  </cols>
  <sheetData>
    <row r="1" spans="1:12" x14ac:dyDescent="0.25">
      <c r="A1" s="57" t="s">
        <v>993</v>
      </c>
      <c r="B1" s="57" t="s">
        <v>994</v>
      </c>
      <c r="C1" s="57" t="s">
        <v>2797</v>
      </c>
      <c r="D1" s="57" t="s">
        <v>995</v>
      </c>
      <c r="E1" s="57" t="s">
        <v>996</v>
      </c>
      <c r="F1" s="57" t="s">
        <v>997</v>
      </c>
      <c r="G1" s="57" t="s">
        <v>998</v>
      </c>
      <c r="H1" s="57" t="s">
        <v>999</v>
      </c>
      <c r="I1" s="57" t="s">
        <v>1000</v>
      </c>
      <c r="J1" s="57" t="s">
        <v>1001</v>
      </c>
      <c r="K1" s="57" t="s">
        <v>1002</v>
      </c>
      <c r="L1" s="57" t="s">
        <v>1003</v>
      </c>
    </row>
    <row r="2" spans="1:12" hidden="1" x14ac:dyDescent="0.25">
      <c r="A2" s="58" t="s">
        <v>1004</v>
      </c>
      <c r="B2" s="58" t="s">
        <v>1005</v>
      </c>
      <c r="C2" s="58">
        <f>COUNTIF(NGA_ADM2_POP_2020!C:C,'Cross river Land'!B2)</f>
        <v>1</v>
      </c>
      <c r="D2" s="58" t="s">
        <v>1004</v>
      </c>
      <c r="E2" s="58" t="s">
        <v>1006</v>
      </c>
      <c r="F2" s="58" t="s">
        <v>1007</v>
      </c>
      <c r="G2" s="58" t="s">
        <v>1008</v>
      </c>
      <c r="H2" s="58" t="s">
        <v>1009</v>
      </c>
      <c r="I2" s="59">
        <v>42703</v>
      </c>
      <c r="J2" s="59">
        <v>43572</v>
      </c>
      <c r="K2" s="58">
        <v>0.23707400000000001</v>
      </c>
      <c r="L2" s="58">
        <v>1.524E-3</v>
      </c>
    </row>
    <row r="3" spans="1:12" hidden="1" x14ac:dyDescent="0.25">
      <c r="A3" s="58" t="s">
        <v>1011</v>
      </c>
      <c r="B3" s="58" t="s">
        <v>1012</v>
      </c>
      <c r="C3" s="58">
        <f>COUNTIF(NGA_ADM2_POP_2020!C:C,'Cross river Land'!B3)</f>
        <v>1</v>
      </c>
      <c r="D3" s="58" t="s">
        <v>1011</v>
      </c>
      <c r="E3" s="58" t="s">
        <v>1006</v>
      </c>
      <c r="F3" s="58" t="s">
        <v>1007</v>
      </c>
      <c r="G3" s="58" t="s">
        <v>1008</v>
      </c>
      <c r="H3" s="58" t="s">
        <v>1009</v>
      </c>
      <c r="I3" s="59">
        <v>42703</v>
      </c>
      <c r="J3" s="59">
        <v>43572</v>
      </c>
      <c r="K3" s="58">
        <v>0.26247700000000002</v>
      </c>
      <c r="L3" s="58">
        <v>3.5309999999999999E-3</v>
      </c>
    </row>
    <row r="4" spans="1:12" hidden="1" x14ac:dyDescent="0.25">
      <c r="A4" s="58" t="s">
        <v>1243</v>
      </c>
      <c r="B4" s="58" t="s">
        <v>1244</v>
      </c>
      <c r="C4" s="58">
        <f>COUNTIF(NGA_ADM2_POP_2020!C:C,'Cross river Land'!B4)</f>
        <v>1</v>
      </c>
      <c r="D4" s="58" t="s">
        <v>1243</v>
      </c>
      <c r="E4" s="58" t="s">
        <v>1006</v>
      </c>
      <c r="F4" s="58" t="s">
        <v>1245</v>
      </c>
      <c r="G4" s="58" t="s">
        <v>1246</v>
      </c>
      <c r="H4" s="58" t="s">
        <v>1009</v>
      </c>
      <c r="I4" s="59">
        <v>42703</v>
      </c>
      <c r="J4" s="59">
        <v>43572</v>
      </c>
      <c r="K4" s="58">
        <v>1.2634240000000001</v>
      </c>
      <c r="L4" s="58">
        <v>4.2547000000000001E-2</v>
      </c>
    </row>
    <row r="5" spans="1:12" hidden="1" x14ac:dyDescent="0.25">
      <c r="A5" s="58" t="s">
        <v>1358</v>
      </c>
      <c r="B5" s="58" t="s">
        <v>1359</v>
      </c>
      <c r="C5" s="58">
        <f>COUNTIF(NGA_ADM2_POP_2020!C:C,'Cross river Land'!B5)</f>
        <v>1</v>
      </c>
      <c r="D5" s="58" t="s">
        <v>1358</v>
      </c>
      <c r="E5" s="58" t="s">
        <v>1006</v>
      </c>
      <c r="F5" s="58" t="s">
        <v>1245</v>
      </c>
      <c r="G5" s="58" t="s">
        <v>1246</v>
      </c>
      <c r="H5" s="58" t="s">
        <v>1009</v>
      </c>
      <c r="I5" s="59">
        <v>42703</v>
      </c>
      <c r="J5" s="59">
        <v>43572</v>
      </c>
      <c r="K5" s="58">
        <v>1.3603799999999999</v>
      </c>
      <c r="L5" s="58">
        <v>5.0513000000000002E-2</v>
      </c>
    </row>
    <row r="6" spans="1:12" hidden="1" x14ac:dyDescent="0.25">
      <c r="A6" s="58" t="s">
        <v>1912</v>
      </c>
      <c r="B6" s="58" t="s">
        <v>1913</v>
      </c>
      <c r="C6" s="58">
        <f>COUNTIF(NGA_ADM2_POP_2020!C:C,'Cross river Land'!B6)</f>
        <v>1</v>
      </c>
      <c r="D6" s="58" t="s">
        <v>1912</v>
      </c>
      <c r="E6" s="58" t="s">
        <v>1006</v>
      </c>
      <c r="F6" s="58" t="s">
        <v>1914</v>
      </c>
      <c r="G6" s="58" t="s">
        <v>1915</v>
      </c>
      <c r="H6" s="58" t="s">
        <v>1009</v>
      </c>
      <c r="I6" s="59">
        <v>42703</v>
      </c>
      <c r="J6" s="59">
        <v>43572</v>
      </c>
      <c r="K6" s="58">
        <v>0.75288699999999997</v>
      </c>
      <c r="L6" s="58">
        <v>2.2714000000000002E-2</v>
      </c>
    </row>
    <row r="7" spans="1:12" hidden="1" x14ac:dyDescent="0.25">
      <c r="A7" s="58" t="s">
        <v>1965</v>
      </c>
      <c r="B7" s="58" t="s">
        <v>1966</v>
      </c>
      <c r="C7" s="58">
        <f>COUNTIF(NGA_ADM2_POP_2020!C:C,'Cross river Land'!B7)</f>
        <v>1</v>
      </c>
      <c r="D7" s="58" t="s">
        <v>1965</v>
      </c>
      <c r="E7" s="58" t="s">
        <v>1006</v>
      </c>
      <c r="F7" s="58" t="s">
        <v>1914</v>
      </c>
      <c r="G7" s="58" t="s">
        <v>1915</v>
      </c>
      <c r="H7" s="58" t="s">
        <v>1009</v>
      </c>
      <c r="I7" s="59">
        <v>42703</v>
      </c>
      <c r="J7" s="59">
        <v>43572</v>
      </c>
      <c r="K7" s="58">
        <v>0.86397199999999996</v>
      </c>
      <c r="L7" s="58">
        <v>2.3132E-2</v>
      </c>
    </row>
    <row r="8" spans="1:12" hidden="1" x14ac:dyDescent="0.25">
      <c r="A8" s="58" t="s">
        <v>1967</v>
      </c>
      <c r="B8" s="58" t="s">
        <v>1968</v>
      </c>
      <c r="C8" s="58">
        <f>COUNTIF(NGA_ADM2_POP_2020!C:C,'Cross river Land'!B8)</f>
        <v>1</v>
      </c>
      <c r="D8" s="58" t="s">
        <v>1967</v>
      </c>
      <c r="E8" s="58" t="s">
        <v>1006</v>
      </c>
      <c r="F8" s="58" t="s">
        <v>1914</v>
      </c>
      <c r="G8" s="58" t="s">
        <v>1915</v>
      </c>
      <c r="H8" s="58" t="s">
        <v>1009</v>
      </c>
      <c r="I8" s="59">
        <v>42703</v>
      </c>
      <c r="J8" s="59">
        <v>43572</v>
      </c>
      <c r="K8" s="58">
        <v>0.91836700000000004</v>
      </c>
      <c r="L8" s="58">
        <v>2.2603999999999999E-2</v>
      </c>
    </row>
    <row r="9" spans="1:12" hidden="1" x14ac:dyDescent="0.25">
      <c r="A9" s="58" t="s">
        <v>1973</v>
      </c>
      <c r="B9" s="58" t="s">
        <v>1974</v>
      </c>
      <c r="C9" s="58">
        <f>COUNTIF(NGA_ADM2_POP_2020!C:C,'Cross river Land'!B9)</f>
        <v>1</v>
      </c>
      <c r="D9" s="58" t="s">
        <v>1973</v>
      </c>
      <c r="E9" s="58" t="s">
        <v>1006</v>
      </c>
      <c r="F9" s="58" t="s">
        <v>1245</v>
      </c>
      <c r="G9" s="58" t="s">
        <v>1246</v>
      </c>
      <c r="H9" s="58" t="s">
        <v>1009</v>
      </c>
      <c r="I9" s="59">
        <v>42703</v>
      </c>
      <c r="J9" s="59">
        <v>43572</v>
      </c>
      <c r="K9" s="58">
        <v>0.77592700000000003</v>
      </c>
      <c r="L9" s="58">
        <v>3.1234999999999999E-2</v>
      </c>
    </row>
    <row r="10" spans="1:12" hidden="1" x14ac:dyDescent="0.25">
      <c r="A10" s="58" t="s">
        <v>2341</v>
      </c>
      <c r="B10" s="58" t="s">
        <v>2342</v>
      </c>
      <c r="C10" s="58">
        <f>COUNTIF(NGA_ADM2_POP_2020!C:C,'Cross river Land'!B10)</f>
        <v>1</v>
      </c>
      <c r="D10" s="58" t="s">
        <v>2341</v>
      </c>
      <c r="E10" s="58" t="s">
        <v>1006</v>
      </c>
      <c r="F10" s="58" t="s">
        <v>1007</v>
      </c>
      <c r="G10" s="58" t="s">
        <v>1008</v>
      </c>
      <c r="H10" s="58" t="s">
        <v>1009</v>
      </c>
      <c r="I10" s="59">
        <v>42703</v>
      </c>
      <c r="J10" s="59">
        <v>43572</v>
      </c>
      <c r="K10" s="58">
        <v>0.877278</v>
      </c>
      <c r="L10" s="58">
        <v>3.2944000000000001E-2</v>
      </c>
    </row>
    <row r="11" spans="1:12" hidden="1" x14ac:dyDescent="0.25">
      <c r="A11" s="58" t="s">
        <v>2393</v>
      </c>
      <c r="B11" s="58" t="s">
        <v>2394</v>
      </c>
      <c r="C11" s="58">
        <f>COUNTIF(NGA_ADM2_POP_2020!C:C,'Cross river Land'!B11)</f>
        <v>1</v>
      </c>
      <c r="D11" s="58" t="s">
        <v>2393</v>
      </c>
      <c r="E11" s="58" t="s">
        <v>1006</v>
      </c>
      <c r="F11" s="58" t="s">
        <v>1245</v>
      </c>
      <c r="G11" s="58" t="s">
        <v>1246</v>
      </c>
      <c r="H11" s="58" t="s">
        <v>1009</v>
      </c>
      <c r="I11" s="59">
        <v>42703</v>
      </c>
      <c r="J11" s="59">
        <v>43572</v>
      </c>
      <c r="K11" s="58">
        <v>0.94668600000000003</v>
      </c>
      <c r="L11" s="58">
        <v>3.5926E-2</v>
      </c>
    </row>
    <row r="12" spans="1:12" hidden="1" x14ac:dyDescent="0.25">
      <c r="A12" s="58" t="s">
        <v>2493</v>
      </c>
      <c r="B12" s="58" t="s">
        <v>2494</v>
      </c>
      <c r="C12" s="58">
        <f>COUNTIF(NGA_ADM2_POP_2020!C:C,'Cross river Land'!B12)</f>
        <v>1</v>
      </c>
      <c r="D12" s="58" t="s">
        <v>2493</v>
      </c>
      <c r="E12" s="58" t="s">
        <v>1006</v>
      </c>
      <c r="F12" s="58" t="s">
        <v>1007</v>
      </c>
      <c r="G12" s="58" t="s">
        <v>1008</v>
      </c>
      <c r="H12" s="58" t="s">
        <v>1009</v>
      </c>
      <c r="I12" s="59">
        <v>42703</v>
      </c>
      <c r="J12" s="59">
        <v>43572</v>
      </c>
      <c r="K12" s="58">
        <v>0.60480400000000001</v>
      </c>
      <c r="L12" s="58">
        <v>1.4253999999999999E-2</v>
      </c>
    </row>
    <row r="13" spans="1:12" hidden="1" x14ac:dyDescent="0.25">
      <c r="A13" s="58" t="s">
        <v>2685</v>
      </c>
      <c r="B13" s="58" t="s">
        <v>2686</v>
      </c>
      <c r="C13" s="58">
        <f>COUNTIF(NGA_ADM2_POP_2020!C:C,'Cross river Land'!B13)</f>
        <v>1</v>
      </c>
      <c r="D13" s="58" t="s">
        <v>2685</v>
      </c>
      <c r="E13" s="58" t="s">
        <v>1006</v>
      </c>
      <c r="F13" s="58" t="s">
        <v>1007</v>
      </c>
      <c r="G13" s="58" t="s">
        <v>1008</v>
      </c>
      <c r="H13" s="58" t="s">
        <v>1009</v>
      </c>
      <c r="I13" s="59">
        <v>42703</v>
      </c>
      <c r="J13" s="59">
        <v>43572</v>
      </c>
      <c r="K13" s="58">
        <v>0.49429000000000001</v>
      </c>
      <c r="L13" s="58">
        <v>1.0274E-2</v>
      </c>
    </row>
    <row r="14" spans="1:12" hidden="1" x14ac:dyDescent="0.25">
      <c r="A14" s="58" t="s">
        <v>2693</v>
      </c>
      <c r="B14" s="58" t="s">
        <v>2694</v>
      </c>
      <c r="C14" s="58">
        <f>COUNTIF(NGA_ADM2_POP_2020!C:C,'Cross river Land'!B14)</f>
        <v>1</v>
      </c>
      <c r="D14" s="58" t="s">
        <v>2693</v>
      </c>
      <c r="E14" s="58" t="s">
        <v>1006</v>
      </c>
      <c r="F14" s="58" t="s">
        <v>1007</v>
      </c>
      <c r="G14" s="58" t="s">
        <v>1008</v>
      </c>
      <c r="H14" s="58" t="s">
        <v>1009</v>
      </c>
      <c r="I14" s="59">
        <v>42703</v>
      </c>
      <c r="J14" s="59">
        <v>43572</v>
      </c>
      <c r="K14" s="58">
        <v>0.85562400000000005</v>
      </c>
      <c r="L14" s="58">
        <v>2.3063E-2</v>
      </c>
    </row>
    <row r="15" spans="1:12" hidden="1" x14ac:dyDescent="0.25">
      <c r="A15" s="58" t="s">
        <v>2695</v>
      </c>
      <c r="B15" s="58" t="s">
        <v>2696</v>
      </c>
      <c r="C15" s="58">
        <f>COUNTIF(NGA_ADM2_POP_2020!C:C,'Cross river Land'!B15)</f>
        <v>1</v>
      </c>
      <c r="D15" s="58" t="s">
        <v>2695</v>
      </c>
      <c r="E15" s="58" t="s">
        <v>1006</v>
      </c>
      <c r="F15" s="58" t="s">
        <v>1007</v>
      </c>
      <c r="G15" s="58" t="s">
        <v>1008</v>
      </c>
      <c r="H15" s="58" t="s">
        <v>1009</v>
      </c>
      <c r="I15" s="59">
        <v>42703</v>
      </c>
      <c r="J15" s="59">
        <v>43572</v>
      </c>
      <c r="K15" s="58">
        <v>0.77976400000000001</v>
      </c>
      <c r="L15" s="58">
        <v>2.2613999999999999E-2</v>
      </c>
    </row>
    <row r="16" spans="1:12" hidden="1" x14ac:dyDescent="0.25">
      <c r="A16" s="58" t="s">
        <v>2701</v>
      </c>
      <c r="B16" s="58" t="s">
        <v>2702</v>
      </c>
      <c r="C16" s="58">
        <f>COUNTIF(NGA_ADM2_POP_2020!C:C,'Cross river Land'!B16)</f>
        <v>1</v>
      </c>
      <c r="D16" s="58" t="s">
        <v>2701</v>
      </c>
      <c r="E16" s="58" t="s">
        <v>1006</v>
      </c>
      <c r="F16" s="58" t="s">
        <v>1914</v>
      </c>
      <c r="G16" s="58" t="s">
        <v>1915</v>
      </c>
      <c r="H16" s="58" t="s">
        <v>1009</v>
      </c>
      <c r="I16" s="59">
        <v>42703</v>
      </c>
      <c r="J16" s="59">
        <v>43572</v>
      </c>
      <c r="K16" s="58">
        <v>0.79026399999999997</v>
      </c>
      <c r="L16" s="58">
        <v>1.8568000000000001E-2</v>
      </c>
    </row>
    <row r="17" spans="1:12" hidden="1" x14ac:dyDescent="0.25">
      <c r="A17" s="58" t="s">
        <v>2703</v>
      </c>
      <c r="B17" s="58" t="s">
        <v>2704</v>
      </c>
      <c r="C17" s="58">
        <f>COUNTIF(NGA_ADM2_POP_2020!C:C,'Cross river Land'!B17)</f>
        <v>1</v>
      </c>
      <c r="D17" s="58" t="s">
        <v>2703</v>
      </c>
      <c r="E17" s="58" t="s">
        <v>1006</v>
      </c>
      <c r="F17" s="58" t="s">
        <v>1914</v>
      </c>
      <c r="G17" s="58" t="s">
        <v>1915</v>
      </c>
      <c r="H17" s="58" t="s">
        <v>1009</v>
      </c>
      <c r="I17" s="59">
        <v>42703</v>
      </c>
      <c r="J17" s="59">
        <v>43572</v>
      </c>
      <c r="K17" s="58">
        <v>0.49130099999999999</v>
      </c>
      <c r="L17" s="58">
        <v>1.1037999999999999E-2</v>
      </c>
    </row>
    <row r="18" spans="1:12" hidden="1" x14ac:dyDescent="0.25">
      <c r="A18" s="58" t="s">
        <v>2699</v>
      </c>
      <c r="B18" s="58" t="s">
        <v>2700</v>
      </c>
      <c r="C18" s="58">
        <f>COUNTIF(NGA_ADM2_POP_2020!C:C,'Cross river Land'!B18)</f>
        <v>1</v>
      </c>
      <c r="D18" s="58" t="s">
        <v>2699</v>
      </c>
      <c r="E18" s="58" t="s">
        <v>1006</v>
      </c>
      <c r="F18" s="58" t="s">
        <v>1245</v>
      </c>
      <c r="G18" s="58" t="s">
        <v>1246</v>
      </c>
      <c r="H18" s="58" t="s">
        <v>1009</v>
      </c>
      <c r="I18" s="59">
        <v>42703</v>
      </c>
      <c r="J18" s="59">
        <v>43572</v>
      </c>
      <c r="K18" s="58">
        <v>0.81512099999999998</v>
      </c>
      <c r="L18" s="58">
        <v>3.0061999999999998E-2</v>
      </c>
    </row>
    <row r="19" spans="1:12" hidden="1" x14ac:dyDescent="0.25">
      <c r="A19" s="58" t="s">
        <v>1505</v>
      </c>
      <c r="B19" s="58" t="s">
        <v>1506</v>
      </c>
      <c r="C19" s="58">
        <f>COUNTIF(NGA_ADM2_POP_2020!C:C,'Cross river Land'!B19)</f>
        <v>1</v>
      </c>
      <c r="D19" s="58" t="s">
        <v>1505</v>
      </c>
      <c r="E19" s="58" t="s">
        <v>1006</v>
      </c>
      <c r="F19" s="58" t="s">
        <v>1507</v>
      </c>
      <c r="G19" s="58" t="s">
        <v>1508</v>
      </c>
      <c r="H19" s="58" t="s">
        <v>1509</v>
      </c>
      <c r="I19" s="59">
        <v>42703</v>
      </c>
      <c r="J19" s="59">
        <v>43572</v>
      </c>
      <c r="K19" s="58">
        <v>1.9236690000000001</v>
      </c>
      <c r="L19" s="58">
        <v>0.12906799999999999</v>
      </c>
    </row>
    <row r="20" spans="1:12" hidden="1" x14ac:dyDescent="0.25">
      <c r="A20" s="58" t="s">
        <v>1665</v>
      </c>
      <c r="B20" s="58" t="s">
        <v>1666</v>
      </c>
      <c r="C20" s="58">
        <f>COUNTIF(NGA_ADM2_POP_2020!C:C,'Cross river Land'!B20)</f>
        <v>1</v>
      </c>
      <c r="D20" s="58" t="s">
        <v>1665</v>
      </c>
      <c r="E20" s="58" t="s">
        <v>1006</v>
      </c>
      <c r="F20" s="58" t="s">
        <v>1667</v>
      </c>
      <c r="G20" s="58" t="s">
        <v>1668</v>
      </c>
      <c r="H20" s="58" t="s">
        <v>1509</v>
      </c>
      <c r="I20" s="59">
        <v>42703</v>
      </c>
      <c r="J20" s="59">
        <v>43572</v>
      </c>
      <c r="K20" s="58">
        <v>3.7479529999999999</v>
      </c>
      <c r="L20" s="58">
        <v>0.38915499999999997</v>
      </c>
    </row>
    <row r="21" spans="1:12" hidden="1" x14ac:dyDescent="0.25">
      <c r="A21" s="58" t="s">
        <v>1689</v>
      </c>
      <c r="B21" s="58" t="s">
        <v>1690</v>
      </c>
      <c r="C21" s="58">
        <f>COUNTIF(NGA_ADM2_POP_2020!C:C,'Cross river Land'!B21)</f>
        <v>1</v>
      </c>
      <c r="D21" s="58" t="s">
        <v>1689</v>
      </c>
      <c r="E21" s="58" t="s">
        <v>1006</v>
      </c>
      <c r="F21" s="58" t="s">
        <v>1507</v>
      </c>
      <c r="G21" s="58" t="s">
        <v>1508</v>
      </c>
      <c r="H21" s="58" t="s">
        <v>1509</v>
      </c>
      <c r="I21" s="59">
        <v>42703</v>
      </c>
      <c r="J21" s="59">
        <v>43572</v>
      </c>
      <c r="K21" s="58">
        <v>2.1220509999999999</v>
      </c>
      <c r="L21" s="58">
        <v>0.17199200000000001</v>
      </c>
    </row>
    <row r="22" spans="1:12" hidden="1" x14ac:dyDescent="0.25">
      <c r="A22" s="58" t="s">
        <v>1720</v>
      </c>
      <c r="B22" s="58" t="s">
        <v>1721</v>
      </c>
      <c r="C22" s="58">
        <f>COUNTIF(NGA_ADM2_POP_2020!C:C,'Cross river Land'!B22)</f>
        <v>1</v>
      </c>
      <c r="D22" s="58" t="s">
        <v>1720</v>
      </c>
      <c r="E22" s="58" t="s">
        <v>1006</v>
      </c>
      <c r="F22" s="58" t="s">
        <v>1667</v>
      </c>
      <c r="G22" s="58" t="s">
        <v>1668</v>
      </c>
      <c r="H22" s="58" t="s">
        <v>1509</v>
      </c>
      <c r="I22" s="59">
        <v>42703</v>
      </c>
      <c r="J22" s="59">
        <v>43572</v>
      </c>
      <c r="K22" s="58">
        <v>1.8424750000000001</v>
      </c>
      <c r="L22" s="58">
        <v>0.17851300000000001</v>
      </c>
    </row>
    <row r="23" spans="1:12" hidden="1" x14ac:dyDescent="0.25">
      <c r="A23" s="58" t="s">
        <v>1713</v>
      </c>
      <c r="B23" s="58" t="s">
        <v>1714</v>
      </c>
      <c r="C23" s="58">
        <f>COUNTIF(NGA_ADM2_POP_2020!C:C,'Cross river Land'!B23)</f>
        <v>1</v>
      </c>
      <c r="D23" s="58" t="s">
        <v>1713</v>
      </c>
      <c r="E23" s="58" t="s">
        <v>1006</v>
      </c>
      <c r="F23" s="58" t="s">
        <v>1667</v>
      </c>
      <c r="G23" s="58" t="s">
        <v>1668</v>
      </c>
      <c r="H23" s="58" t="s">
        <v>1509</v>
      </c>
      <c r="I23" s="59">
        <v>42703</v>
      </c>
      <c r="J23" s="59">
        <v>43572</v>
      </c>
      <c r="K23" s="58">
        <v>1.478029</v>
      </c>
      <c r="L23" s="58">
        <v>9.8248000000000002E-2</v>
      </c>
    </row>
    <row r="24" spans="1:12" hidden="1" x14ac:dyDescent="0.25">
      <c r="A24" s="58" t="s">
        <v>1744</v>
      </c>
      <c r="B24" s="58" t="s">
        <v>1745</v>
      </c>
      <c r="C24" s="58">
        <f>COUNTIF(NGA_ADM2_POP_2020!C:C,'Cross river Land'!B24)</f>
        <v>1</v>
      </c>
      <c r="D24" s="58" t="s">
        <v>1744</v>
      </c>
      <c r="E24" s="58" t="s">
        <v>1006</v>
      </c>
      <c r="F24" s="58" t="s">
        <v>1507</v>
      </c>
      <c r="G24" s="58" t="s">
        <v>1508</v>
      </c>
      <c r="H24" s="58" t="s">
        <v>1509</v>
      </c>
      <c r="I24" s="59">
        <v>42703</v>
      </c>
      <c r="J24" s="59">
        <v>43572</v>
      </c>
      <c r="K24" s="58">
        <v>1.166444</v>
      </c>
      <c r="L24" s="58">
        <v>5.6735000000000001E-2</v>
      </c>
    </row>
    <row r="25" spans="1:12" hidden="1" x14ac:dyDescent="0.25">
      <c r="A25" s="58" t="s">
        <v>1772</v>
      </c>
      <c r="B25" s="58" t="s">
        <v>1773</v>
      </c>
      <c r="C25" s="58">
        <f>COUNTIF(NGA_ADM2_POP_2020!C:C,'Cross river Land'!B25)</f>
        <v>1</v>
      </c>
      <c r="D25" s="58" t="s">
        <v>1772</v>
      </c>
      <c r="E25" s="58" t="s">
        <v>1006</v>
      </c>
      <c r="F25" s="58" t="s">
        <v>1667</v>
      </c>
      <c r="G25" s="58" t="s">
        <v>1668</v>
      </c>
      <c r="H25" s="58" t="s">
        <v>1509</v>
      </c>
      <c r="I25" s="59">
        <v>42703</v>
      </c>
      <c r="J25" s="59">
        <v>43572</v>
      </c>
      <c r="K25" s="58">
        <v>2.2331110000000001</v>
      </c>
      <c r="L25" s="58">
        <v>0.219587</v>
      </c>
    </row>
    <row r="26" spans="1:12" hidden="1" x14ac:dyDescent="0.25">
      <c r="A26" s="58" t="s">
        <v>2001</v>
      </c>
      <c r="B26" s="58" t="s">
        <v>2002</v>
      </c>
      <c r="C26" s="58">
        <f>COUNTIF(NGA_ADM2_POP_2020!C:C,'Cross river Land'!B26)</f>
        <v>1</v>
      </c>
      <c r="D26" s="58" t="s">
        <v>2001</v>
      </c>
      <c r="E26" s="58" t="s">
        <v>1006</v>
      </c>
      <c r="F26" s="58" t="s">
        <v>1507</v>
      </c>
      <c r="G26" s="58" t="s">
        <v>1508</v>
      </c>
      <c r="H26" s="58" t="s">
        <v>1509</v>
      </c>
      <c r="I26" s="59">
        <v>42703</v>
      </c>
      <c r="J26" s="59">
        <v>43572</v>
      </c>
      <c r="K26" s="58">
        <v>3.0473520000000001</v>
      </c>
      <c r="L26" s="58">
        <v>0.21387100000000001</v>
      </c>
    </row>
    <row r="27" spans="1:12" hidden="1" x14ac:dyDescent="0.25">
      <c r="A27" s="58" t="s">
        <v>2169</v>
      </c>
      <c r="B27" s="58" t="s">
        <v>2170</v>
      </c>
      <c r="C27" s="58">
        <f>COUNTIF(NGA_ADM2_POP_2020!C:C,'Cross river Land'!B27)</f>
        <v>1</v>
      </c>
      <c r="D27" s="58" t="s">
        <v>2169</v>
      </c>
      <c r="E27" s="58" t="s">
        <v>1006</v>
      </c>
      <c r="F27" s="58" t="s">
        <v>1507</v>
      </c>
      <c r="G27" s="58" t="s">
        <v>1508</v>
      </c>
      <c r="H27" s="58" t="s">
        <v>1509</v>
      </c>
      <c r="I27" s="59">
        <v>42703</v>
      </c>
      <c r="J27" s="59">
        <v>43572</v>
      </c>
      <c r="K27" s="58">
        <v>1.4208540000000001</v>
      </c>
      <c r="L27" s="58">
        <v>9.1070999999999999E-2</v>
      </c>
    </row>
    <row r="28" spans="1:12" hidden="1" x14ac:dyDescent="0.25">
      <c r="A28" s="58" t="s">
        <v>2191</v>
      </c>
      <c r="B28" s="58" t="s">
        <v>2192</v>
      </c>
      <c r="C28" s="58">
        <f>COUNTIF(NGA_ADM2_POP_2020!C:C,'Cross river Land'!B28)</f>
        <v>1</v>
      </c>
      <c r="D28" s="58" t="s">
        <v>2191</v>
      </c>
      <c r="E28" s="58" t="s">
        <v>1006</v>
      </c>
      <c r="F28" s="58" t="s">
        <v>2193</v>
      </c>
      <c r="G28" s="58" t="s">
        <v>2194</v>
      </c>
      <c r="H28" s="58" t="s">
        <v>1509</v>
      </c>
      <c r="I28" s="59">
        <v>42703</v>
      </c>
      <c r="J28" s="59">
        <v>43572</v>
      </c>
      <c r="K28" s="58">
        <v>1.1903570000000001</v>
      </c>
      <c r="L28" s="58">
        <v>6.8676000000000001E-2</v>
      </c>
    </row>
    <row r="29" spans="1:12" hidden="1" x14ac:dyDescent="0.25">
      <c r="A29" s="58" t="s">
        <v>2210</v>
      </c>
      <c r="B29" s="58" t="s">
        <v>2211</v>
      </c>
      <c r="C29" s="58">
        <f>COUNTIF(NGA_ADM2_POP_2020!C:C,'Cross river Land'!B29)</f>
        <v>1</v>
      </c>
      <c r="D29" s="58" t="s">
        <v>2210</v>
      </c>
      <c r="E29" s="58" t="s">
        <v>1006</v>
      </c>
      <c r="F29" s="58" t="s">
        <v>2193</v>
      </c>
      <c r="G29" s="58" t="s">
        <v>2194</v>
      </c>
      <c r="H29" s="58" t="s">
        <v>1509</v>
      </c>
      <c r="I29" s="59">
        <v>42703</v>
      </c>
      <c r="J29" s="59">
        <v>43572</v>
      </c>
      <c r="K29" s="58">
        <v>1.754502</v>
      </c>
      <c r="L29" s="58">
        <v>0.11181099999999999</v>
      </c>
    </row>
    <row r="30" spans="1:12" hidden="1" x14ac:dyDescent="0.25">
      <c r="A30" s="58" t="s">
        <v>2242</v>
      </c>
      <c r="B30" s="58" t="s">
        <v>2243</v>
      </c>
      <c r="C30" s="58">
        <f>COUNTIF(NGA_ADM2_POP_2020!C:C,'Cross river Land'!B30)</f>
        <v>1</v>
      </c>
      <c r="D30" s="58" t="s">
        <v>2242</v>
      </c>
      <c r="E30" s="58" t="s">
        <v>1006</v>
      </c>
      <c r="F30" s="58" t="s">
        <v>1507</v>
      </c>
      <c r="G30" s="58" t="s">
        <v>1508</v>
      </c>
      <c r="H30" s="58" t="s">
        <v>1509</v>
      </c>
      <c r="I30" s="59">
        <v>42703</v>
      </c>
      <c r="J30" s="59">
        <v>43572</v>
      </c>
      <c r="K30" s="58">
        <v>2.7289310000000002</v>
      </c>
      <c r="L30" s="58">
        <v>0.17341200000000001</v>
      </c>
    </row>
    <row r="31" spans="1:12" hidden="1" x14ac:dyDescent="0.25">
      <c r="A31" s="58" t="s">
        <v>2248</v>
      </c>
      <c r="B31" s="58" t="s">
        <v>2249</v>
      </c>
      <c r="C31" s="58">
        <f>COUNTIF(NGA_ADM2_POP_2020!C:C,'Cross river Land'!B31)</f>
        <v>1</v>
      </c>
      <c r="D31" s="58" t="s">
        <v>2248</v>
      </c>
      <c r="E31" s="58" t="s">
        <v>1006</v>
      </c>
      <c r="F31" s="58" t="s">
        <v>2193</v>
      </c>
      <c r="G31" s="58" t="s">
        <v>2194</v>
      </c>
      <c r="H31" s="58" t="s">
        <v>1509</v>
      </c>
      <c r="I31" s="59">
        <v>42703</v>
      </c>
      <c r="J31" s="59">
        <v>43572</v>
      </c>
      <c r="K31" s="58">
        <v>1.1139349999999999</v>
      </c>
      <c r="L31" s="58">
        <v>6.6965999999999998E-2</v>
      </c>
    </row>
    <row r="32" spans="1:12" hidden="1" x14ac:dyDescent="0.25">
      <c r="A32" s="58" t="s">
        <v>2272</v>
      </c>
      <c r="B32" s="58" t="s">
        <v>2273</v>
      </c>
      <c r="C32" s="58">
        <f>COUNTIF(NGA_ADM2_POP_2020!C:C,'Cross river Land'!B32)</f>
        <v>1</v>
      </c>
      <c r="D32" s="58" t="s">
        <v>2272</v>
      </c>
      <c r="E32" s="58" t="s">
        <v>1006</v>
      </c>
      <c r="F32" s="58" t="s">
        <v>2193</v>
      </c>
      <c r="G32" s="58" t="s">
        <v>2194</v>
      </c>
      <c r="H32" s="58" t="s">
        <v>1509</v>
      </c>
      <c r="I32" s="59">
        <v>42703</v>
      </c>
      <c r="J32" s="59">
        <v>43572</v>
      </c>
      <c r="K32" s="58">
        <v>1.0466569999999999</v>
      </c>
      <c r="L32" s="58">
        <v>6.2198000000000003E-2</v>
      </c>
    </row>
    <row r="33" spans="1:12" hidden="1" x14ac:dyDescent="0.25">
      <c r="A33" s="58" t="s">
        <v>2274</v>
      </c>
      <c r="B33" s="58" t="s">
        <v>2275</v>
      </c>
      <c r="C33" s="58">
        <f>COUNTIF(NGA_ADM2_POP_2020!C:C,'Cross river Land'!B33)</f>
        <v>1</v>
      </c>
      <c r="D33" s="58" t="s">
        <v>2274</v>
      </c>
      <c r="E33" s="58" t="s">
        <v>1006</v>
      </c>
      <c r="F33" s="58" t="s">
        <v>2193</v>
      </c>
      <c r="G33" s="58" t="s">
        <v>2194</v>
      </c>
      <c r="H33" s="58" t="s">
        <v>1509</v>
      </c>
      <c r="I33" s="59">
        <v>42703</v>
      </c>
      <c r="J33" s="59">
        <v>43572</v>
      </c>
      <c r="K33" s="58">
        <v>0.97472400000000003</v>
      </c>
      <c r="L33" s="58">
        <v>4.1478000000000001E-2</v>
      </c>
    </row>
    <row r="34" spans="1:12" hidden="1" x14ac:dyDescent="0.25">
      <c r="A34" s="58" t="s">
        <v>2330</v>
      </c>
      <c r="B34" s="58" t="s">
        <v>2331</v>
      </c>
      <c r="C34" s="58">
        <f>COUNTIF(NGA_ADM2_POP_2020!C:C,'Cross river Land'!B34)</f>
        <v>1</v>
      </c>
      <c r="D34" s="58" t="s">
        <v>2330</v>
      </c>
      <c r="E34" s="58" t="s">
        <v>1006</v>
      </c>
      <c r="F34" s="58" t="s">
        <v>1507</v>
      </c>
      <c r="G34" s="58" t="s">
        <v>1508</v>
      </c>
      <c r="H34" s="58" t="s">
        <v>1509</v>
      </c>
      <c r="I34" s="59">
        <v>42703</v>
      </c>
      <c r="J34" s="59">
        <v>43572</v>
      </c>
      <c r="K34" s="58">
        <v>1.6027720000000001</v>
      </c>
      <c r="L34" s="58">
        <v>6.8704000000000001E-2</v>
      </c>
    </row>
    <row r="35" spans="1:12" hidden="1" x14ac:dyDescent="0.25">
      <c r="A35" s="58" t="s">
        <v>2598</v>
      </c>
      <c r="B35" s="58" t="s">
        <v>2599</v>
      </c>
      <c r="C35" s="58">
        <f>COUNTIF(NGA_ADM2_POP_2020!C:C,'Cross river Land'!B35)</f>
        <v>1</v>
      </c>
      <c r="D35" s="58" t="s">
        <v>2598</v>
      </c>
      <c r="E35" s="58" t="s">
        <v>1006</v>
      </c>
      <c r="F35" s="58" t="s">
        <v>1507</v>
      </c>
      <c r="G35" s="58" t="s">
        <v>1508</v>
      </c>
      <c r="H35" s="58" t="s">
        <v>1509</v>
      </c>
      <c r="I35" s="59">
        <v>42703</v>
      </c>
      <c r="J35" s="59">
        <v>43572</v>
      </c>
      <c r="K35" s="58">
        <v>1.588681</v>
      </c>
      <c r="L35" s="58">
        <v>9.9388000000000004E-2</v>
      </c>
    </row>
    <row r="36" spans="1:12" hidden="1" x14ac:dyDescent="0.25">
      <c r="A36" s="58" t="s">
        <v>2618</v>
      </c>
      <c r="B36" s="58" t="s">
        <v>2619</v>
      </c>
      <c r="C36" s="58">
        <f>COUNTIF(NGA_ADM2_POP_2020!C:C,'Cross river Land'!B36)</f>
        <v>1</v>
      </c>
      <c r="D36" s="58" t="s">
        <v>2618</v>
      </c>
      <c r="E36" s="58" t="s">
        <v>1006</v>
      </c>
      <c r="F36" s="58" t="s">
        <v>1667</v>
      </c>
      <c r="G36" s="58" t="s">
        <v>1668</v>
      </c>
      <c r="H36" s="58" t="s">
        <v>1509</v>
      </c>
      <c r="I36" s="59">
        <v>42703</v>
      </c>
      <c r="J36" s="59">
        <v>43572</v>
      </c>
      <c r="K36" s="58">
        <v>2.7570570000000001</v>
      </c>
      <c r="L36" s="58">
        <v>0.33285799999999999</v>
      </c>
    </row>
    <row r="37" spans="1:12" hidden="1" x14ac:dyDescent="0.25">
      <c r="A37" s="58" t="s">
        <v>2663</v>
      </c>
      <c r="B37" s="58" t="s">
        <v>2664</v>
      </c>
      <c r="C37" s="58">
        <f>COUNTIF(NGA_ADM2_POP_2020!C:C,'Cross river Land'!B37)</f>
        <v>1</v>
      </c>
      <c r="D37" s="58" t="s">
        <v>2663</v>
      </c>
      <c r="E37" s="58" t="s">
        <v>1006</v>
      </c>
      <c r="F37" s="58" t="s">
        <v>1507</v>
      </c>
      <c r="G37" s="58" t="s">
        <v>1508</v>
      </c>
      <c r="H37" s="58" t="s">
        <v>1509</v>
      </c>
      <c r="I37" s="59">
        <v>42703</v>
      </c>
      <c r="J37" s="59">
        <v>43572</v>
      </c>
      <c r="K37" s="58">
        <v>3.3608220000000002</v>
      </c>
      <c r="L37" s="58">
        <v>0.45743699999999998</v>
      </c>
    </row>
    <row r="38" spans="1:12" hidden="1" x14ac:dyDescent="0.25">
      <c r="A38" s="58" t="s">
        <v>2769</v>
      </c>
      <c r="B38" s="58" t="s">
        <v>2770</v>
      </c>
      <c r="C38" s="58">
        <f>COUNTIF(NGA_ADM2_POP_2020!C:C,'Cross river Land'!B38)</f>
        <v>1</v>
      </c>
      <c r="D38" s="58" t="s">
        <v>2769</v>
      </c>
      <c r="E38" s="58" t="s">
        <v>1006</v>
      </c>
      <c r="F38" s="58" t="s">
        <v>1667</v>
      </c>
      <c r="G38" s="58" t="s">
        <v>1668</v>
      </c>
      <c r="H38" s="58" t="s">
        <v>1509</v>
      </c>
      <c r="I38" s="59">
        <v>42703</v>
      </c>
      <c r="J38" s="59">
        <v>43572</v>
      </c>
      <c r="K38" s="58">
        <v>0.274343</v>
      </c>
      <c r="L38" s="58">
        <v>5.228E-3</v>
      </c>
    </row>
    <row r="39" spans="1:12" hidden="1" x14ac:dyDescent="0.25">
      <c r="A39" s="58" t="s">
        <v>2771</v>
      </c>
      <c r="B39" s="58" t="s">
        <v>2772</v>
      </c>
      <c r="C39" s="58">
        <f>COUNTIF(NGA_ADM2_POP_2020!C:C,'Cross river Land'!B39)</f>
        <v>1</v>
      </c>
      <c r="D39" s="58" t="s">
        <v>2771</v>
      </c>
      <c r="E39" s="58" t="s">
        <v>1006</v>
      </c>
      <c r="F39" s="58" t="s">
        <v>1667</v>
      </c>
      <c r="G39" s="58" t="s">
        <v>1668</v>
      </c>
      <c r="H39" s="58" t="s">
        <v>1509</v>
      </c>
      <c r="I39" s="59">
        <v>42703</v>
      </c>
      <c r="J39" s="59">
        <v>43572</v>
      </c>
      <c r="K39" s="58">
        <v>1.657038</v>
      </c>
      <c r="L39" s="58">
        <v>7.6612E-2</v>
      </c>
    </row>
    <row r="40" spans="1:12" hidden="1" x14ac:dyDescent="0.25">
      <c r="A40" s="58" t="s">
        <v>1022</v>
      </c>
      <c r="B40" s="58" t="s">
        <v>1023</v>
      </c>
      <c r="C40" s="58">
        <f>COUNTIF(NGA_ADM2_POP_2020!C:C,'Cross river Land'!B40)</f>
        <v>1</v>
      </c>
      <c r="D40" s="58" t="s">
        <v>1022</v>
      </c>
      <c r="E40" s="58" t="s">
        <v>1006</v>
      </c>
      <c r="F40" s="58" t="s">
        <v>1024</v>
      </c>
      <c r="G40" s="58" t="s">
        <v>1025</v>
      </c>
      <c r="H40" s="58" t="s">
        <v>1026</v>
      </c>
      <c r="I40" s="59">
        <v>42703</v>
      </c>
      <c r="J40" s="59">
        <v>43572</v>
      </c>
      <c r="K40" s="58">
        <v>0.68715000000000004</v>
      </c>
      <c r="L40" s="58">
        <v>1.4529E-2</v>
      </c>
    </row>
    <row r="41" spans="1:12" hidden="1" x14ac:dyDescent="0.25">
      <c r="A41" s="58" t="s">
        <v>1532</v>
      </c>
      <c r="B41" s="58" t="s">
        <v>1533</v>
      </c>
      <c r="C41" s="58">
        <f>COUNTIF(NGA_ADM2_POP_2020!C:C,'Cross river Land'!B41)</f>
        <v>1</v>
      </c>
      <c r="D41" s="58" t="s">
        <v>1532</v>
      </c>
      <c r="E41" s="58" t="s">
        <v>1006</v>
      </c>
      <c r="F41" s="58" t="s">
        <v>1534</v>
      </c>
      <c r="G41" s="58" t="s">
        <v>1535</v>
      </c>
      <c r="H41" s="58" t="s">
        <v>1026</v>
      </c>
      <c r="I41" s="59">
        <v>42703</v>
      </c>
      <c r="J41" s="59">
        <v>43572</v>
      </c>
      <c r="K41" s="58">
        <v>0.69518800000000003</v>
      </c>
      <c r="L41" s="58">
        <v>1.0018000000000001E-2</v>
      </c>
    </row>
    <row r="42" spans="1:12" hidden="1" x14ac:dyDescent="0.25">
      <c r="A42" s="58" t="s">
        <v>1569</v>
      </c>
      <c r="B42" s="58" t="s">
        <v>1570</v>
      </c>
      <c r="C42" s="58">
        <f>COUNTIF(NGA_ADM2_POP_2020!C:C,'Cross river Land'!B42)</f>
        <v>1</v>
      </c>
      <c r="D42" s="58" t="s">
        <v>1569</v>
      </c>
      <c r="E42" s="58" t="s">
        <v>1006</v>
      </c>
      <c r="F42" s="58" t="s">
        <v>1534</v>
      </c>
      <c r="G42" s="58" t="s">
        <v>1535</v>
      </c>
      <c r="H42" s="58" t="s">
        <v>1026</v>
      </c>
      <c r="I42" s="59">
        <v>42703</v>
      </c>
      <c r="J42" s="59">
        <v>43572</v>
      </c>
      <c r="K42" s="58">
        <v>0.66820299999999999</v>
      </c>
      <c r="L42" s="58">
        <v>1.3546000000000001E-2</v>
      </c>
    </row>
    <row r="43" spans="1:12" hidden="1" x14ac:dyDescent="0.25">
      <c r="A43" s="58" t="s">
        <v>1615</v>
      </c>
      <c r="B43" s="58" t="s">
        <v>1616</v>
      </c>
      <c r="C43" s="58">
        <f>COUNTIF(NGA_ADM2_POP_2020!C:C,'Cross river Land'!B43)</f>
        <v>1</v>
      </c>
      <c r="D43" s="58" t="s">
        <v>1615</v>
      </c>
      <c r="E43" s="58" t="s">
        <v>1006</v>
      </c>
      <c r="F43" s="58" t="s">
        <v>1534</v>
      </c>
      <c r="G43" s="58" t="s">
        <v>1535</v>
      </c>
      <c r="H43" s="58" t="s">
        <v>1026</v>
      </c>
      <c r="I43" s="59">
        <v>42703</v>
      </c>
      <c r="J43" s="59">
        <v>43572</v>
      </c>
      <c r="K43" s="58">
        <v>0.46695799999999998</v>
      </c>
      <c r="L43" s="58">
        <v>1.3807E-2</v>
      </c>
    </row>
    <row r="44" spans="1:12" hidden="1" x14ac:dyDescent="0.25">
      <c r="A44" s="58" t="s">
        <v>1617</v>
      </c>
      <c r="B44" s="58" t="s">
        <v>1618</v>
      </c>
      <c r="C44" s="58">
        <f>COUNTIF(NGA_ADM2_POP_2020!C:C,'Cross river Land'!B44)</f>
        <v>1</v>
      </c>
      <c r="D44" s="58" t="s">
        <v>1617</v>
      </c>
      <c r="E44" s="58" t="s">
        <v>1006</v>
      </c>
      <c r="F44" s="58" t="s">
        <v>1024</v>
      </c>
      <c r="G44" s="58" t="s">
        <v>1025</v>
      </c>
      <c r="H44" s="58" t="s">
        <v>1026</v>
      </c>
      <c r="I44" s="59">
        <v>42703</v>
      </c>
      <c r="J44" s="59">
        <v>43572</v>
      </c>
      <c r="K44" s="58">
        <v>0.73553599999999997</v>
      </c>
      <c r="L44" s="58">
        <v>2.3584999999999998E-2</v>
      </c>
    </row>
    <row r="45" spans="1:12" hidden="1" x14ac:dyDescent="0.25">
      <c r="A45" s="58" t="s">
        <v>1629</v>
      </c>
      <c r="B45" s="58" t="s">
        <v>1630</v>
      </c>
      <c r="C45" s="58">
        <f>COUNTIF(NGA_ADM2_POP_2020!C:C,'Cross river Land'!B45)</f>
        <v>1</v>
      </c>
      <c r="D45" s="58" t="s">
        <v>1629</v>
      </c>
      <c r="E45" s="58" t="s">
        <v>1006</v>
      </c>
      <c r="F45" s="58" t="s">
        <v>1024</v>
      </c>
      <c r="G45" s="58" t="s">
        <v>1025</v>
      </c>
      <c r="H45" s="58" t="s">
        <v>1026</v>
      </c>
      <c r="I45" s="59">
        <v>42703</v>
      </c>
      <c r="J45" s="59">
        <v>43572</v>
      </c>
      <c r="K45" s="58">
        <v>0.84292199999999995</v>
      </c>
      <c r="L45" s="58">
        <v>1.7968999999999999E-2</v>
      </c>
    </row>
    <row r="46" spans="1:12" hidden="1" x14ac:dyDescent="0.25">
      <c r="A46" s="58" t="s">
        <v>1631</v>
      </c>
      <c r="B46" s="58" t="s">
        <v>1632</v>
      </c>
      <c r="C46" s="58">
        <f>COUNTIF(NGA_ADM2_POP_2020!C:C,'Cross river Land'!B46)</f>
        <v>1</v>
      </c>
      <c r="D46" s="58" t="s">
        <v>1631</v>
      </c>
      <c r="E46" s="58" t="s">
        <v>1006</v>
      </c>
      <c r="F46" s="58" t="s">
        <v>1633</v>
      </c>
      <c r="G46" s="58" t="s">
        <v>1634</v>
      </c>
      <c r="H46" s="58" t="s">
        <v>1026</v>
      </c>
      <c r="I46" s="59">
        <v>42703</v>
      </c>
      <c r="J46" s="59">
        <v>43572</v>
      </c>
      <c r="K46" s="58">
        <v>0.67462800000000001</v>
      </c>
      <c r="L46" s="58">
        <v>1.4092E-2</v>
      </c>
    </row>
    <row r="47" spans="1:12" hidden="1" x14ac:dyDescent="0.25">
      <c r="A47" s="58" t="s">
        <v>1796</v>
      </c>
      <c r="B47" s="58" t="s">
        <v>1797</v>
      </c>
      <c r="C47" s="58">
        <f>COUNTIF(NGA_ADM2_POP_2020!C:C,'Cross river Land'!B47)</f>
        <v>1</v>
      </c>
      <c r="D47" s="58" t="s">
        <v>1796</v>
      </c>
      <c r="E47" s="58" t="s">
        <v>1006</v>
      </c>
      <c r="F47" s="58" t="s">
        <v>1534</v>
      </c>
      <c r="G47" s="58" t="s">
        <v>1535</v>
      </c>
      <c r="H47" s="58" t="s">
        <v>1026</v>
      </c>
      <c r="I47" s="59">
        <v>42703</v>
      </c>
      <c r="J47" s="59">
        <v>43572</v>
      </c>
      <c r="K47" s="58">
        <v>1.1122350000000001</v>
      </c>
      <c r="L47" s="58">
        <v>1.9834000000000001E-2</v>
      </c>
    </row>
    <row r="48" spans="1:12" hidden="1" x14ac:dyDescent="0.25">
      <c r="A48" s="58" t="s">
        <v>1798</v>
      </c>
      <c r="B48" s="58" t="s">
        <v>1799</v>
      </c>
      <c r="C48" s="58">
        <f>COUNTIF(NGA_ADM2_POP_2020!C:C,'Cross river Land'!B48)</f>
        <v>1</v>
      </c>
      <c r="D48" s="58" t="s">
        <v>1798</v>
      </c>
      <c r="E48" s="58" t="s">
        <v>1006</v>
      </c>
      <c r="F48" s="58" t="s">
        <v>1633</v>
      </c>
      <c r="G48" s="58" t="s">
        <v>1634</v>
      </c>
      <c r="H48" s="58" t="s">
        <v>1026</v>
      </c>
      <c r="I48" s="59">
        <v>42703</v>
      </c>
      <c r="J48" s="59">
        <v>43572</v>
      </c>
      <c r="K48" s="58">
        <v>0.59795399999999999</v>
      </c>
      <c r="L48" s="58">
        <v>1.4278000000000001E-2</v>
      </c>
    </row>
    <row r="49" spans="1:12" hidden="1" x14ac:dyDescent="0.25">
      <c r="A49" s="58" t="s">
        <v>1802</v>
      </c>
      <c r="B49" s="58" t="s">
        <v>1803</v>
      </c>
      <c r="C49" s="58">
        <f>COUNTIF(NGA_ADM2_POP_2020!C:C,'Cross river Land'!B49)</f>
        <v>1</v>
      </c>
      <c r="D49" s="58" t="s">
        <v>1802</v>
      </c>
      <c r="E49" s="58" t="s">
        <v>1006</v>
      </c>
      <c r="F49" s="58" t="s">
        <v>1633</v>
      </c>
      <c r="G49" s="58" t="s">
        <v>1634</v>
      </c>
      <c r="H49" s="58" t="s">
        <v>1026</v>
      </c>
      <c r="I49" s="59">
        <v>42703</v>
      </c>
      <c r="J49" s="59">
        <v>43572</v>
      </c>
      <c r="K49" s="58">
        <v>0.98441999999999996</v>
      </c>
      <c r="L49" s="58">
        <v>2.7421000000000001E-2</v>
      </c>
    </row>
    <row r="50" spans="1:12" hidden="1" x14ac:dyDescent="0.25">
      <c r="A50" s="58" t="s">
        <v>1876</v>
      </c>
      <c r="B50" s="58" t="s">
        <v>1877</v>
      </c>
      <c r="C50" s="58">
        <f>COUNTIF(NGA_ADM2_POP_2020!C:C,'Cross river Land'!B50)</f>
        <v>1</v>
      </c>
      <c r="D50" s="58" t="s">
        <v>1876</v>
      </c>
      <c r="E50" s="58" t="s">
        <v>1006</v>
      </c>
      <c r="F50" s="58" t="s">
        <v>1024</v>
      </c>
      <c r="G50" s="58" t="s">
        <v>1025</v>
      </c>
      <c r="H50" s="58" t="s">
        <v>1026</v>
      </c>
      <c r="I50" s="59">
        <v>42703</v>
      </c>
      <c r="J50" s="59">
        <v>43572</v>
      </c>
      <c r="K50" s="58">
        <v>0.49124899999999999</v>
      </c>
      <c r="L50" s="58">
        <v>9.3500000000000007E-3</v>
      </c>
    </row>
    <row r="51" spans="1:12" hidden="1" x14ac:dyDescent="0.25">
      <c r="A51" s="58" t="s">
        <v>1898</v>
      </c>
      <c r="B51" s="58" t="s">
        <v>1899</v>
      </c>
      <c r="C51" s="58">
        <f>COUNTIF(NGA_ADM2_POP_2020!C:C,'Cross river Land'!B51)</f>
        <v>1</v>
      </c>
      <c r="D51" s="58" t="s">
        <v>1898</v>
      </c>
      <c r="E51" s="58" t="s">
        <v>1006</v>
      </c>
      <c r="F51" s="58" t="s">
        <v>1024</v>
      </c>
      <c r="G51" s="58" t="s">
        <v>1025</v>
      </c>
      <c r="H51" s="58" t="s">
        <v>1026</v>
      </c>
      <c r="I51" s="59">
        <v>42703</v>
      </c>
      <c r="J51" s="59">
        <v>43572</v>
      </c>
      <c r="K51" s="58">
        <v>0.86765999999999999</v>
      </c>
      <c r="L51" s="58">
        <v>2.1420000000000002E-2</v>
      </c>
    </row>
    <row r="52" spans="1:12" hidden="1" x14ac:dyDescent="0.25">
      <c r="A52" s="58" t="s">
        <v>1902</v>
      </c>
      <c r="B52" s="58" t="s">
        <v>1903</v>
      </c>
      <c r="C52" s="58">
        <f>COUNTIF(NGA_ADM2_POP_2020!C:C,'Cross river Land'!B52)</f>
        <v>1</v>
      </c>
      <c r="D52" s="58" t="s">
        <v>1902</v>
      </c>
      <c r="E52" s="58" t="s">
        <v>1006</v>
      </c>
      <c r="F52" s="58" t="s">
        <v>1534</v>
      </c>
      <c r="G52" s="58" t="s">
        <v>1535</v>
      </c>
      <c r="H52" s="58" t="s">
        <v>1026</v>
      </c>
      <c r="I52" s="59">
        <v>42703</v>
      </c>
      <c r="J52" s="59">
        <v>43572</v>
      </c>
      <c r="K52" s="58">
        <v>0.84753199999999995</v>
      </c>
      <c r="L52" s="58">
        <v>2.7356999999999999E-2</v>
      </c>
    </row>
    <row r="53" spans="1:12" hidden="1" x14ac:dyDescent="0.25">
      <c r="A53" s="58" t="s">
        <v>1904</v>
      </c>
      <c r="B53" s="58" t="s">
        <v>1905</v>
      </c>
      <c r="C53" s="58">
        <f>COUNTIF(NGA_ADM2_POP_2020!C:C,'Cross river Land'!B53)</f>
        <v>1</v>
      </c>
      <c r="D53" s="58" t="s">
        <v>1904</v>
      </c>
      <c r="E53" s="58" t="s">
        <v>1006</v>
      </c>
      <c r="F53" s="58" t="s">
        <v>1024</v>
      </c>
      <c r="G53" s="58" t="s">
        <v>1025</v>
      </c>
      <c r="H53" s="58" t="s">
        <v>1026</v>
      </c>
      <c r="I53" s="59">
        <v>42703</v>
      </c>
      <c r="J53" s="59">
        <v>43572</v>
      </c>
      <c r="K53" s="58">
        <v>0.41414600000000001</v>
      </c>
      <c r="L53" s="58">
        <v>9.4529999999999996E-3</v>
      </c>
    </row>
    <row r="54" spans="1:12" hidden="1" x14ac:dyDescent="0.25">
      <c r="A54" s="58" t="s">
        <v>1940</v>
      </c>
      <c r="B54" s="58" t="s">
        <v>1941</v>
      </c>
      <c r="C54" s="58">
        <f>COUNTIF(NGA_ADM2_POP_2020!C:C,'Cross river Land'!B54)</f>
        <v>1</v>
      </c>
      <c r="D54" s="58" t="s">
        <v>1940</v>
      </c>
      <c r="E54" s="58" t="s">
        <v>1006</v>
      </c>
      <c r="F54" s="58" t="s">
        <v>1024</v>
      </c>
      <c r="G54" s="58" t="s">
        <v>1025</v>
      </c>
      <c r="H54" s="58" t="s">
        <v>1026</v>
      </c>
      <c r="I54" s="59">
        <v>42703</v>
      </c>
      <c r="J54" s="59">
        <v>43572</v>
      </c>
      <c r="K54" s="58">
        <v>0.950457</v>
      </c>
      <c r="L54" s="58">
        <v>3.1241999999999999E-2</v>
      </c>
    </row>
    <row r="55" spans="1:12" hidden="1" x14ac:dyDescent="0.25">
      <c r="A55" s="58" t="s">
        <v>1987</v>
      </c>
      <c r="B55" s="58" t="s">
        <v>1988</v>
      </c>
      <c r="C55" s="58">
        <f>COUNTIF(NGA_ADM2_POP_2020!C:C,'Cross river Land'!B55)</f>
        <v>1</v>
      </c>
      <c r="D55" s="58" t="s">
        <v>1987</v>
      </c>
      <c r="E55" s="58" t="s">
        <v>1006</v>
      </c>
      <c r="F55" s="58" t="s">
        <v>1633</v>
      </c>
      <c r="G55" s="58" t="s">
        <v>1634</v>
      </c>
      <c r="H55" s="58" t="s">
        <v>1026</v>
      </c>
      <c r="I55" s="59">
        <v>42703</v>
      </c>
      <c r="J55" s="59">
        <v>43572</v>
      </c>
      <c r="K55" s="58">
        <v>0.69559499999999996</v>
      </c>
      <c r="L55" s="58">
        <v>1.4702E-2</v>
      </c>
    </row>
    <row r="56" spans="1:12" hidden="1" x14ac:dyDescent="0.25">
      <c r="A56" s="58" t="s">
        <v>2246</v>
      </c>
      <c r="B56" s="58" t="s">
        <v>2247</v>
      </c>
      <c r="C56" s="58">
        <f>COUNTIF(NGA_ADM2_POP_2020!C:C,'Cross river Land'!B56)</f>
        <v>1</v>
      </c>
      <c r="D56" s="58" t="s">
        <v>2246</v>
      </c>
      <c r="E56" s="58" t="s">
        <v>1006</v>
      </c>
      <c r="F56" s="58" t="s">
        <v>1534</v>
      </c>
      <c r="G56" s="58" t="s">
        <v>1535</v>
      </c>
      <c r="H56" s="58" t="s">
        <v>1026</v>
      </c>
      <c r="I56" s="59">
        <v>42703</v>
      </c>
      <c r="J56" s="59">
        <v>43572</v>
      </c>
      <c r="K56" s="58">
        <v>1.933198</v>
      </c>
      <c r="L56" s="58">
        <v>1.968E-2</v>
      </c>
    </row>
    <row r="57" spans="1:12" hidden="1" x14ac:dyDescent="0.25">
      <c r="A57" s="58" t="s">
        <v>2258</v>
      </c>
      <c r="B57" s="58" t="s">
        <v>2259</v>
      </c>
      <c r="C57" s="58">
        <f>COUNTIF(NGA_ADM2_POP_2020!C:C,'Cross river Land'!B57)</f>
        <v>1</v>
      </c>
      <c r="D57" s="58" t="s">
        <v>2258</v>
      </c>
      <c r="E57" s="58" t="s">
        <v>1006</v>
      </c>
      <c r="F57" s="58" t="s">
        <v>1534</v>
      </c>
      <c r="G57" s="58" t="s">
        <v>1535</v>
      </c>
      <c r="H57" s="58" t="s">
        <v>1026</v>
      </c>
      <c r="I57" s="59">
        <v>42703</v>
      </c>
      <c r="J57" s="59">
        <v>43572</v>
      </c>
      <c r="K57" s="58">
        <v>0.98354699999999995</v>
      </c>
      <c r="L57" s="58">
        <v>2.8548E-2</v>
      </c>
    </row>
    <row r="58" spans="1:12" hidden="1" x14ac:dyDescent="0.25">
      <c r="A58" s="58" t="s">
        <v>2322</v>
      </c>
      <c r="B58" s="58" t="s">
        <v>2323</v>
      </c>
      <c r="C58" s="58">
        <f>COUNTIF(NGA_ADM2_POP_2020!C:C,'Cross river Land'!B58)</f>
        <v>1</v>
      </c>
      <c r="D58" s="58" t="s">
        <v>2322</v>
      </c>
      <c r="E58" s="58" t="s">
        <v>1006</v>
      </c>
      <c r="F58" s="58" t="s">
        <v>1633</v>
      </c>
      <c r="G58" s="58" t="s">
        <v>1634</v>
      </c>
      <c r="H58" s="58" t="s">
        <v>1026</v>
      </c>
      <c r="I58" s="59">
        <v>42703</v>
      </c>
      <c r="J58" s="59">
        <v>43572</v>
      </c>
      <c r="K58" s="58">
        <v>0.51674200000000003</v>
      </c>
      <c r="L58" s="58">
        <v>1.0657E-2</v>
      </c>
    </row>
    <row r="59" spans="1:12" hidden="1" x14ac:dyDescent="0.25">
      <c r="A59" s="58" t="s">
        <v>2324</v>
      </c>
      <c r="B59" s="58" t="s">
        <v>2325</v>
      </c>
      <c r="C59" s="58">
        <f>COUNTIF(NGA_ADM2_POP_2020!C:C,'Cross river Land'!B59)</f>
        <v>1</v>
      </c>
      <c r="D59" s="58" t="s">
        <v>2324</v>
      </c>
      <c r="E59" s="58" t="s">
        <v>1006</v>
      </c>
      <c r="F59" s="58" t="s">
        <v>1633</v>
      </c>
      <c r="G59" s="58" t="s">
        <v>1634</v>
      </c>
      <c r="H59" s="58" t="s">
        <v>1026</v>
      </c>
      <c r="I59" s="59">
        <v>42703</v>
      </c>
      <c r="J59" s="59">
        <v>43572</v>
      </c>
      <c r="K59" s="58">
        <v>0.53242800000000001</v>
      </c>
      <c r="L59" s="58">
        <v>1.0652E-2</v>
      </c>
    </row>
    <row r="60" spans="1:12" hidden="1" x14ac:dyDescent="0.25">
      <c r="A60" s="58" t="s">
        <v>2326</v>
      </c>
      <c r="B60" s="58" t="s">
        <v>2327</v>
      </c>
      <c r="C60" s="58">
        <f>COUNTIF(NGA_ADM2_POP_2020!C:C,'Cross river Land'!B60)</f>
        <v>1</v>
      </c>
      <c r="D60" s="58" t="s">
        <v>2326</v>
      </c>
      <c r="E60" s="58" t="s">
        <v>1006</v>
      </c>
      <c r="F60" s="58" t="s">
        <v>1633</v>
      </c>
      <c r="G60" s="58" t="s">
        <v>1634</v>
      </c>
      <c r="H60" s="58" t="s">
        <v>1026</v>
      </c>
      <c r="I60" s="59">
        <v>42703</v>
      </c>
      <c r="J60" s="59">
        <v>43572</v>
      </c>
      <c r="K60" s="58">
        <v>0.62636700000000001</v>
      </c>
      <c r="L60" s="58">
        <v>1.6379000000000001E-2</v>
      </c>
    </row>
    <row r="61" spans="1:12" hidden="1" x14ac:dyDescent="0.25">
      <c r="A61" s="58" t="s">
        <v>2347</v>
      </c>
      <c r="B61" s="58" t="s">
        <v>2348</v>
      </c>
      <c r="C61" s="58">
        <f>COUNTIF(NGA_ADM2_POP_2020!C:C,'Cross river Land'!B61)</f>
        <v>1</v>
      </c>
      <c r="D61" s="58" t="s">
        <v>2347</v>
      </c>
      <c r="E61" s="58" t="s">
        <v>1006</v>
      </c>
      <c r="F61" s="58" t="s">
        <v>1024</v>
      </c>
      <c r="G61" s="58" t="s">
        <v>1025</v>
      </c>
      <c r="H61" s="58" t="s">
        <v>1026</v>
      </c>
      <c r="I61" s="59">
        <v>42703</v>
      </c>
      <c r="J61" s="59">
        <v>43572</v>
      </c>
      <c r="K61" s="58">
        <v>0.63547699999999996</v>
      </c>
      <c r="L61" s="58">
        <v>1.9157E-2</v>
      </c>
    </row>
    <row r="62" spans="1:12" hidden="1" x14ac:dyDescent="0.25">
      <c r="A62" s="58" t="s">
        <v>2419</v>
      </c>
      <c r="B62" s="58" t="s">
        <v>2420</v>
      </c>
      <c r="C62" s="58">
        <f>COUNTIF(NGA_ADM2_POP_2020!C:C,'Cross river Land'!B62)</f>
        <v>1</v>
      </c>
      <c r="D62" s="58" t="s">
        <v>2419</v>
      </c>
      <c r="E62" s="58" t="s">
        <v>1006</v>
      </c>
      <c r="F62" s="58" t="s">
        <v>1534</v>
      </c>
      <c r="G62" s="58" t="s">
        <v>1535</v>
      </c>
      <c r="H62" s="58" t="s">
        <v>1026</v>
      </c>
      <c r="I62" s="59">
        <v>42703</v>
      </c>
      <c r="J62" s="59">
        <v>43572</v>
      </c>
      <c r="K62" s="58">
        <v>0.71186199999999999</v>
      </c>
      <c r="L62" s="58">
        <v>2.4542999999999999E-2</v>
      </c>
    </row>
    <row r="63" spans="1:12" hidden="1" x14ac:dyDescent="0.25">
      <c r="A63" s="58" t="s">
        <v>2453</v>
      </c>
      <c r="B63" s="58" t="s">
        <v>2454</v>
      </c>
      <c r="C63" s="58">
        <f>COUNTIF(NGA_ADM2_POP_2020!C:C,'Cross river Land'!B63)</f>
        <v>1</v>
      </c>
      <c r="D63" s="58" t="s">
        <v>2453</v>
      </c>
      <c r="E63" s="58" t="s">
        <v>1006</v>
      </c>
      <c r="F63" s="58" t="s">
        <v>1534</v>
      </c>
      <c r="G63" s="58" t="s">
        <v>1535</v>
      </c>
      <c r="H63" s="58" t="s">
        <v>1026</v>
      </c>
      <c r="I63" s="59">
        <v>42703</v>
      </c>
      <c r="J63" s="59">
        <v>43572</v>
      </c>
      <c r="K63" s="58">
        <v>0.65407800000000005</v>
      </c>
      <c r="L63" s="58">
        <v>1.3358999999999999E-2</v>
      </c>
    </row>
    <row r="64" spans="1:12" hidden="1" x14ac:dyDescent="0.25">
      <c r="A64" s="58" t="s">
        <v>2471</v>
      </c>
      <c r="B64" s="58" t="s">
        <v>2472</v>
      </c>
      <c r="C64" s="58">
        <f>COUNTIF(NGA_ADM2_POP_2020!C:C,'Cross river Land'!B64)</f>
        <v>1</v>
      </c>
      <c r="D64" s="58" t="s">
        <v>2471</v>
      </c>
      <c r="E64" s="58" t="s">
        <v>1006</v>
      </c>
      <c r="F64" s="58" t="s">
        <v>1534</v>
      </c>
      <c r="G64" s="58" t="s">
        <v>1535</v>
      </c>
      <c r="H64" s="58" t="s">
        <v>1026</v>
      </c>
      <c r="I64" s="59">
        <v>42703</v>
      </c>
      <c r="J64" s="59">
        <v>43572</v>
      </c>
      <c r="K64" s="58">
        <v>0.29506500000000002</v>
      </c>
      <c r="L64" s="58">
        <v>4.2500000000000003E-3</v>
      </c>
    </row>
    <row r="65" spans="1:12" hidden="1" x14ac:dyDescent="0.25">
      <c r="A65" s="58" t="s">
        <v>2479</v>
      </c>
      <c r="B65" s="58" t="s">
        <v>2480</v>
      </c>
      <c r="C65" s="58">
        <f>COUNTIF(NGA_ADM2_POP_2020!C:C,'Cross river Land'!B65)</f>
        <v>1</v>
      </c>
      <c r="D65" s="58" t="s">
        <v>2479</v>
      </c>
      <c r="E65" s="58" t="s">
        <v>1006</v>
      </c>
      <c r="F65" s="58" t="s">
        <v>1024</v>
      </c>
      <c r="G65" s="58" t="s">
        <v>1025</v>
      </c>
      <c r="H65" s="58" t="s">
        <v>1026</v>
      </c>
      <c r="I65" s="59">
        <v>42703</v>
      </c>
      <c r="J65" s="59">
        <v>43572</v>
      </c>
      <c r="K65" s="58">
        <v>1.043442</v>
      </c>
      <c r="L65" s="58">
        <v>4.4384E-2</v>
      </c>
    </row>
    <row r="66" spans="1:12" hidden="1" x14ac:dyDescent="0.25">
      <c r="A66" s="58" t="s">
        <v>2679</v>
      </c>
      <c r="B66" s="58" t="s">
        <v>2680</v>
      </c>
      <c r="C66" s="58">
        <f>COUNTIF(NGA_ADM2_POP_2020!C:C,'Cross river Land'!B66)</f>
        <v>1</v>
      </c>
      <c r="D66" s="58" t="s">
        <v>2679</v>
      </c>
      <c r="E66" s="58" t="s">
        <v>1006</v>
      </c>
      <c r="F66" s="58" t="s">
        <v>1534</v>
      </c>
      <c r="G66" s="58" t="s">
        <v>1535</v>
      </c>
      <c r="H66" s="58" t="s">
        <v>1026</v>
      </c>
      <c r="I66" s="59">
        <v>42703</v>
      </c>
      <c r="J66" s="59">
        <v>43572</v>
      </c>
      <c r="K66" s="58">
        <v>0.340003</v>
      </c>
      <c r="L66" s="58">
        <v>4.7829999999999999E-3</v>
      </c>
    </row>
    <row r="67" spans="1:12" hidden="1" x14ac:dyDescent="0.25">
      <c r="A67" s="58" t="s">
        <v>2689</v>
      </c>
      <c r="B67" s="58" t="s">
        <v>2690</v>
      </c>
      <c r="C67" s="58">
        <f>COUNTIF(NGA_ADM2_POP_2020!C:C,'Cross river Land'!B67)</f>
        <v>1</v>
      </c>
      <c r="D67" s="58" t="s">
        <v>2689</v>
      </c>
      <c r="E67" s="58" t="s">
        <v>1006</v>
      </c>
      <c r="F67" s="58" t="s">
        <v>1024</v>
      </c>
      <c r="G67" s="58" t="s">
        <v>1025</v>
      </c>
      <c r="H67" s="58" t="s">
        <v>1026</v>
      </c>
      <c r="I67" s="59">
        <v>42703</v>
      </c>
      <c r="J67" s="59">
        <v>43572</v>
      </c>
      <c r="K67" s="58">
        <v>0.56835100000000005</v>
      </c>
      <c r="L67" s="58">
        <v>1.7797E-2</v>
      </c>
    </row>
    <row r="68" spans="1:12" hidden="1" x14ac:dyDescent="0.25">
      <c r="A68" s="58" t="s">
        <v>2709</v>
      </c>
      <c r="B68" s="58" t="s">
        <v>2710</v>
      </c>
      <c r="C68" s="58">
        <f>COUNTIF(NGA_ADM2_POP_2020!C:C,'Cross river Land'!B68)</f>
        <v>1</v>
      </c>
      <c r="D68" s="58" t="s">
        <v>2709</v>
      </c>
      <c r="E68" s="58" t="s">
        <v>1006</v>
      </c>
      <c r="F68" s="58" t="s">
        <v>1633</v>
      </c>
      <c r="G68" s="58" t="s">
        <v>1634</v>
      </c>
      <c r="H68" s="58" t="s">
        <v>1026</v>
      </c>
      <c r="I68" s="59">
        <v>42703</v>
      </c>
      <c r="J68" s="59">
        <v>43572</v>
      </c>
      <c r="K68" s="58">
        <v>0.85955800000000004</v>
      </c>
      <c r="L68" s="58">
        <v>2.8271000000000001E-2</v>
      </c>
    </row>
    <row r="69" spans="1:12" hidden="1" x14ac:dyDescent="0.25">
      <c r="A69" s="58" t="s">
        <v>2711</v>
      </c>
      <c r="B69" s="58" t="s">
        <v>2712</v>
      </c>
      <c r="C69" s="58">
        <f>COUNTIF(NGA_ADM2_POP_2020!C:C,'Cross river Land'!B69)</f>
        <v>1</v>
      </c>
      <c r="D69" s="58" t="s">
        <v>2711</v>
      </c>
      <c r="E69" s="58" t="s">
        <v>1006</v>
      </c>
      <c r="F69" s="58" t="s">
        <v>1534</v>
      </c>
      <c r="G69" s="58" t="s">
        <v>1535</v>
      </c>
      <c r="H69" s="58" t="s">
        <v>1026</v>
      </c>
      <c r="I69" s="59">
        <v>42703</v>
      </c>
      <c r="J69" s="59">
        <v>43572</v>
      </c>
      <c r="K69" s="58">
        <v>0.51902599999999999</v>
      </c>
      <c r="L69" s="58">
        <v>9.4380000000000002E-3</v>
      </c>
    </row>
    <row r="70" spans="1:12" hidden="1" x14ac:dyDescent="0.25">
      <c r="A70" s="58" t="s">
        <v>2719</v>
      </c>
      <c r="B70" s="58" t="s">
        <v>2720</v>
      </c>
      <c r="C70" s="58">
        <f>COUNTIF(NGA_ADM2_POP_2020!C:C,'Cross river Land'!B70)</f>
        <v>1</v>
      </c>
      <c r="D70" s="58" t="s">
        <v>2719</v>
      </c>
      <c r="E70" s="58" t="s">
        <v>1006</v>
      </c>
      <c r="F70" s="58" t="s">
        <v>1633</v>
      </c>
      <c r="G70" s="58" t="s">
        <v>1634</v>
      </c>
      <c r="H70" s="58" t="s">
        <v>1026</v>
      </c>
      <c r="I70" s="59">
        <v>42703</v>
      </c>
      <c r="J70" s="59">
        <v>43572</v>
      </c>
      <c r="K70" s="58">
        <v>0.96898099999999998</v>
      </c>
      <c r="L70" s="58">
        <v>1.4973999999999999E-2</v>
      </c>
    </row>
    <row r="71" spans="1:12" hidden="1" x14ac:dyDescent="0.25">
      <c r="A71" s="58" t="s">
        <v>1098</v>
      </c>
      <c r="B71" s="58" t="s">
        <v>1099</v>
      </c>
      <c r="C71" s="58">
        <f>COUNTIF(NGA_ADM2_POP_2020!C:C,'Cross river Land'!B71)</f>
        <v>1</v>
      </c>
      <c r="D71" s="58" t="s">
        <v>1098</v>
      </c>
      <c r="E71" s="58" t="s">
        <v>1006</v>
      </c>
      <c r="F71" s="58" t="s">
        <v>1100</v>
      </c>
      <c r="G71" s="58" t="s">
        <v>1101</v>
      </c>
      <c r="H71" s="58" t="s">
        <v>1102</v>
      </c>
      <c r="I71" s="59">
        <v>42703</v>
      </c>
      <c r="J71" s="59">
        <v>43572</v>
      </c>
      <c r="K71" s="58">
        <v>0.67525199999999996</v>
      </c>
      <c r="L71" s="58">
        <v>1.417E-2</v>
      </c>
    </row>
    <row r="72" spans="1:12" hidden="1" x14ac:dyDescent="0.25">
      <c r="A72" s="58" t="s">
        <v>1191</v>
      </c>
      <c r="B72" s="58" t="s">
        <v>1192</v>
      </c>
      <c r="C72" s="58">
        <f>COUNTIF(NGA_ADM2_POP_2020!C:C,'Cross river Land'!B72)</f>
        <v>1</v>
      </c>
      <c r="D72" s="58" t="s">
        <v>1191</v>
      </c>
      <c r="E72" s="58" t="s">
        <v>1006</v>
      </c>
      <c r="F72" s="58" t="s">
        <v>1193</v>
      </c>
      <c r="G72" s="58" t="s">
        <v>1194</v>
      </c>
      <c r="H72" s="58" t="s">
        <v>1102</v>
      </c>
      <c r="I72" s="59">
        <v>42703</v>
      </c>
      <c r="J72" s="59">
        <v>43572</v>
      </c>
      <c r="K72" s="58">
        <v>0.75954699999999997</v>
      </c>
      <c r="L72" s="58">
        <v>2.1152000000000001E-2</v>
      </c>
    </row>
    <row r="73" spans="1:12" hidden="1" x14ac:dyDescent="0.25">
      <c r="A73" s="58" t="s">
        <v>1195</v>
      </c>
      <c r="B73" s="58" t="s">
        <v>1196</v>
      </c>
      <c r="C73" s="58">
        <f>COUNTIF(NGA_ADM2_POP_2020!C:C,'Cross river Land'!B73)</f>
        <v>1</v>
      </c>
      <c r="D73" s="58" t="s">
        <v>1195</v>
      </c>
      <c r="E73" s="58" t="s">
        <v>1006</v>
      </c>
      <c r="F73" s="58" t="s">
        <v>1193</v>
      </c>
      <c r="G73" s="58" t="s">
        <v>1194</v>
      </c>
      <c r="H73" s="58" t="s">
        <v>1102</v>
      </c>
      <c r="I73" s="59">
        <v>42703</v>
      </c>
      <c r="J73" s="59">
        <v>43572</v>
      </c>
      <c r="K73" s="58">
        <v>1.5302359999999999</v>
      </c>
      <c r="L73" s="58">
        <v>7.7963000000000005E-2</v>
      </c>
    </row>
    <row r="74" spans="1:12" hidden="1" x14ac:dyDescent="0.25">
      <c r="A74" s="58" t="s">
        <v>1197</v>
      </c>
      <c r="B74" s="58" t="s">
        <v>1198</v>
      </c>
      <c r="C74" s="58">
        <f>COUNTIF(NGA_ADM2_POP_2020!C:C,'Cross river Land'!B74)</f>
        <v>1</v>
      </c>
      <c r="D74" s="58" t="s">
        <v>1197</v>
      </c>
      <c r="E74" s="58" t="s">
        <v>1006</v>
      </c>
      <c r="F74" s="58" t="s">
        <v>1199</v>
      </c>
      <c r="G74" s="58" t="s">
        <v>1200</v>
      </c>
      <c r="H74" s="58" t="s">
        <v>1102</v>
      </c>
      <c r="I74" s="59">
        <v>42703</v>
      </c>
      <c r="J74" s="59">
        <v>43572</v>
      </c>
      <c r="K74" s="58">
        <v>0.43748900000000002</v>
      </c>
      <c r="L74" s="58">
        <v>8.2310000000000005E-3</v>
      </c>
    </row>
    <row r="75" spans="1:12" hidden="1" x14ac:dyDescent="0.25">
      <c r="A75" s="58" t="s">
        <v>1283</v>
      </c>
      <c r="B75" s="58" t="s">
        <v>1284</v>
      </c>
      <c r="C75" s="58">
        <f>COUNTIF(NGA_ADM2_POP_2020!C:C,'Cross river Land'!B75)</f>
        <v>1</v>
      </c>
      <c r="D75" s="58" t="s">
        <v>1283</v>
      </c>
      <c r="E75" s="58" t="s">
        <v>1006</v>
      </c>
      <c r="F75" s="58" t="s">
        <v>1199</v>
      </c>
      <c r="G75" s="58" t="s">
        <v>1200</v>
      </c>
      <c r="H75" s="58" t="s">
        <v>1102</v>
      </c>
      <c r="I75" s="59">
        <v>42703</v>
      </c>
      <c r="J75" s="59">
        <v>43572</v>
      </c>
      <c r="K75" s="58">
        <v>0.68946799999999997</v>
      </c>
      <c r="L75" s="58">
        <v>2.8229000000000001E-2</v>
      </c>
    </row>
    <row r="76" spans="1:12" hidden="1" x14ac:dyDescent="0.25">
      <c r="A76" s="58" t="s">
        <v>1285</v>
      </c>
      <c r="B76" s="58" t="s">
        <v>1286</v>
      </c>
      <c r="C76" s="58">
        <f>COUNTIF(NGA_ADM2_POP_2020!C:C,'Cross river Land'!B76)</f>
        <v>1</v>
      </c>
      <c r="D76" s="58" t="s">
        <v>1285</v>
      </c>
      <c r="E76" s="58" t="s">
        <v>1006</v>
      </c>
      <c r="F76" s="58" t="s">
        <v>1199</v>
      </c>
      <c r="G76" s="58" t="s">
        <v>1200</v>
      </c>
      <c r="H76" s="58" t="s">
        <v>1102</v>
      </c>
      <c r="I76" s="59">
        <v>42703</v>
      </c>
      <c r="J76" s="59">
        <v>43572</v>
      </c>
      <c r="K76" s="58">
        <v>0.46389599999999998</v>
      </c>
      <c r="L76" s="58">
        <v>1.417E-2</v>
      </c>
    </row>
    <row r="77" spans="1:12" hidden="1" x14ac:dyDescent="0.25">
      <c r="A77" s="58" t="s">
        <v>1287</v>
      </c>
      <c r="B77" s="58" t="s">
        <v>1288</v>
      </c>
      <c r="C77" s="58">
        <f>COUNTIF(NGA_ADM2_POP_2020!C:C,'Cross river Land'!B77)</f>
        <v>1</v>
      </c>
      <c r="D77" s="58" t="s">
        <v>1287</v>
      </c>
      <c r="E77" s="58" t="s">
        <v>1006</v>
      </c>
      <c r="F77" s="58" t="s">
        <v>1193</v>
      </c>
      <c r="G77" s="58" t="s">
        <v>1194</v>
      </c>
      <c r="H77" s="58" t="s">
        <v>1102</v>
      </c>
      <c r="I77" s="59">
        <v>42703</v>
      </c>
      <c r="J77" s="59">
        <v>43572</v>
      </c>
      <c r="K77" s="58">
        <v>1.1239269999999999</v>
      </c>
      <c r="L77" s="58">
        <v>4.8266000000000003E-2</v>
      </c>
    </row>
    <row r="78" spans="1:12" hidden="1" x14ac:dyDescent="0.25">
      <c r="A78" s="58" t="s">
        <v>1524</v>
      </c>
      <c r="B78" s="58" t="s">
        <v>1525</v>
      </c>
      <c r="C78" s="58">
        <f>COUNTIF(NGA_ADM2_POP_2020!C:C,'Cross river Land'!B78)</f>
        <v>1</v>
      </c>
      <c r="D78" s="58" t="s">
        <v>1524</v>
      </c>
      <c r="E78" s="58" t="s">
        <v>1006</v>
      </c>
      <c r="F78" s="58" t="s">
        <v>1199</v>
      </c>
      <c r="G78" s="58" t="s">
        <v>1200</v>
      </c>
      <c r="H78" s="58" t="s">
        <v>1102</v>
      </c>
      <c r="I78" s="59">
        <v>42703</v>
      </c>
      <c r="J78" s="59">
        <v>43572</v>
      </c>
      <c r="K78" s="58">
        <v>0.46608500000000003</v>
      </c>
      <c r="L78" s="58">
        <v>4.3610000000000003E-3</v>
      </c>
    </row>
    <row r="79" spans="1:12" hidden="1" x14ac:dyDescent="0.25">
      <c r="A79" s="58" t="s">
        <v>1580</v>
      </c>
      <c r="B79" s="58" t="s">
        <v>1581</v>
      </c>
      <c r="C79" s="58">
        <f>COUNTIF(NGA_ADM2_POP_2020!C:C,'Cross river Land'!B79)</f>
        <v>1</v>
      </c>
      <c r="D79" s="58" t="s">
        <v>1580</v>
      </c>
      <c r="E79" s="58" t="s">
        <v>1006</v>
      </c>
      <c r="F79" s="58" t="s">
        <v>1100</v>
      </c>
      <c r="G79" s="58" t="s">
        <v>1101</v>
      </c>
      <c r="H79" s="58" t="s">
        <v>1102</v>
      </c>
      <c r="I79" s="59">
        <v>42703</v>
      </c>
      <c r="J79" s="59">
        <v>43572</v>
      </c>
      <c r="K79" s="58">
        <v>0.551292</v>
      </c>
      <c r="L79" s="58">
        <v>9.9579999999999998E-3</v>
      </c>
    </row>
    <row r="80" spans="1:12" hidden="1" x14ac:dyDescent="0.25">
      <c r="A80" s="58" t="s">
        <v>1814</v>
      </c>
      <c r="B80" s="58" t="s">
        <v>1815</v>
      </c>
      <c r="C80" s="58">
        <f>COUNTIF(NGA_ADM2_POP_2020!C:C,'Cross river Land'!B80)</f>
        <v>1</v>
      </c>
      <c r="D80" s="58" t="s">
        <v>1814</v>
      </c>
      <c r="E80" s="58" t="s">
        <v>1006</v>
      </c>
      <c r="F80" s="58" t="s">
        <v>1199</v>
      </c>
      <c r="G80" s="58" t="s">
        <v>1200</v>
      </c>
      <c r="H80" s="58" t="s">
        <v>1102</v>
      </c>
      <c r="I80" s="59">
        <v>42703</v>
      </c>
      <c r="J80" s="59">
        <v>43572</v>
      </c>
      <c r="K80" s="58">
        <v>0.55404799999999998</v>
      </c>
      <c r="L80" s="58">
        <v>1.0817E-2</v>
      </c>
    </row>
    <row r="81" spans="1:12" hidden="1" x14ac:dyDescent="0.25">
      <c r="A81" s="58" t="s">
        <v>1816</v>
      </c>
      <c r="B81" s="58" t="s">
        <v>1817</v>
      </c>
      <c r="C81" s="58">
        <f>COUNTIF(NGA_ADM2_POP_2020!C:C,'Cross river Land'!B81)</f>
        <v>1</v>
      </c>
      <c r="D81" s="58" t="s">
        <v>1816</v>
      </c>
      <c r="E81" s="58" t="s">
        <v>1006</v>
      </c>
      <c r="F81" s="58" t="s">
        <v>1199</v>
      </c>
      <c r="G81" s="58" t="s">
        <v>1200</v>
      </c>
      <c r="H81" s="58" t="s">
        <v>1102</v>
      </c>
      <c r="I81" s="59">
        <v>42703</v>
      </c>
      <c r="J81" s="59">
        <v>43572</v>
      </c>
      <c r="K81" s="58">
        <v>0.60134799999999999</v>
      </c>
      <c r="L81" s="58">
        <v>1.0722000000000001E-2</v>
      </c>
    </row>
    <row r="82" spans="1:12" hidden="1" x14ac:dyDescent="0.25">
      <c r="A82" s="58" t="s">
        <v>1856</v>
      </c>
      <c r="B82" s="58" t="s">
        <v>1857</v>
      </c>
      <c r="C82" s="58">
        <f>COUNTIF(NGA_ADM2_POP_2020!C:C,'Cross river Land'!B82)</f>
        <v>1</v>
      </c>
      <c r="D82" s="58" t="s">
        <v>1856</v>
      </c>
      <c r="E82" s="58" t="s">
        <v>1006</v>
      </c>
      <c r="F82" s="58" t="s">
        <v>1100</v>
      </c>
      <c r="G82" s="58" t="s">
        <v>1101</v>
      </c>
      <c r="H82" s="58" t="s">
        <v>1102</v>
      </c>
      <c r="I82" s="59">
        <v>42703</v>
      </c>
      <c r="J82" s="59">
        <v>43572</v>
      </c>
      <c r="K82" s="58">
        <v>0.71082999999999996</v>
      </c>
      <c r="L82" s="58">
        <v>1.9664999999999998E-2</v>
      </c>
    </row>
    <row r="83" spans="1:12" hidden="1" x14ac:dyDescent="0.25">
      <c r="A83" s="58" t="s">
        <v>2310</v>
      </c>
      <c r="B83" s="58" t="s">
        <v>2311</v>
      </c>
      <c r="C83" s="58">
        <f>COUNTIF(NGA_ADM2_POP_2020!C:C,'Cross river Land'!B83)</f>
        <v>1</v>
      </c>
      <c r="D83" s="58" t="s">
        <v>2310</v>
      </c>
      <c r="E83" s="58" t="s">
        <v>1006</v>
      </c>
      <c r="F83" s="58" t="s">
        <v>1199</v>
      </c>
      <c r="G83" s="58" t="s">
        <v>1200</v>
      </c>
      <c r="H83" s="58" t="s">
        <v>1102</v>
      </c>
      <c r="I83" s="59">
        <v>42703</v>
      </c>
      <c r="J83" s="59">
        <v>43572</v>
      </c>
      <c r="K83" s="58">
        <v>0.46166099999999999</v>
      </c>
      <c r="L83" s="58">
        <v>7.9620000000000003E-3</v>
      </c>
    </row>
    <row r="84" spans="1:12" hidden="1" x14ac:dyDescent="0.25">
      <c r="A84" s="58" t="s">
        <v>2318</v>
      </c>
      <c r="B84" s="58" t="s">
        <v>2319</v>
      </c>
      <c r="C84" s="58">
        <f>COUNTIF(NGA_ADM2_POP_2020!C:C,'Cross river Land'!B84)</f>
        <v>1</v>
      </c>
      <c r="D84" s="58" t="s">
        <v>2318</v>
      </c>
      <c r="E84" s="58" t="s">
        <v>1006</v>
      </c>
      <c r="F84" s="58" t="s">
        <v>1100</v>
      </c>
      <c r="G84" s="58" t="s">
        <v>1101</v>
      </c>
      <c r="H84" s="58" t="s">
        <v>1102</v>
      </c>
      <c r="I84" s="59">
        <v>42703</v>
      </c>
      <c r="J84" s="59">
        <v>43572</v>
      </c>
      <c r="K84" s="58">
        <v>0.33104</v>
      </c>
      <c r="L84" s="58">
        <v>5.6020000000000002E-3</v>
      </c>
    </row>
    <row r="85" spans="1:12" hidden="1" x14ac:dyDescent="0.25">
      <c r="A85" s="58" t="s">
        <v>2320</v>
      </c>
      <c r="B85" s="58" t="s">
        <v>2321</v>
      </c>
      <c r="C85" s="58">
        <f>COUNTIF(NGA_ADM2_POP_2020!C:C,'Cross river Land'!B85)</f>
        <v>1</v>
      </c>
      <c r="D85" s="58" t="s">
        <v>2320</v>
      </c>
      <c r="E85" s="58" t="s">
        <v>1006</v>
      </c>
      <c r="F85" s="58" t="s">
        <v>1100</v>
      </c>
      <c r="G85" s="58" t="s">
        <v>1101</v>
      </c>
      <c r="H85" s="58" t="s">
        <v>1102</v>
      </c>
      <c r="I85" s="59">
        <v>42703</v>
      </c>
      <c r="J85" s="59">
        <v>43572</v>
      </c>
      <c r="K85" s="58">
        <v>0.55923</v>
      </c>
      <c r="L85" s="58">
        <v>1.2596E-2</v>
      </c>
    </row>
    <row r="86" spans="1:12" hidden="1" x14ac:dyDescent="0.25">
      <c r="A86" s="58" t="s">
        <v>2373</v>
      </c>
      <c r="B86" s="58" t="s">
        <v>2374</v>
      </c>
      <c r="C86" s="58">
        <f>COUNTIF(NGA_ADM2_POP_2020!C:C,'Cross river Land'!B86)</f>
        <v>1</v>
      </c>
      <c r="D86" s="58" t="s">
        <v>2373</v>
      </c>
      <c r="E86" s="58" t="s">
        <v>1006</v>
      </c>
      <c r="F86" s="58" t="s">
        <v>1193</v>
      </c>
      <c r="G86" s="58" t="s">
        <v>1194</v>
      </c>
      <c r="H86" s="58" t="s">
        <v>1102</v>
      </c>
      <c r="I86" s="59">
        <v>42703</v>
      </c>
      <c r="J86" s="59">
        <v>43572</v>
      </c>
      <c r="K86" s="58">
        <v>1.1374690000000001</v>
      </c>
      <c r="L86" s="58">
        <v>4.2279999999999998E-2</v>
      </c>
    </row>
    <row r="87" spans="1:12" hidden="1" x14ac:dyDescent="0.25">
      <c r="A87" s="58" t="s">
        <v>2449</v>
      </c>
      <c r="B87" s="58" t="s">
        <v>2450</v>
      </c>
      <c r="C87" s="58">
        <f>COUNTIF(NGA_ADM2_POP_2020!C:C,'Cross river Land'!B87)</f>
        <v>1</v>
      </c>
      <c r="D87" s="58" t="s">
        <v>2449</v>
      </c>
      <c r="E87" s="58" t="s">
        <v>1006</v>
      </c>
      <c r="F87" s="58" t="s">
        <v>1193</v>
      </c>
      <c r="G87" s="58" t="s">
        <v>1194</v>
      </c>
      <c r="H87" s="58" t="s">
        <v>1102</v>
      </c>
      <c r="I87" s="59">
        <v>42703</v>
      </c>
      <c r="J87" s="59">
        <v>43572</v>
      </c>
      <c r="K87" s="58">
        <v>0.25433699999999998</v>
      </c>
      <c r="L87" s="58">
        <v>3.0730000000000002E-3</v>
      </c>
    </row>
    <row r="88" spans="1:12" hidden="1" x14ac:dyDescent="0.25">
      <c r="A88" s="58" t="s">
        <v>2451</v>
      </c>
      <c r="B88" s="58" t="s">
        <v>2452</v>
      </c>
      <c r="C88" s="58">
        <f>COUNTIF(NGA_ADM2_POP_2020!C:C,'Cross river Land'!B88)</f>
        <v>1</v>
      </c>
      <c r="D88" s="58" t="s">
        <v>2451</v>
      </c>
      <c r="E88" s="58" t="s">
        <v>1006</v>
      </c>
      <c r="F88" s="58" t="s">
        <v>1193</v>
      </c>
      <c r="G88" s="58" t="s">
        <v>1194</v>
      </c>
      <c r="H88" s="58" t="s">
        <v>1102</v>
      </c>
      <c r="I88" s="59">
        <v>42703</v>
      </c>
      <c r="J88" s="59">
        <v>43572</v>
      </c>
      <c r="K88" s="58">
        <v>0.12635399999999999</v>
      </c>
      <c r="L88" s="58">
        <v>8.0999999999999996E-4</v>
      </c>
    </row>
    <row r="89" spans="1:12" hidden="1" x14ac:dyDescent="0.25">
      <c r="A89" s="58" t="s">
        <v>2481</v>
      </c>
      <c r="B89" s="58" t="s">
        <v>2482</v>
      </c>
      <c r="C89" s="58">
        <f>COUNTIF(NGA_ADM2_POP_2020!C:C,'Cross river Land'!B89)</f>
        <v>1</v>
      </c>
      <c r="D89" s="58" t="s">
        <v>2481</v>
      </c>
      <c r="E89" s="58" t="s">
        <v>1006</v>
      </c>
      <c r="F89" s="58" t="s">
        <v>1100</v>
      </c>
      <c r="G89" s="58" t="s">
        <v>1101</v>
      </c>
      <c r="H89" s="58" t="s">
        <v>1102</v>
      </c>
      <c r="I89" s="59">
        <v>42703</v>
      </c>
      <c r="J89" s="59">
        <v>43572</v>
      </c>
      <c r="K89" s="58">
        <v>0.94261099999999998</v>
      </c>
      <c r="L89" s="58">
        <v>2.6221999999999999E-2</v>
      </c>
    </row>
    <row r="90" spans="1:12" hidden="1" x14ac:dyDescent="0.25">
      <c r="A90" s="58" t="s">
        <v>2483</v>
      </c>
      <c r="B90" s="58" t="s">
        <v>2484</v>
      </c>
      <c r="C90" s="58">
        <f>COUNTIF(NGA_ADM2_POP_2020!C:C,'Cross river Land'!B90)</f>
        <v>1</v>
      </c>
      <c r="D90" s="58" t="s">
        <v>2483</v>
      </c>
      <c r="E90" s="58" t="s">
        <v>1006</v>
      </c>
      <c r="F90" s="58" t="s">
        <v>1100</v>
      </c>
      <c r="G90" s="58" t="s">
        <v>1101</v>
      </c>
      <c r="H90" s="58" t="s">
        <v>1102</v>
      </c>
      <c r="I90" s="59">
        <v>42703</v>
      </c>
      <c r="J90" s="59">
        <v>43572</v>
      </c>
      <c r="K90" s="58">
        <v>0.72656699999999996</v>
      </c>
      <c r="L90" s="58">
        <v>1.5375E-2</v>
      </c>
    </row>
    <row r="91" spans="1:12" hidden="1" x14ac:dyDescent="0.25">
      <c r="A91" s="58" t="s">
        <v>2517</v>
      </c>
      <c r="B91" s="58" t="s">
        <v>2518</v>
      </c>
      <c r="C91" s="58">
        <f>COUNTIF(NGA_ADM2_POP_2020!C:C,'Cross river Land'!B91)</f>
        <v>1</v>
      </c>
      <c r="D91" s="58" t="s">
        <v>2517</v>
      </c>
      <c r="E91" s="58" t="s">
        <v>1006</v>
      </c>
      <c r="F91" s="58" t="s">
        <v>1193</v>
      </c>
      <c r="G91" s="58" t="s">
        <v>1194</v>
      </c>
      <c r="H91" s="58" t="s">
        <v>1102</v>
      </c>
      <c r="I91" s="59">
        <v>42703</v>
      </c>
      <c r="J91" s="59">
        <v>43572</v>
      </c>
      <c r="K91" s="58">
        <v>0.46152599999999999</v>
      </c>
      <c r="L91" s="58">
        <v>1.1037E-2</v>
      </c>
    </row>
    <row r="92" spans="1:12" hidden="1" x14ac:dyDescent="0.25">
      <c r="A92" s="58" t="s">
        <v>1184</v>
      </c>
      <c r="B92" s="58" t="s">
        <v>1185</v>
      </c>
      <c r="C92" s="58">
        <f>COUNTIF(NGA_ADM2_POP_2020!C:C,'Cross river Land'!B92)</f>
        <v>1</v>
      </c>
      <c r="D92" s="58" t="s">
        <v>1184</v>
      </c>
      <c r="E92" s="58" t="s">
        <v>1006</v>
      </c>
      <c r="F92" s="58" t="s">
        <v>1186</v>
      </c>
      <c r="G92" s="58" t="s">
        <v>1187</v>
      </c>
      <c r="H92" s="58" t="s">
        <v>1188</v>
      </c>
      <c r="I92" s="59">
        <v>42703</v>
      </c>
      <c r="J92" s="59">
        <v>43572</v>
      </c>
      <c r="K92" s="58">
        <v>3.421109</v>
      </c>
      <c r="L92" s="58">
        <v>0.49584499999999998</v>
      </c>
    </row>
    <row r="93" spans="1:12" hidden="1" x14ac:dyDescent="0.25">
      <c r="A93" s="58" t="s">
        <v>1188</v>
      </c>
      <c r="B93" s="58" t="s">
        <v>1345</v>
      </c>
      <c r="C93" s="58">
        <f>COUNTIF(NGA_ADM2_POP_2020!C:C,'Cross river Land'!B93)</f>
        <v>1</v>
      </c>
      <c r="D93" s="58" t="s">
        <v>1188</v>
      </c>
      <c r="E93" s="58" t="s">
        <v>1006</v>
      </c>
      <c r="F93" s="58" t="s">
        <v>1186</v>
      </c>
      <c r="G93" s="58" t="s">
        <v>1187</v>
      </c>
      <c r="H93" s="58" t="s">
        <v>1188</v>
      </c>
      <c r="I93" s="59">
        <v>42703</v>
      </c>
      <c r="J93" s="59">
        <v>43572</v>
      </c>
      <c r="K93" s="58">
        <v>2.5445530000000001</v>
      </c>
      <c r="L93" s="58">
        <v>0.30152299999999999</v>
      </c>
    </row>
    <row r="94" spans="1:12" hidden="1" x14ac:dyDescent="0.25">
      <c r="A94" s="58" t="s">
        <v>1398</v>
      </c>
      <c r="B94" s="58" t="s">
        <v>1399</v>
      </c>
      <c r="C94" s="58">
        <f>COUNTIF(NGA_ADM2_POP_2020!C:C,'Cross river Land'!B94)</f>
        <v>1</v>
      </c>
      <c r="D94" s="58" t="s">
        <v>1398</v>
      </c>
      <c r="E94" s="58" t="s">
        <v>1006</v>
      </c>
      <c r="F94" s="58" t="s">
        <v>1186</v>
      </c>
      <c r="G94" s="58" t="s">
        <v>1187</v>
      </c>
      <c r="H94" s="58" t="s">
        <v>1188</v>
      </c>
      <c r="I94" s="59">
        <v>42703</v>
      </c>
      <c r="J94" s="59">
        <v>43572</v>
      </c>
      <c r="K94" s="58">
        <v>1.154825</v>
      </c>
      <c r="L94" s="58">
        <v>7.3349999999999999E-2</v>
      </c>
    </row>
    <row r="95" spans="1:12" hidden="1" x14ac:dyDescent="0.25">
      <c r="A95" s="58" t="s">
        <v>1473</v>
      </c>
      <c r="B95" s="58" t="s">
        <v>1474</v>
      </c>
      <c r="C95" s="58">
        <f>COUNTIF(NGA_ADM2_POP_2020!C:C,'Cross river Land'!B95)</f>
        <v>1</v>
      </c>
      <c r="D95" s="58" t="s">
        <v>1473</v>
      </c>
      <c r="E95" s="58" t="s">
        <v>1006</v>
      </c>
      <c r="F95" s="58" t="s">
        <v>1475</v>
      </c>
      <c r="G95" s="58" t="s">
        <v>1476</v>
      </c>
      <c r="H95" s="58" t="s">
        <v>1188</v>
      </c>
      <c r="I95" s="59">
        <v>42703</v>
      </c>
      <c r="J95" s="59">
        <v>43572</v>
      </c>
      <c r="K95" s="58">
        <v>1.300627</v>
      </c>
      <c r="L95" s="58">
        <v>9.1037999999999994E-2</v>
      </c>
    </row>
    <row r="96" spans="1:12" hidden="1" x14ac:dyDescent="0.25">
      <c r="A96" s="58" t="s">
        <v>1491</v>
      </c>
      <c r="B96" s="58" t="s">
        <v>1492</v>
      </c>
      <c r="C96" s="58">
        <f>COUNTIF(NGA_ADM2_POP_2020!C:C,'Cross river Land'!B96)</f>
        <v>1</v>
      </c>
      <c r="D96" s="58" t="s">
        <v>1491</v>
      </c>
      <c r="E96" s="58" t="s">
        <v>1006</v>
      </c>
      <c r="F96" s="58" t="s">
        <v>1475</v>
      </c>
      <c r="G96" s="58" t="s">
        <v>1476</v>
      </c>
      <c r="H96" s="58" t="s">
        <v>1188</v>
      </c>
      <c r="I96" s="59">
        <v>42703</v>
      </c>
      <c r="J96" s="59">
        <v>43572</v>
      </c>
      <c r="K96" s="58">
        <v>2.9676740000000001</v>
      </c>
      <c r="L96" s="58">
        <v>0.25262600000000002</v>
      </c>
    </row>
    <row r="97" spans="1:12" hidden="1" x14ac:dyDescent="0.25">
      <c r="A97" s="58" t="s">
        <v>1493</v>
      </c>
      <c r="B97" s="58" t="s">
        <v>1494</v>
      </c>
      <c r="C97" s="58">
        <f>COUNTIF(NGA_ADM2_POP_2020!C:C,'Cross river Land'!B97)</f>
        <v>1</v>
      </c>
      <c r="D97" s="58" t="s">
        <v>1493</v>
      </c>
      <c r="E97" s="58" t="s">
        <v>1006</v>
      </c>
      <c r="F97" s="58" t="s">
        <v>1186</v>
      </c>
      <c r="G97" s="58" t="s">
        <v>1187</v>
      </c>
      <c r="H97" s="58" t="s">
        <v>1188</v>
      </c>
      <c r="I97" s="59">
        <v>42703</v>
      </c>
      <c r="J97" s="59">
        <v>43572</v>
      </c>
      <c r="K97" s="58">
        <v>1.0662970000000001</v>
      </c>
      <c r="L97" s="58">
        <v>5.6769E-2</v>
      </c>
    </row>
    <row r="98" spans="1:12" hidden="1" x14ac:dyDescent="0.25">
      <c r="A98" s="58" t="s">
        <v>1683</v>
      </c>
      <c r="B98" s="58" t="s">
        <v>1684</v>
      </c>
      <c r="C98" s="58">
        <f>COUNTIF(NGA_ADM2_POP_2020!C:C,'Cross river Land'!B98)</f>
        <v>1</v>
      </c>
      <c r="D98" s="58" t="s">
        <v>1683</v>
      </c>
      <c r="E98" s="58" t="s">
        <v>1006</v>
      </c>
      <c r="F98" s="58" t="s">
        <v>1685</v>
      </c>
      <c r="G98" s="58" t="s">
        <v>1686</v>
      </c>
      <c r="H98" s="58" t="s">
        <v>1188</v>
      </c>
      <c r="I98" s="59">
        <v>42703</v>
      </c>
      <c r="J98" s="59">
        <v>43572</v>
      </c>
      <c r="K98" s="58">
        <v>2.3734999999999999</v>
      </c>
      <c r="L98" s="58">
        <v>0.24379000000000001</v>
      </c>
    </row>
    <row r="99" spans="1:12" hidden="1" x14ac:dyDescent="0.25">
      <c r="A99" s="58" t="s">
        <v>1687</v>
      </c>
      <c r="B99" s="58" t="s">
        <v>1688</v>
      </c>
      <c r="C99" s="58">
        <f>COUNTIF(NGA_ADM2_POP_2020!C:C,'Cross river Land'!B99)</f>
        <v>1</v>
      </c>
      <c r="D99" s="58" t="s">
        <v>1687</v>
      </c>
      <c r="E99" s="58" t="s">
        <v>1006</v>
      </c>
      <c r="F99" s="58" t="s">
        <v>1475</v>
      </c>
      <c r="G99" s="58" t="s">
        <v>1476</v>
      </c>
      <c r="H99" s="58" t="s">
        <v>1188</v>
      </c>
      <c r="I99" s="59">
        <v>42703</v>
      </c>
      <c r="J99" s="59">
        <v>43572</v>
      </c>
      <c r="K99" s="58">
        <v>3.335493</v>
      </c>
      <c r="L99" s="58">
        <v>0.40415299999999998</v>
      </c>
    </row>
    <row r="100" spans="1:12" hidden="1" x14ac:dyDescent="0.25">
      <c r="A100" s="58" t="s">
        <v>1711</v>
      </c>
      <c r="B100" s="58" t="s">
        <v>1712</v>
      </c>
      <c r="C100" s="58">
        <f>COUNTIF(NGA_ADM2_POP_2020!C:C,'Cross river Land'!B100)</f>
        <v>1</v>
      </c>
      <c r="D100" s="58" t="s">
        <v>1711</v>
      </c>
      <c r="E100" s="58" t="s">
        <v>1006</v>
      </c>
      <c r="F100" s="58" t="s">
        <v>1685</v>
      </c>
      <c r="G100" s="58" t="s">
        <v>1686</v>
      </c>
      <c r="H100" s="58" t="s">
        <v>1188</v>
      </c>
      <c r="I100" s="59">
        <v>42703</v>
      </c>
      <c r="J100" s="59">
        <v>43572</v>
      </c>
      <c r="K100" s="58">
        <v>1.271145</v>
      </c>
      <c r="L100" s="58">
        <v>6.2132E-2</v>
      </c>
    </row>
    <row r="101" spans="1:12" hidden="1" x14ac:dyDescent="0.25">
      <c r="A101" s="58" t="s">
        <v>1983</v>
      </c>
      <c r="B101" s="58" t="s">
        <v>1984</v>
      </c>
      <c r="C101" s="58">
        <f>COUNTIF(NGA_ADM2_POP_2020!C:C,'Cross river Land'!B101)</f>
        <v>1</v>
      </c>
      <c r="D101" s="58" t="s">
        <v>1983</v>
      </c>
      <c r="E101" s="58" t="s">
        <v>1006</v>
      </c>
      <c r="F101" s="58" t="s">
        <v>1685</v>
      </c>
      <c r="G101" s="58" t="s">
        <v>1686</v>
      </c>
      <c r="H101" s="58" t="s">
        <v>1188</v>
      </c>
      <c r="I101" s="59">
        <v>42703</v>
      </c>
      <c r="J101" s="59">
        <v>43572</v>
      </c>
      <c r="K101" s="58">
        <v>2.3198789999999998</v>
      </c>
      <c r="L101" s="58">
        <v>0.13716200000000001</v>
      </c>
    </row>
    <row r="102" spans="1:12" hidden="1" x14ac:dyDescent="0.25">
      <c r="A102" s="58" t="s">
        <v>2009</v>
      </c>
      <c r="B102" s="58" t="s">
        <v>2010</v>
      </c>
      <c r="C102" s="58">
        <f>COUNTIF(NGA_ADM2_POP_2020!C:C,'Cross river Land'!B102)</f>
        <v>1</v>
      </c>
      <c r="D102" s="58" t="s">
        <v>2011</v>
      </c>
      <c r="E102" s="58" t="s">
        <v>1006</v>
      </c>
      <c r="F102" s="58" t="s">
        <v>1685</v>
      </c>
      <c r="G102" s="58" t="s">
        <v>1686</v>
      </c>
      <c r="H102" s="58" t="s">
        <v>1188</v>
      </c>
      <c r="I102" s="59">
        <v>42703</v>
      </c>
      <c r="J102" s="59">
        <v>43572</v>
      </c>
      <c r="K102" s="58">
        <v>0.83494999999999997</v>
      </c>
      <c r="L102" s="58">
        <v>3.1711000000000003E-2</v>
      </c>
    </row>
    <row r="103" spans="1:12" hidden="1" x14ac:dyDescent="0.25">
      <c r="A103" s="58" t="s">
        <v>2077</v>
      </c>
      <c r="B103" s="58" t="s">
        <v>2078</v>
      </c>
      <c r="C103" s="58">
        <f>COUNTIF(NGA_ADM2_POP_2020!C:C,'Cross river Land'!B103)</f>
        <v>1</v>
      </c>
      <c r="D103" s="58" t="s">
        <v>2077</v>
      </c>
      <c r="E103" s="58" t="s">
        <v>1006</v>
      </c>
      <c r="F103" s="58" t="s">
        <v>1685</v>
      </c>
      <c r="G103" s="58" t="s">
        <v>1686</v>
      </c>
      <c r="H103" s="58" t="s">
        <v>1188</v>
      </c>
      <c r="I103" s="59">
        <v>42703</v>
      </c>
      <c r="J103" s="59">
        <v>43572</v>
      </c>
      <c r="K103" s="58">
        <v>1.936212</v>
      </c>
      <c r="L103" s="58">
        <v>0.110004</v>
      </c>
    </row>
    <row r="104" spans="1:12" hidden="1" x14ac:dyDescent="0.25">
      <c r="A104" s="58" t="s">
        <v>2106</v>
      </c>
      <c r="B104" s="58" t="s">
        <v>2107</v>
      </c>
      <c r="C104" s="58">
        <f>COUNTIF(NGA_ADM2_POP_2020!C:C,'Cross river Land'!B104)</f>
        <v>1</v>
      </c>
      <c r="D104" s="58" t="s">
        <v>2106</v>
      </c>
      <c r="E104" s="58" t="s">
        <v>1006</v>
      </c>
      <c r="F104" s="58" t="s">
        <v>1186</v>
      </c>
      <c r="G104" s="58" t="s">
        <v>1187</v>
      </c>
      <c r="H104" s="58" t="s">
        <v>1188</v>
      </c>
      <c r="I104" s="59">
        <v>42703</v>
      </c>
      <c r="J104" s="59">
        <v>43572</v>
      </c>
      <c r="K104" s="58">
        <v>1.898007</v>
      </c>
      <c r="L104" s="58">
        <v>0.18732299999999999</v>
      </c>
    </row>
    <row r="105" spans="1:12" hidden="1" x14ac:dyDescent="0.25">
      <c r="A105" s="58" t="s">
        <v>2256</v>
      </c>
      <c r="B105" s="58" t="s">
        <v>2257</v>
      </c>
      <c r="C105" s="58">
        <f>COUNTIF(NGA_ADM2_POP_2020!C:C,'Cross river Land'!B105)</f>
        <v>1</v>
      </c>
      <c r="D105" s="58" t="s">
        <v>2256</v>
      </c>
      <c r="E105" s="58" t="s">
        <v>1006</v>
      </c>
      <c r="F105" s="58" t="s">
        <v>1475</v>
      </c>
      <c r="G105" s="58" t="s">
        <v>1476</v>
      </c>
      <c r="H105" s="58" t="s">
        <v>1188</v>
      </c>
      <c r="I105" s="59">
        <v>42703</v>
      </c>
      <c r="J105" s="59">
        <v>43572</v>
      </c>
      <c r="K105" s="58">
        <v>1.415502</v>
      </c>
      <c r="L105" s="58">
        <v>8.2635E-2</v>
      </c>
    </row>
    <row r="106" spans="1:12" hidden="1" x14ac:dyDescent="0.25">
      <c r="A106" s="58" t="s">
        <v>2306</v>
      </c>
      <c r="B106" s="58" t="s">
        <v>2307</v>
      </c>
      <c r="C106" s="58">
        <f>COUNTIF(NGA_ADM2_POP_2020!C:C,'Cross river Land'!B106)</f>
        <v>1</v>
      </c>
      <c r="D106" s="58" t="s">
        <v>2306</v>
      </c>
      <c r="E106" s="58" t="s">
        <v>1006</v>
      </c>
      <c r="F106" s="58" t="s">
        <v>1475</v>
      </c>
      <c r="G106" s="58" t="s">
        <v>1476</v>
      </c>
      <c r="H106" s="58" t="s">
        <v>1188</v>
      </c>
      <c r="I106" s="59">
        <v>42703</v>
      </c>
      <c r="J106" s="59">
        <v>43572</v>
      </c>
      <c r="K106" s="58">
        <v>2.6267960000000001</v>
      </c>
      <c r="L106" s="58">
        <v>0.38458100000000001</v>
      </c>
    </row>
    <row r="107" spans="1:12" hidden="1" x14ac:dyDescent="0.25">
      <c r="A107" s="58" t="s">
        <v>2604</v>
      </c>
      <c r="B107" s="58" t="s">
        <v>2605</v>
      </c>
      <c r="C107" s="58">
        <f>COUNTIF(NGA_ADM2_POP_2020!C:C,'Cross river Land'!B107)</f>
        <v>1</v>
      </c>
      <c r="D107" s="58" t="s">
        <v>2604</v>
      </c>
      <c r="E107" s="58" t="s">
        <v>1006</v>
      </c>
      <c r="F107" s="58" t="s">
        <v>1685</v>
      </c>
      <c r="G107" s="58" t="s">
        <v>1686</v>
      </c>
      <c r="H107" s="58" t="s">
        <v>1188</v>
      </c>
      <c r="I107" s="59">
        <v>42703</v>
      </c>
      <c r="J107" s="59">
        <v>43572</v>
      </c>
      <c r="K107" s="58">
        <v>1.629427</v>
      </c>
      <c r="L107" s="58">
        <v>0.113555</v>
      </c>
    </row>
    <row r="108" spans="1:12" hidden="1" x14ac:dyDescent="0.25">
      <c r="A108" s="58" t="s">
        <v>2635</v>
      </c>
      <c r="B108" s="58" t="s">
        <v>2636</v>
      </c>
      <c r="C108" s="58">
        <f>COUNTIF(NGA_ADM2_POP_2020!C:C,'Cross river Land'!B108)</f>
        <v>1</v>
      </c>
      <c r="D108" s="58" t="s">
        <v>2635</v>
      </c>
      <c r="E108" s="58" t="s">
        <v>1006</v>
      </c>
      <c r="F108" s="58" t="s">
        <v>1186</v>
      </c>
      <c r="G108" s="58" t="s">
        <v>1187</v>
      </c>
      <c r="H108" s="58" t="s">
        <v>1188</v>
      </c>
      <c r="I108" s="59">
        <v>42703</v>
      </c>
      <c r="J108" s="59">
        <v>43572</v>
      </c>
      <c r="K108" s="58">
        <v>3.6518470000000001</v>
      </c>
      <c r="L108" s="58">
        <v>0.202321</v>
      </c>
    </row>
    <row r="109" spans="1:12" hidden="1" x14ac:dyDescent="0.25">
      <c r="A109" s="58" t="s">
        <v>2659</v>
      </c>
      <c r="B109" s="58" t="s">
        <v>2660</v>
      </c>
      <c r="C109" s="58">
        <f>COUNTIF(NGA_ADM2_POP_2020!C:C,'Cross river Land'!B109)</f>
        <v>1</v>
      </c>
      <c r="D109" s="58" t="s">
        <v>2659</v>
      </c>
      <c r="E109" s="58" t="s">
        <v>1006</v>
      </c>
      <c r="F109" s="58" t="s">
        <v>1186</v>
      </c>
      <c r="G109" s="58" t="s">
        <v>1187</v>
      </c>
      <c r="H109" s="58" t="s">
        <v>1188</v>
      </c>
      <c r="I109" s="59">
        <v>42703</v>
      </c>
      <c r="J109" s="59">
        <v>43572</v>
      </c>
      <c r="K109" s="58">
        <v>3.7085889999999999</v>
      </c>
      <c r="L109" s="58">
        <v>0.56787100000000001</v>
      </c>
    </row>
    <row r="110" spans="1:12" hidden="1" x14ac:dyDescent="0.25">
      <c r="A110" s="58" t="s">
        <v>2731</v>
      </c>
      <c r="B110" s="58" t="s">
        <v>2732</v>
      </c>
      <c r="C110" s="58">
        <f>COUNTIF(NGA_ADM2_POP_2020!C:C,'Cross river Land'!B110)</f>
        <v>1</v>
      </c>
      <c r="D110" s="58" t="s">
        <v>2731</v>
      </c>
      <c r="E110" s="58" t="s">
        <v>1006</v>
      </c>
      <c r="F110" s="58" t="s">
        <v>1475</v>
      </c>
      <c r="G110" s="58" t="s">
        <v>1476</v>
      </c>
      <c r="H110" s="58" t="s">
        <v>1188</v>
      </c>
      <c r="I110" s="59">
        <v>42703</v>
      </c>
      <c r="J110" s="59">
        <v>43572</v>
      </c>
      <c r="K110" s="58">
        <v>0.920373</v>
      </c>
      <c r="L110" s="58">
        <v>5.4526999999999999E-2</v>
      </c>
    </row>
    <row r="111" spans="1:12" hidden="1" x14ac:dyDescent="0.25">
      <c r="A111" s="58" t="s">
        <v>2779</v>
      </c>
      <c r="B111" s="58" t="s">
        <v>2780</v>
      </c>
      <c r="C111" s="58">
        <f>COUNTIF(NGA_ADM2_POP_2020!C:C,'Cross river Land'!B111)</f>
        <v>1</v>
      </c>
      <c r="D111" s="58" t="s">
        <v>2779</v>
      </c>
      <c r="E111" s="58" t="s">
        <v>1006</v>
      </c>
      <c r="F111" s="58" t="s">
        <v>1685</v>
      </c>
      <c r="G111" s="58" t="s">
        <v>1686</v>
      </c>
      <c r="H111" s="58" t="s">
        <v>1188</v>
      </c>
      <c r="I111" s="59">
        <v>42703</v>
      </c>
      <c r="J111" s="59">
        <v>43572</v>
      </c>
      <c r="K111" s="58">
        <v>2.5583200000000001</v>
      </c>
      <c r="L111" s="58">
        <v>0.15810399999999999</v>
      </c>
    </row>
    <row r="112" spans="1:12" hidden="1" x14ac:dyDescent="0.25">
      <c r="A112" s="58" t="s">
        <v>1424</v>
      </c>
      <c r="B112" s="58" t="s">
        <v>1425</v>
      </c>
      <c r="C112" s="58">
        <f>COUNTIF(NGA_ADM2_POP_2020!C:C,'Cross river Land'!B112)</f>
        <v>1</v>
      </c>
      <c r="D112" s="58" t="s">
        <v>1424</v>
      </c>
      <c r="E112" s="58" t="s">
        <v>1006</v>
      </c>
      <c r="F112" s="58" t="s">
        <v>1426</v>
      </c>
      <c r="G112" s="58" t="s">
        <v>1427</v>
      </c>
      <c r="H112" s="58" t="s">
        <v>1428</v>
      </c>
      <c r="I112" s="59">
        <v>42703</v>
      </c>
      <c r="J112" s="59">
        <v>43572</v>
      </c>
      <c r="K112" s="58">
        <v>1.933176</v>
      </c>
      <c r="L112" s="58">
        <v>7.6869000000000007E-2</v>
      </c>
    </row>
    <row r="113" spans="1:12" hidden="1" x14ac:dyDescent="0.25">
      <c r="A113" s="58" t="s">
        <v>1565</v>
      </c>
      <c r="B113" s="58" t="s">
        <v>1566</v>
      </c>
      <c r="C113" s="58">
        <f>COUNTIF(NGA_ADM2_POP_2020!C:C,'Cross river Land'!B113)</f>
        <v>1</v>
      </c>
      <c r="D113" s="58" t="s">
        <v>1565</v>
      </c>
      <c r="E113" s="58" t="s">
        <v>1006</v>
      </c>
      <c r="F113" s="58" t="s">
        <v>1567</v>
      </c>
      <c r="G113" s="58" t="s">
        <v>1568</v>
      </c>
      <c r="H113" s="58" t="s">
        <v>1428</v>
      </c>
      <c r="I113" s="59">
        <v>42703</v>
      </c>
      <c r="J113" s="59">
        <v>43572</v>
      </c>
      <c r="K113" s="58">
        <v>2.1787860000000001</v>
      </c>
      <c r="L113" s="58">
        <v>0.14802899999999999</v>
      </c>
    </row>
    <row r="114" spans="1:12" hidden="1" x14ac:dyDescent="0.25">
      <c r="A114" s="58" t="s">
        <v>2119</v>
      </c>
      <c r="B114" s="58" t="s">
        <v>2120</v>
      </c>
      <c r="C114" s="58">
        <f>COUNTIF(NGA_ADM2_POP_2020!C:C,'Cross river Land'!B114)</f>
        <v>1</v>
      </c>
      <c r="D114" s="58" t="s">
        <v>2119</v>
      </c>
      <c r="E114" s="58" t="s">
        <v>1006</v>
      </c>
      <c r="F114" s="58" t="s">
        <v>2121</v>
      </c>
      <c r="G114" s="58" t="s">
        <v>2122</v>
      </c>
      <c r="H114" s="58" t="s">
        <v>1428</v>
      </c>
      <c r="I114" s="59">
        <v>42703</v>
      </c>
      <c r="J114" s="59">
        <v>43572</v>
      </c>
      <c r="K114" s="58">
        <v>0.79816900000000002</v>
      </c>
      <c r="L114" s="58">
        <v>2.8586E-2</v>
      </c>
    </row>
    <row r="115" spans="1:12" hidden="1" x14ac:dyDescent="0.25">
      <c r="A115" s="58" t="s">
        <v>2294</v>
      </c>
      <c r="B115" s="58" t="s">
        <v>2295</v>
      </c>
      <c r="C115" s="58">
        <f>COUNTIF(NGA_ADM2_POP_2020!C:C,'Cross river Land'!B115)</f>
        <v>1</v>
      </c>
      <c r="D115" s="58" t="s">
        <v>2294</v>
      </c>
      <c r="E115" s="58" t="s">
        <v>1006</v>
      </c>
      <c r="F115" s="58" t="s">
        <v>1426</v>
      </c>
      <c r="G115" s="58" t="s">
        <v>1427</v>
      </c>
      <c r="H115" s="58" t="s">
        <v>1428</v>
      </c>
      <c r="I115" s="59">
        <v>42703</v>
      </c>
      <c r="J115" s="59">
        <v>43572</v>
      </c>
      <c r="K115" s="58">
        <v>1.7620579999999999</v>
      </c>
      <c r="L115" s="58">
        <v>0.11433599999999999</v>
      </c>
    </row>
    <row r="116" spans="1:12" hidden="1" x14ac:dyDescent="0.25">
      <c r="A116" s="58" t="s">
        <v>2375</v>
      </c>
      <c r="B116" s="58" t="s">
        <v>2376</v>
      </c>
      <c r="C116" s="58">
        <f>COUNTIF(NGA_ADM2_POP_2020!C:C,'Cross river Land'!B116)</f>
        <v>1</v>
      </c>
      <c r="D116" s="58" t="s">
        <v>2375</v>
      </c>
      <c r="E116" s="58" t="s">
        <v>1006</v>
      </c>
      <c r="F116" s="58" t="s">
        <v>1426</v>
      </c>
      <c r="G116" s="58" t="s">
        <v>1427</v>
      </c>
      <c r="H116" s="58" t="s">
        <v>1428</v>
      </c>
      <c r="I116" s="59">
        <v>42703</v>
      </c>
      <c r="J116" s="59">
        <v>43572</v>
      </c>
      <c r="K116" s="58">
        <v>1.099634</v>
      </c>
      <c r="L116" s="58">
        <v>5.5279000000000002E-2</v>
      </c>
    </row>
    <row r="117" spans="1:12" hidden="1" x14ac:dyDescent="0.25">
      <c r="A117" s="58" t="s">
        <v>2572</v>
      </c>
      <c r="B117" s="58" t="s">
        <v>2573</v>
      </c>
      <c r="C117" s="58">
        <f>COUNTIF(NGA_ADM2_POP_2020!C:C,'Cross river Land'!B117)</f>
        <v>1</v>
      </c>
      <c r="D117" s="58" t="s">
        <v>2572</v>
      </c>
      <c r="E117" s="58" t="s">
        <v>1006</v>
      </c>
      <c r="F117" s="58" t="s">
        <v>1567</v>
      </c>
      <c r="G117" s="58" t="s">
        <v>1568</v>
      </c>
      <c r="H117" s="58" t="s">
        <v>1428</v>
      </c>
      <c r="I117" s="59">
        <v>42703</v>
      </c>
      <c r="J117" s="59">
        <v>43572</v>
      </c>
      <c r="K117" s="58">
        <v>2.3222100000000001</v>
      </c>
      <c r="L117" s="58">
        <v>7.7372999999999997E-2</v>
      </c>
    </row>
    <row r="118" spans="1:12" hidden="1" x14ac:dyDescent="0.25">
      <c r="A118" s="58" t="s">
        <v>2620</v>
      </c>
      <c r="B118" s="58" t="s">
        <v>2621</v>
      </c>
      <c r="C118" s="58">
        <f>COUNTIF(NGA_ADM2_POP_2020!C:C,'Cross river Land'!B118)</f>
        <v>1</v>
      </c>
      <c r="D118" s="58" t="s">
        <v>2620</v>
      </c>
      <c r="E118" s="58" t="s">
        <v>1006</v>
      </c>
      <c r="F118" s="58" t="s">
        <v>2121</v>
      </c>
      <c r="G118" s="58" t="s">
        <v>2122</v>
      </c>
      <c r="H118" s="58" t="s">
        <v>1428</v>
      </c>
      <c r="I118" s="59">
        <v>42703</v>
      </c>
      <c r="J118" s="59">
        <v>43572</v>
      </c>
      <c r="K118" s="58">
        <v>2.5793349999999999</v>
      </c>
      <c r="L118" s="58">
        <v>0.22065899999999999</v>
      </c>
    </row>
    <row r="119" spans="1:12" hidden="1" x14ac:dyDescent="0.25">
      <c r="A119" s="58" t="s">
        <v>2767</v>
      </c>
      <c r="B119" s="58" t="s">
        <v>2768</v>
      </c>
      <c r="C119" s="58">
        <f>COUNTIF(NGA_ADM2_POP_2020!C:C,'Cross river Land'!B119)</f>
        <v>1</v>
      </c>
      <c r="D119" s="58" t="s">
        <v>2767</v>
      </c>
      <c r="E119" s="58" t="s">
        <v>1006</v>
      </c>
      <c r="F119" s="58" t="s">
        <v>2121</v>
      </c>
      <c r="G119" s="58" t="s">
        <v>2122</v>
      </c>
      <c r="H119" s="58" t="s">
        <v>1428</v>
      </c>
      <c r="I119" s="59">
        <v>42703</v>
      </c>
      <c r="J119" s="59">
        <v>43572</v>
      </c>
      <c r="K119" s="58">
        <v>1.380047</v>
      </c>
      <c r="L119" s="58">
        <v>5.5636999999999999E-2</v>
      </c>
    </row>
    <row r="120" spans="1:12" hidden="1" x14ac:dyDescent="0.25">
      <c r="A120" s="58" t="s">
        <v>1061</v>
      </c>
      <c r="B120" s="58" t="s">
        <v>1062</v>
      </c>
      <c r="C120" s="58">
        <f>COUNTIF(NGA_ADM2_POP_2020!C:C,'Cross river Land'!B120)</f>
        <v>1</v>
      </c>
      <c r="D120" s="58" t="s">
        <v>1061</v>
      </c>
      <c r="E120" s="58" t="s">
        <v>1006</v>
      </c>
      <c r="F120" s="58" t="s">
        <v>1063</v>
      </c>
      <c r="G120" s="58" t="s">
        <v>1064</v>
      </c>
      <c r="H120" s="58" t="s">
        <v>1065</v>
      </c>
      <c r="I120" s="59">
        <v>42703</v>
      </c>
      <c r="J120" s="59">
        <v>43572</v>
      </c>
      <c r="K120" s="58">
        <v>1.819207</v>
      </c>
      <c r="L120" s="58">
        <v>9.7101999999999994E-2</v>
      </c>
    </row>
    <row r="121" spans="1:12" hidden="1" x14ac:dyDescent="0.25">
      <c r="A121" s="58" t="s">
        <v>1091</v>
      </c>
      <c r="B121" s="58" t="s">
        <v>1092</v>
      </c>
      <c r="C121" s="58">
        <f>COUNTIF(NGA_ADM2_POP_2020!C:C,'Cross river Land'!B121)</f>
        <v>1</v>
      </c>
      <c r="D121" s="58" t="s">
        <v>1091</v>
      </c>
      <c r="E121" s="58" t="s">
        <v>1006</v>
      </c>
      <c r="F121" s="58" t="s">
        <v>1063</v>
      </c>
      <c r="G121" s="58" t="s">
        <v>1064</v>
      </c>
      <c r="H121" s="58" t="s">
        <v>1065</v>
      </c>
      <c r="I121" s="59">
        <v>42703</v>
      </c>
      <c r="J121" s="59">
        <v>43572</v>
      </c>
      <c r="K121" s="58">
        <v>1.4634579999999999</v>
      </c>
      <c r="L121" s="58">
        <v>8.5902999999999993E-2</v>
      </c>
    </row>
    <row r="122" spans="1:12" hidden="1" x14ac:dyDescent="0.25">
      <c r="A122" s="58" t="s">
        <v>1226</v>
      </c>
      <c r="B122" s="58" t="s">
        <v>1227</v>
      </c>
      <c r="C122" s="58">
        <f>COUNTIF(NGA_ADM2_POP_2020!C:C,'Cross river Land'!B122)</f>
        <v>1</v>
      </c>
      <c r="D122" s="58" t="s">
        <v>1226</v>
      </c>
      <c r="E122" s="58" t="s">
        <v>1006</v>
      </c>
      <c r="F122" s="58" t="s">
        <v>1063</v>
      </c>
      <c r="G122" s="58" t="s">
        <v>1064</v>
      </c>
      <c r="H122" s="58" t="s">
        <v>1065</v>
      </c>
      <c r="I122" s="59">
        <v>42703</v>
      </c>
      <c r="J122" s="59">
        <v>43572</v>
      </c>
      <c r="K122" s="58">
        <v>1.12954</v>
      </c>
      <c r="L122" s="58">
        <v>7.5992000000000004E-2</v>
      </c>
    </row>
    <row r="123" spans="1:12" hidden="1" x14ac:dyDescent="0.25">
      <c r="A123" s="58" t="s">
        <v>1445</v>
      </c>
      <c r="B123" s="58" t="s">
        <v>1446</v>
      </c>
      <c r="C123" s="58">
        <f>COUNTIF(NGA_ADM2_POP_2020!C:C,'Cross river Land'!B123)</f>
        <v>1</v>
      </c>
      <c r="D123" s="58" t="s">
        <v>1445</v>
      </c>
      <c r="E123" s="58" t="s">
        <v>1006</v>
      </c>
      <c r="F123" s="58" t="s">
        <v>1447</v>
      </c>
      <c r="G123" s="58" t="s">
        <v>1448</v>
      </c>
      <c r="H123" s="58" t="s">
        <v>1065</v>
      </c>
      <c r="I123" s="59">
        <v>42703</v>
      </c>
      <c r="J123" s="59">
        <v>43572</v>
      </c>
      <c r="K123" s="58">
        <v>2.0494829999999999</v>
      </c>
      <c r="L123" s="58">
        <v>9.604E-2</v>
      </c>
    </row>
    <row r="124" spans="1:12" hidden="1" x14ac:dyDescent="0.25">
      <c r="A124" s="58" t="s">
        <v>1705</v>
      </c>
      <c r="B124" s="58" t="s">
        <v>1706</v>
      </c>
      <c r="C124" s="58">
        <f>COUNTIF(NGA_ADM2_POP_2020!C:C,'Cross river Land'!B124)</f>
        <v>1</v>
      </c>
      <c r="D124" s="58" t="s">
        <v>1705</v>
      </c>
      <c r="E124" s="58" t="s">
        <v>1006</v>
      </c>
      <c r="F124" s="58" t="s">
        <v>1447</v>
      </c>
      <c r="G124" s="58" t="s">
        <v>1448</v>
      </c>
      <c r="H124" s="58" t="s">
        <v>1065</v>
      </c>
      <c r="I124" s="59">
        <v>42703</v>
      </c>
      <c r="J124" s="59">
        <v>43572</v>
      </c>
      <c r="K124" s="58">
        <v>1.9654689999999999</v>
      </c>
      <c r="L124" s="58">
        <v>0.155583</v>
      </c>
    </row>
    <row r="125" spans="1:12" hidden="1" x14ac:dyDescent="0.25">
      <c r="A125" s="58" t="s">
        <v>1732</v>
      </c>
      <c r="B125" s="58" t="s">
        <v>1733</v>
      </c>
      <c r="C125" s="58">
        <f>COUNTIF(NGA_ADM2_POP_2020!C:C,'Cross river Land'!B125)</f>
        <v>1</v>
      </c>
      <c r="D125" s="58" t="s">
        <v>1732</v>
      </c>
      <c r="E125" s="58" t="s">
        <v>1006</v>
      </c>
      <c r="F125" s="58" t="s">
        <v>1447</v>
      </c>
      <c r="G125" s="58" t="s">
        <v>1448</v>
      </c>
      <c r="H125" s="58" t="s">
        <v>1065</v>
      </c>
      <c r="I125" s="59">
        <v>42703</v>
      </c>
      <c r="J125" s="59">
        <v>43572</v>
      </c>
      <c r="K125" s="58">
        <v>2.5338699999999998</v>
      </c>
      <c r="L125" s="58">
        <v>0.23474700000000001</v>
      </c>
    </row>
    <row r="126" spans="1:12" hidden="1" x14ac:dyDescent="0.25">
      <c r="A126" s="58" t="s">
        <v>1760</v>
      </c>
      <c r="B126" s="58" t="s">
        <v>1761</v>
      </c>
      <c r="C126" s="58">
        <f>COUNTIF(NGA_ADM2_POP_2020!C:C,'Cross river Land'!B126)</f>
        <v>1</v>
      </c>
      <c r="D126" s="58" t="s">
        <v>1760</v>
      </c>
      <c r="E126" s="58" t="s">
        <v>1006</v>
      </c>
      <c r="F126" s="58" t="s">
        <v>1447</v>
      </c>
      <c r="G126" s="58" t="s">
        <v>1448</v>
      </c>
      <c r="H126" s="58" t="s">
        <v>1065</v>
      </c>
      <c r="I126" s="59">
        <v>42703</v>
      </c>
      <c r="J126" s="59">
        <v>43572</v>
      </c>
      <c r="K126" s="58">
        <v>2.003126</v>
      </c>
      <c r="L126" s="58">
        <v>0.16334399999999999</v>
      </c>
    </row>
    <row r="127" spans="1:12" hidden="1" x14ac:dyDescent="0.25">
      <c r="A127" s="58" t="s">
        <v>1762</v>
      </c>
      <c r="B127" s="58" t="s">
        <v>1763</v>
      </c>
      <c r="C127" s="58">
        <f>COUNTIF(NGA_ADM2_POP_2020!C:C,'Cross river Land'!B127)</f>
        <v>1</v>
      </c>
      <c r="D127" s="58" t="s">
        <v>1762</v>
      </c>
      <c r="E127" s="58" t="s">
        <v>1006</v>
      </c>
      <c r="F127" s="58" t="s">
        <v>1447</v>
      </c>
      <c r="G127" s="58" t="s">
        <v>1448</v>
      </c>
      <c r="H127" s="58" t="s">
        <v>1065</v>
      </c>
      <c r="I127" s="59">
        <v>42703</v>
      </c>
      <c r="J127" s="59">
        <v>43572</v>
      </c>
      <c r="K127" s="58">
        <v>1.4194370000000001</v>
      </c>
      <c r="L127" s="58">
        <v>0.117309</v>
      </c>
    </row>
    <row r="128" spans="1:12" hidden="1" x14ac:dyDescent="0.25">
      <c r="A128" s="58" t="s">
        <v>2082</v>
      </c>
      <c r="B128" s="58" t="s">
        <v>2083</v>
      </c>
      <c r="C128" s="58">
        <f>COUNTIF(NGA_ADM2_POP_2020!C:C,'Cross river Land'!B128)</f>
        <v>1</v>
      </c>
      <c r="D128" s="58" t="s">
        <v>2082</v>
      </c>
      <c r="E128" s="58" t="s">
        <v>1006</v>
      </c>
      <c r="F128" s="58" t="s">
        <v>2084</v>
      </c>
      <c r="G128" s="58" t="s">
        <v>2085</v>
      </c>
      <c r="H128" s="58" t="s">
        <v>1065</v>
      </c>
      <c r="I128" s="59">
        <v>42703</v>
      </c>
      <c r="J128" s="59">
        <v>43572</v>
      </c>
      <c r="K128" s="58">
        <v>2.4364699999999999</v>
      </c>
      <c r="L128" s="58">
        <v>0.22036700000000001</v>
      </c>
    </row>
    <row r="129" spans="1:12" hidden="1" x14ac:dyDescent="0.25">
      <c r="A129" s="58" t="s">
        <v>2125</v>
      </c>
      <c r="B129" s="58" t="s">
        <v>2126</v>
      </c>
      <c r="C129" s="58">
        <f>COUNTIF(NGA_ADM2_POP_2020!C:C,'Cross river Land'!B129)</f>
        <v>1</v>
      </c>
      <c r="D129" s="58" t="s">
        <v>2125</v>
      </c>
      <c r="E129" s="58" t="s">
        <v>1006</v>
      </c>
      <c r="F129" s="58" t="s">
        <v>2084</v>
      </c>
      <c r="G129" s="58" t="s">
        <v>2085</v>
      </c>
      <c r="H129" s="58" t="s">
        <v>1065</v>
      </c>
      <c r="I129" s="59">
        <v>42703</v>
      </c>
      <c r="J129" s="59">
        <v>43572</v>
      </c>
      <c r="K129" s="58">
        <v>1.8677710000000001</v>
      </c>
      <c r="L129" s="58">
        <v>0.13788600000000001</v>
      </c>
    </row>
    <row r="130" spans="1:12" hidden="1" x14ac:dyDescent="0.25">
      <c r="A130" s="58" t="s">
        <v>2155</v>
      </c>
      <c r="B130" s="58" t="s">
        <v>2156</v>
      </c>
      <c r="C130" s="58">
        <f>COUNTIF(NGA_ADM2_POP_2020!C:C,'Cross river Land'!B130)</f>
        <v>1</v>
      </c>
      <c r="D130" s="58" t="s">
        <v>2155</v>
      </c>
      <c r="E130" s="58" t="s">
        <v>1006</v>
      </c>
      <c r="F130" s="58" t="s">
        <v>2084</v>
      </c>
      <c r="G130" s="58" t="s">
        <v>2085</v>
      </c>
      <c r="H130" s="58" t="s">
        <v>1065</v>
      </c>
      <c r="I130" s="59">
        <v>42703</v>
      </c>
      <c r="J130" s="59">
        <v>43572</v>
      </c>
      <c r="K130" s="58">
        <v>2.2077019999999998</v>
      </c>
      <c r="L130" s="58">
        <v>0.19236</v>
      </c>
    </row>
    <row r="131" spans="1:12" hidden="1" x14ac:dyDescent="0.25">
      <c r="A131" s="58" t="s">
        <v>2185</v>
      </c>
      <c r="B131" s="58" t="s">
        <v>2186</v>
      </c>
      <c r="C131" s="58">
        <f>COUNTIF(NGA_ADM2_POP_2020!C:C,'Cross river Land'!B131)</f>
        <v>1</v>
      </c>
      <c r="D131" s="58" t="s">
        <v>2185</v>
      </c>
      <c r="E131" s="58" t="s">
        <v>1006</v>
      </c>
      <c r="F131" s="58" t="s">
        <v>2084</v>
      </c>
      <c r="G131" s="58" t="s">
        <v>2085</v>
      </c>
      <c r="H131" s="58" t="s">
        <v>1065</v>
      </c>
      <c r="I131" s="59">
        <v>42703</v>
      </c>
      <c r="J131" s="59">
        <v>43572</v>
      </c>
      <c r="K131" s="58">
        <v>1.6946680000000001</v>
      </c>
      <c r="L131" s="58">
        <v>0.13322500000000001</v>
      </c>
    </row>
    <row r="132" spans="1:12" hidden="1" x14ac:dyDescent="0.25">
      <c r="A132" s="58" t="s">
        <v>2216</v>
      </c>
      <c r="B132" s="58" t="s">
        <v>2217</v>
      </c>
      <c r="C132" s="58">
        <f>COUNTIF(NGA_ADM2_POP_2020!C:C,'Cross river Land'!B132)</f>
        <v>1</v>
      </c>
      <c r="D132" s="58" t="s">
        <v>2216</v>
      </c>
      <c r="E132" s="58" t="s">
        <v>1006</v>
      </c>
      <c r="F132" s="58" t="s">
        <v>1447</v>
      </c>
      <c r="G132" s="58" t="s">
        <v>1448</v>
      </c>
      <c r="H132" s="58" t="s">
        <v>1065</v>
      </c>
      <c r="I132" s="59">
        <v>42703</v>
      </c>
      <c r="J132" s="59">
        <v>43572</v>
      </c>
      <c r="K132" s="58">
        <v>0.99094000000000004</v>
      </c>
      <c r="L132" s="58">
        <v>6.6572000000000006E-2</v>
      </c>
    </row>
    <row r="133" spans="1:12" hidden="1" x14ac:dyDescent="0.25">
      <c r="A133" s="58" t="s">
        <v>2338</v>
      </c>
      <c r="B133" s="58" t="s">
        <v>2339</v>
      </c>
      <c r="C133" s="58">
        <f>COUNTIF(NGA_ADM2_POP_2020!C:C,'Cross river Land'!B133)</f>
        <v>1</v>
      </c>
      <c r="D133" s="58" t="s">
        <v>2338</v>
      </c>
      <c r="E133" s="58" t="s">
        <v>1006</v>
      </c>
      <c r="F133" s="58" t="s">
        <v>1063</v>
      </c>
      <c r="G133" s="58" t="s">
        <v>1064</v>
      </c>
      <c r="H133" s="58" t="s">
        <v>1065</v>
      </c>
      <c r="I133" s="59">
        <v>42703</v>
      </c>
      <c r="J133" s="59">
        <v>43572</v>
      </c>
      <c r="K133" s="58">
        <v>0.89967699999999995</v>
      </c>
      <c r="L133" s="58">
        <v>4.0675000000000003E-2</v>
      </c>
    </row>
    <row r="134" spans="1:12" hidden="1" x14ac:dyDescent="0.25">
      <c r="A134" s="58" t="s">
        <v>2371</v>
      </c>
      <c r="B134" s="58" t="s">
        <v>2372</v>
      </c>
      <c r="C134" s="58">
        <f>COUNTIF(NGA_ADM2_POP_2020!C:C,'Cross river Land'!B134)</f>
        <v>1</v>
      </c>
      <c r="D134" s="58" t="s">
        <v>2371</v>
      </c>
      <c r="E134" s="58" t="s">
        <v>1006</v>
      </c>
      <c r="F134" s="58" t="s">
        <v>1063</v>
      </c>
      <c r="G134" s="58" t="s">
        <v>1064</v>
      </c>
      <c r="H134" s="58" t="s">
        <v>1065</v>
      </c>
      <c r="I134" s="59">
        <v>42703</v>
      </c>
      <c r="J134" s="59">
        <v>43572</v>
      </c>
      <c r="K134" s="58">
        <v>1.0239370000000001</v>
      </c>
      <c r="L134" s="58">
        <v>4.9329999999999999E-2</v>
      </c>
    </row>
    <row r="135" spans="1:12" hidden="1" x14ac:dyDescent="0.25">
      <c r="A135" s="58" t="s">
        <v>2401</v>
      </c>
      <c r="B135" s="58" t="s">
        <v>2402</v>
      </c>
      <c r="C135" s="58">
        <f>COUNTIF(NGA_ADM2_POP_2020!C:C,'Cross river Land'!B135)</f>
        <v>1</v>
      </c>
      <c r="D135" s="58" t="s">
        <v>2401</v>
      </c>
      <c r="E135" s="58" t="s">
        <v>1006</v>
      </c>
      <c r="F135" s="58" t="s">
        <v>1063</v>
      </c>
      <c r="G135" s="58" t="s">
        <v>1064</v>
      </c>
      <c r="H135" s="58" t="s">
        <v>1065</v>
      </c>
      <c r="I135" s="59">
        <v>42703</v>
      </c>
      <c r="J135" s="59">
        <v>43572</v>
      </c>
      <c r="K135" s="58">
        <v>1.0031140000000001</v>
      </c>
      <c r="L135" s="58">
        <v>4.9022000000000003E-2</v>
      </c>
    </row>
    <row r="136" spans="1:12" hidden="1" x14ac:dyDescent="0.25">
      <c r="A136" s="58" t="s">
        <v>2407</v>
      </c>
      <c r="B136" s="58" t="s">
        <v>2408</v>
      </c>
      <c r="C136" s="58">
        <f>COUNTIF(NGA_ADM2_POP_2020!C:C,'Cross river Land'!B136)</f>
        <v>1</v>
      </c>
      <c r="D136" s="58" t="s">
        <v>2407</v>
      </c>
      <c r="E136" s="58" t="s">
        <v>1006</v>
      </c>
      <c r="F136" s="58" t="s">
        <v>1063</v>
      </c>
      <c r="G136" s="58" t="s">
        <v>1064</v>
      </c>
      <c r="H136" s="58" t="s">
        <v>1065</v>
      </c>
      <c r="I136" s="59">
        <v>42703</v>
      </c>
      <c r="J136" s="59">
        <v>43572</v>
      </c>
      <c r="K136" s="58">
        <v>1.629826</v>
      </c>
      <c r="L136" s="58">
        <v>9.7378999999999993E-2</v>
      </c>
    </row>
    <row r="137" spans="1:12" hidden="1" x14ac:dyDescent="0.25">
      <c r="A137" s="58" t="s">
        <v>2423</v>
      </c>
      <c r="B137" s="58" t="s">
        <v>2424</v>
      </c>
      <c r="C137" s="58">
        <f>COUNTIF(NGA_ADM2_POP_2020!C:C,'Cross river Land'!B137)</f>
        <v>1</v>
      </c>
      <c r="D137" s="58" t="s">
        <v>2423</v>
      </c>
      <c r="E137" s="58" t="s">
        <v>1006</v>
      </c>
      <c r="F137" s="58" t="s">
        <v>1063</v>
      </c>
      <c r="G137" s="58" t="s">
        <v>1064</v>
      </c>
      <c r="H137" s="58" t="s">
        <v>1065</v>
      </c>
      <c r="I137" s="59">
        <v>42703</v>
      </c>
      <c r="J137" s="59">
        <v>43572</v>
      </c>
      <c r="K137" s="58">
        <v>1.4128259999999999</v>
      </c>
      <c r="L137" s="58">
        <v>7.5665999999999997E-2</v>
      </c>
    </row>
    <row r="138" spans="1:12" hidden="1" x14ac:dyDescent="0.25">
      <c r="A138" s="58" t="s">
        <v>2497</v>
      </c>
      <c r="B138" s="58" t="s">
        <v>2498</v>
      </c>
      <c r="C138" s="58">
        <f>COUNTIF(NGA_ADM2_POP_2020!C:C,'Cross river Land'!B138)</f>
        <v>1</v>
      </c>
      <c r="D138" s="58" t="s">
        <v>2497</v>
      </c>
      <c r="E138" s="58" t="s">
        <v>1006</v>
      </c>
      <c r="F138" s="58" t="s">
        <v>1063</v>
      </c>
      <c r="G138" s="58" t="s">
        <v>1064</v>
      </c>
      <c r="H138" s="58" t="s">
        <v>1065</v>
      </c>
      <c r="I138" s="59">
        <v>42703</v>
      </c>
      <c r="J138" s="59">
        <v>43572</v>
      </c>
      <c r="K138" s="58">
        <v>1.9999260000000001</v>
      </c>
      <c r="L138" s="58">
        <v>0.111623</v>
      </c>
    </row>
    <row r="139" spans="1:12" hidden="1" x14ac:dyDescent="0.25">
      <c r="A139" s="58" t="s">
        <v>2651</v>
      </c>
      <c r="B139" s="58" t="s">
        <v>2652</v>
      </c>
      <c r="C139" s="58">
        <f>COUNTIF(NGA_ADM2_POP_2020!C:C,'Cross river Land'!B139)</f>
        <v>1</v>
      </c>
      <c r="D139" s="58" t="s">
        <v>2651</v>
      </c>
      <c r="E139" s="58" t="s">
        <v>1006</v>
      </c>
      <c r="F139" s="58" t="s">
        <v>1447</v>
      </c>
      <c r="G139" s="58" t="s">
        <v>1448</v>
      </c>
      <c r="H139" s="58" t="s">
        <v>1065</v>
      </c>
      <c r="I139" s="59">
        <v>42703</v>
      </c>
      <c r="J139" s="59">
        <v>43572</v>
      </c>
      <c r="K139" s="58">
        <v>0.834291</v>
      </c>
      <c r="L139" s="58">
        <v>3.9127000000000002E-2</v>
      </c>
    </row>
    <row r="140" spans="1:12" hidden="1" x14ac:dyDescent="0.25">
      <c r="A140" s="58" t="s">
        <v>2691</v>
      </c>
      <c r="B140" s="58" t="s">
        <v>2692</v>
      </c>
      <c r="C140" s="58">
        <f>COUNTIF(NGA_ADM2_POP_2020!C:C,'Cross river Land'!B140)</f>
        <v>1</v>
      </c>
      <c r="D140" s="58" t="s">
        <v>2691</v>
      </c>
      <c r="E140" s="58" t="s">
        <v>1006</v>
      </c>
      <c r="F140" s="58" t="s">
        <v>2084</v>
      </c>
      <c r="G140" s="58" t="s">
        <v>2085</v>
      </c>
      <c r="H140" s="58" t="s">
        <v>1065</v>
      </c>
      <c r="I140" s="59">
        <v>42703</v>
      </c>
      <c r="J140" s="59">
        <v>43572</v>
      </c>
      <c r="K140" s="58">
        <v>1.626045</v>
      </c>
      <c r="L140" s="58">
        <v>0.14616699999999999</v>
      </c>
    </row>
    <row r="141" spans="1:12" hidden="1" x14ac:dyDescent="0.25">
      <c r="A141" s="58" t="s">
        <v>2713</v>
      </c>
      <c r="B141" s="58" t="s">
        <v>2714</v>
      </c>
      <c r="C141" s="58">
        <f>COUNTIF(NGA_ADM2_POP_2020!C:C,'Cross river Land'!B141)</f>
        <v>1</v>
      </c>
      <c r="D141" s="58" t="s">
        <v>2713</v>
      </c>
      <c r="E141" s="58" t="s">
        <v>1006</v>
      </c>
      <c r="F141" s="58" t="s">
        <v>2084</v>
      </c>
      <c r="G141" s="58" t="s">
        <v>2085</v>
      </c>
      <c r="H141" s="58" t="s">
        <v>1065</v>
      </c>
      <c r="I141" s="59">
        <v>42703</v>
      </c>
      <c r="J141" s="59">
        <v>43572</v>
      </c>
      <c r="K141" s="58">
        <v>1.8669770000000001</v>
      </c>
      <c r="L141" s="58">
        <v>0.11294700000000001</v>
      </c>
    </row>
    <row r="142" spans="1:12" hidden="1" x14ac:dyDescent="0.25">
      <c r="A142" s="58" t="s">
        <v>2723</v>
      </c>
      <c r="B142" s="58" t="s">
        <v>2724</v>
      </c>
      <c r="C142" s="58">
        <f>COUNTIF(NGA_ADM2_POP_2020!C:C,'Cross river Land'!B142)</f>
        <v>1</v>
      </c>
      <c r="D142" s="58" t="s">
        <v>2723</v>
      </c>
      <c r="E142" s="58" t="s">
        <v>1006</v>
      </c>
      <c r="F142" s="58" t="s">
        <v>2084</v>
      </c>
      <c r="G142" s="58" t="s">
        <v>2085</v>
      </c>
      <c r="H142" s="58" t="s">
        <v>1065</v>
      </c>
      <c r="I142" s="59">
        <v>42703</v>
      </c>
      <c r="J142" s="59">
        <v>43572</v>
      </c>
      <c r="K142" s="58">
        <v>1.341556</v>
      </c>
      <c r="L142" s="58">
        <v>7.9998E-2</v>
      </c>
    </row>
    <row r="143" spans="1:12" hidden="1" x14ac:dyDescent="0.25">
      <c r="A143" s="58" t="s">
        <v>1013</v>
      </c>
      <c r="B143" s="58" t="s">
        <v>1014</v>
      </c>
      <c r="C143" s="58">
        <f>COUNTIF(NGA_ADM2_POP_2020!C:C,'Cross river Land'!B143)</f>
        <v>1</v>
      </c>
      <c r="D143" s="58" t="s">
        <v>1013</v>
      </c>
      <c r="E143" s="58" t="s">
        <v>1006</v>
      </c>
      <c r="F143" s="58" t="s">
        <v>1015</v>
      </c>
      <c r="G143" s="58" t="s">
        <v>1016</v>
      </c>
      <c r="H143" s="58" t="s">
        <v>1017</v>
      </c>
      <c r="I143" s="59">
        <v>42703</v>
      </c>
      <c r="J143" s="59">
        <v>43572</v>
      </c>
      <c r="K143" s="58">
        <v>3.0753159999999999</v>
      </c>
      <c r="L143" s="58">
        <v>0.32686799999999999</v>
      </c>
    </row>
    <row r="144" spans="1:12" hidden="1" x14ac:dyDescent="0.25">
      <c r="A144" s="58" t="s">
        <v>1254</v>
      </c>
      <c r="B144" s="58" t="s">
        <v>1255</v>
      </c>
      <c r="C144" s="58">
        <f>COUNTIF(NGA_ADM2_POP_2020!C:C,'Cross river Land'!B144)</f>
        <v>1</v>
      </c>
      <c r="D144" s="58" t="s">
        <v>1254</v>
      </c>
      <c r="E144" s="58" t="s">
        <v>1006</v>
      </c>
      <c r="F144" s="58" t="s">
        <v>1256</v>
      </c>
      <c r="G144" s="58" t="s">
        <v>1257</v>
      </c>
      <c r="H144" s="58" t="s">
        <v>1017</v>
      </c>
      <c r="I144" s="59">
        <v>42703</v>
      </c>
      <c r="J144" s="59">
        <v>43572</v>
      </c>
      <c r="K144" s="58">
        <v>2.7136049999999998</v>
      </c>
      <c r="L144" s="58">
        <v>0.20652799999999999</v>
      </c>
    </row>
    <row r="145" spans="1:12" hidden="1" x14ac:dyDescent="0.25">
      <c r="A145" s="58" t="s">
        <v>1323</v>
      </c>
      <c r="B145" s="58" t="s">
        <v>1324</v>
      </c>
      <c r="C145" s="58">
        <f>COUNTIF(NGA_ADM2_POP_2020!C:C,'Cross river Land'!B145)</f>
        <v>1</v>
      </c>
      <c r="D145" s="58" t="s">
        <v>1323</v>
      </c>
      <c r="E145" s="58" t="s">
        <v>1006</v>
      </c>
      <c r="F145" s="58" t="s">
        <v>1325</v>
      </c>
      <c r="G145" s="58" t="s">
        <v>1326</v>
      </c>
      <c r="H145" s="58" t="s">
        <v>1017</v>
      </c>
      <c r="I145" s="59">
        <v>42703</v>
      </c>
      <c r="J145" s="59">
        <v>43572</v>
      </c>
      <c r="K145" s="58">
        <v>3.149546</v>
      </c>
      <c r="L145" s="58">
        <v>0.41583399999999998</v>
      </c>
    </row>
    <row r="146" spans="1:12" hidden="1" x14ac:dyDescent="0.25">
      <c r="A146" s="58" t="s">
        <v>1350</v>
      </c>
      <c r="B146" s="58" t="s">
        <v>1351</v>
      </c>
      <c r="C146" s="58">
        <f>COUNTIF(NGA_ADM2_POP_2020!C:C,'Cross river Land'!B146)</f>
        <v>1</v>
      </c>
      <c r="D146" s="58" t="s">
        <v>1350</v>
      </c>
      <c r="E146" s="58" t="s">
        <v>1006</v>
      </c>
      <c r="F146" s="58" t="s">
        <v>1256</v>
      </c>
      <c r="G146" s="58" t="s">
        <v>1257</v>
      </c>
      <c r="H146" s="58" t="s">
        <v>1017</v>
      </c>
      <c r="I146" s="59">
        <v>42703</v>
      </c>
      <c r="J146" s="59">
        <v>43572</v>
      </c>
      <c r="K146" s="58">
        <v>1.4358569999999999</v>
      </c>
      <c r="L146" s="58">
        <v>7.8175999999999995E-2</v>
      </c>
    </row>
    <row r="147" spans="1:12" hidden="1" x14ac:dyDescent="0.25">
      <c r="A147" s="58" t="s">
        <v>1392</v>
      </c>
      <c r="B147" s="58" t="s">
        <v>1393</v>
      </c>
      <c r="C147" s="58">
        <f>COUNTIF(NGA_ADM2_POP_2020!C:C,'Cross river Land'!B147)</f>
        <v>1</v>
      </c>
      <c r="D147" s="58" t="s">
        <v>1392</v>
      </c>
      <c r="E147" s="58" t="s">
        <v>1006</v>
      </c>
      <c r="F147" s="58" t="s">
        <v>1256</v>
      </c>
      <c r="G147" s="58" t="s">
        <v>1257</v>
      </c>
      <c r="H147" s="58" t="s">
        <v>1017</v>
      </c>
      <c r="I147" s="59">
        <v>42703</v>
      </c>
      <c r="J147" s="59">
        <v>43572</v>
      </c>
      <c r="K147" s="58">
        <v>2.5642459999999998</v>
      </c>
      <c r="L147" s="58">
        <v>0.27133499999999999</v>
      </c>
    </row>
    <row r="148" spans="1:12" hidden="1" x14ac:dyDescent="0.25">
      <c r="A148" s="58" t="s">
        <v>1461</v>
      </c>
      <c r="B148" s="58" t="s">
        <v>1462</v>
      </c>
      <c r="C148" s="58">
        <f>COUNTIF(NGA_ADM2_POP_2020!C:C,'Cross river Land'!B148)</f>
        <v>1</v>
      </c>
      <c r="D148" s="58" t="s">
        <v>1461</v>
      </c>
      <c r="E148" s="58" t="s">
        <v>1006</v>
      </c>
      <c r="F148" s="58" t="s">
        <v>1256</v>
      </c>
      <c r="G148" s="58" t="s">
        <v>1257</v>
      </c>
      <c r="H148" s="58" t="s">
        <v>1017</v>
      </c>
      <c r="I148" s="59">
        <v>42703</v>
      </c>
      <c r="J148" s="59">
        <v>43572</v>
      </c>
      <c r="K148" s="58">
        <v>1.576157</v>
      </c>
      <c r="L148" s="58">
        <v>0.12562999999999999</v>
      </c>
    </row>
    <row r="149" spans="1:12" hidden="1" x14ac:dyDescent="0.25">
      <c r="A149" s="58" t="s">
        <v>1479</v>
      </c>
      <c r="B149" s="58" t="s">
        <v>1480</v>
      </c>
      <c r="C149" s="58">
        <f>COUNTIF(NGA_ADM2_POP_2020!C:C,'Cross river Land'!B149)</f>
        <v>1</v>
      </c>
      <c r="D149" s="58" t="s">
        <v>1479</v>
      </c>
      <c r="E149" s="58" t="s">
        <v>1006</v>
      </c>
      <c r="F149" s="58" t="s">
        <v>1256</v>
      </c>
      <c r="G149" s="58" t="s">
        <v>1257</v>
      </c>
      <c r="H149" s="58" t="s">
        <v>1017</v>
      </c>
      <c r="I149" s="59">
        <v>42703</v>
      </c>
      <c r="J149" s="59">
        <v>43572</v>
      </c>
      <c r="K149" s="58">
        <v>3.952172</v>
      </c>
      <c r="L149" s="58">
        <v>0.48196099999999997</v>
      </c>
    </row>
    <row r="150" spans="1:12" hidden="1" x14ac:dyDescent="0.25">
      <c r="A150" s="58" t="s">
        <v>1510</v>
      </c>
      <c r="B150" s="58" t="s">
        <v>1511</v>
      </c>
      <c r="C150" s="58">
        <f>COUNTIF(NGA_ADM2_POP_2020!C:C,'Cross river Land'!B150)</f>
        <v>1</v>
      </c>
      <c r="D150" s="58" t="s">
        <v>1510</v>
      </c>
      <c r="E150" s="58" t="s">
        <v>1006</v>
      </c>
      <c r="F150" s="58" t="s">
        <v>1325</v>
      </c>
      <c r="G150" s="58" t="s">
        <v>1326</v>
      </c>
      <c r="H150" s="58" t="s">
        <v>1017</v>
      </c>
      <c r="I150" s="59">
        <v>42703</v>
      </c>
      <c r="J150" s="59">
        <v>43572</v>
      </c>
      <c r="K150" s="58">
        <v>1.9949079999999999</v>
      </c>
      <c r="L150" s="58">
        <v>0.156913</v>
      </c>
    </row>
    <row r="151" spans="1:12" hidden="1" x14ac:dyDescent="0.25">
      <c r="A151" s="58" t="s">
        <v>1724</v>
      </c>
      <c r="B151" s="58" t="s">
        <v>1725</v>
      </c>
      <c r="C151" s="58">
        <f>COUNTIF(NGA_ADM2_POP_2020!C:C,'Cross river Land'!B151)</f>
        <v>1</v>
      </c>
      <c r="D151" s="58" t="s">
        <v>1724</v>
      </c>
      <c r="E151" s="58" t="s">
        <v>1006</v>
      </c>
      <c r="F151" s="58" t="s">
        <v>1015</v>
      </c>
      <c r="G151" s="58" t="s">
        <v>1016</v>
      </c>
      <c r="H151" s="58" t="s">
        <v>1017</v>
      </c>
      <c r="I151" s="59">
        <v>42703</v>
      </c>
      <c r="J151" s="59">
        <v>43572</v>
      </c>
      <c r="K151" s="58">
        <v>2.2212930000000002</v>
      </c>
      <c r="L151" s="58">
        <v>0.21826799999999999</v>
      </c>
    </row>
    <row r="152" spans="1:12" hidden="1" x14ac:dyDescent="0.25">
      <c r="A152" s="58" t="s">
        <v>1746</v>
      </c>
      <c r="B152" s="58" t="s">
        <v>1747</v>
      </c>
      <c r="C152" s="58">
        <f>COUNTIF(NGA_ADM2_POP_2020!C:C,'Cross river Land'!B152)</f>
        <v>1</v>
      </c>
      <c r="D152" s="58" t="s">
        <v>1746</v>
      </c>
      <c r="E152" s="58" t="s">
        <v>1006</v>
      </c>
      <c r="F152" s="58" t="s">
        <v>1015</v>
      </c>
      <c r="G152" s="58" t="s">
        <v>1016</v>
      </c>
      <c r="H152" s="58" t="s">
        <v>1017</v>
      </c>
      <c r="I152" s="59">
        <v>42703</v>
      </c>
      <c r="J152" s="59">
        <v>43572</v>
      </c>
      <c r="K152" s="58">
        <v>2.400938</v>
      </c>
      <c r="L152" s="58">
        <v>0.20948800000000001</v>
      </c>
    </row>
    <row r="153" spans="1:12" hidden="1" x14ac:dyDescent="0.25">
      <c r="A153" s="58" t="s">
        <v>1766</v>
      </c>
      <c r="B153" s="58" t="s">
        <v>1767</v>
      </c>
      <c r="C153" s="58">
        <f>COUNTIF(NGA_ADM2_POP_2020!C:C,'Cross river Land'!B153)</f>
        <v>1</v>
      </c>
      <c r="D153" s="58" t="s">
        <v>1766</v>
      </c>
      <c r="E153" s="58" t="s">
        <v>1006</v>
      </c>
      <c r="F153" s="58" t="s">
        <v>1256</v>
      </c>
      <c r="G153" s="58" t="s">
        <v>1257</v>
      </c>
      <c r="H153" s="58" t="s">
        <v>1017</v>
      </c>
      <c r="I153" s="59">
        <v>42703</v>
      </c>
      <c r="J153" s="59">
        <v>43572</v>
      </c>
      <c r="K153" s="58">
        <v>2.1857160000000002</v>
      </c>
      <c r="L153" s="58">
        <v>0.24271899999999999</v>
      </c>
    </row>
    <row r="154" spans="1:12" hidden="1" x14ac:dyDescent="0.25">
      <c r="A154" s="58" t="s">
        <v>1770</v>
      </c>
      <c r="B154" s="58" t="s">
        <v>1771</v>
      </c>
      <c r="C154" s="58">
        <f>COUNTIF(NGA_ADM2_POP_2020!C:C,'Cross river Land'!B154)</f>
        <v>1</v>
      </c>
      <c r="D154" s="58" t="s">
        <v>1770</v>
      </c>
      <c r="E154" s="58" t="s">
        <v>1006</v>
      </c>
      <c r="F154" s="58" t="s">
        <v>1256</v>
      </c>
      <c r="G154" s="58" t="s">
        <v>1257</v>
      </c>
      <c r="H154" s="58" t="s">
        <v>1017</v>
      </c>
      <c r="I154" s="59">
        <v>42703</v>
      </c>
      <c r="J154" s="59">
        <v>43572</v>
      </c>
      <c r="K154" s="58">
        <v>1.973643</v>
      </c>
      <c r="L154" s="58">
        <v>0.16622100000000001</v>
      </c>
    </row>
    <row r="155" spans="1:12" hidden="1" x14ac:dyDescent="0.25">
      <c r="A155" s="58" t="s">
        <v>2017</v>
      </c>
      <c r="B155" s="58" t="s">
        <v>2018</v>
      </c>
      <c r="C155" s="58">
        <f>COUNTIF(NGA_ADM2_POP_2020!C:C,'Cross river Land'!B155)</f>
        <v>1</v>
      </c>
      <c r="D155" s="58" t="s">
        <v>2017</v>
      </c>
      <c r="E155" s="58" t="s">
        <v>1006</v>
      </c>
      <c r="F155" s="58" t="s">
        <v>1325</v>
      </c>
      <c r="G155" s="58" t="s">
        <v>1326</v>
      </c>
      <c r="H155" s="58" t="s">
        <v>1017</v>
      </c>
      <c r="I155" s="59">
        <v>42703</v>
      </c>
      <c r="J155" s="59">
        <v>43572</v>
      </c>
      <c r="K155" s="58">
        <v>1.889572</v>
      </c>
      <c r="L155" s="58">
        <v>6.9979E-2</v>
      </c>
    </row>
    <row r="156" spans="1:12" hidden="1" x14ac:dyDescent="0.25">
      <c r="A156" s="58" t="s">
        <v>2039</v>
      </c>
      <c r="B156" s="58" t="s">
        <v>2040</v>
      </c>
      <c r="C156" s="58">
        <f>COUNTIF(NGA_ADM2_POP_2020!C:C,'Cross river Land'!B156)</f>
        <v>1</v>
      </c>
      <c r="D156" s="58" t="s">
        <v>2039</v>
      </c>
      <c r="E156" s="58" t="s">
        <v>1006</v>
      </c>
      <c r="F156" s="58" t="s">
        <v>1325</v>
      </c>
      <c r="G156" s="58" t="s">
        <v>1326</v>
      </c>
      <c r="H156" s="58" t="s">
        <v>1017</v>
      </c>
      <c r="I156" s="59">
        <v>42703</v>
      </c>
      <c r="J156" s="59">
        <v>43572</v>
      </c>
      <c r="K156" s="58">
        <v>2.3255509999999999</v>
      </c>
      <c r="L156" s="58">
        <v>0.213446</v>
      </c>
    </row>
    <row r="157" spans="1:12" hidden="1" x14ac:dyDescent="0.25">
      <c r="A157" s="58" t="s">
        <v>2051</v>
      </c>
      <c r="B157" s="58" t="s">
        <v>2052</v>
      </c>
      <c r="C157" s="58">
        <f>COUNTIF(NGA_ADM2_POP_2020!C:C,'Cross river Land'!B157)</f>
        <v>1</v>
      </c>
      <c r="D157" s="58" t="s">
        <v>2051</v>
      </c>
      <c r="E157" s="58" t="s">
        <v>1006</v>
      </c>
      <c r="F157" s="58" t="s">
        <v>1325</v>
      </c>
      <c r="G157" s="58" t="s">
        <v>1326</v>
      </c>
      <c r="H157" s="58" t="s">
        <v>1017</v>
      </c>
      <c r="I157" s="59">
        <v>42703</v>
      </c>
      <c r="J157" s="59">
        <v>43572</v>
      </c>
      <c r="K157" s="58">
        <v>1.871731</v>
      </c>
      <c r="L157" s="58">
        <v>0.15590399999999999</v>
      </c>
    </row>
    <row r="158" spans="1:12" hidden="1" x14ac:dyDescent="0.25">
      <c r="A158" s="58" t="s">
        <v>2123</v>
      </c>
      <c r="B158" s="58" t="s">
        <v>2124</v>
      </c>
      <c r="C158" s="58">
        <f>COUNTIF(NGA_ADM2_POP_2020!C:C,'Cross river Land'!B158)</f>
        <v>1</v>
      </c>
      <c r="D158" s="58" t="s">
        <v>2123</v>
      </c>
      <c r="E158" s="58" t="s">
        <v>1006</v>
      </c>
      <c r="F158" s="58" t="s">
        <v>1325</v>
      </c>
      <c r="G158" s="58" t="s">
        <v>1326</v>
      </c>
      <c r="H158" s="58" t="s">
        <v>1017</v>
      </c>
      <c r="I158" s="59">
        <v>42703</v>
      </c>
      <c r="J158" s="59">
        <v>43572</v>
      </c>
      <c r="K158" s="58">
        <v>5.2850510000000002</v>
      </c>
      <c r="L158" s="58">
        <v>0.49395899999999998</v>
      </c>
    </row>
    <row r="159" spans="1:12" hidden="1" x14ac:dyDescent="0.25">
      <c r="A159" s="58" t="s">
        <v>2137</v>
      </c>
      <c r="B159" s="58" t="s">
        <v>2138</v>
      </c>
      <c r="C159" s="58">
        <f>COUNTIF(NGA_ADM2_POP_2020!C:C,'Cross river Land'!B159)</f>
        <v>1</v>
      </c>
      <c r="D159" s="58" t="s">
        <v>2137</v>
      </c>
      <c r="E159" s="58" t="s">
        <v>1006</v>
      </c>
      <c r="F159" s="58" t="s">
        <v>1015</v>
      </c>
      <c r="G159" s="58" t="s">
        <v>1016</v>
      </c>
      <c r="H159" s="58" t="s">
        <v>1017</v>
      </c>
      <c r="I159" s="59">
        <v>42703</v>
      </c>
      <c r="J159" s="59">
        <v>43572</v>
      </c>
      <c r="K159" s="58">
        <v>2.5816460000000001</v>
      </c>
      <c r="L159" s="58">
        <v>0.40957300000000002</v>
      </c>
    </row>
    <row r="160" spans="1:12" hidden="1" x14ac:dyDescent="0.25">
      <c r="A160" s="58" t="s">
        <v>2159</v>
      </c>
      <c r="B160" s="58" t="s">
        <v>2160</v>
      </c>
      <c r="C160" s="58">
        <f>COUNTIF(NGA_ADM2_POP_2020!C:C,'Cross river Land'!B160)</f>
        <v>1</v>
      </c>
      <c r="D160" s="58" t="s">
        <v>2159</v>
      </c>
      <c r="E160" s="58" t="s">
        <v>1006</v>
      </c>
      <c r="F160" s="58" t="s">
        <v>1256</v>
      </c>
      <c r="G160" s="58" t="s">
        <v>1257</v>
      </c>
      <c r="H160" s="58" t="s">
        <v>1017</v>
      </c>
      <c r="I160" s="59">
        <v>42703</v>
      </c>
      <c r="J160" s="59">
        <v>43572</v>
      </c>
      <c r="K160" s="58">
        <v>1.119672</v>
      </c>
      <c r="L160" s="58">
        <v>6.1709E-2</v>
      </c>
    </row>
    <row r="161" spans="1:12" hidden="1" x14ac:dyDescent="0.25">
      <c r="A161" s="58" t="s">
        <v>2197</v>
      </c>
      <c r="B161" s="58" t="s">
        <v>2198</v>
      </c>
      <c r="C161" s="58">
        <f>COUNTIF(NGA_ADM2_POP_2020!C:C,'Cross river Land'!B161)</f>
        <v>1</v>
      </c>
      <c r="D161" s="58" t="s">
        <v>2197</v>
      </c>
      <c r="E161" s="58" t="s">
        <v>1006</v>
      </c>
      <c r="F161" s="58" t="s">
        <v>1325</v>
      </c>
      <c r="G161" s="58" t="s">
        <v>1326</v>
      </c>
      <c r="H161" s="58" t="s">
        <v>1017</v>
      </c>
      <c r="I161" s="59">
        <v>42703</v>
      </c>
      <c r="J161" s="59">
        <v>43572</v>
      </c>
      <c r="K161" s="58">
        <v>2.4604979999999999</v>
      </c>
      <c r="L161" s="58">
        <v>0.23687</v>
      </c>
    </row>
    <row r="162" spans="1:12" hidden="1" x14ac:dyDescent="0.25">
      <c r="A162" s="58" t="s">
        <v>2201</v>
      </c>
      <c r="B162" s="58" t="s">
        <v>2202</v>
      </c>
      <c r="C162" s="58">
        <f>COUNTIF(NGA_ADM2_POP_2020!C:C,'Cross river Land'!B162)</f>
        <v>1</v>
      </c>
      <c r="D162" s="58" t="s">
        <v>2201</v>
      </c>
      <c r="E162" s="58" t="s">
        <v>1006</v>
      </c>
      <c r="F162" s="58" t="s">
        <v>1015</v>
      </c>
      <c r="G162" s="58" t="s">
        <v>1016</v>
      </c>
      <c r="H162" s="58" t="s">
        <v>1017</v>
      </c>
      <c r="I162" s="59">
        <v>42703</v>
      </c>
      <c r="J162" s="59">
        <v>43572</v>
      </c>
      <c r="K162" s="58">
        <v>3.011609</v>
      </c>
      <c r="L162" s="58">
        <v>0.39277099999999998</v>
      </c>
    </row>
    <row r="163" spans="1:12" hidden="1" x14ac:dyDescent="0.25">
      <c r="A163" s="58" t="s">
        <v>2206</v>
      </c>
      <c r="B163" s="58" t="s">
        <v>2207</v>
      </c>
      <c r="C163" s="58">
        <f>COUNTIF(NGA_ADM2_POP_2020!C:C,'Cross river Land'!B163)</f>
        <v>1</v>
      </c>
      <c r="D163" s="58" t="s">
        <v>2206</v>
      </c>
      <c r="E163" s="58" t="s">
        <v>1006</v>
      </c>
      <c r="F163" s="58" t="s">
        <v>1325</v>
      </c>
      <c r="G163" s="58" t="s">
        <v>1326</v>
      </c>
      <c r="H163" s="58" t="s">
        <v>1017</v>
      </c>
      <c r="I163" s="59">
        <v>42703</v>
      </c>
      <c r="J163" s="59">
        <v>43572</v>
      </c>
      <c r="K163" s="58">
        <v>0.51951800000000004</v>
      </c>
      <c r="L163" s="58">
        <v>1.1603E-2</v>
      </c>
    </row>
    <row r="164" spans="1:12" hidden="1" x14ac:dyDescent="0.25">
      <c r="A164" s="58" t="s">
        <v>2232</v>
      </c>
      <c r="B164" s="58" t="s">
        <v>2233</v>
      </c>
      <c r="C164" s="58">
        <f>COUNTIF(NGA_ADM2_POP_2020!C:C,'Cross river Land'!B164)</f>
        <v>1</v>
      </c>
      <c r="D164" s="58" t="s">
        <v>2232</v>
      </c>
      <c r="E164" s="58" t="s">
        <v>1006</v>
      </c>
      <c r="F164" s="58" t="s">
        <v>1015</v>
      </c>
      <c r="G164" s="58" t="s">
        <v>1016</v>
      </c>
      <c r="H164" s="58" t="s">
        <v>1017</v>
      </c>
      <c r="I164" s="59">
        <v>42703</v>
      </c>
      <c r="J164" s="59">
        <v>43572</v>
      </c>
      <c r="K164" s="58">
        <v>2.272926</v>
      </c>
      <c r="L164" s="58">
        <v>0.245922</v>
      </c>
    </row>
    <row r="165" spans="1:12" hidden="1" x14ac:dyDescent="0.25">
      <c r="A165" s="58" t="s">
        <v>2262</v>
      </c>
      <c r="B165" s="58" t="s">
        <v>2263</v>
      </c>
      <c r="C165" s="58">
        <f>COUNTIF(NGA_ADM2_POP_2020!C:C,'Cross river Land'!B165)</f>
        <v>1</v>
      </c>
      <c r="D165" s="58" t="s">
        <v>2262</v>
      </c>
      <c r="E165" s="58" t="s">
        <v>1006</v>
      </c>
      <c r="F165" s="58" t="s">
        <v>1015</v>
      </c>
      <c r="G165" s="58" t="s">
        <v>1016</v>
      </c>
      <c r="H165" s="58" t="s">
        <v>1017</v>
      </c>
      <c r="I165" s="59">
        <v>42703</v>
      </c>
      <c r="J165" s="59">
        <v>43572</v>
      </c>
      <c r="K165" s="58">
        <v>2.5348449999999998</v>
      </c>
      <c r="L165" s="58">
        <v>0.22542200000000001</v>
      </c>
    </row>
    <row r="166" spans="1:12" hidden="1" x14ac:dyDescent="0.25">
      <c r="A166" s="58" t="s">
        <v>2266</v>
      </c>
      <c r="B166" s="58" t="s">
        <v>2267</v>
      </c>
      <c r="C166" s="58">
        <f>COUNTIF(NGA_ADM2_POP_2020!C:C,'Cross river Land'!B166)</f>
        <v>1</v>
      </c>
      <c r="D166" s="58" t="s">
        <v>2266</v>
      </c>
      <c r="E166" s="58" t="s">
        <v>1006</v>
      </c>
      <c r="F166" s="58" t="s">
        <v>1015</v>
      </c>
      <c r="G166" s="58" t="s">
        <v>1016</v>
      </c>
      <c r="H166" s="58" t="s">
        <v>1017</v>
      </c>
      <c r="I166" s="59">
        <v>42703</v>
      </c>
      <c r="J166" s="59">
        <v>43572</v>
      </c>
      <c r="K166" s="58">
        <v>2.4237280000000001</v>
      </c>
      <c r="L166" s="58">
        <v>0.15737899999999999</v>
      </c>
    </row>
    <row r="167" spans="1:12" hidden="1" x14ac:dyDescent="0.25">
      <c r="A167" s="58" t="s">
        <v>2296</v>
      </c>
      <c r="B167" s="58" t="s">
        <v>2297</v>
      </c>
      <c r="C167" s="58">
        <f>COUNTIF(NGA_ADM2_POP_2020!C:C,'Cross river Land'!B167)</f>
        <v>1</v>
      </c>
      <c r="D167" s="58" t="s">
        <v>2296</v>
      </c>
      <c r="E167" s="58" t="s">
        <v>1006</v>
      </c>
      <c r="F167" s="58" t="s">
        <v>1325</v>
      </c>
      <c r="G167" s="58" t="s">
        <v>1326</v>
      </c>
      <c r="H167" s="58" t="s">
        <v>1017</v>
      </c>
      <c r="I167" s="59">
        <v>42703</v>
      </c>
      <c r="J167" s="59">
        <v>43572</v>
      </c>
      <c r="K167" s="58">
        <v>1.8074939999999999</v>
      </c>
      <c r="L167" s="58">
        <v>0.11992</v>
      </c>
    </row>
    <row r="168" spans="1:12" hidden="1" x14ac:dyDescent="0.25">
      <c r="A168" s="58" t="s">
        <v>2298</v>
      </c>
      <c r="B168" s="58" t="s">
        <v>2299</v>
      </c>
      <c r="C168" s="58">
        <f>COUNTIF(NGA_ADM2_POP_2020!C:C,'Cross river Land'!B168)</f>
        <v>1</v>
      </c>
      <c r="D168" s="58" t="s">
        <v>2298</v>
      </c>
      <c r="E168" s="58" t="s">
        <v>1006</v>
      </c>
      <c r="F168" s="58" t="s">
        <v>1015</v>
      </c>
      <c r="G168" s="58" t="s">
        <v>1016</v>
      </c>
      <c r="H168" s="58" t="s">
        <v>1017</v>
      </c>
      <c r="I168" s="59">
        <v>42703</v>
      </c>
      <c r="J168" s="59">
        <v>43572</v>
      </c>
      <c r="K168" s="58">
        <v>2.306222</v>
      </c>
      <c r="L168" s="58">
        <v>0.19237199999999999</v>
      </c>
    </row>
    <row r="169" spans="1:12" hidden="1" x14ac:dyDescent="0.25">
      <c r="A169" s="58" t="s">
        <v>2594</v>
      </c>
      <c r="B169" s="58" t="s">
        <v>2595</v>
      </c>
      <c r="C169" s="58">
        <f>COUNTIF(NGA_ADM2_POP_2020!C:C,'Cross river Land'!B169)</f>
        <v>1</v>
      </c>
      <c r="D169" s="58" t="s">
        <v>2594</v>
      </c>
      <c r="E169" s="58" t="s">
        <v>1006</v>
      </c>
      <c r="F169" s="58" t="s">
        <v>1256</v>
      </c>
      <c r="G169" s="58" t="s">
        <v>1257</v>
      </c>
      <c r="H169" s="58" t="s">
        <v>1017</v>
      </c>
      <c r="I169" s="59">
        <v>42703</v>
      </c>
      <c r="J169" s="59">
        <v>43572</v>
      </c>
      <c r="K169" s="58">
        <v>1.5086310000000001</v>
      </c>
      <c r="L169" s="58">
        <v>0.101077</v>
      </c>
    </row>
    <row r="170" spans="1:12" x14ac:dyDescent="0.25">
      <c r="A170" s="58" t="s">
        <v>1039</v>
      </c>
      <c r="B170" s="58" t="s">
        <v>1040</v>
      </c>
      <c r="C170" s="58">
        <f>COUNTIF(NGA_ADM2_POP_2020!C:C,'Cross river Land'!B170)</f>
        <v>1</v>
      </c>
      <c r="D170" s="58" t="s">
        <v>1039</v>
      </c>
      <c r="E170" s="58" t="s">
        <v>1006</v>
      </c>
      <c r="F170" s="58" t="s">
        <v>1041</v>
      </c>
      <c r="G170" s="58" t="s">
        <v>1042</v>
      </c>
      <c r="H170" s="58" t="s">
        <v>1043</v>
      </c>
      <c r="I170" s="59">
        <v>42703</v>
      </c>
      <c r="J170" s="59">
        <v>43572</v>
      </c>
      <c r="K170" s="58">
        <v>0.87758599999999998</v>
      </c>
      <c r="L170" s="58">
        <v>2.1878999999999999E-2</v>
      </c>
    </row>
    <row r="171" spans="1:12" x14ac:dyDescent="0.25">
      <c r="A171" s="58" t="s">
        <v>1133</v>
      </c>
      <c r="B171" s="58" t="s">
        <v>1134</v>
      </c>
      <c r="C171" s="58">
        <f>COUNTIF(NGA_ADM2_POP_2020!C:C,'Cross river Land'!B171)</f>
        <v>1</v>
      </c>
      <c r="D171" s="58" t="s">
        <v>1133</v>
      </c>
      <c r="E171" s="58" t="s">
        <v>1006</v>
      </c>
      <c r="F171" s="58" t="s">
        <v>1135</v>
      </c>
      <c r="G171" s="58" t="s">
        <v>1136</v>
      </c>
      <c r="H171" s="58" t="s">
        <v>1043</v>
      </c>
      <c r="I171" s="59">
        <v>42703</v>
      </c>
      <c r="J171" s="59">
        <v>43572</v>
      </c>
      <c r="K171" s="58">
        <v>2.7175310000000001</v>
      </c>
      <c r="L171" s="58">
        <v>0.41029900000000002</v>
      </c>
    </row>
    <row r="172" spans="1:12" x14ac:dyDescent="0.25">
      <c r="A172" s="58" t="s">
        <v>1160</v>
      </c>
      <c r="B172" s="58" t="s">
        <v>1161</v>
      </c>
      <c r="C172" s="58">
        <f>COUNTIF(NGA_ADM2_POP_2020!C:C,'Cross river Land'!B172)</f>
        <v>1</v>
      </c>
      <c r="D172" s="58" t="s">
        <v>1160</v>
      </c>
      <c r="E172" s="58" t="s">
        <v>1006</v>
      </c>
      <c r="F172" s="58" t="s">
        <v>1135</v>
      </c>
      <c r="G172" s="58" t="s">
        <v>1136</v>
      </c>
      <c r="H172" s="58" t="s">
        <v>1043</v>
      </c>
      <c r="I172" s="59">
        <v>42703</v>
      </c>
      <c r="J172" s="59">
        <v>43572</v>
      </c>
      <c r="K172" s="58">
        <v>2.0762399999999999</v>
      </c>
      <c r="L172" s="58">
        <v>6.4689999999999998E-2</v>
      </c>
    </row>
    <row r="173" spans="1:12" x14ac:dyDescent="0.25">
      <c r="A173" s="58" t="s">
        <v>1306</v>
      </c>
      <c r="B173" s="58" t="s">
        <v>1307</v>
      </c>
      <c r="C173" s="58">
        <f>COUNTIF(NGA_ADM2_POP_2020!C:C,'Cross river Land'!B173)</f>
        <v>0</v>
      </c>
      <c r="D173" s="58" t="s">
        <v>1306</v>
      </c>
      <c r="E173" s="58" t="s">
        <v>1006</v>
      </c>
      <c r="F173" s="58" t="s">
        <v>1135</v>
      </c>
      <c r="G173" s="58" t="s">
        <v>1136</v>
      </c>
      <c r="H173" s="58" t="s">
        <v>1043</v>
      </c>
      <c r="I173" s="59">
        <v>42703</v>
      </c>
      <c r="J173" s="59">
        <v>43572</v>
      </c>
      <c r="K173" s="58">
        <v>0.105568</v>
      </c>
      <c r="L173" s="58">
        <v>3.4200000000000002E-4</v>
      </c>
    </row>
    <row r="174" spans="1:12" x14ac:dyDescent="0.25">
      <c r="A174" s="58" t="s">
        <v>1354</v>
      </c>
      <c r="B174" s="58" t="s">
        <v>1355</v>
      </c>
      <c r="C174" s="58">
        <f>COUNTIF(NGA_ADM2_POP_2020!C:C,'Cross river Land'!B174)</f>
        <v>1</v>
      </c>
      <c r="D174" s="58" t="s">
        <v>1354</v>
      </c>
      <c r="E174" s="58" t="s">
        <v>1006</v>
      </c>
      <c r="F174" s="58" t="s">
        <v>1356</v>
      </c>
      <c r="G174" s="58" t="s">
        <v>1357</v>
      </c>
      <c r="H174" s="58" t="s">
        <v>1043</v>
      </c>
      <c r="I174" s="59">
        <v>42703</v>
      </c>
      <c r="J174" s="59">
        <v>43572</v>
      </c>
      <c r="K174" s="58">
        <v>0.68950100000000003</v>
      </c>
      <c r="L174" s="58">
        <v>2.5746000000000002E-2</v>
      </c>
    </row>
    <row r="175" spans="1:12" x14ac:dyDescent="0.25">
      <c r="A175" s="58" t="s">
        <v>1360</v>
      </c>
      <c r="B175" s="58" t="s">
        <v>1361</v>
      </c>
      <c r="C175" s="58">
        <f>COUNTIF(NGA_ADM2_POP_2020!C:C,'Cross river Land'!B175)</f>
        <v>1</v>
      </c>
      <c r="D175" s="58" t="s">
        <v>1360</v>
      </c>
      <c r="E175" s="58" t="s">
        <v>1006</v>
      </c>
      <c r="F175" s="58" t="s">
        <v>1356</v>
      </c>
      <c r="G175" s="58" t="s">
        <v>1357</v>
      </c>
      <c r="H175" s="58" t="s">
        <v>1043</v>
      </c>
      <c r="I175" s="59">
        <v>42703</v>
      </c>
      <c r="J175" s="59">
        <v>43572</v>
      </c>
      <c r="K175" s="58">
        <v>1.513679</v>
      </c>
      <c r="L175" s="58">
        <v>0.105499</v>
      </c>
    </row>
    <row r="176" spans="1:12" x14ac:dyDescent="0.25">
      <c r="A176" s="58" t="s">
        <v>1400</v>
      </c>
      <c r="B176" s="58" t="s">
        <v>1401</v>
      </c>
      <c r="C176" s="58">
        <f>COUNTIF(NGA_ADM2_POP_2020!C:C,'Cross river Land'!B176)</f>
        <v>1</v>
      </c>
      <c r="D176" s="58" t="s">
        <v>1400</v>
      </c>
      <c r="E176" s="58" t="s">
        <v>1006</v>
      </c>
      <c r="F176" s="58" t="s">
        <v>1041</v>
      </c>
      <c r="G176" s="58" t="s">
        <v>1042</v>
      </c>
      <c r="H176" s="58" t="s">
        <v>1043</v>
      </c>
      <c r="I176" s="59">
        <v>42703</v>
      </c>
      <c r="J176" s="59">
        <v>43572</v>
      </c>
      <c r="K176" s="58">
        <v>2.143008</v>
      </c>
      <c r="L176" s="58">
        <v>0.23580899999999999</v>
      </c>
    </row>
    <row r="177" spans="1:12" x14ac:dyDescent="0.25">
      <c r="A177" s="58" t="s">
        <v>1455</v>
      </c>
      <c r="B177" s="58" t="s">
        <v>1456</v>
      </c>
      <c r="C177" s="58">
        <f>COUNTIF(NGA_ADM2_POP_2020!C:C,'Cross river Land'!B177)</f>
        <v>1</v>
      </c>
      <c r="D177" s="58" t="s">
        <v>1455</v>
      </c>
      <c r="E177" s="58" t="s">
        <v>1006</v>
      </c>
      <c r="F177" s="58" t="s">
        <v>1135</v>
      </c>
      <c r="G177" s="58" t="s">
        <v>1136</v>
      </c>
      <c r="H177" s="58" t="s">
        <v>1043</v>
      </c>
      <c r="I177" s="59">
        <v>42703</v>
      </c>
      <c r="J177" s="59">
        <v>43572</v>
      </c>
      <c r="K177" s="58">
        <v>0.81658600000000003</v>
      </c>
      <c r="L177" s="58">
        <v>1.5377E-2</v>
      </c>
    </row>
    <row r="178" spans="1:12" x14ac:dyDescent="0.25">
      <c r="A178" s="58" t="s">
        <v>1453</v>
      </c>
      <c r="B178" s="58" t="s">
        <v>1454</v>
      </c>
      <c r="C178" s="58">
        <f>COUNTIF(NGA_ADM2_POP_2020!C:C,'Cross river Land'!B178)</f>
        <v>1</v>
      </c>
      <c r="D178" s="58" t="s">
        <v>1453</v>
      </c>
      <c r="E178" s="58" t="s">
        <v>1006</v>
      </c>
      <c r="F178" s="58" t="s">
        <v>1135</v>
      </c>
      <c r="G178" s="58" t="s">
        <v>1136</v>
      </c>
      <c r="H178" s="58" t="s">
        <v>1043</v>
      </c>
      <c r="I178" s="59">
        <v>42703</v>
      </c>
      <c r="J178" s="59">
        <v>43572</v>
      </c>
      <c r="K178" s="58">
        <v>0.51615100000000003</v>
      </c>
      <c r="L178" s="58">
        <v>1.1214999999999999E-2</v>
      </c>
    </row>
    <row r="179" spans="1:12" x14ac:dyDescent="0.25">
      <c r="A179" s="58" t="s">
        <v>1641</v>
      </c>
      <c r="B179" s="58" t="s">
        <v>1642</v>
      </c>
      <c r="C179" s="58">
        <f>COUNTIF(NGA_ADM2_POP_2020!C:C,'Cross river Land'!B179)</f>
        <v>1</v>
      </c>
      <c r="D179" s="58" t="s">
        <v>1641</v>
      </c>
      <c r="E179" s="58" t="s">
        <v>1006</v>
      </c>
      <c r="F179" s="58" t="s">
        <v>1041</v>
      </c>
      <c r="G179" s="58" t="s">
        <v>1042</v>
      </c>
      <c r="H179" s="58" t="s">
        <v>1043</v>
      </c>
      <c r="I179" s="59">
        <v>42703</v>
      </c>
      <c r="J179" s="59">
        <v>43572</v>
      </c>
      <c r="K179" s="58">
        <v>1.2177500000000001</v>
      </c>
      <c r="L179" s="58">
        <v>6.6349000000000005E-2</v>
      </c>
    </row>
    <row r="180" spans="1:12" x14ac:dyDescent="0.25">
      <c r="A180" s="58" t="s">
        <v>1896</v>
      </c>
      <c r="B180" s="58" t="s">
        <v>1897</v>
      </c>
      <c r="C180" s="58">
        <f>COUNTIF(NGA_ADM2_POP_2020!C:C,'Cross river Land'!B180)</f>
        <v>1</v>
      </c>
      <c r="D180" s="58" t="s">
        <v>1896</v>
      </c>
      <c r="E180" s="58" t="s">
        <v>1006</v>
      </c>
      <c r="F180" s="58" t="s">
        <v>1041</v>
      </c>
      <c r="G180" s="58" t="s">
        <v>1042</v>
      </c>
      <c r="H180" s="58" t="s">
        <v>1043</v>
      </c>
      <c r="I180" s="59">
        <v>42703</v>
      </c>
      <c r="J180" s="59">
        <v>43572</v>
      </c>
      <c r="K180" s="58">
        <v>2.0925609999999999</v>
      </c>
      <c r="L180" s="58">
        <v>0.160745</v>
      </c>
    </row>
    <row r="181" spans="1:12" x14ac:dyDescent="0.25">
      <c r="A181" s="58" t="s">
        <v>2336</v>
      </c>
      <c r="B181" s="58" t="s">
        <v>2337</v>
      </c>
      <c r="C181" s="58">
        <f>COUNTIF(NGA_ADM2_POP_2020!C:C,'Cross river Land'!B181)</f>
        <v>1</v>
      </c>
      <c r="D181" s="58" t="s">
        <v>2336</v>
      </c>
      <c r="E181" s="58" t="s">
        <v>1006</v>
      </c>
      <c r="F181" s="58" t="s">
        <v>1356</v>
      </c>
      <c r="G181" s="58" t="s">
        <v>1357</v>
      </c>
      <c r="H181" s="58" t="s">
        <v>1043</v>
      </c>
      <c r="I181" s="59">
        <v>42703</v>
      </c>
      <c r="J181" s="59">
        <v>43572</v>
      </c>
      <c r="K181" s="58">
        <v>1.42014</v>
      </c>
      <c r="L181" s="58">
        <v>7.6730000000000007E-2</v>
      </c>
    </row>
    <row r="182" spans="1:12" x14ac:dyDescent="0.25">
      <c r="A182" s="58" t="s">
        <v>2351</v>
      </c>
      <c r="B182" s="58" t="s">
        <v>2352</v>
      </c>
      <c r="C182" s="58">
        <f>COUNTIF(NGA_ADM2_POP_2020!C:C,'Cross river Land'!B182)</f>
        <v>1</v>
      </c>
      <c r="D182" s="58" t="s">
        <v>2351</v>
      </c>
      <c r="E182" s="58" t="s">
        <v>1006</v>
      </c>
      <c r="F182" s="58" t="s">
        <v>1041</v>
      </c>
      <c r="G182" s="58" t="s">
        <v>1042</v>
      </c>
      <c r="H182" s="58" t="s">
        <v>1043</v>
      </c>
      <c r="I182" s="59">
        <v>42703</v>
      </c>
      <c r="J182" s="59">
        <v>43572</v>
      </c>
      <c r="K182" s="58">
        <v>1.7942929999999999</v>
      </c>
      <c r="L182" s="58">
        <v>9.3491000000000005E-2</v>
      </c>
    </row>
    <row r="183" spans="1:12" x14ac:dyDescent="0.25">
      <c r="A183" s="58" t="s">
        <v>2353</v>
      </c>
      <c r="B183" s="58" t="s">
        <v>2354</v>
      </c>
      <c r="C183" s="58">
        <f>COUNTIF(NGA_ADM2_POP_2020!C:C,'Cross river Land'!B183)</f>
        <v>1</v>
      </c>
      <c r="D183" s="58" t="s">
        <v>2353</v>
      </c>
      <c r="E183" s="58" t="s">
        <v>1006</v>
      </c>
      <c r="F183" s="58" t="s">
        <v>1356</v>
      </c>
      <c r="G183" s="58" t="s">
        <v>1357</v>
      </c>
      <c r="H183" s="58" t="s">
        <v>1043</v>
      </c>
      <c r="I183" s="59">
        <v>42703</v>
      </c>
      <c r="J183" s="59">
        <v>43572</v>
      </c>
      <c r="K183" s="58">
        <v>0.88502899999999995</v>
      </c>
      <c r="L183" s="58">
        <v>3.8245000000000001E-2</v>
      </c>
    </row>
    <row r="184" spans="1:12" x14ac:dyDescent="0.25">
      <c r="A184" s="58" t="s">
        <v>2363</v>
      </c>
      <c r="B184" s="58" t="s">
        <v>2364</v>
      </c>
      <c r="C184" s="58">
        <f>COUNTIF(NGA_ADM2_POP_2020!C:C,'Cross river Land'!B184)</f>
        <v>1</v>
      </c>
      <c r="D184" s="58" t="s">
        <v>2363</v>
      </c>
      <c r="E184" s="58" t="s">
        <v>1006</v>
      </c>
      <c r="F184" s="58" t="s">
        <v>1135</v>
      </c>
      <c r="G184" s="58" t="s">
        <v>1136</v>
      </c>
      <c r="H184" s="58" t="s">
        <v>1043</v>
      </c>
      <c r="I184" s="59">
        <v>42703</v>
      </c>
      <c r="J184" s="59">
        <v>43572</v>
      </c>
      <c r="K184" s="58">
        <v>2.3745090000000002</v>
      </c>
      <c r="L184" s="58">
        <v>0.110488</v>
      </c>
    </row>
    <row r="185" spans="1:12" x14ac:dyDescent="0.25">
      <c r="A185" s="58" t="s">
        <v>2383</v>
      </c>
      <c r="B185" s="58" t="s">
        <v>2384</v>
      </c>
      <c r="C185" s="58">
        <f>COUNTIF(NGA_ADM2_POP_2020!C:C,'Cross river Land'!B185)</f>
        <v>1</v>
      </c>
      <c r="D185" s="58" t="s">
        <v>2383</v>
      </c>
      <c r="E185" s="58" t="s">
        <v>1006</v>
      </c>
      <c r="F185" s="58" t="s">
        <v>1356</v>
      </c>
      <c r="G185" s="58" t="s">
        <v>1357</v>
      </c>
      <c r="H185" s="58" t="s">
        <v>1043</v>
      </c>
      <c r="I185" s="59">
        <v>42703</v>
      </c>
      <c r="J185" s="59">
        <v>43572</v>
      </c>
      <c r="K185" s="58">
        <v>1.657667</v>
      </c>
      <c r="L185" s="58">
        <v>7.4622999999999995E-2</v>
      </c>
    </row>
    <row r="186" spans="1:12" x14ac:dyDescent="0.25">
      <c r="A186" s="58" t="s">
        <v>2757</v>
      </c>
      <c r="B186" s="58" t="s">
        <v>2758</v>
      </c>
      <c r="C186" s="58">
        <f>COUNTIF(NGA_ADM2_POP_2020!C:C,'Cross river Land'!B186)</f>
        <v>1</v>
      </c>
      <c r="D186" s="58" t="s">
        <v>2757</v>
      </c>
      <c r="E186" s="58" t="s">
        <v>1006</v>
      </c>
      <c r="F186" s="58" t="s">
        <v>1041</v>
      </c>
      <c r="G186" s="58" t="s">
        <v>1042</v>
      </c>
      <c r="H186" s="58" t="s">
        <v>1043</v>
      </c>
      <c r="I186" s="59">
        <v>42703</v>
      </c>
      <c r="J186" s="59">
        <v>43572</v>
      </c>
      <c r="K186" s="58">
        <v>0.9738</v>
      </c>
      <c r="L186" s="58">
        <v>5.3810999999999998E-2</v>
      </c>
    </row>
    <row r="187" spans="1:12" x14ac:dyDescent="0.25">
      <c r="A187" s="58" t="s">
        <v>2759</v>
      </c>
      <c r="B187" s="58" t="s">
        <v>2760</v>
      </c>
      <c r="C187" s="58">
        <f>COUNTIF(NGA_ADM2_POP_2020!C:C,'Cross river Land'!B187)</f>
        <v>1</v>
      </c>
      <c r="D187" s="58" t="s">
        <v>2759</v>
      </c>
      <c r="E187" s="58" t="s">
        <v>1006</v>
      </c>
      <c r="F187" s="58" t="s">
        <v>1356</v>
      </c>
      <c r="G187" s="58" t="s">
        <v>1357</v>
      </c>
      <c r="H187" s="58" t="s">
        <v>1043</v>
      </c>
      <c r="I187" s="59">
        <v>42703</v>
      </c>
      <c r="J187" s="59">
        <v>43572</v>
      </c>
      <c r="K187" s="58">
        <v>2.3732000000000002</v>
      </c>
      <c r="L187" s="58">
        <v>0.14587900000000001</v>
      </c>
    </row>
    <row r="188" spans="1:12" hidden="1" x14ac:dyDescent="0.25">
      <c r="A188" s="58" t="s">
        <v>1210</v>
      </c>
      <c r="B188" s="58" t="s">
        <v>1211</v>
      </c>
      <c r="C188" s="58">
        <f>COUNTIF(NGA_ADM2_POP_2020!C:C,'Cross river Land'!B188)</f>
        <v>1</v>
      </c>
      <c r="D188" s="58" t="s">
        <v>1210</v>
      </c>
      <c r="E188" s="58" t="s">
        <v>1006</v>
      </c>
      <c r="F188" s="58" t="s">
        <v>1212</v>
      </c>
      <c r="G188" s="58" t="s">
        <v>1213</v>
      </c>
      <c r="H188" s="58" t="s">
        <v>1214</v>
      </c>
      <c r="I188" s="59">
        <v>42703</v>
      </c>
      <c r="J188" s="59">
        <v>43572</v>
      </c>
      <c r="K188" s="58">
        <v>0.837233</v>
      </c>
      <c r="L188" s="58">
        <v>3.3057999999999997E-2</v>
      </c>
    </row>
    <row r="189" spans="1:12" hidden="1" x14ac:dyDescent="0.25">
      <c r="A189" s="58" t="s">
        <v>1215</v>
      </c>
      <c r="B189" s="58" t="s">
        <v>1216</v>
      </c>
      <c r="C189" s="58">
        <f>COUNTIF(NGA_ADM2_POP_2020!C:C,'Cross river Land'!B189)</f>
        <v>1</v>
      </c>
      <c r="D189" s="58" t="s">
        <v>1215</v>
      </c>
      <c r="E189" s="58" t="s">
        <v>1006</v>
      </c>
      <c r="F189" s="58" t="s">
        <v>1212</v>
      </c>
      <c r="G189" s="58" t="s">
        <v>1213</v>
      </c>
      <c r="H189" s="58" t="s">
        <v>1214</v>
      </c>
      <c r="I189" s="59">
        <v>42703</v>
      </c>
      <c r="J189" s="59">
        <v>43572</v>
      </c>
      <c r="K189" s="58">
        <v>1.215233</v>
      </c>
      <c r="L189" s="58">
        <v>7.1114999999999998E-2</v>
      </c>
    </row>
    <row r="190" spans="1:12" hidden="1" x14ac:dyDescent="0.25">
      <c r="A190" s="58" t="s">
        <v>1410</v>
      </c>
      <c r="B190" s="58" t="s">
        <v>1411</v>
      </c>
      <c r="C190" s="58">
        <f>COUNTIF(NGA_ADM2_POP_2020!C:C,'Cross river Land'!B190)</f>
        <v>1</v>
      </c>
      <c r="D190" s="58" t="s">
        <v>1410</v>
      </c>
      <c r="E190" s="58" t="s">
        <v>1006</v>
      </c>
      <c r="F190" s="58" t="s">
        <v>1412</v>
      </c>
      <c r="G190" s="58" t="s">
        <v>1413</v>
      </c>
      <c r="H190" s="58" t="s">
        <v>1214</v>
      </c>
      <c r="I190" s="59">
        <v>42703</v>
      </c>
      <c r="J190" s="59">
        <v>43572</v>
      </c>
      <c r="K190" s="58">
        <v>1.0045900000000001</v>
      </c>
      <c r="L190" s="58">
        <v>1.0499E-2</v>
      </c>
    </row>
    <row r="191" spans="1:12" hidden="1" x14ac:dyDescent="0.25">
      <c r="A191" s="58" t="s">
        <v>1449</v>
      </c>
      <c r="B191" s="58" t="s">
        <v>1450</v>
      </c>
      <c r="C191" s="58">
        <f>COUNTIF(NGA_ADM2_POP_2020!C:C,'Cross river Land'!B191)</f>
        <v>1</v>
      </c>
      <c r="D191" s="58" t="s">
        <v>1449</v>
      </c>
      <c r="E191" s="58" t="s">
        <v>1006</v>
      </c>
      <c r="F191" s="58" t="s">
        <v>1412</v>
      </c>
      <c r="G191" s="58" t="s">
        <v>1413</v>
      </c>
      <c r="H191" s="58" t="s">
        <v>1214</v>
      </c>
      <c r="I191" s="59">
        <v>42703</v>
      </c>
      <c r="J191" s="59">
        <v>43572</v>
      </c>
      <c r="K191" s="58">
        <v>2.6162230000000002</v>
      </c>
      <c r="L191" s="58">
        <v>0.15772700000000001</v>
      </c>
    </row>
    <row r="192" spans="1:12" hidden="1" x14ac:dyDescent="0.25">
      <c r="A192" s="58" t="s">
        <v>1621</v>
      </c>
      <c r="B192" s="58" t="s">
        <v>1622</v>
      </c>
      <c r="C192" s="58">
        <f>COUNTIF(NGA_ADM2_POP_2020!C:C,'Cross river Land'!B192)</f>
        <v>1</v>
      </c>
      <c r="D192" s="58" t="s">
        <v>1621</v>
      </c>
      <c r="E192" s="58" t="s">
        <v>1006</v>
      </c>
      <c r="F192" s="58" t="s">
        <v>1623</v>
      </c>
      <c r="G192" s="58" t="s">
        <v>1624</v>
      </c>
      <c r="H192" s="58" t="s">
        <v>1214</v>
      </c>
      <c r="I192" s="59">
        <v>42703</v>
      </c>
      <c r="J192" s="59">
        <v>43572</v>
      </c>
      <c r="K192" s="58">
        <v>1.0138510000000001</v>
      </c>
      <c r="L192" s="58">
        <v>3.1004E-2</v>
      </c>
    </row>
    <row r="193" spans="1:12" hidden="1" x14ac:dyDescent="0.25">
      <c r="A193" s="58" t="s">
        <v>1625</v>
      </c>
      <c r="B193" s="58" t="s">
        <v>1626</v>
      </c>
      <c r="C193" s="58">
        <f>COUNTIF(NGA_ADM2_POP_2020!C:C,'Cross river Land'!B193)</f>
        <v>1</v>
      </c>
      <c r="D193" s="58" t="s">
        <v>1625</v>
      </c>
      <c r="E193" s="58" t="s">
        <v>1006</v>
      </c>
      <c r="F193" s="58" t="s">
        <v>1623</v>
      </c>
      <c r="G193" s="58" t="s">
        <v>1624</v>
      </c>
      <c r="H193" s="58" t="s">
        <v>1214</v>
      </c>
      <c r="I193" s="59">
        <v>42703</v>
      </c>
      <c r="J193" s="59">
        <v>43572</v>
      </c>
      <c r="K193" s="58">
        <v>1.119302</v>
      </c>
      <c r="L193" s="58">
        <v>4.3862999999999999E-2</v>
      </c>
    </row>
    <row r="194" spans="1:12" hidden="1" x14ac:dyDescent="0.25">
      <c r="A194" s="58" t="s">
        <v>1878</v>
      </c>
      <c r="B194" s="58" t="s">
        <v>1879</v>
      </c>
      <c r="C194" s="58">
        <f>COUNTIF(NGA_ADM2_POP_2020!C:C,'Cross river Land'!B194)</f>
        <v>1</v>
      </c>
      <c r="D194" s="58" t="s">
        <v>1878</v>
      </c>
      <c r="E194" s="58" t="s">
        <v>1006</v>
      </c>
      <c r="F194" s="58" t="s">
        <v>1212</v>
      </c>
      <c r="G194" s="58" t="s">
        <v>1213</v>
      </c>
      <c r="H194" s="58" t="s">
        <v>1214</v>
      </c>
      <c r="I194" s="59">
        <v>42703</v>
      </c>
      <c r="J194" s="59">
        <v>43572</v>
      </c>
      <c r="K194" s="58">
        <v>0.98467700000000002</v>
      </c>
      <c r="L194" s="58">
        <v>3.8216E-2</v>
      </c>
    </row>
    <row r="195" spans="1:12" hidden="1" x14ac:dyDescent="0.25">
      <c r="A195" s="58" t="s">
        <v>1880</v>
      </c>
      <c r="B195" s="58" t="s">
        <v>1881</v>
      </c>
      <c r="C195" s="58">
        <f>COUNTIF(NGA_ADM2_POP_2020!C:C,'Cross river Land'!B195)</f>
        <v>1</v>
      </c>
      <c r="D195" s="58" t="s">
        <v>1880</v>
      </c>
      <c r="E195" s="58" t="s">
        <v>1006</v>
      </c>
      <c r="F195" s="58" t="s">
        <v>1212</v>
      </c>
      <c r="G195" s="58" t="s">
        <v>1213</v>
      </c>
      <c r="H195" s="58" t="s">
        <v>1214</v>
      </c>
      <c r="I195" s="59">
        <v>42703</v>
      </c>
      <c r="J195" s="59">
        <v>43572</v>
      </c>
      <c r="K195" s="58">
        <v>1.32192</v>
      </c>
      <c r="L195" s="58">
        <v>3.5589000000000003E-2</v>
      </c>
    </row>
    <row r="196" spans="1:12" hidden="1" x14ac:dyDescent="0.25">
      <c r="A196" s="58" t="s">
        <v>1977</v>
      </c>
      <c r="B196" s="58" t="s">
        <v>1978</v>
      </c>
      <c r="C196" s="58">
        <f>COUNTIF(NGA_ADM2_POP_2020!C:C,'Cross river Land'!B196)</f>
        <v>1</v>
      </c>
      <c r="D196" s="58" t="s">
        <v>1977</v>
      </c>
      <c r="E196" s="58" t="s">
        <v>1006</v>
      </c>
      <c r="F196" s="58" t="s">
        <v>1412</v>
      </c>
      <c r="G196" s="58" t="s">
        <v>1413</v>
      </c>
      <c r="H196" s="58" t="s">
        <v>1214</v>
      </c>
      <c r="I196" s="59">
        <v>42703</v>
      </c>
      <c r="J196" s="59">
        <v>43572</v>
      </c>
      <c r="K196" s="58">
        <v>1.5128349999999999</v>
      </c>
      <c r="L196" s="58">
        <v>3.9343000000000003E-2</v>
      </c>
    </row>
    <row r="197" spans="1:12" hidden="1" x14ac:dyDescent="0.25">
      <c r="A197" s="58" t="s">
        <v>1979</v>
      </c>
      <c r="B197" s="58" t="s">
        <v>1980</v>
      </c>
      <c r="C197" s="58">
        <f>COUNTIF(NGA_ADM2_POP_2020!C:C,'Cross river Land'!B197)</f>
        <v>1</v>
      </c>
      <c r="D197" s="58" t="s">
        <v>1979</v>
      </c>
      <c r="E197" s="58" t="s">
        <v>1006</v>
      </c>
      <c r="F197" s="58" t="s">
        <v>1412</v>
      </c>
      <c r="G197" s="58" t="s">
        <v>1413</v>
      </c>
      <c r="H197" s="58" t="s">
        <v>1214</v>
      </c>
      <c r="I197" s="59">
        <v>42703</v>
      </c>
      <c r="J197" s="59">
        <v>43572</v>
      </c>
      <c r="K197" s="58">
        <v>1.2115309999999999</v>
      </c>
      <c r="L197" s="58">
        <v>5.6276E-2</v>
      </c>
    </row>
    <row r="198" spans="1:12" hidden="1" x14ac:dyDescent="0.25">
      <c r="A198" s="58" t="s">
        <v>2290</v>
      </c>
      <c r="B198" s="58" t="s">
        <v>2291</v>
      </c>
      <c r="C198" s="58">
        <f>COUNTIF(NGA_ADM2_POP_2020!C:C,'Cross river Land'!B198)</f>
        <v>1</v>
      </c>
      <c r="D198" s="58" t="s">
        <v>2290</v>
      </c>
      <c r="E198" s="58" t="s">
        <v>1006</v>
      </c>
      <c r="F198" s="58" t="s">
        <v>1212</v>
      </c>
      <c r="G198" s="58" t="s">
        <v>1213</v>
      </c>
      <c r="H198" s="58" t="s">
        <v>1214</v>
      </c>
      <c r="I198" s="59">
        <v>42703</v>
      </c>
      <c r="J198" s="59">
        <v>43572</v>
      </c>
      <c r="K198" s="58">
        <v>2.300405</v>
      </c>
      <c r="L198" s="58">
        <v>0.13136400000000001</v>
      </c>
    </row>
    <row r="199" spans="1:12" hidden="1" x14ac:dyDescent="0.25">
      <c r="A199" s="58" t="s">
        <v>2292</v>
      </c>
      <c r="B199" s="58" t="s">
        <v>2293</v>
      </c>
      <c r="C199" s="58">
        <f>COUNTIF(NGA_ADM2_POP_2020!C:C,'Cross river Land'!B199)</f>
        <v>1</v>
      </c>
      <c r="D199" s="58" t="s">
        <v>2292</v>
      </c>
      <c r="E199" s="58" t="s">
        <v>1006</v>
      </c>
      <c r="F199" s="58" t="s">
        <v>1212</v>
      </c>
      <c r="G199" s="58" t="s">
        <v>1213</v>
      </c>
      <c r="H199" s="58" t="s">
        <v>1214</v>
      </c>
      <c r="I199" s="59">
        <v>42703</v>
      </c>
      <c r="J199" s="59">
        <v>43572</v>
      </c>
      <c r="K199" s="58">
        <v>1.581812</v>
      </c>
      <c r="L199" s="58">
        <v>6.7110000000000003E-2</v>
      </c>
    </row>
    <row r="200" spans="1:12" hidden="1" x14ac:dyDescent="0.25">
      <c r="A200" s="58" t="s">
        <v>2421</v>
      </c>
      <c r="B200" s="58" t="s">
        <v>2422</v>
      </c>
      <c r="C200" s="58">
        <f>COUNTIF(NGA_ADM2_POP_2020!C:C,'Cross river Land'!B200)</f>
        <v>1</v>
      </c>
      <c r="D200" s="58" t="s">
        <v>2421</v>
      </c>
      <c r="E200" s="58" t="s">
        <v>1006</v>
      </c>
      <c r="F200" s="58" t="s">
        <v>1623</v>
      </c>
      <c r="G200" s="58" t="s">
        <v>1624</v>
      </c>
      <c r="H200" s="58" t="s">
        <v>1214</v>
      </c>
      <c r="I200" s="59">
        <v>42703</v>
      </c>
      <c r="J200" s="59">
        <v>43572</v>
      </c>
      <c r="K200" s="58">
        <v>1.1747909999999999</v>
      </c>
      <c r="L200" s="58">
        <v>3.9208E-2</v>
      </c>
    </row>
    <row r="201" spans="1:12" hidden="1" x14ac:dyDescent="0.25">
      <c r="A201" s="58" t="s">
        <v>2487</v>
      </c>
      <c r="B201" s="58" t="s">
        <v>2488</v>
      </c>
      <c r="C201" s="58">
        <f>COUNTIF(NGA_ADM2_POP_2020!C:C,'Cross river Land'!B201)</f>
        <v>1</v>
      </c>
      <c r="D201" s="58" t="s">
        <v>2487</v>
      </c>
      <c r="E201" s="58" t="s">
        <v>1006</v>
      </c>
      <c r="F201" s="58" t="s">
        <v>1212</v>
      </c>
      <c r="G201" s="58" t="s">
        <v>1213</v>
      </c>
      <c r="H201" s="58" t="s">
        <v>1214</v>
      </c>
      <c r="I201" s="59">
        <v>42703</v>
      </c>
      <c r="J201" s="59">
        <v>43572</v>
      </c>
      <c r="K201" s="58">
        <v>1.0299240000000001</v>
      </c>
      <c r="L201" s="58">
        <v>4.1695999999999997E-2</v>
      </c>
    </row>
    <row r="202" spans="1:12" hidden="1" x14ac:dyDescent="0.25">
      <c r="A202" s="58" t="s">
        <v>2489</v>
      </c>
      <c r="B202" s="58" t="s">
        <v>2490</v>
      </c>
      <c r="C202" s="58">
        <f>COUNTIF(NGA_ADM2_POP_2020!C:C,'Cross river Land'!B202)</f>
        <v>1</v>
      </c>
      <c r="D202" s="58" t="s">
        <v>2489</v>
      </c>
      <c r="E202" s="58" t="s">
        <v>1006</v>
      </c>
      <c r="F202" s="58" t="s">
        <v>1212</v>
      </c>
      <c r="G202" s="58" t="s">
        <v>1213</v>
      </c>
      <c r="H202" s="58" t="s">
        <v>1214</v>
      </c>
      <c r="I202" s="59">
        <v>42703</v>
      </c>
      <c r="J202" s="59">
        <v>43572</v>
      </c>
      <c r="K202" s="58">
        <v>0.90427000000000002</v>
      </c>
      <c r="L202" s="58">
        <v>2.1765E-2</v>
      </c>
    </row>
    <row r="203" spans="1:12" hidden="1" x14ac:dyDescent="0.25">
      <c r="A203" s="58" t="s">
        <v>2531</v>
      </c>
      <c r="B203" s="58" t="s">
        <v>2532</v>
      </c>
      <c r="C203" s="58">
        <f>COUNTIF(NGA_ADM2_POP_2020!C:C,'Cross river Land'!B203)</f>
        <v>1</v>
      </c>
      <c r="D203" s="58" t="s">
        <v>2531</v>
      </c>
      <c r="E203" s="58" t="s">
        <v>1006</v>
      </c>
      <c r="F203" s="58" t="s">
        <v>1412</v>
      </c>
      <c r="G203" s="58" t="s">
        <v>1413</v>
      </c>
      <c r="H203" s="58" t="s">
        <v>1214</v>
      </c>
      <c r="I203" s="59">
        <v>42703</v>
      </c>
      <c r="J203" s="59">
        <v>43572</v>
      </c>
      <c r="K203" s="58">
        <v>0.94675100000000001</v>
      </c>
      <c r="L203" s="58">
        <v>1.8438E-2</v>
      </c>
    </row>
    <row r="204" spans="1:12" hidden="1" x14ac:dyDescent="0.25">
      <c r="A204" s="58" t="s">
        <v>2584</v>
      </c>
      <c r="B204" s="58" t="s">
        <v>2585</v>
      </c>
      <c r="C204" s="58">
        <f>COUNTIF(NGA_ADM2_POP_2020!C:C,'Cross river Land'!B204)</f>
        <v>1</v>
      </c>
      <c r="D204" s="58" t="s">
        <v>2584</v>
      </c>
      <c r="E204" s="58" t="s">
        <v>1006</v>
      </c>
      <c r="F204" s="58" t="s">
        <v>1623</v>
      </c>
      <c r="G204" s="58" t="s">
        <v>1624</v>
      </c>
      <c r="H204" s="58" t="s">
        <v>1214</v>
      </c>
      <c r="I204" s="59">
        <v>42703</v>
      </c>
      <c r="J204" s="59">
        <v>43572</v>
      </c>
      <c r="K204" s="58">
        <v>0.94338599999999995</v>
      </c>
      <c r="L204" s="58">
        <v>3.5035999999999998E-2</v>
      </c>
    </row>
    <row r="205" spans="1:12" hidden="1" x14ac:dyDescent="0.25">
      <c r="A205" s="58" t="s">
        <v>2677</v>
      </c>
      <c r="B205" s="58" t="s">
        <v>2678</v>
      </c>
      <c r="C205" s="58">
        <f>COUNTIF(NGA_ADM2_POP_2020!C:C,'Cross river Land'!B205)</f>
        <v>1</v>
      </c>
      <c r="D205" s="58" t="s">
        <v>2677</v>
      </c>
      <c r="E205" s="58" t="s">
        <v>1006</v>
      </c>
      <c r="F205" s="58" t="s">
        <v>1623</v>
      </c>
      <c r="G205" s="58" t="s">
        <v>1624</v>
      </c>
      <c r="H205" s="58" t="s">
        <v>1214</v>
      </c>
      <c r="I205" s="59">
        <v>42703</v>
      </c>
      <c r="J205" s="59">
        <v>43572</v>
      </c>
      <c r="K205" s="58">
        <v>0.62583100000000003</v>
      </c>
      <c r="L205" s="58">
        <v>1.3531E-2</v>
      </c>
    </row>
    <row r="206" spans="1:12" hidden="1" x14ac:dyDescent="0.25">
      <c r="A206" s="58" t="s">
        <v>2681</v>
      </c>
      <c r="B206" s="58" t="s">
        <v>2682</v>
      </c>
      <c r="C206" s="58">
        <f>COUNTIF(NGA_ADM2_POP_2020!C:C,'Cross river Land'!B206)</f>
        <v>1</v>
      </c>
      <c r="D206" s="58" t="s">
        <v>2681</v>
      </c>
      <c r="E206" s="58" t="s">
        <v>1006</v>
      </c>
      <c r="F206" s="58" t="s">
        <v>1623</v>
      </c>
      <c r="G206" s="58" t="s">
        <v>1624</v>
      </c>
      <c r="H206" s="58" t="s">
        <v>1214</v>
      </c>
      <c r="I206" s="59">
        <v>42703</v>
      </c>
      <c r="J206" s="59">
        <v>43572</v>
      </c>
      <c r="K206" s="58">
        <v>2.0020699999999998</v>
      </c>
      <c r="L206" s="58">
        <v>6.7813999999999999E-2</v>
      </c>
    </row>
    <row r="207" spans="1:12" hidden="1" x14ac:dyDescent="0.25">
      <c r="A207" s="58" t="s">
        <v>2683</v>
      </c>
      <c r="B207" s="58" t="s">
        <v>2684</v>
      </c>
      <c r="C207" s="58">
        <f>COUNTIF(NGA_ADM2_POP_2020!C:C,'Cross river Land'!B207)</f>
        <v>1</v>
      </c>
      <c r="D207" s="58" t="s">
        <v>2683</v>
      </c>
      <c r="E207" s="58" t="s">
        <v>1006</v>
      </c>
      <c r="F207" s="58" t="s">
        <v>1623</v>
      </c>
      <c r="G207" s="58" t="s">
        <v>1624</v>
      </c>
      <c r="H207" s="58" t="s">
        <v>1214</v>
      </c>
      <c r="I207" s="59">
        <v>42703</v>
      </c>
      <c r="J207" s="59">
        <v>43572</v>
      </c>
      <c r="K207" s="58">
        <v>2.2015020000000001</v>
      </c>
      <c r="L207" s="58">
        <v>6.2819E-2</v>
      </c>
    </row>
    <row r="208" spans="1:12" hidden="1" x14ac:dyDescent="0.25">
      <c r="A208" s="58" t="s">
        <v>2697</v>
      </c>
      <c r="B208" s="58" t="s">
        <v>2698</v>
      </c>
      <c r="C208" s="58">
        <f>COUNTIF(NGA_ADM2_POP_2020!C:C,'Cross river Land'!B208)</f>
        <v>1</v>
      </c>
      <c r="D208" s="58" t="s">
        <v>2697</v>
      </c>
      <c r="E208" s="58" t="s">
        <v>1006</v>
      </c>
      <c r="F208" s="58" t="s">
        <v>1212</v>
      </c>
      <c r="G208" s="58" t="s">
        <v>1213</v>
      </c>
      <c r="H208" s="58" t="s">
        <v>1214</v>
      </c>
      <c r="I208" s="59">
        <v>42703</v>
      </c>
      <c r="J208" s="59">
        <v>43572</v>
      </c>
      <c r="K208" s="58">
        <v>0.80069599999999996</v>
      </c>
      <c r="L208" s="58">
        <v>3.3374000000000001E-2</v>
      </c>
    </row>
    <row r="209" spans="1:12" hidden="1" x14ac:dyDescent="0.25">
      <c r="A209" s="58" t="s">
        <v>2717</v>
      </c>
      <c r="B209" s="58" t="s">
        <v>2718</v>
      </c>
      <c r="C209" s="58">
        <f>COUNTIF(NGA_ADM2_POP_2020!C:C,'Cross river Land'!B209)</f>
        <v>1</v>
      </c>
      <c r="D209" s="58" t="s">
        <v>2717</v>
      </c>
      <c r="E209" s="58" t="s">
        <v>1006</v>
      </c>
      <c r="F209" s="58" t="s">
        <v>1623</v>
      </c>
      <c r="G209" s="58" t="s">
        <v>1624</v>
      </c>
      <c r="H209" s="58" t="s">
        <v>1214</v>
      </c>
      <c r="I209" s="59">
        <v>42703</v>
      </c>
      <c r="J209" s="59">
        <v>43572</v>
      </c>
      <c r="K209" s="58">
        <v>0.49860399999999999</v>
      </c>
      <c r="L209" s="58">
        <v>9.1769999999999994E-3</v>
      </c>
    </row>
    <row r="210" spans="1:12" hidden="1" x14ac:dyDescent="0.25">
      <c r="A210" s="58" t="s">
        <v>2733</v>
      </c>
      <c r="B210" s="58" t="s">
        <v>2734</v>
      </c>
      <c r="C210" s="58">
        <f>COUNTIF(NGA_ADM2_POP_2020!C:C,'Cross river Land'!B210)</f>
        <v>1</v>
      </c>
      <c r="D210" s="58" t="s">
        <v>2733</v>
      </c>
      <c r="E210" s="58" t="s">
        <v>1006</v>
      </c>
      <c r="F210" s="58" t="s">
        <v>1412</v>
      </c>
      <c r="G210" s="58" t="s">
        <v>1413</v>
      </c>
      <c r="H210" s="58" t="s">
        <v>1214</v>
      </c>
      <c r="I210" s="59">
        <v>42703</v>
      </c>
      <c r="J210" s="59">
        <v>43572</v>
      </c>
      <c r="K210" s="58">
        <v>2.3870040000000001</v>
      </c>
      <c r="L210" s="58">
        <v>0.14991099999999999</v>
      </c>
    </row>
    <row r="211" spans="1:12" hidden="1" x14ac:dyDescent="0.25">
      <c r="A211" s="58" t="s">
        <v>2735</v>
      </c>
      <c r="B211" s="58" t="s">
        <v>2736</v>
      </c>
      <c r="C211" s="58">
        <f>COUNTIF(NGA_ADM2_POP_2020!C:C,'Cross river Land'!B211)</f>
        <v>1</v>
      </c>
      <c r="D211" s="58" t="s">
        <v>2735</v>
      </c>
      <c r="E211" s="58" t="s">
        <v>1006</v>
      </c>
      <c r="F211" s="58" t="s">
        <v>1412</v>
      </c>
      <c r="G211" s="58" t="s">
        <v>1413</v>
      </c>
      <c r="H211" s="58" t="s">
        <v>1214</v>
      </c>
      <c r="I211" s="59">
        <v>42703</v>
      </c>
      <c r="J211" s="59">
        <v>43572</v>
      </c>
      <c r="K211" s="58">
        <v>1.40412</v>
      </c>
      <c r="L211" s="58">
        <v>4.7808999999999997E-2</v>
      </c>
    </row>
    <row r="212" spans="1:12" hidden="1" x14ac:dyDescent="0.25">
      <c r="A212" s="58" t="s">
        <v>2737</v>
      </c>
      <c r="B212" s="58" t="s">
        <v>2738</v>
      </c>
      <c r="C212" s="58">
        <f>COUNTIF(NGA_ADM2_POP_2020!C:C,'Cross river Land'!B212)</f>
        <v>1</v>
      </c>
      <c r="D212" s="58" t="s">
        <v>2737</v>
      </c>
      <c r="E212" s="58" t="s">
        <v>1006</v>
      </c>
      <c r="F212" s="58" t="s">
        <v>1412</v>
      </c>
      <c r="G212" s="58" t="s">
        <v>1413</v>
      </c>
      <c r="H212" s="58" t="s">
        <v>1214</v>
      </c>
      <c r="I212" s="59">
        <v>42703</v>
      </c>
      <c r="J212" s="59">
        <v>43572</v>
      </c>
      <c r="K212" s="58">
        <v>2.1488559999999999</v>
      </c>
      <c r="L212" s="58">
        <v>0.13833999999999999</v>
      </c>
    </row>
    <row r="213" spans="1:12" hidden="1" x14ac:dyDescent="0.25">
      <c r="A213" s="58" t="s">
        <v>1027</v>
      </c>
      <c r="B213" s="58" t="s">
        <v>1028</v>
      </c>
      <c r="C213" s="58">
        <f>COUNTIF(NGA_ADM2_POP_2020!C:C,'Cross river Land'!B213)</f>
        <v>1</v>
      </c>
      <c r="D213" s="58" t="s">
        <v>1027</v>
      </c>
      <c r="E213" s="58" t="s">
        <v>1006</v>
      </c>
      <c r="F213" s="58" t="s">
        <v>1029</v>
      </c>
      <c r="G213" s="58" t="s">
        <v>1030</v>
      </c>
      <c r="H213" s="58" t="s">
        <v>1031</v>
      </c>
      <c r="I213" s="59">
        <v>42703</v>
      </c>
      <c r="J213" s="59">
        <v>43572</v>
      </c>
      <c r="K213" s="58">
        <v>1.0624150000000001</v>
      </c>
      <c r="L213" s="58">
        <v>3.7865000000000003E-2</v>
      </c>
    </row>
    <row r="214" spans="1:12" hidden="1" x14ac:dyDescent="0.25">
      <c r="A214" s="58" t="s">
        <v>1080</v>
      </c>
      <c r="B214" s="58" t="s">
        <v>1081</v>
      </c>
      <c r="C214" s="58">
        <f>COUNTIF(NGA_ADM2_POP_2020!C:C,'Cross river Land'!B214)</f>
        <v>1</v>
      </c>
      <c r="D214" s="58" t="s">
        <v>1080</v>
      </c>
      <c r="E214" s="58" t="s">
        <v>1006</v>
      </c>
      <c r="F214" s="58" t="s">
        <v>1082</v>
      </c>
      <c r="G214" s="58" t="s">
        <v>1083</v>
      </c>
      <c r="H214" s="58" t="s">
        <v>1031</v>
      </c>
      <c r="I214" s="59">
        <v>42703</v>
      </c>
      <c r="J214" s="59">
        <v>43572</v>
      </c>
      <c r="K214" s="58">
        <v>0.698986</v>
      </c>
      <c r="L214" s="58">
        <v>1.9526999999999999E-2</v>
      </c>
    </row>
    <row r="215" spans="1:12" hidden="1" x14ac:dyDescent="0.25">
      <c r="A215" s="58" t="s">
        <v>1084</v>
      </c>
      <c r="B215" s="58" t="s">
        <v>1085</v>
      </c>
      <c r="C215" s="58">
        <f>COUNTIF(NGA_ADM2_POP_2020!C:C,'Cross river Land'!B215)</f>
        <v>1</v>
      </c>
      <c r="D215" s="58" t="s">
        <v>1084</v>
      </c>
      <c r="E215" s="58" t="s">
        <v>1006</v>
      </c>
      <c r="F215" s="58" t="s">
        <v>1082</v>
      </c>
      <c r="G215" s="58" t="s">
        <v>1083</v>
      </c>
      <c r="H215" s="58" t="s">
        <v>1031</v>
      </c>
      <c r="I215" s="59">
        <v>42703</v>
      </c>
      <c r="J215" s="59">
        <v>43572</v>
      </c>
      <c r="K215" s="58">
        <v>0.87441400000000002</v>
      </c>
      <c r="L215" s="58">
        <v>3.0786999999999998E-2</v>
      </c>
    </row>
    <row r="216" spans="1:12" hidden="1" x14ac:dyDescent="0.25">
      <c r="A216" s="58" t="s">
        <v>1031</v>
      </c>
      <c r="B216" s="58" t="s">
        <v>1536</v>
      </c>
      <c r="C216" s="58">
        <f>COUNTIF(NGA_ADM2_POP_2020!C:C,'Cross river Land'!B216)</f>
        <v>1</v>
      </c>
      <c r="D216" s="58" t="s">
        <v>1031</v>
      </c>
      <c r="E216" s="58" t="s">
        <v>1006</v>
      </c>
      <c r="F216" s="58" t="s">
        <v>1029</v>
      </c>
      <c r="G216" s="58" t="s">
        <v>1030</v>
      </c>
      <c r="H216" s="58" t="s">
        <v>1031</v>
      </c>
      <c r="I216" s="59">
        <v>42703</v>
      </c>
      <c r="J216" s="59">
        <v>43572</v>
      </c>
      <c r="K216" s="58">
        <v>1.3054060000000001</v>
      </c>
      <c r="L216" s="58">
        <v>4.1378999999999999E-2</v>
      </c>
    </row>
    <row r="217" spans="1:12" hidden="1" x14ac:dyDescent="0.25">
      <c r="A217" s="58" t="s">
        <v>1649</v>
      </c>
      <c r="B217" s="58" t="s">
        <v>1650</v>
      </c>
      <c r="C217" s="58">
        <f>COUNTIF(NGA_ADM2_POP_2020!C:C,'Cross river Land'!B217)</f>
        <v>1</v>
      </c>
      <c r="D217" s="58" t="s">
        <v>1649</v>
      </c>
      <c r="E217" s="58" t="s">
        <v>1006</v>
      </c>
      <c r="F217" s="58" t="s">
        <v>1651</v>
      </c>
      <c r="G217" s="58" t="s">
        <v>1652</v>
      </c>
      <c r="H217" s="58" t="s">
        <v>1031</v>
      </c>
      <c r="I217" s="59">
        <v>42703</v>
      </c>
      <c r="J217" s="59">
        <v>43572</v>
      </c>
      <c r="K217" s="58">
        <v>0.88030699999999995</v>
      </c>
      <c r="L217" s="58">
        <v>3.3786999999999998E-2</v>
      </c>
    </row>
    <row r="218" spans="1:12" hidden="1" x14ac:dyDescent="0.25">
      <c r="A218" s="58" t="s">
        <v>1653</v>
      </c>
      <c r="B218" s="58" t="s">
        <v>1654</v>
      </c>
      <c r="C218" s="58">
        <f>COUNTIF(NGA_ADM2_POP_2020!C:C,'Cross river Land'!B218)</f>
        <v>1</v>
      </c>
      <c r="D218" s="58" t="s">
        <v>1653</v>
      </c>
      <c r="E218" s="58" t="s">
        <v>1006</v>
      </c>
      <c r="F218" s="58" t="s">
        <v>1651</v>
      </c>
      <c r="G218" s="58" t="s">
        <v>1652</v>
      </c>
      <c r="H218" s="58" t="s">
        <v>1031</v>
      </c>
      <c r="I218" s="59">
        <v>42703</v>
      </c>
      <c r="J218" s="59">
        <v>43572</v>
      </c>
      <c r="K218" s="58">
        <v>0.85387199999999996</v>
      </c>
      <c r="L218" s="58">
        <v>2.1576000000000001E-2</v>
      </c>
    </row>
    <row r="219" spans="1:12" hidden="1" x14ac:dyDescent="0.25">
      <c r="A219" s="58" t="s">
        <v>1910</v>
      </c>
      <c r="B219" s="58" t="s">
        <v>1911</v>
      </c>
      <c r="C219" s="58">
        <f>COUNTIF(NGA_ADM2_POP_2020!C:C,'Cross river Land'!B219)</f>
        <v>1</v>
      </c>
      <c r="D219" s="58" t="s">
        <v>1910</v>
      </c>
      <c r="E219" s="58" t="s">
        <v>1006</v>
      </c>
      <c r="F219" s="58" t="s">
        <v>1651</v>
      </c>
      <c r="G219" s="58" t="s">
        <v>1652</v>
      </c>
      <c r="H219" s="58" t="s">
        <v>1031</v>
      </c>
      <c r="I219" s="59">
        <v>42703</v>
      </c>
      <c r="J219" s="59">
        <v>43572</v>
      </c>
      <c r="K219" s="58">
        <v>1.119113</v>
      </c>
      <c r="L219" s="58">
        <v>5.3552000000000002E-2</v>
      </c>
    </row>
    <row r="220" spans="1:12" hidden="1" x14ac:dyDescent="0.25">
      <c r="A220" s="58" t="s">
        <v>1961</v>
      </c>
      <c r="B220" s="58" t="s">
        <v>1962</v>
      </c>
      <c r="C220" s="58">
        <f>COUNTIF(NGA_ADM2_POP_2020!C:C,'Cross river Land'!B220)</f>
        <v>1</v>
      </c>
      <c r="D220" s="58" t="s">
        <v>1961</v>
      </c>
      <c r="E220" s="58" t="s">
        <v>1006</v>
      </c>
      <c r="F220" s="58" t="s">
        <v>1651</v>
      </c>
      <c r="G220" s="58" t="s">
        <v>1652</v>
      </c>
      <c r="H220" s="58" t="s">
        <v>1031</v>
      </c>
      <c r="I220" s="59">
        <v>42703</v>
      </c>
      <c r="J220" s="59">
        <v>43572</v>
      </c>
      <c r="K220" s="58">
        <v>1.4736659999999999</v>
      </c>
      <c r="L220" s="58">
        <v>5.6820000000000002E-2</v>
      </c>
    </row>
    <row r="221" spans="1:12" hidden="1" x14ac:dyDescent="0.25">
      <c r="A221" s="58" t="s">
        <v>1989</v>
      </c>
      <c r="B221" s="58" t="s">
        <v>1990</v>
      </c>
      <c r="C221" s="58">
        <f>COUNTIF(NGA_ADM2_POP_2020!C:C,'Cross river Land'!B221)</f>
        <v>1</v>
      </c>
      <c r="D221" s="58" t="s">
        <v>1989</v>
      </c>
      <c r="E221" s="58" t="s">
        <v>1006</v>
      </c>
      <c r="F221" s="58" t="s">
        <v>1082</v>
      </c>
      <c r="G221" s="58" t="s">
        <v>1083</v>
      </c>
      <c r="H221" s="58" t="s">
        <v>1031</v>
      </c>
      <c r="I221" s="59">
        <v>42703</v>
      </c>
      <c r="J221" s="59">
        <v>43572</v>
      </c>
      <c r="K221" s="58">
        <v>0.73491899999999999</v>
      </c>
      <c r="L221" s="58">
        <v>2.1779E-2</v>
      </c>
    </row>
    <row r="222" spans="1:12" hidden="1" x14ac:dyDescent="0.25">
      <c r="A222" s="58" t="s">
        <v>1995</v>
      </c>
      <c r="B222" s="58" t="s">
        <v>1996</v>
      </c>
      <c r="C222" s="58">
        <f>COUNTIF(NGA_ADM2_POP_2020!C:C,'Cross river Land'!B222)</f>
        <v>1</v>
      </c>
      <c r="D222" s="58" t="s">
        <v>1995</v>
      </c>
      <c r="E222" s="58" t="s">
        <v>1006</v>
      </c>
      <c r="F222" s="58" t="s">
        <v>1029</v>
      </c>
      <c r="G222" s="58" t="s">
        <v>1030</v>
      </c>
      <c r="H222" s="58" t="s">
        <v>1031</v>
      </c>
      <c r="I222" s="59">
        <v>42703</v>
      </c>
      <c r="J222" s="59">
        <v>43572</v>
      </c>
      <c r="K222" s="58">
        <v>1.5410870000000001</v>
      </c>
      <c r="L222" s="58">
        <v>8.8609999999999994E-2</v>
      </c>
    </row>
    <row r="223" spans="1:12" hidden="1" x14ac:dyDescent="0.25">
      <c r="A223" s="58" t="s">
        <v>2397</v>
      </c>
      <c r="B223" s="58" t="s">
        <v>2398</v>
      </c>
      <c r="C223" s="58">
        <f>COUNTIF(NGA_ADM2_POP_2020!C:C,'Cross river Land'!B223)</f>
        <v>1</v>
      </c>
      <c r="D223" s="58" t="s">
        <v>2397</v>
      </c>
      <c r="E223" s="58" t="s">
        <v>1006</v>
      </c>
      <c r="F223" s="58" t="s">
        <v>1082</v>
      </c>
      <c r="G223" s="58" t="s">
        <v>1083</v>
      </c>
      <c r="H223" s="58" t="s">
        <v>1031</v>
      </c>
      <c r="I223" s="59">
        <v>42703</v>
      </c>
      <c r="J223" s="59">
        <v>43572</v>
      </c>
      <c r="K223" s="58">
        <v>0.86230200000000001</v>
      </c>
      <c r="L223" s="58">
        <v>2.7227999999999999E-2</v>
      </c>
    </row>
    <row r="224" spans="1:12" hidden="1" x14ac:dyDescent="0.25">
      <c r="A224" s="58" t="s">
        <v>2399</v>
      </c>
      <c r="B224" s="58" t="s">
        <v>2400</v>
      </c>
      <c r="C224" s="58">
        <f>COUNTIF(NGA_ADM2_POP_2020!C:C,'Cross river Land'!B224)</f>
        <v>1</v>
      </c>
      <c r="D224" s="58" t="s">
        <v>2399</v>
      </c>
      <c r="E224" s="58" t="s">
        <v>1006</v>
      </c>
      <c r="F224" s="58" t="s">
        <v>1029</v>
      </c>
      <c r="G224" s="58" t="s">
        <v>1030</v>
      </c>
      <c r="H224" s="58" t="s">
        <v>1031</v>
      </c>
      <c r="I224" s="59">
        <v>42703</v>
      </c>
      <c r="J224" s="59">
        <v>43572</v>
      </c>
      <c r="K224" s="58">
        <v>1.179983</v>
      </c>
      <c r="L224" s="58">
        <v>4.9256000000000001E-2</v>
      </c>
    </row>
    <row r="225" spans="1:12" hidden="1" x14ac:dyDescent="0.25">
      <c r="A225" s="58" t="s">
        <v>2447</v>
      </c>
      <c r="B225" s="58" t="s">
        <v>2448</v>
      </c>
      <c r="C225" s="58">
        <f>COUNTIF(NGA_ADM2_POP_2020!C:C,'Cross river Land'!B225)</f>
        <v>1</v>
      </c>
      <c r="D225" s="58" t="s">
        <v>2447</v>
      </c>
      <c r="E225" s="58" t="s">
        <v>1006</v>
      </c>
      <c r="F225" s="58" t="s">
        <v>1082</v>
      </c>
      <c r="G225" s="58" t="s">
        <v>1083</v>
      </c>
      <c r="H225" s="58" t="s">
        <v>1031</v>
      </c>
      <c r="I225" s="59">
        <v>42703</v>
      </c>
      <c r="J225" s="59">
        <v>43572</v>
      </c>
      <c r="K225" s="58">
        <v>1.267147</v>
      </c>
      <c r="L225" s="58">
        <v>3.5881999999999997E-2</v>
      </c>
    </row>
    <row r="226" spans="1:12" hidden="1" x14ac:dyDescent="0.25">
      <c r="A226" s="58" t="s">
        <v>1144</v>
      </c>
      <c r="B226" s="58" t="s">
        <v>1145</v>
      </c>
      <c r="C226" s="58">
        <f>COUNTIF(NGA_ADM2_POP_2020!C:C,'Cross river Land'!B226)</f>
        <v>1</v>
      </c>
      <c r="D226" s="58" t="s">
        <v>1144</v>
      </c>
      <c r="E226" s="58" t="s">
        <v>1006</v>
      </c>
      <c r="F226" s="58" t="s">
        <v>1146</v>
      </c>
      <c r="G226" s="58" t="s">
        <v>1147</v>
      </c>
      <c r="H226" s="58" t="s">
        <v>1148</v>
      </c>
      <c r="I226" s="59">
        <v>42703</v>
      </c>
      <c r="J226" s="59">
        <v>43572</v>
      </c>
      <c r="K226" s="58">
        <v>2.056648</v>
      </c>
      <c r="L226" s="58">
        <v>0.109873</v>
      </c>
    </row>
    <row r="227" spans="1:12" hidden="1" x14ac:dyDescent="0.25">
      <c r="A227" s="58" t="s">
        <v>1555</v>
      </c>
      <c r="B227" s="58" t="s">
        <v>1556</v>
      </c>
      <c r="C227" s="58">
        <f>COUNTIF(NGA_ADM2_POP_2020!C:C,'Cross river Land'!B227)</f>
        <v>1</v>
      </c>
      <c r="D227" s="58" t="s">
        <v>1555</v>
      </c>
      <c r="E227" s="58" t="s">
        <v>1006</v>
      </c>
      <c r="F227" s="58" t="s">
        <v>1557</v>
      </c>
      <c r="G227" s="58" t="s">
        <v>1558</v>
      </c>
      <c r="H227" s="58" t="s">
        <v>1148</v>
      </c>
      <c r="I227" s="59">
        <v>42703</v>
      </c>
      <c r="J227" s="59">
        <v>43572</v>
      </c>
      <c r="K227" s="58">
        <v>0.343331</v>
      </c>
      <c r="L227" s="58">
        <v>6.221E-3</v>
      </c>
    </row>
    <row r="228" spans="1:12" hidden="1" x14ac:dyDescent="0.25">
      <c r="A228" s="58" t="s">
        <v>1601</v>
      </c>
      <c r="B228" s="58" t="s">
        <v>1602</v>
      </c>
      <c r="C228" s="58">
        <f>COUNTIF(NGA_ADM2_POP_2020!C:C,'Cross river Land'!B228)</f>
        <v>1</v>
      </c>
      <c r="D228" s="58" t="s">
        <v>1601</v>
      </c>
      <c r="E228" s="58" t="s">
        <v>1006</v>
      </c>
      <c r="F228" s="58" t="s">
        <v>1603</v>
      </c>
      <c r="G228" s="58" t="s">
        <v>1604</v>
      </c>
      <c r="H228" s="58" t="s">
        <v>1148</v>
      </c>
      <c r="I228" s="59">
        <v>42703</v>
      </c>
      <c r="J228" s="59">
        <v>43572</v>
      </c>
      <c r="K228" s="58">
        <v>0.99317800000000001</v>
      </c>
      <c r="L228" s="58">
        <v>2.1589000000000001E-2</v>
      </c>
    </row>
    <row r="229" spans="1:12" hidden="1" x14ac:dyDescent="0.25">
      <c r="A229" s="58" t="s">
        <v>1605</v>
      </c>
      <c r="B229" s="58" t="s">
        <v>1606</v>
      </c>
      <c r="C229" s="58">
        <f>COUNTIF(NGA_ADM2_POP_2020!C:C,'Cross river Land'!B229)</f>
        <v>1</v>
      </c>
      <c r="D229" s="58" t="s">
        <v>1605</v>
      </c>
      <c r="E229" s="58" t="s">
        <v>1006</v>
      </c>
      <c r="F229" s="58" t="s">
        <v>1603</v>
      </c>
      <c r="G229" s="58" t="s">
        <v>1604</v>
      </c>
      <c r="H229" s="58" t="s">
        <v>1148</v>
      </c>
      <c r="I229" s="59">
        <v>42703</v>
      </c>
      <c r="J229" s="59">
        <v>43572</v>
      </c>
      <c r="K229" s="58">
        <v>0.97017500000000001</v>
      </c>
      <c r="L229" s="58">
        <v>2.7976999999999998E-2</v>
      </c>
    </row>
    <row r="230" spans="1:12" hidden="1" x14ac:dyDescent="0.25">
      <c r="A230" s="58" t="s">
        <v>1607</v>
      </c>
      <c r="B230" s="58" t="s">
        <v>1608</v>
      </c>
      <c r="C230" s="58">
        <f>COUNTIF(NGA_ADM2_POP_2020!C:C,'Cross river Land'!B230)</f>
        <v>1</v>
      </c>
      <c r="D230" s="58" t="s">
        <v>1607</v>
      </c>
      <c r="E230" s="58" t="s">
        <v>1006</v>
      </c>
      <c r="F230" s="58" t="s">
        <v>1603</v>
      </c>
      <c r="G230" s="58" t="s">
        <v>1604</v>
      </c>
      <c r="H230" s="58" t="s">
        <v>1148</v>
      </c>
      <c r="I230" s="59">
        <v>42703</v>
      </c>
      <c r="J230" s="59">
        <v>43572</v>
      </c>
      <c r="K230" s="58">
        <v>1.5024040000000001</v>
      </c>
      <c r="L230" s="58">
        <v>0.10674500000000001</v>
      </c>
    </row>
    <row r="231" spans="1:12" hidden="1" x14ac:dyDescent="0.25">
      <c r="A231" s="58" t="s">
        <v>1609</v>
      </c>
      <c r="B231" s="58" t="s">
        <v>1610</v>
      </c>
      <c r="C231" s="58">
        <f>COUNTIF(NGA_ADM2_POP_2020!C:C,'Cross river Land'!B231)</f>
        <v>1</v>
      </c>
      <c r="D231" s="58" t="s">
        <v>1609</v>
      </c>
      <c r="E231" s="58" t="s">
        <v>1006</v>
      </c>
      <c r="F231" s="58" t="s">
        <v>1603</v>
      </c>
      <c r="G231" s="58" t="s">
        <v>1604</v>
      </c>
      <c r="H231" s="58" t="s">
        <v>1148</v>
      </c>
      <c r="I231" s="59">
        <v>42703</v>
      </c>
      <c r="J231" s="59">
        <v>43572</v>
      </c>
      <c r="K231" s="58">
        <v>1.2237370000000001</v>
      </c>
      <c r="L231" s="58">
        <v>4.2139999999999997E-2</v>
      </c>
    </row>
    <row r="232" spans="1:12" hidden="1" x14ac:dyDescent="0.25">
      <c r="A232" s="58" t="s">
        <v>1635</v>
      </c>
      <c r="B232" s="58" t="s">
        <v>1636</v>
      </c>
      <c r="C232" s="58">
        <f>COUNTIF(NGA_ADM2_POP_2020!C:C,'Cross river Land'!B232)</f>
        <v>1</v>
      </c>
      <c r="D232" s="58" t="s">
        <v>1635</v>
      </c>
      <c r="E232" s="58" t="s">
        <v>1006</v>
      </c>
      <c r="F232" s="58" t="s">
        <v>1146</v>
      </c>
      <c r="G232" s="58" t="s">
        <v>1147</v>
      </c>
      <c r="H232" s="58" t="s">
        <v>1148</v>
      </c>
      <c r="I232" s="59">
        <v>42703</v>
      </c>
      <c r="J232" s="59">
        <v>43572</v>
      </c>
      <c r="K232" s="58">
        <v>1.245139</v>
      </c>
      <c r="L232" s="58">
        <v>5.4232000000000002E-2</v>
      </c>
    </row>
    <row r="233" spans="1:12" hidden="1" x14ac:dyDescent="0.25">
      <c r="A233" s="58" t="s">
        <v>1637</v>
      </c>
      <c r="B233" s="58" t="s">
        <v>1638</v>
      </c>
      <c r="C233" s="58">
        <f>COUNTIF(NGA_ADM2_POP_2020!C:C,'Cross river Land'!B233)</f>
        <v>1</v>
      </c>
      <c r="D233" s="58" t="s">
        <v>1637</v>
      </c>
      <c r="E233" s="58" t="s">
        <v>1006</v>
      </c>
      <c r="F233" s="58" t="s">
        <v>1146</v>
      </c>
      <c r="G233" s="58" t="s">
        <v>1147</v>
      </c>
      <c r="H233" s="58" t="s">
        <v>1148</v>
      </c>
      <c r="I233" s="59">
        <v>42703</v>
      </c>
      <c r="J233" s="59">
        <v>43572</v>
      </c>
      <c r="K233" s="58">
        <v>1.612517</v>
      </c>
      <c r="L233" s="58">
        <v>9.2649999999999996E-2</v>
      </c>
    </row>
    <row r="234" spans="1:12" hidden="1" x14ac:dyDescent="0.25">
      <c r="A234" s="58" t="s">
        <v>1639</v>
      </c>
      <c r="B234" s="58" t="s">
        <v>1640</v>
      </c>
      <c r="C234" s="58">
        <f>COUNTIF(NGA_ADM2_POP_2020!C:C,'Cross river Land'!B234)</f>
        <v>1</v>
      </c>
      <c r="D234" s="58" t="s">
        <v>1639</v>
      </c>
      <c r="E234" s="58" t="s">
        <v>1006</v>
      </c>
      <c r="F234" s="58" t="s">
        <v>1146</v>
      </c>
      <c r="G234" s="58" t="s">
        <v>1147</v>
      </c>
      <c r="H234" s="58" t="s">
        <v>1148</v>
      </c>
      <c r="I234" s="59">
        <v>42703</v>
      </c>
      <c r="J234" s="59">
        <v>43572</v>
      </c>
      <c r="K234" s="58">
        <v>1.4421889999999999</v>
      </c>
      <c r="L234" s="58">
        <v>7.6821E-2</v>
      </c>
    </row>
    <row r="235" spans="1:12" hidden="1" x14ac:dyDescent="0.25">
      <c r="A235" s="58" t="s">
        <v>1854</v>
      </c>
      <c r="B235" s="58" t="s">
        <v>1855</v>
      </c>
      <c r="C235" s="58">
        <f>COUNTIF(NGA_ADM2_POP_2020!C:C,'Cross river Land'!B235)</f>
        <v>1</v>
      </c>
      <c r="D235" s="58" t="s">
        <v>1854</v>
      </c>
      <c r="E235" s="58" t="s">
        <v>1006</v>
      </c>
      <c r="F235" s="58" t="s">
        <v>1603</v>
      </c>
      <c r="G235" s="58" t="s">
        <v>1604</v>
      </c>
      <c r="H235" s="58" t="s">
        <v>1148</v>
      </c>
      <c r="I235" s="59">
        <v>42703</v>
      </c>
      <c r="J235" s="59">
        <v>43572</v>
      </c>
      <c r="K235" s="58">
        <v>0.99638099999999996</v>
      </c>
      <c r="L235" s="58">
        <v>2.8573000000000001E-2</v>
      </c>
    </row>
    <row r="236" spans="1:12" hidden="1" x14ac:dyDescent="0.25">
      <c r="A236" s="58" t="s">
        <v>1906</v>
      </c>
      <c r="B236" s="58" t="s">
        <v>1907</v>
      </c>
      <c r="C236" s="58">
        <f>COUNTIF(NGA_ADM2_POP_2020!C:C,'Cross river Land'!B236)</f>
        <v>1</v>
      </c>
      <c r="D236" s="58" t="s">
        <v>1906</v>
      </c>
      <c r="E236" s="58" t="s">
        <v>1006</v>
      </c>
      <c r="F236" s="58" t="s">
        <v>1557</v>
      </c>
      <c r="G236" s="58" t="s">
        <v>1558</v>
      </c>
      <c r="H236" s="58" t="s">
        <v>1148</v>
      </c>
      <c r="I236" s="59">
        <v>42703</v>
      </c>
      <c r="J236" s="59">
        <v>43572</v>
      </c>
      <c r="K236" s="58">
        <v>1.527901</v>
      </c>
      <c r="L236" s="58">
        <v>7.0025000000000004E-2</v>
      </c>
    </row>
    <row r="237" spans="1:12" hidden="1" x14ac:dyDescent="0.25">
      <c r="A237" s="58" t="s">
        <v>2457</v>
      </c>
      <c r="B237" s="58" t="s">
        <v>2458</v>
      </c>
      <c r="C237" s="58">
        <f>COUNTIF(NGA_ADM2_POP_2020!C:C,'Cross river Land'!B237)</f>
        <v>1</v>
      </c>
      <c r="D237" s="58" t="s">
        <v>2457</v>
      </c>
      <c r="E237" s="58" t="s">
        <v>1006</v>
      </c>
      <c r="F237" s="58" t="s">
        <v>1557</v>
      </c>
      <c r="G237" s="58" t="s">
        <v>1558</v>
      </c>
      <c r="H237" s="58" t="s">
        <v>1148</v>
      </c>
      <c r="I237" s="59">
        <v>42703</v>
      </c>
      <c r="J237" s="59">
        <v>43572</v>
      </c>
      <c r="K237" s="58">
        <v>0.75639000000000001</v>
      </c>
      <c r="L237" s="58">
        <v>2.0462000000000001E-2</v>
      </c>
    </row>
    <row r="238" spans="1:12" hidden="1" x14ac:dyDescent="0.25">
      <c r="A238" s="58" t="s">
        <v>2461</v>
      </c>
      <c r="B238" s="58" t="s">
        <v>2462</v>
      </c>
      <c r="C238" s="58">
        <f>COUNTIF(NGA_ADM2_POP_2020!C:C,'Cross river Land'!B238)</f>
        <v>1</v>
      </c>
      <c r="D238" s="58" t="s">
        <v>2461</v>
      </c>
      <c r="E238" s="58" t="s">
        <v>1006</v>
      </c>
      <c r="F238" s="58" t="s">
        <v>1557</v>
      </c>
      <c r="G238" s="58" t="s">
        <v>1558</v>
      </c>
      <c r="H238" s="58" t="s">
        <v>1148</v>
      </c>
      <c r="I238" s="59">
        <v>42703</v>
      </c>
      <c r="J238" s="59">
        <v>43572</v>
      </c>
      <c r="K238" s="58">
        <v>2.4324189999999999</v>
      </c>
      <c r="L238" s="58">
        <v>0.19692699999999999</v>
      </c>
    </row>
    <row r="239" spans="1:12" hidden="1" x14ac:dyDescent="0.25">
      <c r="A239" s="58" t="s">
        <v>2499</v>
      </c>
      <c r="B239" s="58" t="s">
        <v>2500</v>
      </c>
      <c r="C239" s="58">
        <f>COUNTIF(NGA_ADM2_POP_2020!C:C,'Cross river Land'!B239)</f>
        <v>1</v>
      </c>
      <c r="D239" s="58" t="s">
        <v>2499</v>
      </c>
      <c r="E239" s="58" t="s">
        <v>1006</v>
      </c>
      <c r="F239" s="58" t="s">
        <v>1557</v>
      </c>
      <c r="G239" s="58" t="s">
        <v>1558</v>
      </c>
      <c r="H239" s="58" t="s">
        <v>1148</v>
      </c>
      <c r="I239" s="59">
        <v>42703</v>
      </c>
      <c r="J239" s="59">
        <v>43572</v>
      </c>
      <c r="K239" s="58">
        <v>3.271525</v>
      </c>
      <c r="L239" s="58">
        <v>0.191135</v>
      </c>
    </row>
    <row r="240" spans="1:12" hidden="1" x14ac:dyDescent="0.25">
      <c r="A240" s="58" t="s">
        <v>2501</v>
      </c>
      <c r="B240" s="58" t="s">
        <v>2502</v>
      </c>
      <c r="C240" s="58">
        <f>COUNTIF(NGA_ADM2_POP_2020!C:C,'Cross river Land'!B240)</f>
        <v>1</v>
      </c>
      <c r="D240" s="58" t="s">
        <v>2501</v>
      </c>
      <c r="E240" s="58" t="s">
        <v>1006</v>
      </c>
      <c r="F240" s="58" t="s">
        <v>1557</v>
      </c>
      <c r="G240" s="58" t="s">
        <v>1558</v>
      </c>
      <c r="H240" s="58" t="s">
        <v>1148</v>
      </c>
      <c r="I240" s="59">
        <v>42703</v>
      </c>
      <c r="J240" s="59">
        <v>43572</v>
      </c>
      <c r="K240" s="58">
        <v>2.6661820000000001</v>
      </c>
      <c r="L240" s="58">
        <v>0.22659799999999999</v>
      </c>
    </row>
    <row r="241" spans="1:12" hidden="1" x14ac:dyDescent="0.25">
      <c r="A241" s="58" t="s">
        <v>2503</v>
      </c>
      <c r="B241" s="58" t="s">
        <v>2504</v>
      </c>
      <c r="C241" s="58">
        <f>COUNTIF(NGA_ADM2_POP_2020!C:C,'Cross river Land'!B241)</f>
        <v>1</v>
      </c>
      <c r="D241" s="58" t="s">
        <v>2503</v>
      </c>
      <c r="E241" s="58" t="s">
        <v>1006</v>
      </c>
      <c r="F241" s="58" t="s">
        <v>1146</v>
      </c>
      <c r="G241" s="58" t="s">
        <v>1147</v>
      </c>
      <c r="H241" s="58" t="s">
        <v>1148</v>
      </c>
      <c r="I241" s="59">
        <v>42703</v>
      </c>
      <c r="J241" s="59">
        <v>43572</v>
      </c>
      <c r="K241" s="58">
        <v>1.5190900000000001</v>
      </c>
      <c r="L241" s="58">
        <v>0.100512</v>
      </c>
    </row>
    <row r="242" spans="1:12" hidden="1" x14ac:dyDescent="0.25">
      <c r="A242" s="58" t="s">
        <v>2505</v>
      </c>
      <c r="B242" s="58" t="s">
        <v>2506</v>
      </c>
      <c r="C242" s="58">
        <f>COUNTIF(NGA_ADM2_POP_2020!C:C,'Cross river Land'!B242)</f>
        <v>1</v>
      </c>
      <c r="D242" s="58" t="s">
        <v>2505</v>
      </c>
      <c r="E242" s="58" t="s">
        <v>1006</v>
      </c>
      <c r="F242" s="58" t="s">
        <v>1146</v>
      </c>
      <c r="G242" s="58" t="s">
        <v>1147</v>
      </c>
      <c r="H242" s="58" t="s">
        <v>1148</v>
      </c>
      <c r="I242" s="59">
        <v>42703</v>
      </c>
      <c r="J242" s="59">
        <v>43572</v>
      </c>
      <c r="K242" s="58">
        <v>1.1512830000000001</v>
      </c>
      <c r="L242" s="58">
        <v>6.0537000000000001E-2</v>
      </c>
    </row>
    <row r="243" spans="1:12" hidden="1" x14ac:dyDescent="0.25">
      <c r="A243" s="58" t="s">
        <v>2687</v>
      </c>
      <c r="B243" s="58" t="s">
        <v>2688</v>
      </c>
      <c r="C243" s="58">
        <f>COUNTIF(NGA_ADM2_POP_2020!C:C,'Cross river Land'!B243)</f>
        <v>1</v>
      </c>
      <c r="D243" s="58" t="s">
        <v>2687</v>
      </c>
      <c r="E243" s="58" t="s">
        <v>1006</v>
      </c>
      <c r="F243" s="58" t="s">
        <v>1557</v>
      </c>
      <c r="G243" s="58" t="s">
        <v>1558</v>
      </c>
      <c r="H243" s="58" t="s">
        <v>1148</v>
      </c>
      <c r="I243" s="59">
        <v>42703</v>
      </c>
      <c r="J243" s="59">
        <v>43572</v>
      </c>
      <c r="K243" s="58">
        <v>1.7131369999999999</v>
      </c>
      <c r="L243" s="58">
        <v>0.16279099999999999</v>
      </c>
    </row>
    <row r="244" spans="1:12" hidden="1" x14ac:dyDescent="0.25">
      <c r="A244" s="58" t="s">
        <v>1070</v>
      </c>
      <c r="B244" s="58" t="s">
        <v>1071</v>
      </c>
      <c r="C244" s="58">
        <f>COUNTIF(NGA_ADM2_POP_2020!C:C,'Cross river Land'!B244)</f>
        <v>1</v>
      </c>
      <c r="D244" s="58" t="s">
        <v>1070</v>
      </c>
      <c r="E244" s="58" t="s">
        <v>1006</v>
      </c>
      <c r="F244" s="58" t="s">
        <v>1072</v>
      </c>
      <c r="G244" s="58" t="s">
        <v>1073</v>
      </c>
      <c r="H244" s="58" t="s">
        <v>1074</v>
      </c>
      <c r="I244" s="59">
        <v>42703</v>
      </c>
      <c r="J244" s="59">
        <v>43572</v>
      </c>
      <c r="K244" s="58">
        <v>0.82142000000000004</v>
      </c>
      <c r="L244" s="58">
        <v>2.9590000000000002E-2</v>
      </c>
    </row>
    <row r="245" spans="1:12" hidden="1" x14ac:dyDescent="0.25">
      <c r="A245" s="58" t="s">
        <v>1120</v>
      </c>
      <c r="B245" s="58" t="s">
        <v>1121</v>
      </c>
      <c r="C245" s="58">
        <f>COUNTIF(NGA_ADM2_POP_2020!C:C,'Cross river Land'!B245)</f>
        <v>1</v>
      </c>
      <c r="D245" s="58" t="s">
        <v>1120</v>
      </c>
      <c r="E245" s="58" t="s">
        <v>1006</v>
      </c>
      <c r="F245" s="58" t="s">
        <v>1122</v>
      </c>
      <c r="G245" s="58" t="s">
        <v>1123</v>
      </c>
      <c r="H245" s="58" t="s">
        <v>1074</v>
      </c>
      <c r="I245" s="59">
        <v>42703</v>
      </c>
      <c r="J245" s="59">
        <v>43572</v>
      </c>
      <c r="K245" s="58">
        <v>0.94349799999999995</v>
      </c>
      <c r="L245" s="58">
        <v>3.5604999999999998E-2</v>
      </c>
    </row>
    <row r="246" spans="1:12" hidden="1" x14ac:dyDescent="0.25">
      <c r="A246" s="58" t="s">
        <v>1545</v>
      </c>
      <c r="B246" s="58" t="s">
        <v>1546</v>
      </c>
      <c r="C246" s="58">
        <f>COUNTIF(NGA_ADM2_POP_2020!C:C,'Cross river Land'!B246)</f>
        <v>1</v>
      </c>
      <c r="D246" s="58" t="s">
        <v>1545</v>
      </c>
      <c r="E246" s="58" t="s">
        <v>1006</v>
      </c>
      <c r="F246" s="58" t="s">
        <v>1072</v>
      </c>
      <c r="G246" s="58" t="s">
        <v>1073</v>
      </c>
      <c r="H246" s="58" t="s">
        <v>1074</v>
      </c>
      <c r="I246" s="59">
        <v>42703</v>
      </c>
      <c r="J246" s="59">
        <v>43572</v>
      </c>
      <c r="K246" s="58">
        <v>0.59406000000000003</v>
      </c>
      <c r="L246" s="58">
        <v>1.8867999999999999E-2</v>
      </c>
    </row>
    <row r="247" spans="1:12" hidden="1" x14ac:dyDescent="0.25">
      <c r="A247" s="58" t="s">
        <v>1574</v>
      </c>
      <c r="B247" s="58" t="s">
        <v>1575</v>
      </c>
      <c r="C247" s="58">
        <f>COUNTIF(NGA_ADM2_POP_2020!C:C,'Cross river Land'!B247)</f>
        <v>1</v>
      </c>
      <c r="D247" s="58" t="s">
        <v>1574</v>
      </c>
      <c r="E247" s="58" t="s">
        <v>1006</v>
      </c>
      <c r="F247" s="58" t="s">
        <v>1122</v>
      </c>
      <c r="G247" s="58" t="s">
        <v>1123</v>
      </c>
      <c r="H247" s="58" t="s">
        <v>1074</v>
      </c>
      <c r="I247" s="59">
        <v>42703</v>
      </c>
      <c r="J247" s="59">
        <v>43572</v>
      </c>
      <c r="K247" s="58">
        <v>0.68671899999999997</v>
      </c>
      <c r="L247" s="58">
        <v>2.5774999999999999E-2</v>
      </c>
    </row>
    <row r="248" spans="1:12" hidden="1" x14ac:dyDescent="0.25">
      <c r="A248" s="58" t="s">
        <v>1576</v>
      </c>
      <c r="B248" s="58" t="s">
        <v>1577</v>
      </c>
      <c r="C248" s="58">
        <f>COUNTIF(NGA_ADM2_POP_2020!C:C,'Cross river Land'!B248)</f>
        <v>1</v>
      </c>
      <c r="D248" s="58" t="s">
        <v>1576</v>
      </c>
      <c r="E248" s="58" t="s">
        <v>1006</v>
      </c>
      <c r="F248" s="58" t="s">
        <v>1122</v>
      </c>
      <c r="G248" s="58" t="s">
        <v>1123</v>
      </c>
      <c r="H248" s="58" t="s">
        <v>1074</v>
      </c>
      <c r="I248" s="59">
        <v>42703</v>
      </c>
      <c r="J248" s="59">
        <v>43572</v>
      </c>
      <c r="K248" s="58">
        <v>0.81063099999999999</v>
      </c>
      <c r="L248" s="58">
        <v>2.7529000000000001E-2</v>
      </c>
    </row>
    <row r="249" spans="1:12" hidden="1" x14ac:dyDescent="0.25">
      <c r="A249" s="58" t="s">
        <v>1578</v>
      </c>
      <c r="B249" s="58" t="s">
        <v>1579</v>
      </c>
      <c r="C249" s="58">
        <f>COUNTIF(NGA_ADM2_POP_2020!C:C,'Cross river Land'!B249)</f>
        <v>1</v>
      </c>
      <c r="D249" s="58" t="s">
        <v>1578</v>
      </c>
      <c r="E249" s="58" t="s">
        <v>1006</v>
      </c>
      <c r="F249" s="58" t="s">
        <v>1072</v>
      </c>
      <c r="G249" s="58" t="s">
        <v>1073</v>
      </c>
      <c r="H249" s="58" t="s">
        <v>1074</v>
      </c>
      <c r="I249" s="59">
        <v>42703</v>
      </c>
      <c r="J249" s="59">
        <v>43572</v>
      </c>
      <c r="K249" s="58">
        <v>1.04586</v>
      </c>
      <c r="L249" s="58">
        <v>3.0665999999999999E-2</v>
      </c>
    </row>
    <row r="250" spans="1:12" hidden="1" x14ac:dyDescent="0.25">
      <c r="A250" s="58" t="s">
        <v>1588</v>
      </c>
      <c r="B250" s="58" t="s">
        <v>1589</v>
      </c>
      <c r="C250" s="58">
        <f>COUNTIF(NGA_ADM2_POP_2020!C:C,'Cross river Land'!B250)</f>
        <v>1</v>
      </c>
      <c r="D250" s="58" t="s">
        <v>1588</v>
      </c>
      <c r="E250" s="58" t="s">
        <v>1006</v>
      </c>
      <c r="F250" s="58" t="s">
        <v>1122</v>
      </c>
      <c r="G250" s="58" t="s">
        <v>1123</v>
      </c>
      <c r="H250" s="58" t="s">
        <v>1074</v>
      </c>
      <c r="I250" s="59">
        <v>42703</v>
      </c>
      <c r="J250" s="59">
        <v>43572</v>
      </c>
      <c r="K250" s="58">
        <v>0.584955</v>
      </c>
      <c r="L250" s="58">
        <v>2.0473000000000002E-2</v>
      </c>
    </row>
    <row r="251" spans="1:12" hidden="1" x14ac:dyDescent="0.25">
      <c r="A251" s="58" t="s">
        <v>1820</v>
      </c>
      <c r="B251" s="58" t="s">
        <v>1821</v>
      </c>
      <c r="C251" s="58">
        <f>COUNTIF(NGA_ADM2_POP_2020!C:C,'Cross river Land'!B251)</f>
        <v>1</v>
      </c>
      <c r="D251" s="58" t="s">
        <v>1820</v>
      </c>
      <c r="E251" s="58" t="s">
        <v>1006</v>
      </c>
      <c r="F251" s="58" t="s">
        <v>1822</v>
      </c>
      <c r="G251" s="58" t="s">
        <v>1823</v>
      </c>
      <c r="H251" s="58" t="s">
        <v>1074</v>
      </c>
      <c r="I251" s="59">
        <v>42703</v>
      </c>
      <c r="J251" s="59">
        <v>43572</v>
      </c>
      <c r="K251" s="58">
        <v>0.60245300000000002</v>
      </c>
      <c r="L251" s="58">
        <v>1.8933999999999999E-2</v>
      </c>
    </row>
    <row r="252" spans="1:12" hidden="1" x14ac:dyDescent="0.25">
      <c r="A252" s="58" t="s">
        <v>1870</v>
      </c>
      <c r="B252" s="58" t="s">
        <v>1871</v>
      </c>
      <c r="C252" s="58">
        <f>COUNTIF(NGA_ADM2_POP_2020!C:C,'Cross river Land'!B252)</f>
        <v>1</v>
      </c>
      <c r="D252" s="58" t="s">
        <v>1870</v>
      </c>
      <c r="E252" s="58" t="s">
        <v>1006</v>
      </c>
      <c r="F252" s="58" t="s">
        <v>1072</v>
      </c>
      <c r="G252" s="58" t="s">
        <v>1073</v>
      </c>
      <c r="H252" s="58" t="s">
        <v>1074</v>
      </c>
      <c r="I252" s="59">
        <v>42703</v>
      </c>
      <c r="J252" s="59">
        <v>43572</v>
      </c>
      <c r="K252" s="58">
        <v>0.74420799999999998</v>
      </c>
      <c r="L252" s="58">
        <v>3.0897000000000001E-2</v>
      </c>
    </row>
    <row r="253" spans="1:12" hidden="1" x14ac:dyDescent="0.25">
      <c r="A253" s="58" t="s">
        <v>1892</v>
      </c>
      <c r="B253" s="58" t="s">
        <v>1893</v>
      </c>
      <c r="C253" s="58">
        <f>COUNTIF(NGA_ADM2_POP_2020!C:C,'Cross river Land'!B253)</f>
        <v>1</v>
      </c>
      <c r="D253" s="58" t="s">
        <v>1892</v>
      </c>
      <c r="E253" s="58" t="s">
        <v>1006</v>
      </c>
      <c r="F253" s="58" t="s">
        <v>1122</v>
      </c>
      <c r="G253" s="58" t="s">
        <v>1123</v>
      </c>
      <c r="H253" s="58" t="s">
        <v>1074</v>
      </c>
      <c r="I253" s="59">
        <v>42703</v>
      </c>
      <c r="J253" s="59">
        <v>43572</v>
      </c>
      <c r="K253" s="58">
        <v>0.61342200000000002</v>
      </c>
      <c r="L253" s="58">
        <v>1.9436999999999999E-2</v>
      </c>
    </row>
    <row r="254" spans="1:12" hidden="1" x14ac:dyDescent="0.25">
      <c r="A254" s="58" t="s">
        <v>1894</v>
      </c>
      <c r="B254" s="58" t="s">
        <v>1895</v>
      </c>
      <c r="C254" s="58">
        <f>COUNTIF(NGA_ADM2_POP_2020!C:C,'Cross river Land'!B254)</f>
        <v>1</v>
      </c>
      <c r="D254" s="58" t="s">
        <v>1894</v>
      </c>
      <c r="E254" s="58" t="s">
        <v>1006</v>
      </c>
      <c r="F254" s="58" t="s">
        <v>1822</v>
      </c>
      <c r="G254" s="58" t="s">
        <v>1823</v>
      </c>
      <c r="H254" s="58" t="s">
        <v>1074</v>
      </c>
      <c r="I254" s="59">
        <v>42703</v>
      </c>
      <c r="J254" s="59">
        <v>43572</v>
      </c>
      <c r="K254" s="58">
        <v>1.5970139999999999</v>
      </c>
      <c r="L254" s="58">
        <v>8.7753999999999999E-2</v>
      </c>
    </row>
    <row r="255" spans="1:12" hidden="1" x14ac:dyDescent="0.25">
      <c r="A255" s="58" t="s">
        <v>1922</v>
      </c>
      <c r="B255" s="58" t="s">
        <v>1923</v>
      </c>
      <c r="C255" s="58">
        <f>COUNTIF(NGA_ADM2_POP_2020!C:C,'Cross river Land'!B255)</f>
        <v>1</v>
      </c>
      <c r="D255" s="58" t="s">
        <v>1922</v>
      </c>
      <c r="E255" s="58" t="s">
        <v>1006</v>
      </c>
      <c r="F255" s="58" t="s">
        <v>1822</v>
      </c>
      <c r="G255" s="58" t="s">
        <v>1823</v>
      </c>
      <c r="H255" s="58" t="s">
        <v>1074</v>
      </c>
      <c r="I255" s="59">
        <v>42703</v>
      </c>
      <c r="J255" s="59">
        <v>43572</v>
      </c>
      <c r="K255" s="58">
        <v>0.37247599999999997</v>
      </c>
      <c r="L255" s="58">
        <v>7.7640000000000001E-3</v>
      </c>
    </row>
    <row r="256" spans="1:12" hidden="1" x14ac:dyDescent="0.25">
      <c r="A256" s="58" t="s">
        <v>1951</v>
      </c>
      <c r="B256" s="58" t="s">
        <v>1952</v>
      </c>
      <c r="C256" s="58">
        <f>COUNTIF(NGA_ADM2_POP_2020!C:C,'Cross river Land'!B256)</f>
        <v>1</v>
      </c>
      <c r="D256" s="58" t="s">
        <v>1951</v>
      </c>
      <c r="E256" s="58" t="s">
        <v>1006</v>
      </c>
      <c r="F256" s="58" t="s">
        <v>1072</v>
      </c>
      <c r="G256" s="58" t="s">
        <v>1073</v>
      </c>
      <c r="H256" s="58" t="s">
        <v>1074</v>
      </c>
      <c r="I256" s="59">
        <v>42703</v>
      </c>
      <c r="J256" s="59">
        <v>43572</v>
      </c>
      <c r="K256" s="58">
        <v>0.85381499999999999</v>
      </c>
      <c r="L256" s="58">
        <v>2.6796E-2</v>
      </c>
    </row>
    <row r="257" spans="1:12" hidden="1" x14ac:dyDescent="0.25">
      <c r="A257" s="58" t="s">
        <v>1957</v>
      </c>
      <c r="B257" s="58" t="s">
        <v>1958</v>
      </c>
      <c r="C257" s="58">
        <f>COUNTIF(NGA_ADM2_POP_2020!C:C,'Cross river Land'!B257)</f>
        <v>1</v>
      </c>
      <c r="D257" s="58" t="s">
        <v>1957</v>
      </c>
      <c r="E257" s="58" t="s">
        <v>1006</v>
      </c>
      <c r="F257" s="58" t="s">
        <v>1122</v>
      </c>
      <c r="G257" s="58" t="s">
        <v>1123</v>
      </c>
      <c r="H257" s="58" t="s">
        <v>1074</v>
      </c>
      <c r="I257" s="59">
        <v>42703</v>
      </c>
      <c r="J257" s="59">
        <v>43572</v>
      </c>
      <c r="K257" s="58">
        <v>0.87661599999999995</v>
      </c>
      <c r="L257" s="58">
        <v>3.3897999999999998E-2</v>
      </c>
    </row>
    <row r="258" spans="1:12" hidden="1" x14ac:dyDescent="0.25">
      <c r="A258" s="58" t="s">
        <v>2260</v>
      </c>
      <c r="B258" s="58" t="s">
        <v>2261</v>
      </c>
      <c r="C258" s="58">
        <f>COUNTIF(NGA_ADM2_POP_2020!C:C,'Cross river Land'!B258)</f>
        <v>1</v>
      </c>
      <c r="D258" s="58" t="s">
        <v>2260</v>
      </c>
      <c r="E258" s="58" t="s">
        <v>1006</v>
      </c>
      <c r="F258" s="58" t="s">
        <v>1822</v>
      </c>
      <c r="G258" s="58" t="s">
        <v>1823</v>
      </c>
      <c r="H258" s="58" t="s">
        <v>1074</v>
      </c>
      <c r="I258" s="59">
        <v>42703</v>
      </c>
      <c r="J258" s="59">
        <v>43572</v>
      </c>
      <c r="K258" s="58">
        <v>0.58896999999999999</v>
      </c>
      <c r="L258" s="58">
        <v>1.6171999999999999E-2</v>
      </c>
    </row>
    <row r="259" spans="1:12" hidden="1" x14ac:dyDescent="0.25">
      <c r="A259" s="58" t="s">
        <v>2515</v>
      </c>
      <c r="B259" s="58" t="s">
        <v>2516</v>
      </c>
      <c r="C259" s="58">
        <f>COUNTIF(NGA_ADM2_POP_2020!C:C,'Cross river Land'!B259)</f>
        <v>1</v>
      </c>
      <c r="D259" s="58" t="s">
        <v>2515</v>
      </c>
      <c r="E259" s="58" t="s">
        <v>1006</v>
      </c>
      <c r="F259" s="58" t="s">
        <v>1822</v>
      </c>
      <c r="G259" s="58" t="s">
        <v>1823</v>
      </c>
      <c r="H259" s="58" t="s">
        <v>1074</v>
      </c>
      <c r="I259" s="59">
        <v>42703</v>
      </c>
      <c r="J259" s="59">
        <v>43572</v>
      </c>
      <c r="K259" s="58">
        <v>0.83277999999999996</v>
      </c>
      <c r="L259" s="58">
        <v>4.1473999999999997E-2</v>
      </c>
    </row>
    <row r="260" spans="1:12" hidden="1" x14ac:dyDescent="0.25">
      <c r="A260" s="58" t="s">
        <v>1205</v>
      </c>
      <c r="B260" s="58" t="s">
        <v>1206</v>
      </c>
      <c r="C260" s="58">
        <f>COUNTIF(NGA_ADM2_POP_2020!C:C,'Cross river Land'!B260)</f>
        <v>1</v>
      </c>
      <c r="D260" s="58" t="s">
        <v>1205</v>
      </c>
      <c r="E260" s="58" t="s">
        <v>1006</v>
      </c>
      <c r="F260" s="58" t="s">
        <v>1207</v>
      </c>
      <c r="G260" s="58" t="s">
        <v>1208</v>
      </c>
      <c r="H260" s="58" t="s">
        <v>1209</v>
      </c>
      <c r="I260" s="59">
        <v>42703</v>
      </c>
      <c r="J260" s="59">
        <v>43572</v>
      </c>
      <c r="K260" s="58">
        <v>0.80830599999999997</v>
      </c>
      <c r="L260" s="58">
        <v>3.0186999999999999E-2</v>
      </c>
    </row>
    <row r="261" spans="1:12" hidden="1" x14ac:dyDescent="0.25">
      <c r="A261" s="58" t="s">
        <v>1281</v>
      </c>
      <c r="B261" s="58" t="s">
        <v>1282</v>
      </c>
      <c r="C261" s="58">
        <f>COUNTIF(NGA_ADM2_POP_2020!C:C,'Cross river Land'!B261)</f>
        <v>1</v>
      </c>
      <c r="D261" s="58" t="s">
        <v>1281</v>
      </c>
      <c r="E261" s="58" t="s">
        <v>1006</v>
      </c>
      <c r="F261" s="58" t="s">
        <v>1207</v>
      </c>
      <c r="G261" s="58" t="s">
        <v>1208</v>
      </c>
      <c r="H261" s="58" t="s">
        <v>1209</v>
      </c>
      <c r="I261" s="59">
        <v>42703</v>
      </c>
      <c r="J261" s="59">
        <v>43572</v>
      </c>
      <c r="K261" s="58">
        <v>0.86135600000000001</v>
      </c>
      <c r="L261" s="58">
        <v>3.6076999999999998E-2</v>
      </c>
    </row>
    <row r="262" spans="1:12" hidden="1" x14ac:dyDescent="0.25">
      <c r="A262" s="58" t="s">
        <v>1590</v>
      </c>
      <c r="B262" s="58" t="s">
        <v>1591</v>
      </c>
      <c r="C262" s="58">
        <f>COUNTIF(NGA_ADM2_POP_2020!C:C,'Cross river Land'!B262)</f>
        <v>1</v>
      </c>
      <c r="D262" s="58" t="s">
        <v>1590</v>
      </c>
      <c r="E262" s="58" t="s">
        <v>1006</v>
      </c>
      <c r="F262" s="58" t="s">
        <v>1590</v>
      </c>
      <c r="G262" s="58" t="s">
        <v>1592</v>
      </c>
      <c r="H262" s="58" t="s">
        <v>1209</v>
      </c>
      <c r="I262" s="59">
        <v>42703</v>
      </c>
      <c r="J262" s="59">
        <v>43572</v>
      </c>
      <c r="K262" s="58">
        <v>0.77067300000000005</v>
      </c>
      <c r="L262" s="58">
        <v>3.2050000000000002E-2</v>
      </c>
    </row>
    <row r="263" spans="1:12" hidden="1" x14ac:dyDescent="0.25">
      <c r="A263" s="58" t="s">
        <v>1593</v>
      </c>
      <c r="B263" s="58" t="s">
        <v>1594</v>
      </c>
      <c r="C263" s="58">
        <f>COUNTIF(NGA_ADM2_POP_2020!C:C,'Cross river Land'!B263)</f>
        <v>1</v>
      </c>
      <c r="D263" s="58" t="s">
        <v>1593</v>
      </c>
      <c r="E263" s="58" t="s">
        <v>1006</v>
      </c>
      <c r="F263" s="58" t="s">
        <v>1590</v>
      </c>
      <c r="G263" s="58" t="s">
        <v>1592</v>
      </c>
      <c r="H263" s="58" t="s">
        <v>1209</v>
      </c>
      <c r="I263" s="59">
        <v>42703</v>
      </c>
      <c r="J263" s="59">
        <v>43572</v>
      </c>
      <c r="K263" s="58">
        <v>0.54814099999999999</v>
      </c>
      <c r="L263" s="58">
        <v>7.6280000000000002E-3</v>
      </c>
    </row>
    <row r="264" spans="1:12" hidden="1" x14ac:dyDescent="0.25">
      <c r="A264" s="58" t="s">
        <v>1595</v>
      </c>
      <c r="B264" s="58" t="s">
        <v>1596</v>
      </c>
      <c r="C264" s="58">
        <f>COUNTIF(NGA_ADM2_POP_2020!C:C,'Cross river Land'!B264)</f>
        <v>1</v>
      </c>
      <c r="D264" s="58" t="s">
        <v>1595</v>
      </c>
      <c r="E264" s="58" t="s">
        <v>1006</v>
      </c>
      <c r="F264" s="58" t="s">
        <v>1590</v>
      </c>
      <c r="G264" s="58" t="s">
        <v>1592</v>
      </c>
      <c r="H264" s="58" t="s">
        <v>1209</v>
      </c>
      <c r="I264" s="59">
        <v>42703</v>
      </c>
      <c r="J264" s="59">
        <v>43572</v>
      </c>
      <c r="K264" s="58">
        <v>0.34829199999999999</v>
      </c>
      <c r="L264" s="58">
        <v>6.1539999999999997E-3</v>
      </c>
    </row>
    <row r="265" spans="1:12" hidden="1" x14ac:dyDescent="0.25">
      <c r="A265" s="58" t="s">
        <v>1645</v>
      </c>
      <c r="B265" s="58" t="s">
        <v>1646</v>
      </c>
      <c r="C265" s="58">
        <f>COUNTIF(NGA_ADM2_POP_2020!C:C,'Cross river Land'!B265)</f>
        <v>1</v>
      </c>
      <c r="D265" s="58" t="s">
        <v>1645</v>
      </c>
      <c r="E265" s="58" t="s">
        <v>1006</v>
      </c>
      <c r="F265" s="58" t="s">
        <v>1207</v>
      </c>
      <c r="G265" s="58" t="s">
        <v>1208</v>
      </c>
      <c r="H265" s="58" t="s">
        <v>1209</v>
      </c>
      <c r="I265" s="59">
        <v>42703</v>
      </c>
      <c r="J265" s="59">
        <v>43572</v>
      </c>
      <c r="K265" s="58">
        <v>1.008235</v>
      </c>
      <c r="L265" s="58">
        <v>5.2166999999999998E-2</v>
      </c>
    </row>
    <row r="266" spans="1:12" hidden="1" x14ac:dyDescent="0.25">
      <c r="A266" s="58" t="s">
        <v>1847</v>
      </c>
      <c r="B266" s="58" t="s">
        <v>1848</v>
      </c>
      <c r="C266" s="58">
        <f>COUNTIF(NGA_ADM2_POP_2020!C:C,'Cross river Land'!B266)</f>
        <v>1</v>
      </c>
      <c r="D266" s="58" t="s">
        <v>1847</v>
      </c>
      <c r="E266" s="58" t="s">
        <v>1006</v>
      </c>
      <c r="F266" s="58" t="s">
        <v>1593</v>
      </c>
      <c r="G266" s="58" t="s">
        <v>1849</v>
      </c>
      <c r="H266" s="58" t="s">
        <v>1209</v>
      </c>
      <c r="I266" s="59">
        <v>42703</v>
      </c>
      <c r="J266" s="59">
        <v>43572</v>
      </c>
      <c r="K266" s="58">
        <v>0.79229300000000003</v>
      </c>
      <c r="L266" s="58">
        <v>2.7314000000000001E-2</v>
      </c>
    </row>
    <row r="267" spans="1:12" hidden="1" x14ac:dyDescent="0.25">
      <c r="A267" s="58" t="s">
        <v>1850</v>
      </c>
      <c r="B267" s="58" t="s">
        <v>1851</v>
      </c>
      <c r="C267" s="58">
        <f>COUNTIF(NGA_ADM2_POP_2020!C:C,'Cross river Land'!B267)</f>
        <v>1</v>
      </c>
      <c r="D267" s="58" t="s">
        <v>1850</v>
      </c>
      <c r="E267" s="58" t="s">
        <v>1006</v>
      </c>
      <c r="F267" s="58" t="s">
        <v>1593</v>
      </c>
      <c r="G267" s="58" t="s">
        <v>1849</v>
      </c>
      <c r="H267" s="58" t="s">
        <v>1209</v>
      </c>
      <c r="I267" s="59">
        <v>42703</v>
      </c>
      <c r="J267" s="59">
        <v>43572</v>
      </c>
      <c r="K267" s="58">
        <v>0.64069900000000002</v>
      </c>
      <c r="L267" s="58">
        <v>2.4878999999999998E-2</v>
      </c>
    </row>
    <row r="268" spans="1:12" hidden="1" x14ac:dyDescent="0.25">
      <c r="A268" s="58" t="s">
        <v>1852</v>
      </c>
      <c r="B268" s="58" t="s">
        <v>1853</v>
      </c>
      <c r="C268" s="58">
        <f>COUNTIF(NGA_ADM2_POP_2020!C:C,'Cross river Land'!B268)</f>
        <v>1</v>
      </c>
      <c r="D268" s="58" t="s">
        <v>1852</v>
      </c>
      <c r="E268" s="58" t="s">
        <v>1006</v>
      </c>
      <c r="F268" s="58" t="s">
        <v>1593</v>
      </c>
      <c r="G268" s="58" t="s">
        <v>1849</v>
      </c>
      <c r="H268" s="58" t="s">
        <v>1209</v>
      </c>
      <c r="I268" s="59">
        <v>42703</v>
      </c>
      <c r="J268" s="59">
        <v>43572</v>
      </c>
      <c r="K268" s="58">
        <v>0.64554800000000001</v>
      </c>
      <c r="L268" s="58">
        <v>1.3922E-2</v>
      </c>
    </row>
    <row r="269" spans="1:12" hidden="1" x14ac:dyDescent="0.25">
      <c r="A269" s="58" t="s">
        <v>1963</v>
      </c>
      <c r="B269" s="58" t="s">
        <v>1964</v>
      </c>
      <c r="C269" s="58">
        <f>COUNTIF(NGA_ADM2_POP_2020!C:C,'Cross river Land'!B269)</f>
        <v>1</v>
      </c>
      <c r="D269" s="58" t="s">
        <v>1963</v>
      </c>
      <c r="E269" s="58" t="s">
        <v>1006</v>
      </c>
      <c r="F269" s="58" t="s">
        <v>1590</v>
      </c>
      <c r="G269" s="58" t="s">
        <v>1592</v>
      </c>
      <c r="H269" s="58" t="s">
        <v>1209</v>
      </c>
      <c r="I269" s="59">
        <v>42703</v>
      </c>
      <c r="J269" s="59">
        <v>43572</v>
      </c>
      <c r="K269" s="58">
        <v>1.4329419999999999</v>
      </c>
      <c r="L269" s="58">
        <v>6.9170999999999996E-2</v>
      </c>
    </row>
    <row r="270" spans="1:12" hidden="1" x14ac:dyDescent="0.25">
      <c r="A270" s="58" t="s">
        <v>2312</v>
      </c>
      <c r="B270" s="58" t="s">
        <v>2313</v>
      </c>
      <c r="C270" s="58">
        <f>COUNTIF(NGA_ADM2_POP_2020!C:C,'Cross river Land'!B270)</f>
        <v>1</v>
      </c>
      <c r="D270" s="58" t="s">
        <v>2312</v>
      </c>
      <c r="E270" s="58" t="s">
        <v>1006</v>
      </c>
      <c r="F270" s="58" t="s">
        <v>1590</v>
      </c>
      <c r="G270" s="58" t="s">
        <v>1592</v>
      </c>
      <c r="H270" s="58" t="s">
        <v>1209</v>
      </c>
      <c r="I270" s="59">
        <v>42703</v>
      </c>
      <c r="J270" s="59">
        <v>43572</v>
      </c>
      <c r="K270" s="58">
        <v>1.3803430000000001</v>
      </c>
      <c r="L270" s="58">
        <v>6.2123999999999999E-2</v>
      </c>
    </row>
    <row r="271" spans="1:12" hidden="1" x14ac:dyDescent="0.25">
      <c r="A271" s="58" t="s">
        <v>2314</v>
      </c>
      <c r="B271" s="58" t="s">
        <v>2315</v>
      </c>
      <c r="C271" s="58">
        <f>COUNTIF(NGA_ADM2_POP_2020!C:C,'Cross river Land'!B271)</f>
        <v>1</v>
      </c>
      <c r="D271" s="58" t="s">
        <v>2314</v>
      </c>
      <c r="E271" s="58" t="s">
        <v>1006</v>
      </c>
      <c r="F271" s="58" t="s">
        <v>1590</v>
      </c>
      <c r="G271" s="58" t="s">
        <v>1592</v>
      </c>
      <c r="H271" s="58" t="s">
        <v>1209</v>
      </c>
      <c r="I271" s="59">
        <v>42703</v>
      </c>
      <c r="J271" s="59">
        <v>43572</v>
      </c>
      <c r="K271" s="58">
        <v>0.71061300000000005</v>
      </c>
      <c r="L271" s="58">
        <v>2.0832E-2</v>
      </c>
    </row>
    <row r="272" spans="1:12" hidden="1" x14ac:dyDescent="0.25">
      <c r="A272" s="58" t="s">
        <v>2328</v>
      </c>
      <c r="B272" s="58" t="s">
        <v>2329</v>
      </c>
      <c r="C272" s="58">
        <f>COUNTIF(NGA_ADM2_POP_2020!C:C,'Cross river Land'!B272)</f>
        <v>1</v>
      </c>
      <c r="D272" s="58" t="s">
        <v>2328</v>
      </c>
      <c r="E272" s="58" t="s">
        <v>1006</v>
      </c>
      <c r="F272" s="58" t="s">
        <v>1593</v>
      </c>
      <c r="G272" s="58" t="s">
        <v>1849</v>
      </c>
      <c r="H272" s="58" t="s">
        <v>1209</v>
      </c>
      <c r="I272" s="59">
        <v>42703</v>
      </c>
      <c r="J272" s="59">
        <v>43572</v>
      </c>
      <c r="K272" s="58">
        <v>1.4447270000000001</v>
      </c>
      <c r="L272" s="58">
        <v>4.5511999999999997E-2</v>
      </c>
    </row>
    <row r="273" spans="1:12" hidden="1" x14ac:dyDescent="0.25">
      <c r="A273" s="58" t="s">
        <v>2403</v>
      </c>
      <c r="B273" s="58" t="s">
        <v>2404</v>
      </c>
      <c r="C273" s="58">
        <f>COUNTIF(NGA_ADM2_POP_2020!C:C,'Cross river Land'!B273)</f>
        <v>1</v>
      </c>
      <c r="D273" s="58" t="s">
        <v>2403</v>
      </c>
      <c r="E273" s="58" t="s">
        <v>1006</v>
      </c>
      <c r="F273" s="58" t="s">
        <v>1207</v>
      </c>
      <c r="G273" s="58" t="s">
        <v>1208</v>
      </c>
      <c r="H273" s="58" t="s">
        <v>1209</v>
      </c>
      <c r="I273" s="59">
        <v>42703</v>
      </c>
      <c r="J273" s="59">
        <v>43572</v>
      </c>
      <c r="K273" s="58">
        <v>0.93912700000000005</v>
      </c>
      <c r="L273" s="58">
        <v>3.3610000000000001E-2</v>
      </c>
    </row>
    <row r="274" spans="1:12" hidden="1" x14ac:dyDescent="0.25">
      <c r="A274" s="58" t="s">
        <v>2673</v>
      </c>
      <c r="B274" s="58" t="s">
        <v>2674</v>
      </c>
      <c r="C274" s="58">
        <f>COUNTIF(NGA_ADM2_POP_2020!C:C,'Cross river Land'!B274)</f>
        <v>1</v>
      </c>
      <c r="D274" s="58" t="s">
        <v>2673</v>
      </c>
      <c r="E274" s="58" t="s">
        <v>1006</v>
      </c>
      <c r="F274" s="58" t="s">
        <v>1593</v>
      </c>
      <c r="G274" s="58" t="s">
        <v>1849</v>
      </c>
      <c r="H274" s="58" t="s">
        <v>1209</v>
      </c>
      <c r="I274" s="59">
        <v>42703</v>
      </c>
      <c r="J274" s="59">
        <v>43572</v>
      </c>
      <c r="K274" s="58">
        <v>0.73431400000000002</v>
      </c>
      <c r="L274" s="58">
        <v>2.102E-2</v>
      </c>
    </row>
    <row r="275" spans="1:12" hidden="1" x14ac:dyDescent="0.25">
      <c r="A275" s="58" t="s">
        <v>2675</v>
      </c>
      <c r="B275" s="58" t="s">
        <v>2676</v>
      </c>
      <c r="C275" s="58">
        <f>COUNTIF(NGA_ADM2_POP_2020!C:C,'Cross river Land'!B275)</f>
        <v>1</v>
      </c>
      <c r="D275" s="58" t="s">
        <v>2675</v>
      </c>
      <c r="E275" s="58" t="s">
        <v>1006</v>
      </c>
      <c r="F275" s="58" t="s">
        <v>1207</v>
      </c>
      <c r="G275" s="58" t="s">
        <v>1208</v>
      </c>
      <c r="H275" s="58" t="s">
        <v>1209</v>
      </c>
      <c r="I275" s="59">
        <v>42703</v>
      </c>
      <c r="J275" s="59">
        <v>43572</v>
      </c>
      <c r="K275" s="58">
        <v>1.570962</v>
      </c>
      <c r="L275" s="58">
        <v>7.2828000000000004E-2</v>
      </c>
    </row>
    <row r="276" spans="1:12" hidden="1" x14ac:dyDescent="0.25">
      <c r="A276" s="58" t="s">
        <v>2721</v>
      </c>
      <c r="B276" s="58" t="s">
        <v>2722</v>
      </c>
      <c r="C276" s="58">
        <f>COUNTIF(NGA_ADM2_POP_2020!C:C,'Cross river Land'!B276)</f>
        <v>1</v>
      </c>
      <c r="D276" s="58" t="s">
        <v>2721</v>
      </c>
      <c r="E276" s="58" t="s">
        <v>1006</v>
      </c>
      <c r="F276" s="58" t="s">
        <v>1593</v>
      </c>
      <c r="G276" s="58" t="s">
        <v>1849</v>
      </c>
      <c r="H276" s="58" t="s">
        <v>1209</v>
      </c>
      <c r="I276" s="59">
        <v>42703</v>
      </c>
      <c r="J276" s="59">
        <v>43572</v>
      </c>
      <c r="K276" s="58">
        <v>1.6321589999999999</v>
      </c>
      <c r="L276" s="58">
        <v>6.8847000000000005E-2</v>
      </c>
    </row>
    <row r="277" spans="1:12" hidden="1" x14ac:dyDescent="0.25">
      <c r="A277" s="58" t="s">
        <v>1018</v>
      </c>
      <c r="B277" s="58" t="s">
        <v>1019</v>
      </c>
      <c r="C277" s="58">
        <f>COUNTIF(NGA_ADM2_POP_2020!C:C,'Cross river Land'!B277)</f>
        <v>1</v>
      </c>
      <c r="D277" s="58" t="s">
        <v>1018</v>
      </c>
      <c r="E277" s="58" t="s">
        <v>1006</v>
      </c>
      <c r="F277" s="58" t="s">
        <v>1020</v>
      </c>
      <c r="G277" s="58" t="s">
        <v>1021</v>
      </c>
      <c r="H277" s="58" t="s">
        <v>1020</v>
      </c>
      <c r="I277" s="59">
        <v>42703</v>
      </c>
      <c r="J277" s="59">
        <v>43572</v>
      </c>
      <c r="K277" s="58">
        <v>2.5379839999999998</v>
      </c>
      <c r="L277" s="58">
        <v>6.8378999999999995E-2</v>
      </c>
    </row>
    <row r="278" spans="1:12" hidden="1" x14ac:dyDescent="0.25">
      <c r="A278" s="58" t="s">
        <v>1054</v>
      </c>
      <c r="B278" s="58" t="s">
        <v>1055</v>
      </c>
      <c r="C278" s="58">
        <f>COUNTIF(NGA_ADM2_POP_2020!C:C,'Cross river Land'!B278)</f>
        <v>1</v>
      </c>
      <c r="D278" s="58" t="s">
        <v>1054</v>
      </c>
      <c r="E278" s="58" t="s">
        <v>1006</v>
      </c>
      <c r="F278" s="58" t="s">
        <v>1020</v>
      </c>
      <c r="G278" s="58" t="s">
        <v>1021</v>
      </c>
      <c r="H278" s="58" t="s">
        <v>1020</v>
      </c>
      <c r="I278" s="59">
        <v>42703</v>
      </c>
      <c r="J278" s="59">
        <v>43572</v>
      </c>
      <c r="K278" s="58">
        <v>1.822641</v>
      </c>
      <c r="L278" s="58">
        <v>0.14163400000000001</v>
      </c>
    </row>
    <row r="279" spans="1:12" hidden="1" x14ac:dyDescent="0.25">
      <c r="A279" s="58" t="s">
        <v>1451</v>
      </c>
      <c r="B279" s="58" t="s">
        <v>1452</v>
      </c>
      <c r="C279" s="58">
        <f>COUNTIF(NGA_ADM2_POP_2020!C:C,'Cross river Land'!B279)</f>
        <v>1</v>
      </c>
      <c r="D279" s="58" t="s">
        <v>1451</v>
      </c>
      <c r="E279" s="58" t="s">
        <v>1006</v>
      </c>
      <c r="F279" s="58" t="s">
        <v>1020</v>
      </c>
      <c r="G279" s="58" t="s">
        <v>1021</v>
      </c>
      <c r="H279" s="58" t="s">
        <v>1020</v>
      </c>
      <c r="I279" s="59">
        <v>42703</v>
      </c>
      <c r="J279" s="59">
        <v>43572</v>
      </c>
      <c r="K279" s="58">
        <v>1.3007139999999999</v>
      </c>
      <c r="L279" s="58">
        <v>8.6065000000000003E-2</v>
      </c>
    </row>
    <row r="280" spans="1:12" hidden="1" x14ac:dyDescent="0.25">
      <c r="A280" s="58" t="s">
        <v>1750</v>
      </c>
      <c r="B280" s="58" t="s">
        <v>1751</v>
      </c>
      <c r="C280" s="58">
        <f>COUNTIF(NGA_ADM2_POP_2020!C:C,'Cross river Land'!B280)</f>
        <v>1</v>
      </c>
      <c r="D280" s="58" t="s">
        <v>1750</v>
      </c>
      <c r="E280" s="58" t="s">
        <v>1006</v>
      </c>
      <c r="F280" s="58" t="s">
        <v>1020</v>
      </c>
      <c r="G280" s="58" t="s">
        <v>1021</v>
      </c>
      <c r="H280" s="58" t="s">
        <v>1020</v>
      </c>
      <c r="I280" s="59">
        <v>42703</v>
      </c>
      <c r="J280" s="59">
        <v>43572</v>
      </c>
      <c r="K280" s="58">
        <v>1.245525</v>
      </c>
      <c r="L280" s="58">
        <v>8.233E-2</v>
      </c>
    </row>
    <row r="281" spans="1:12" hidden="1" x14ac:dyDescent="0.25">
      <c r="A281" s="58" t="s">
        <v>2135</v>
      </c>
      <c r="B281" s="58" t="s">
        <v>2136</v>
      </c>
      <c r="C281" s="58">
        <f>COUNTIF(NGA_ADM2_POP_2020!C:C,'Cross river Land'!B281)</f>
        <v>1</v>
      </c>
      <c r="D281" s="58" t="s">
        <v>2135</v>
      </c>
      <c r="E281" s="58" t="s">
        <v>1006</v>
      </c>
      <c r="F281" s="58" t="s">
        <v>1020</v>
      </c>
      <c r="G281" s="58" t="s">
        <v>1021</v>
      </c>
      <c r="H281" s="58" t="s">
        <v>1020</v>
      </c>
      <c r="I281" s="59">
        <v>42703</v>
      </c>
      <c r="J281" s="59">
        <v>43572</v>
      </c>
      <c r="K281" s="58">
        <v>1.8351999999999999</v>
      </c>
      <c r="L281" s="58">
        <v>0.125893</v>
      </c>
    </row>
    <row r="282" spans="1:12" hidden="1" x14ac:dyDescent="0.25">
      <c r="A282" s="58" t="s">
        <v>2151</v>
      </c>
      <c r="B282" s="58" t="s">
        <v>2152</v>
      </c>
      <c r="C282" s="58">
        <f>COUNTIF(NGA_ADM2_POP_2020!C:C,'Cross river Land'!B282)</f>
        <v>1</v>
      </c>
      <c r="D282" s="58" t="s">
        <v>2151</v>
      </c>
      <c r="E282" s="58" t="s">
        <v>1006</v>
      </c>
      <c r="F282" s="58" t="s">
        <v>1020</v>
      </c>
      <c r="G282" s="58" t="s">
        <v>1021</v>
      </c>
      <c r="H282" s="58" t="s">
        <v>1020</v>
      </c>
      <c r="I282" s="59">
        <v>42703</v>
      </c>
      <c r="J282" s="59">
        <v>43572</v>
      </c>
      <c r="K282" s="58">
        <v>1.467867</v>
      </c>
      <c r="L282" s="58">
        <v>0.102921</v>
      </c>
    </row>
    <row r="283" spans="1:12" hidden="1" x14ac:dyDescent="0.25">
      <c r="A283" s="58" t="s">
        <v>1139</v>
      </c>
      <c r="B283" s="58" t="s">
        <v>1140</v>
      </c>
      <c r="C283" s="58">
        <f>COUNTIF(NGA_ADM2_POP_2020!C:C,'Cross river Land'!B283)</f>
        <v>1</v>
      </c>
      <c r="D283" s="58" t="s">
        <v>1139</v>
      </c>
      <c r="E283" s="58" t="s">
        <v>1006</v>
      </c>
      <c r="F283" s="58" t="s">
        <v>1141</v>
      </c>
      <c r="G283" s="58" t="s">
        <v>1142</v>
      </c>
      <c r="H283" s="58" t="s">
        <v>1143</v>
      </c>
      <c r="I283" s="59">
        <v>42703</v>
      </c>
      <c r="J283" s="59">
        <v>43572</v>
      </c>
      <c r="K283" s="58">
        <v>2.6634980000000001</v>
      </c>
      <c r="L283" s="58">
        <v>0.20230799999999999</v>
      </c>
    </row>
    <row r="284" spans="1:12" hidden="1" x14ac:dyDescent="0.25">
      <c r="A284" s="58" t="s">
        <v>1315</v>
      </c>
      <c r="B284" s="58" t="s">
        <v>1316</v>
      </c>
      <c r="C284" s="58">
        <f>COUNTIF(NGA_ADM2_POP_2020!C:C,'Cross river Land'!B284)</f>
        <v>1</v>
      </c>
      <c r="D284" s="58" t="s">
        <v>1315</v>
      </c>
      <c r="E284" s="58" t="s">
        <v>1006</v>
      </c>
      <c r="F284" s="58" t="s">
        <v>1317</v>
      </c>
      <c r="G284" s="58" t="s">
        <v>1318</v>
      </c>
      <c r="H284" s="58" t="s">
        <v>1143</v>
      </c>
      <c r="I284" s="59">
        <v>42703</v>
      </c>
      <c r="J284" s="59">
        <v>43572</v>
      </c>
      <c r="K284" s="58">
        <v>1.7975449999999999</v>
      </c>
      <c r="L284" s="58">
        <v>0.13220999999999999</v>
      </c>
    </row>
    <row r="285" spans="1:12" hidden="1" x14ac:dyDescent="0.25">
      <c r="A285" s="58" t="s">
        <v>1366</v>
      </c>
      <c r="B285" s="58" t="s">
        <v>1367</v>
      </c>
      <c r="C285" s="58">
        <f>COUNTIF(NGA_ADM2_POP_2020!C:C,'Cross river Land'!B285)</f>
        <v>1</v>
      </c>
      <c r="D285" s="58" t="s">
        <v>1366</v>
      </c>
      <c r="E285" s="58" t="s">
        <v>1006</v>
      </c>
      <c r="F285" s="58" t="s">
        <v>1317</v>
      </c>
      <c r="G285" s="58" t="s">
        <v>1318</v>
      </c>
      <c r="H285" s="58" t="s">
        <v>1143</v>
      </c>
      <c r="I285" s="59">
        <v>42703</v>
      </c>
      <c r="J285" s="59">
        <v>43572</v>
      </c>
      <c r="K285" s="58">
        <v>1.0878380000000001</v>
      </c>
      <c r="L285" s="58">
        <v>6.2769000000000005E-2</v>
      </c>
    </row>
    <row r="286" spans="1:12" hidden="1" x14ac:dyDescent="0.25">
      <c r="A286" s="58" t="s">
        <v>1520</v>
      </c>
      <c r="B286" s="58" t="s">
        <v>1521</v>
      </c>
      <c r="C286" s="58">
        <f>COUNTIF(NGA_ADM2_POP_2020!C:C,'Cross river Land'!B286)</f>
        <v>1</v>
      </c>
      <c r="D286" s="58" t="s">
        <v>1520</v>
      </c>
      <c r="E286" s="58" t="s">
        <v>1006</v>
      </c>
      <c r="F286" s="58" t="s">
        <v>1522</v>
      </c>
      <c r="G286" s="58" t="s">
        <v>1523</v>
      </c>
      <c r="H286" s="58" t="s">
        <v>1143</v>
      </c>
      <c r="I286" s="59">
        <v>42703</v>
      </c>
      <c r="J286" s="59">
        <v>43572</v>
      </c>
      <c r="K286" s="58">
        <v>2.5281609999999999</v>
      </c>
      <c r="L286" s="58">
        <v>0.30525400000000003</v>
      </c>
    </row>
    <row r="287" spans="1:12" hidden="1" x14ac:dyDescent="0.25">
      <c r="A287" s="58" t="s">
        <v>1669</v>
      </c>
      <c r="B287" s="58" t="s">
        <v>1670</v>
      </c>
      <c r="C287" s="58">
        <f>COUNTIF(NGA_ADM2_POP_2020!C:C,'Cross river Land'!B287)</f>
        <v>1</v>
      </c>
      <c r="D287" s="58" t="s">
        <v>1669</v>
      </c>
      <c r="E287" s="58" t="s">
        <v>1006</v>
      </c>
      <c r="F287" s="58" t="s">
        <v>1522</v>
      </c>
      <c r="G287" s="58" t="s">
        <v>1523</v>
      </c>
      <c r="H287" s="58" t="s">
        <v>1143</v>
      </c>
      <c r="I287" s="59">
        <v>42703</v>
      </c>
      <c r="J287" s="59">
        <v>43572</v>
      </c>
      <c r="K287" s="58">
        <v>1.997762</v>
      </c>
      <c r="L287" s="58">
        <v>0.131636</v>
      </c>
    </row>
    <row r="288" spans="1:12" hidden="1" x14ac:dyDescent="0.25">
      <c r="A288" s="58" t="s">
        <v>1143</v>
      </c>
      <c r="B288" s="58" t="s">
        <v>1719</v>
      </c>
      <c r="C288" s="58">
        <f>COUNTIF(NGA_ADM2_POP_2020!C:C,'Cross river Land'!B288)</f>
        <v>1</v>
      </c>
      <c r="D288" s="58" t="s">
        <v>1143</v>
      </c>
      <c r="E288" s="58" t="s">
        <v>1006</v>
      </c>
      <c r="F288" s="58" t="s">
        <v>1522</v>
      </c>
      <c r="G288" s="58" t="s">
        <v>1523</v>
      </c>
      <c r="H288" s="58" t="s">
        <v>1143</v>
      </c>
      <c r="I288" s="59">
        <v>42703</v>
      </c>
      <c r="J288" s="59">
        <v>43572</v>
      </c>
      <c r="K288" s="58">
        <v>0.254187</v>
      </c>
      <c r="L288" s="58">
        <v>3.7299999999999998E-3</v>
      </c>
    </row>
    <row r="289" spans="1:12" hidden="1" x14ac:dyDescent="0.25">
      <c r="A289" s="58" t="s">
        <v>2055</v>
      </c>
      <c r="B289" s="58" t="s">
        <v>2056</v>
      </c>
      <c r="C289" s="58">
        <f>COUNTIF(NGA_ADM2_POP_2020!C:C,'Cross river Land'!B289)</f>
        <v>1</v>
      </c>
      <c r="D289" s="58" t="s">
        <v>2055</v>
      </c>
      <c r="E289" s="58" t="s">
        <v>1006</v>
      </c>
      <c r="F289" s="58" t="s">
        <v>1317</v>
      </c>
      <c r="G289" s="58" t="s">
        <v>1318</v>
      </c>
      <c r="H289" s="58" t="s">
        <v>1143</v>
      </c>
      <c r="I289" s="59">
        <v>42703</v>
      </c>
      <c r="J289" s="59">
        <v>43572</v>
      </c>
      <c r="K289" s="58">
        <v>1.333928</v>
      </c>
      <c r="L289" s="58">
        <v>9.5047000000000006E-2</v>
      </c>
    </row>
    <row r="290" spans="1:12" hidden="1" x14ac:dyDescent="0.25">
      <c r="A290" s="58" t="s">
        <v>2153</v>
      </c>
      <c r="B290" s="58" t="s">
        <v>2154</v>
      </c>
      <c r="C290" s="58">
        <f>COUNTIF(NGA_ADM2_POP_2020!C:C,'Cross river Land'!B290)</f>
        <v>1</v>
      </c>
      <c r="D290" s="58" t="s">
        <v>2153</v>
      </c>
      <c r="E290" s="58" t="s">
        <v>1006</v>
      </c>
      <c r="F290" s="58" t="s">
        <v>1522</v>
      </c>
      <c r="G290" s="58" t="s">
        <v>1523</v>
      </c>
      <c r="H290" s="58" t="s">
        <v>1143</v>
      </c>
      <c r="I290" s="59">
        <v>42703</v>
      </c>
      <c r="J290" s="59">
        <v>43572</v>
      </c>
      <c r="K290" s="58">
        <v>1.9696689999999999</v>
      </c>
      <c r="L290" s="58">
        <v>0.14192299999999999</v>
      </c>
    </row>
    <row r="291" spans="1:12" hidden="1" x14ac:dyDescent="0.25">
      <c r="A291" s="58" t="s">
        <v>2282</v>
      </c>
      <c r="B291" s="58" t="s">
        <v>2283</v>
      </c>
      <c r="C291" s="58">
        <f>COUNTIF(NGA_ADM2_POP_2020!C:C,'Cross river Land'!B291)</f>
        <v>1</v>
      </c>
      <c r="D291" s="58" t="s">
        <v>2282</v>
      </c>
      <c r="E291" s="58" t="s">
        <v>1006</v>
      </c>
      <c r="F291" s="58" t="s">
        <v>1522</v>
      </c>
      <c r="G291" s="58" t="s">
        <v>1523</v>
      </c>
      <c r="H291" s="58" t="s">
        <v>1143</v>
      </c>
      <c r="I291" s="59">
        <v>42703</v>
      </c>
      <c r="J291" s="59">
        <v>43572</v>
      </c>
      <c r="K291" s="58">
        <v>1.6825859999999999</v>
      </c>
      <c r="L291" s="58">
        <v>0.13055900000000001</v>
      </c>
    </row>
    <row r="292" spans="1:12" hidden="1" x14ac:dyDescent="0.25">
      <c r="A292" s="58" t="s">
        <v>2608</v>
      </c>
      <c r="B292" s="58" t="s">
        <v>2609</v>
      </c>
      <c r="C292" s="58">
        <f>COUNTIF(NGA_ADM2_POP_2020!C:C,'Cross river Land'!B292)</f>
        <v>1</v>
      </c>
      <c r="D292" s="58" t="s">
        <v>2608</v>
      </c>
      <c r="E292" s="58" t="s">
        <v>1006</v>
      </c>
      <c r="F292" s="58" t="s">
        <v>1317</v>
      </c>
      <c r="G292" s="58" t="s">
        <v>1318</v>
      </c>
      <c r="H292" s="58" t="s">
        <v>1143</v>
      </c>
      <c r="I292" s="59">
        <v>42703</v>
      </c>
      <c r="J292" s="59">
        <v>43572</v>
      </c>
      <c r="K292" s="58">
        <v>1.4764710000000001</v>
      </c>
      <c r="L292" s="58">
        <v>7.1489999999999998E-2</v>
      </c>
    </row>
    <row r="293" spans="1:12" hidden="1" x14ac:dyDescent="0.25">
      <c r="A293" s="58" t="s">
        <v>2761</v>
      </c>
      <c r="B293" s="58" t="s">
        <v>2762</v>
      </c>
      <c r="C293" s="58">
        <f>COUNTIF(NGA_ADM2_POP_2020!C:C,'Cross river Land'!B293)</f>
        <v>1</v>
      </c>
      <c r="D293" s="58" t="s">
        <v>2761</v>
      </c>
      <c r="E293" s="58" t="s">
        <v>1006</v>
      </c>
      <c r="F293" s="58" t="s">
        <v>1141</v>
      </c>
      <c r="G293" s="58" t="s">
        <v>1142</v>
      </c>
      <c r="H293" s="58" t="s">
        <v>1143</v>
      </c>
      <c r="I293" s="59">
        <v>42703</v>
      </c>
      <c r="J293" s="59">
        <v>43572</v>
      </c>
      <c r="K293" s="58">
        <v>2.3335569999999999</v>
      </c>
      <c r="L293" s="58">
        <v>0.16182099999999999</v>
      </c>
    </row>
    <row r="294" spans="1:12" hidden="1" x14ac:dyDescent="0.25">
      <c r="A294" s="58" t="s">
        <v>1044</v>
      </c>
      <c r="B294" s="58" t="s">
        <v>1045</v>
      </c>
      <c r="C294" s="58">
        <f>COUNTIF(NGA_ADM2_POP_2020!C:C,'Cross river Land'!B294)</f>
        <v>1</v>
      </c>
      <c r="D294" s="58" t="s">
        <v>1044</v>
      </c>
      <c r="E294" s="58" t="s">
        <v>1006</v>
      </c>
      <c r="F294" s="58" t="s">
        <v>1046</v>
      </c>
      <c r="G294" s="58" t="s">
        <v>1047</v>
      </c>
      <c r="H294" s="58" t="s">
        <v>1048</v>
      </c>
      <c r="I294" s="59">
        <v>42703</v>
      </c>
      <c r="J294" s="59">
        <v>43572</v>
      </c>
      <c r="K294" s="58">
        <v>0.71204299999999998</v>
      </c>
      <c r="L294" s="58">
        <v>1.4378E-2</v>
      </c>
    </row>
    <row r="295" spans="1:12" hidden="1" x14ac:dyDescent="0.25">
      <c r="A295" s="58" t="s">
        <v>1107</v>
      </c>
      <c r="B295" s="58" t="s">
        <v>1108</v>
      </c>
      <c r="C295" s="58">
        <f>COUNTIF(NGA_ADM2_POP_2020!C:C,'Cross river Land'!B295)</f>
        <v>1</v>
      </c>
      <c r="D295" s="58" t="s">
        <v>1107</v>
      </c>
      <c r="E295" s="58" t="s">
        <v>1006</v>
      </c>
      <c r="F295" s="58" t="s">
        <v>1046</v>
      </c>
      <c r="G295" s="58" t="s">
        <v>1047</v>
      </c>
      <c r="H295" s="58" t="s">
        <v>1048</v>
      </c>
      <c r="I295" s="59">
        <v>42703</v>
      </c>
      <c r="J295" s="59">
        <v>43572</v>
      </c>
      <c r="K295" s="58">
        <v>0.4446</v>
      </c>
      <c r="L295" s="58">
        <v>9.2960000000000004E-3</v>
      </c>
    </row>
    <row r="296" spans="1:12" hidden="1" x14ac:dyDescent="0.25">
      <c r="A296" s="58" t="s">
        <v>1559</v>
      </c>
      <c r="B296" s="58" t="s">
        <v>1560</v>
      </c>
      <c r="C296" s="58">
        <f>COUNTIF(NGA_ADM2_POP_2020!C:C,'Cross river Land'!B296)</f>
        <v>1</v>
      </c>
      <c r="D296" s="58" t="s">
        <v>1559</v>
      </c>
      <c r="E296" s="58" t="s">
        <v>1006</v>
      </c>
      <c r="F296" s="58" t="s">
        <v>1561</v>
      </c>
      <c r="G296" s="58" t="s">
        <v>1562</v>
      </c>
      <c r="H296" s="58" t="s">
        <v>1048</v>
      </c>
      <c r="I296" s="59">
        <v>42703</v>
      </c>
      <c r="J296" s="59">
        <v>43572</v>
      </c>
      <c r="K296" s="58">
        <v>0.52106200000000003</v>
      </c>
      <c r="L296" s="58">
        <v>1.4227999999999999E-2</v>
      </c>
    </row>
    <row r="297" spans="1:12" hidden="1" x14ac:dyDescent="0.25">
      <c r="A297" s="58" t="s">
        <v>1647</v>
      </c>
      <c r="B297" s="58" t="s">
        <v>1648</v>
      </c>
      <c r="C297" s="58">
        <f>COUNTIF(NGA_ADM2_POP_2020!C:C,'Cross river Land'!B297)</f>
        <v>1</v>
      </c>
      <c r="D297" s="58" t="s">
        <v>1647</v>
      </c>
      <c r="E297" s="58" t="s">
        <v>1006</v>
      </c>
      <c r="F297" s="58" t="s">
        <v>1046</v>
      </c>
      <c r="G297" s="58" t="s">
        <v>1047</v>
      </c>
      <c r="H297" s="58" t="s">
        <v>1048</v>
      </c>
      <c r="I297" s="59">
        <v>42703</v>
      </c>
      <c r="J297" s="59">
        <v>43572</v>
      </c>
      <c r="K297" s="58">
        <v>0.42949700000000002</v>
      </c>
      <c r="L297" s="58">
        <v>9.8270000000000007E-3</v>
      </c>
    </row>
    <row r="298" spans="1:12" hidden="1" x14ac:dyDescent="0.25">
      <c r="A298" s="58" t="s">
        <v>1808</v>
      </c>
      <c r="B298" s="58" t="s">
        <v>1809</v>
      </c>
      <c r="C298" s="58">
        <f>COUNTIF(NGA_ADM2_POP_2020!C:C,'Cross river Land'!B298)</f>
        <v>1</v>
      </c>
      <c r="D298" s="58" t="s">
        <v>1808</v>
      </c>
      <c r="E298" s="58" t="s">
        <v>1006</v>
      </c>
      <c r="F298" s="58" t="s">
        <v>1810</v>
      </c>
      <c r="G298" s="58" t="s">
        <v>1811</v>
      </c>
      <c r="H298" s="58" t="s">
        <v>1048</v>
      </c>
      <c r="I298" s="59">
        <v>42703</v>
      </c>
      <c r="J298" s="59">
        <v>43572</v>
      </c>
      <c r="K298" s="58">
        <v>0.75451299999999999</v>
      </c>
      <c r="L298" s="58">
        <v>1.4877E-2</v>
      </c>
    </row>
    <row r="299" spans="1:12" hidden="1" x14ac:dyDescent="0.25">
      <c r="A299" s="58" t="s">
        <v>1812</v>
      </c>
      <c r="B299" s="58" t="s">
        <v>1813</v>
      </c>
      <c r="C299" s="58">
        <f>COUNTIF(NGA_ADM2_POP_2020!C:C,'Cross river Land'!B299)</f>
        <v>1</v>
      </c>
      <c r="D299" s="58" t="s">
        <v>1812</v>
      </c>
      <c r="E299" s="58" t="s">
        <v>1006</v>
      </c>
      <c r="F299" s="58" t="s">
        <v>1810</v>
      </c>
      <c r="G299" s="58" t="s">
        <v>1811</v>
      </c>
      <c r="H299" s="58" t="s">
        <v>1048</v>
      </c>
      <c r="I299" s="59">
        <v>42703</v>
      </c>
      <c r="J299" s="59">
        <v>43572</v>
      </c>
      <c r="K299" s="58">
        <v>0.41327599999999998</v>
      </c>
      <c r="L299" s="58">
        <v>8.5039999999999994E-3</v>
      </c>
    </row>
    <row r="300" spans="1:12" hidden="1" x14ac:dyDescent="0.25">
      <c r="A300" s="58" t="s">
        <v>1858</v>
      </c>
      <c r="B300" s="58" t="s">
        <v>1859</v>
      </c>
      <c r="C300" s="58">
        <f>COUNTIF(NGA_ADM2_POP_2020!C:C,'Cross river Land'!B300)</f>
        <v>1</v>
      </c>
      <c r="D300" s="58" t="s">
        <v>1858</v>
      </c>
      <c r="E300" s="58" t="s">
        <v>1006</v>
      </c>
      <c r="F300" s="58" t="s">
        <v>1561</v>
      </c>
      <c r="G300" s="58" t="s">
        <v>1562</v>
      </c>
      <c r="H300" s="58" t="s">
        <v>1048</v>
      </c>
      <c r="I300" s="59">
        <v>42703</v>
      </c>
      <c r="J300" s="59">
        <v>43572</v>
      </c>
      <c r="K300" s="58">
        <v>0.445801</v>
      </c>
      <c r="L300" s="58">
        <v>8.8509999999999995E-3</v>
      </c>
    </row>
    <row r="301" spans="1:12" hidden="1" x14ac:dyDescent="0.25">
      <c r="A301" s="58" t="s">
        <v>1886</v>
      </c>
      <c r="B301" s="58" t="s">
        <v>1887</v>
      </c>
      <c r="C301" s="58">
        <f>COUNTIF(NGA_ADM2_POP_2020!C:C,'Cross river Land'!B301)</f>
        <v>1</v>
      </c>
      <c r="D301" s="58" t="s">
        <v>1886</v>
      </c>
      <c r="E301" s="58" t="s">
        <v>1006</v>
      </c>
      <c r="F301" s="58" t="s">
        <v>1046</v>
      </c>
      <c r="G301" s="58" t="s">
        <v>1047</v>
      </c>
      <c r="H301" s="58" t="s">
        <v>1048</v>
      </c>
      <c r="I301" s="59">
        <v>42703</v>
      </c>
      <c r="J301" s="59">
        <v>43572</v>
      </c>
      <c r="K301" s="58">
        <v>0.49134699999999998</v>
      </c>
      <c r="L301" s="58">
        <v>1.4784E-2</v>
      </c>
    </row>
    <row r="302" spans="1:12" hidden="1" x14ac:dyDescent="0.25">
      <c r="A302" s="58" t="s">
        <v>1969</v>
      </c>
      <c r="B302" s="58" t="s">
        <v>1970</v>
      </c>
      <c r="C302" s="58">
        <f>COUNTIF(NGA_ADM2_POP_2020!C:C,'Cross river Land'!B302)</f>
        <v>1</v>
      </c>
      <c r="D302" s="58" t="s">
        <v>1969</v>
      </c>
      <c r="E302" s="58" t="s">
        <v>1006</v>
      </c>
      <c r="F302" s="58" t="s">
        <v>1561</v>
      </c>
      <c r="G302" s="58" t="s">
        <v>1562</v>
      </c>
      <c r="H302" s="58" t="s">
        <v>1048</v>
      </c>
      <c r="I302" s="59">
        <v>42703</v>
      </c>
      <c r="J302" s="59">
        <v>43572</v>
      </c>
      <c r="K302" s="58">
        <v>0.59293700000000005</v>
      </c>
      <c r="L302" s="58">
        <v>1.2529999999999999E-2</v>
      </c>
    </row>
    <row r="303" spans="1:12" hidden="1" x14ac:dyDescent="0.25">
      <c r="A303" s="58" t="s">
        <v>1981</v>
      </c>
      <c r="B303" s="58" t="s">
        <v>1982</v>
      </c>
      <c r="C303" s="58">
        <f>COUNTIF(NGA_ADM2_POP_2020!C:C,'Cross river Land'!B303)</f>
        <v>1</v>
      </c>
      <c r="D303" s="58" t="s">
        <v>1981</v>
      </c>
      <c r="E303" s="58" t="s">
        <v>1006</v>
      </c>
      <c r="F303" s="58" t="s">
        <v>1810</v>
      </c>
      <c r="G303" s="58" t="s">
        <v>1811</v>
      </c>
      <c r="H303" s="58" t="s">
        <v>1048</v>
      </c>
      <c r="I303" s="59">
        <v>42703</v>
      </c>
      <c r="J303" s="59">
        <v>43572</v>
      </c>
      <c r="K303" s="58">
        <v>0.29616599999999998</v>
      </c>
      <c r="L303" s="58">
        <v>4.2929999999999999E-3</v>
      </c>
    </row>
    <row r="304" spans="1:12" hidden="1" x14ac:dyDescent="0.25">
      <c r="A304" s="58" t="s">
        <v>2244</v>
      </c>
      <c r="B304" s="58" t="s">
        <v>2245</v>
      </c>
      <c r="C304" s="58">
        <f>COUNTIF(NGA_ADM2_POP_2020!C:C,'Cross river Land'!B304)</f>
        <v>1</v>
      </c>
      <c r="D304" s="58" t="s">
        <v>2244</v>
      </c>
      <c r="E304" s="58" t="s">
        <v>1006</v>
      </c>
      <c r="F304" s="58" t="s">
        <v>1046</v>
      </c>
      <c r="G304" s="58" t="s">
        <v>1047</v>
      </c>
      <c r="H304" s="58" t="s">
        <v>1048</v>
      </c>
      <c r="I304" s="59">
        <v>42703</v>
      </c>
      <c r="J304" s="59">
        <v>43572</v>
      </c>
      <c r="K304" s="58">
        <v>0.60058100000000003</v>
      </c>
      <c r="L304" s="58">
        <v>1.6323000000000001E-2</v>
      </c>
    </row>
    <row r="305" spans="1:12" hidden="1" x14ac:dyDescent="0.25">
      <c r="A305" s="58" t="s">
        <v>2302</v>
      </c>
      <c r="B305" s="58" t="s">
        <v>2303</v>
      </c>
      <c r="C305" s="58">
        <f>COUNTIF(NGA_ADM2_POP_2020!C:C,'Cross river Land'!B305)</f>
        <v>1</v>
      </c>
      <c r="D305" s="58" t="s">
        <v>2302</v>
      </c>
      <c r="E305" s="58" t="s">
        <v>1006</v>
      </c>
      <c r="F305" s="58" t="s">
        <v>1046</v>
      </c>
      <c r="G305" s="58" t="s">
        <v>1047</v>
      </c>
      <c r="H305" s="58" t="s">
        <v>1048</v>
      </c>
      <c r="I305" s="59">
        <v>42703</v>
      </c>
      <c r="J305" s="59">
        <v>43572</v>
      </c>
      <c r="K305" s="58">
        <v>0.98511899999999997</v>
      </c>
      <c r="L305" s="58">
        <v>4.4232E-2</v>
      </c>
    </row>
    <row r="306" spans="1:12" hidden="1" x14ac:dyDescent="0.25">
      <c r="A306" s="58" t="s">
        <v>2308</v>
      </c>
      <c r="B306" s="58" t="s">
        <v>2309</v>
      </c>
      <c r="C306" s="58">
        <f>COUNTIF(NGA_ADM2_POP_2020!C:C,'Cross river Land'!B306)</f>
        <v>1</v>
      </c>
      <c r="D306" s="58" t="s">
        <v>2308</v>
      </c>
      <c r="E306" s="58" t="s">
        <v>1006</v>
      </c>
      <c r="F306" s="58" t="s">
        <v>1810</v>
      </c>
      <c r="G306" s="58" t="s">
        <v>1811</v>
      </c>
      <c r="H306" s="58" t="s">
        <v>1048</v>
      </c>
      <c r="I306" s="59">
        <v>42703</v>
      </c>
      <c r="J306" s="59">
        <v>43572</v>
      </c>
      <c r="K306" s="58">
        <v>0.42441699999999999</v>
      </c>
      <c r="L306" s="58">
        <v>6.4050000000000001E-3</v>
      </c>
    </row>
    <row r="307" spans="1:12" hidden="1" x14ac:dyDescent="0.25">
      <c r="A307" s="58" t="s">
        <v>2316</v>
      </c>
      <c r="B307" s="58" t="s">
        <v>2317</v>
      </c>
      <c r="C307" s="58">
        <f>COUNTIF(NGA_ADM2_POP_2020!C:C,'Cross river Land'!B307)</f>
        <v>1</v>
      </c>
      <c r="D307" s="58" t="s">
        <v>2316</v>
      </c>
      <c r="E307" s="58" t="s">
        <v>1006</v>
      </c>
      <c r="F307" s="58" t="s">
        <v>1810</v>
      </c>
      <c r="G307" s="58" t="s">
        <v>1811</v>
      </c>
      <c r="H307" s="58" t="s">
        <v>1048</v>
      </c>
      <c r="I307" s="59">
        <v>42703</v>
      </c>
      <c r="J307" s="59">
        <v>43572</v>
      </c>
      <c r="K307" s="58">
        <v>0.27461200000000002</v>
      </c>
      <c r="L307" s="58">
        <v>2.8609999999999998E-3</v>
      </c>
    </row>
    <row r="308" spans="1:12" hidden="1" x14ac:dyDescent="0.25">
      <c r="A308" s="58" t="s">
        <v>2332</v>
      </c>
      <c r="B308" s="58" t="s">
        <v>2333</v>
      </c>
      <c r="C308" s="58">
        <f>COUNTIF(NGA_ADM2_POP_2020!C:C,'Cross river Land'!B308)</f>
        <v>1</v>
      </c>
      <c r="D308" s="58" t="s">
        <v>2332</v>
      </c>
      <c r="E308" s="58" t="s">
        <v>1006</v>
      </c>
      <c r="F308" s="58" t="s">
        <v>1810</v>
      </c>
      <c r="G308" s="58" t="s">
        <v>1811</v>
      </c>
      <c r="H308" s="58" t="s">
        <v>1048</v>
      </c>
      <c r="I308" s="59">
        <v>42703</v>
      </c>
      <c r="J308" s="59">
        <v>43572</v>
      </c>
      <c r="K308" s="58">
        <v>0.36642000000000002</v>
      </c>
      <c r="L308" s="58">
        <v>5.6860000000000001E-3</v>
      </c>
    </row>
    <row r="309" spans="1:12" hidden="1" x14ac:dyDescent="0.25">
      <c r="A309" s="58" t="s">
        <v>2349</v>
      </c>
      <c r="B309" s="58" t="s">
        <v>2350</v>
      </c>
      <c r="C309" s="58">
        <f>COUNTIF(NGA_ADM2_POP_2020!C:C,'Cross river Land'!B309)</f>
        <v>1</v>
      </c>
      <c r="D309" s="58" t="s">
        <v>2349</v>
      </c>
      <c r="E309" s="58" t="s">
        <v>1006</v>
      </c>
      <c r="F309" s="58" t="s">
        <v>1561</v>
      </c>
      <c r="G309" s="58" t="s">
        <v>1562</v>
      </c>
      <c r="H309" s="58" t="s">
        <v>1048</v>
      </c>
      <c r="I309" s="59">
        <v>42703</v>
      </c>
      <c r="J309" s="59">
        <v>43572</v>
      </c>
      <c r="K309" s="58">
        <v>0.37899699999999997</v>
      </c>
      <c r="L309" s="58">
        <v>7.0540000000000004E-3</v>
      </c>
    </row>
    <row r="310" spans="1:12" hidden="1" x14ac:dyDescent="0.25">
      <c r="A310" s="58" t="s">
        <v>2391</v>
      </c>
      <c r="B310" s="58" t="s">
        <v>2392</v>
      </c>
      <c r="C310" s="58">
        <f>COUNTIF(NGA_ADM2_POP_2020!C:C,'Cross river Land'!B310)</f>
        <v>1</v>
      </c>
      <c r="D310" s="58" t="s">
        <v>2391</v>
      </c>
      <c r="E310" s="58" t="s">
        <v>1006</v>
      </c>
      <c r="F310" s="58" t="s">
        <v>1810</v>
      </c>
      <c r="G310" s="58" t="s">
        <v>1811</v>
      </c>
      <c r="H310" s="58" t="s">
        <v>1048</v>
      </c>
      <c r="I310" s="59">
        <v>42703</v>
      </c>
      <c r="J310" s="59">
        <v>43572</v>
      </c>
      <c r="K310" s="58">
        <v>0.86820600000000003</v>
      </c>
      <c r="L310" s="58">
        <v>3.4467999999999999E-2</v>
      </c>
    </row>
    <row r="311" spans="1:12" hidden="1" x14ac:dyDescent="0.25">
      <c r="A311" s="58" t="s">
        <v>2395</v>
      </c>
      <c r="B311" s="58" t="s">
        <v>2396</v>
      </c>
      <c r="C311" s="58">
        <f>COUNTIF(NGA_ADM2_POP_2020!C:C,'Cross river Land'!B311)</f>
        <v>1</v>
      </c>
      <c r="D311" s="58" t="s">
        <v>2395</v>
      </c>
      <c r="E311" s="58" t="s">
        <v>1006</v>
      </c>
      <c r="F311" s="58" t="s">
        <v>1810</v>
      </c>
      <c r="G311" s="58" t="s">
        <v>1811</v>
      </c>
      <c r="H311" s="58" t="s">
        <v>1048</v>
      </c>
      <c r="I311" s="59">
        <v>42703</v>
      </c>
      <c r="J311" s="59">
        <v>43572</v>
      </c>
      <c r="K311" s="58">
        <v>1.350536</v>
      </c>
      <c r="L311" s="58">
        <v>7.3098999999999997E-2</v>
      </c>
    </row>
    <row r="312" spans="1:12" hidden="1" x14ac:dyDescent="0.25">
      <c r="A312" s="58" t="s">
        <v>2415</v>
      </c>
      <c r="B312" s="58" t="s">
        <v>2416</v>
      </c>
      <c r="C312" s="58">
        <f>COUNTIF(NGA_ADM2_POP_2020!C:C,'Cross river Land'!B312)</f>
        <v>1</v>
      </c>
      <c r="D312" s="58" t="s">
        <v>2415</v>
      </c>
      <c r="E312" s="58" t="s">
        <v>1006</v>
      </c>
      <c r="F312" s="58" t="s">
        <v>1561</v>
      </c>
      <c r="G312" s="58" t="s">
        <v>1562</v>
      </c>
      <c r="H312" s="58" t="s">
        <v>1048</v>
      </c>
      <c r="I312" s="59">
        <v>42703</v>
      </c>
      <c r="J312" s="59">
        <v>43572</v>
      </c>
      <c r="K312" s="58">
        <v>0.78573499999999996</v>
      </c>
      <c r="L312" s="58">
        <v>2.5058E-2</v>
      </c>
    </row>
    <row r="313" spans="1:12" hidden="1" x14ac:dyDescent="0.25">
      <c r="A313" s="58" t="s">
        <v>2467</v>
      </c>
      <c r="B313" s="58" t="s">
        <v>2468</v>
      </c>
      <c r="C313" s="58">
        <f>COUNTIF(NGA_ADM2_POP_2020!C:C,'Cross river Land'!B313)</f>
        <v>1</v>
      </c>
      <c r="D313" s="58" t="s">
        <v>2467</v>
      </c>
      <c r="E313" s="58" t="s">
        <v>1006</v>
      </c>
      <c r="F313" s="58" t="s">
        <v>1810</v>
      </c>
      <c r="G313" s="58" t="s">
        <v>1811</v>
      </c>
      <c r="H313" s="58" t="s">
        <v>1048</v>
      </c>
      <c r="I313" s="59">
        <v>42703</v>
      </c>
      <c r="J313" s="59">
        <v>43572</v>
      </c>
      <c r="K313" s="58">
        <v>0.50681500000000002</v>
      </c>
      <c r="L313" s="58">
        <v>1.0019E-2</v>
      </c>
    </row>
    <row r="314" spans="1:12" hidden="1" x14ac:dyDescent="0.25">
      <c r="A314" s="58" t="s">
        <v>2473</v>
      </c>
      <c r="B314" s="58" t="s">
        <v>2474</v>
      </c>
      <c r="C314" s="58">
        <f>COUNTIF(NGA_ADM2_POP_2020!C:C,'Cross river Land'!B314)</f>
        <v>1</v>
      </c>
      <c r="D314" s="58" t="s">
        <v>2473</v>
      </c>
      <c r="E314" s="58" t="s">
        <v>1006</v>
      </c>
      <c r="F314" s="58" t="s">
        <v>1810</v>
      </c>
      <c r="G314" s="58" t="s">
        <v>1811</v>
      </c>
      <c r="H314" s="58" t="s">
        <v>1048</v>
      </c>
      <c r="I314" s="59">
        <v>42703</v>
      </c>
      <c r="J314" s="59">
        <v>43572</v>
      </c>
      <c r="K314" s="58">
        <v>0.359738</v>
      </c>
      <c r="L314" s="58">
        <v>6.1289999999999999E-3</v>
      </c>
    </row>
    <row r="315" spans="1:12" hidden="1" x14ac:dyDescent="0.25">
      <c r="A315" s="58" t="s">
        <v>2475</v>
      </c>
      <c r="B315" s="58" t="s">
        <v>2476</v>
      </c>
      <c r="C315" s="58">
        <f>COUNTIF(NGA_ADM2_POP_2020!C:C,'Cross river Land'!B315)</f>
        <v>1</v>
      </c>
      <c r="D315" s="58" t="s">
        <v>2475</v>
      </c>
      <c r="E315" s="58" t="s">
        <v>1006</v>
      </c>
      <c r="F315" s="58" t="s">
        <v>1810</v>
      </c>
      <c r="G315" s="58" t="s">
        <v>1811</v>
      </c>
      <c r="H315" s="58" t="s">
        <v>1048</v>
      </c>
      <c r="I315" s="59">
        <v>42703</v>
      </c>
      <c r="J315" s="59">
        <v>43572</v>
      </c>
      <c r="K315" s="58">
        <v>0.62151599999999996</v>
      </c>
      <c r="L315" s="58">
        <v>1.0728E-2</v>
      </c>
    </row>
    <row r="316" spans="1:12" hidden="1" x14ac:dyDescent="0.25">
      <c r="A316" s="58" t="s">
        <v>2477</v>
      </c>
      <c r="B316" s="58" t="s">
        <v>2478</v>
      </c>
      <c r="C316" s="58">
        <f>COUNTIF(NGA_ADM2_POP_2020!C:C,'Cross river Land'!B316)</f>
        <v>1</v>
      </c>
      <c r="D316" s="58" t="s">
        <v>2477</v>
      </c>
      <c r="E316" s="58" t="s">
        <v>1006</v>
      </c>
      <c r="F316" s="58" t="s">
        <v>1810</v>
      </c>
      <c r="G316" s="58" t="s">
        <v>1811</v>
      </c>
      <c r="H316" s="58" t="s">
        <v>1048</v>
      </c>
      <c r="I316" s="59">
        <v>42703</v>
      </c>
      <c r="J316" s="59">
        <v>43572</v>
      </c>
      <c r="K316" s="58">
        <v>0.49654700000000002</v>
      </c>
      <c r="L316" s="58">
        <v>7.8980000000000005E-3</v>
      </c>
    </row>
    <row r="317" spans="1:12" hidden="1" x14ac:dyDescent="0.25">
      <c r="A317" s="58" t="s">
        <v>2509</v>
      </c>
      <c r="B317" s="58" t="s">
        <v>2510</v>
      </c>
      <c r="C317" s="58">
        <f>COUNTIF(NGA_ADM2_POP_2020!C:C,'Cross river Land'!B317)</f>
        <v>1</v>
      </c>
      <c r="D317" s="58" t="s">
        <v>2509</v>
      </c>
      <c r="E317" s="58" t="s">
        <v>1006</v>
      </c>
      <c r="F317" s="58" t="s">
        <v>1046</v>
      </c>
      <c r="G317" s="58" t="s">
        <v>1047</v>
      </c>
      <c r="H317" s="58" t="s">
        <v>1048</v>
      </c>
      <c r="I317" s="59">
        <v>42703</v>
      </c>
      <c r="J317" s="59">
        <v>43572</v>
      </c>
      <c r="K317" s="58">
        <v>0.70208599999999999</v>
      </c>
      <c r="L317" s="58">
        <v>1.5826E-2</v>
      </c>
    </row>
    <row r="318" spans="1:12" hidden="1" x14ac:dyDescent="0.25">
      <c r="A318" s="58" t="s">
        <v>2511</v>
      </c>
      <c r="B318" s="58" t="s">
        <v>2512</v>
      </c>
      <c r="C318" s="58">
        <f>COUNTIF(NGA_ADM2_POP_2020!C:C,'Cross river Land'!B318)</f>
        <v>1</v>
      </c>
      <c r="D318" s="58" t="s">
        <v>2511</v>
      </c>
      <c r="E318" s="58" t="s">
        <v>1006</v>
      </c>
      <c r="F318" s="58" t="s">
        <v>1046</v>
      </c>
      <c r="G318" s="58" t="s">
        <v>1047</v>
      </c>
      <c r="H318" s="58" t="s">
        <v>1048</v>
      </c>
      <c r="I318" s="59">
        <v>42703</v>
      </c>
      <c r="J318" s="59">
        <v>43572</v>
      </c>
      <c r="K318" s="58">
        <v>0.88180499999999995</v>
      </c>
      <c r="L318" s="58">
        <v>2.3362000000000001E-2</v>
      </c>
    </row>
    <row r="319" spans="1:12" hidden="1" x14ac:dyDescent="0.25">
      <c r="A319" s="58" t="s">
        <v>2507</v>
      </c>
      <c r="B319" s="58" t="s">
        <v>2508</v>
      </c>
      <c r="C319" s="58">
        <f>COUNTIF(NGA_ADM2_POP_2020!C:C,'Cross river Land'!B319)</f>
        <v>1</v>
      </c>
      <c r="D319" s="58" t="s">
        <v>2507</v>
      </c>
      <c r="E319" s="58" t="s">
        <v>1006</v>
      </c>
      <c r="F319" s="58" t="s">
        <v>1046</v>
      </c>
      <c r="G319" s="58" t="s">
        <v>1047</v>
      </c>
      <c r="H319" s="58" t="s">
        <v>1048</v>
      </c>
      <c r="I319" s="59">
        <v>42703</v>
      </c>
      <c r="J319" s="59">
        <v>43572</v>
      </c>
      <c r="K319" s="58">
        <v>0.28891</v>
      </c>
      <c r="L319" s="58">
        <v>4.594E-3</v>
      </c>
    </row>
    <row r="320" spans="1:12" hidden="1" x14ac:dyDescent="0.25">
      <c r="A320" s="58" t="s">
        <v>2707</v>
      </c>
      <c r="B320" s="58" t="s">
        <v>2708</v>
      </c>
      <c r="C320" s="58">
        <f>COUNTIF(NGA_ADM2_POP_2020!C:C,'Cross river Land'!B320)</f>
        <v>1</v>
      </c>
      <c r="D320" s="58" t="s">
        <v>2707</v>
      </c>
      <c r="E320" s="58" t="s">
        <v>1006</v>
      </c>
      <c r="F320" s="58" t="s">
        <v>1561</v>
      </c>
      <c r="G320" s="58" t="s">
        <v>1562</v>
      </c>
      <c r="H320" s="58" t="s">
        <v>1048</v>
      </c>
      <c r="I320" s="59">
        <v>42703</v>
      </c>
      <c r="J320" s="59">
        <v>43572</v>
      </c>
      <c r="K320" s="58">
        <v>0.41632000000000002</v>
      </c>
      <c r="L320" s="58">
        <v>8.7899999999999992E-3</v>
      </c>
    </row>
    <row r="321" spans="1:12" hidden="1" x14ac:dyDescent="0.25">
      <c r="A321" s="58" t="s">
        <v>1272</v>
      </c>
      <c r="B321" s="58" t="s">
        <v>1273</v>
      </c>
      <c r="C321" s="58">
        <f>COUNTIF(NGA_ADM2_POP_2020!C:C,'Cross river Land'!B321)</f>
        <v>1</v>
      </c>
      <c r="D321" s="58" t="s">
        <v>1272</v>
      </c>
      <c r="E321" s="58" t="s">
        <v>1006</v>
      </c>
      <c r="F321" s="58" t="s">
        <v>1274</v>
      </c>
      <c r="G321" s="58" t="s">
        <v>1275</v>
      </c>
      <c r="H321" s="58" t="s">
        <v>1276</v>
      </c>
      <c r="I321" s="59">
        <v>42703</v>
      </c>
      <c r="J321" s="59">
        <v>43572</v>
      </c>
      <c r="K321" s="58">
        <v>1.3471949999999999</v>
      </c>
      <c r="L321" s="58">
        <v>3.5246E-2</v>
      </c>
    </row>
    <row r="322" spans="1:12" hidden="1" x14ac:dyDescent="0.25">
      <c r="A322" s="58" t="s">
        <v>1289</v>
      </c>
      <c r="B322" s="58" t="s">
        <v>1290</v>
      </c>
      <c r="C322" s="58">
        <f>COUNTIF(NGA_ADM2_POP_2020!C:C,'Cross river Land'!B322)</f>
        <v>1</v>
      </c>
      <c r="D322" s="58" t="s">
        <v>1289</v>
      </c>
      <c r="E322" s="58" t="s">
        <v>1006</v>
      </c>
      <c r="F322" s="58" t="s">
        <v>1291</v>
      </c>
      <c r="G322" s="58" t="s">
        <v>1292</v>
      </c>
      <c r="H322" s="58" t="s">
        <v>1276</v>
      </c>
      <c r="I322" s="59">
        <v>42703</v>
      </c>
      <c r="J322" s="59">
        <v>43572</v>
      </c>
      <c r="K322" s="58">
        <v>1.475611</v>
      </c>
      <c r="L322" s="58">
        <v>8.3360000000000004E-2</v>
      </c>
    </row>
    <row r="323" spans="1:12" hidden="1" x14ac:dyDescent="0.25">
      <c r="A323" s="58" t="s">
        <v>1375</v>
      </c>
      <c r="B323" s="58" t="s">
        <v>1376</v>
      </c>
      <c r="C323" s="58">
        <f>COUNTIF(NGA_ADM2_POP_2020!C:C,'Cross river Land'!B323)</f>
        <v>1</v>
      </c>
      <c r="D323" s="58" t="s">
        <v>1375</v>
      </c>
      <c r="E323" s="58" t="s">
        <v>1006</v>
      </c>
      <c r="F323" s="58" t="s">
        <v>1274</v>
      </c>
      <c r="G323" s="58" t="s">
        <v>1275</v>
      </c>
      <c r="H323" s="58" t="s">
        <v>1276</v>
      </c>
      <c r="I323" s="59">
        <v>42703</v>
      </c>
      <c r="J323" s="59">
        <v>43572</v>
      </c>
      <c r="K323" s="58">
        <v>1.7536050000000001</v>
      </c>
      <c r="L323" s="58">
        <v>0.13261999999999999</v>
      </c>
    </row>
    <row r="324" spans="1:12" hidden="1" x14ac:dyDescent="0.25">
      <c r="A324" s="58" t="s">
        <v>1377</v>
      </c>
      <c r="B324" s="58" t="s">
        <v>1378</v>
      </c>
      <c r="C324" s="58">
        <f>COUNTIF(NGA_ADM2_POP_2020!C:C,'Cross river Land'!B324)</f>
        <v>1</v>
      </c>
      <c r="D324" s="58" t="s">
        <v>1377</v>
      </c>
      <c r="E324" s="58" t="s">
        <v>1006</v>
      </c>
      <c r="F324" s="58" t="s">
        <v>1379</v>
      </c>
      <c r="G324" s="58" t="s">
        <v>1380</v>
      </c>
      <c r="H324" s="58" t="s">
        <v>1276</v>
      </c>
      <c r="I324" s="59">
        <v>42703</v>
      </c>
      <c r="J324" s="59">
        <v>43572</v>
      </c>
      <c r="K324" s="58">
        <v>1.7247749999999999</v>
      </c>
      <c r="L324" s="58">
        <v>0.11629200000000001</v>
      </c>
    </row>
    <row r="325" spans="1:12" hidden="1" x14ac:dyDescent="0.25">
      <c r="A325" s="58" t="s">
        <v>1429</v>
      </c>
      <c r="B325" s="58" t="s">
        <v>1430</v>
      </c>
      <c r="C325" s="58">
        <f>COUNTIF(NGA_ADM2_POP_2020!C:C,'Cross river Land'!B325)</f>
        <v>1</v>
      </c>
      <c r="D325" s="58" t="s">
        <v>1429</v>
      </c>
      <c r="E325" s="58" t="s">
        <v>1006</v>
      </c>
      <c r="F325" s="58" t="s">
        <v>1379</v>
      </c>
      <c r="G325" s="58" t="s">
        <v>1380</v>
      </c>
      <c r="H325" s="58" t="s">
        <v>1276</v>
      </c>
      <c r="I325" s="59">
        <v>42703</v>
      </c>
      <c r="J325" s="59">
        <v>43572</v>
      </c>
      <c r="K325" s="58">
        <v>1.0727329999999999</v>
      </c>
      <c r="L325" s="58">
        <v>4.7142000000000003E-2</v>
      </c>
    </row>
    <row r="326" spans="1:12" hidden="1" x14ac:dyDescent="0.25">
      <c r="A326" s="58" t="s">
        <v>1526</v>
      </c>
      <c r="B326" s="58" t="s">
        <v>1527</v>
      </c>
      <c r="C326" s="58">
        <f>COUNTIF(NGA_ADM2_POP_2020!C:C,'Cross river Land'!B326)</f>
        <v>1</v>
      </c>
      <c r="D326" s="58" t="s">
        <v>1526</v>
      </c>
      <c r="E326" s="58" t="s">
        <v>1006</v>
      </c>
      <c r="F326" s="58" t="s">
        <v>1379</v>
      </c>
      <c r="G326" s="58" t="s">
        <v>1380</v>
      </c>
      <c r="H326" s="58" t="s">
        <v>1276</v>
      </c>
      <c r="I326" s="59">
        <v>42703</v>
      </c>
      <c r="J326" s="59">
        <v>43572</v>
      </c>
      <c r="K326" s="58">
        <v>1.574622</v>
      </c>
      <c r="L326" s="58">
        <v>8.5370000000000001E-2</v>
      </c>
    </row>
    <row r="327" spans="1:12" hidden="1" x14ac:dyDescent="0.25">
      <c r="A327" s="58" t="s">
        <v>1681</v>
      </c>
      <c r="B327" s="58" t="s">
        <v>1682</v>
      </c>
      <c r="C327" s="58">
        <f>COUNTIF(NGA_ADM2_POP_2020!C:C,'Cross river Land'!B327)</f>
        <v>1</v>
      </c>
      <c r="D327" s="58" t="s">
        <v>1681</v>
      </c>
      <c r="E327" s="58" t="s">
        <v>1006</v>
      </c>
      <c r="F327" s="58" t="s">
        <v>1291</v>
      </c>
      <c r="G327" s="58" t="s">
        <v>1292</v>
      </c>
      <c r="H327" s="58" t="s">
        <v>1276</v>
      </c>
      <c r="I327" s="59">
        <v>42703</v>
      </c>
      <c r="J327" s="59">
        <v>43572</v>
      </c>
      <c r="K327" s="58">
        <v>0.97225600000000001</v>
      </c>
      <c r="L327" s="58">
        <v>4.8467000000000003E-2</v>
      </c>
    </row>
    <row r="328" spans="1:12" hidden="1" x14ac:dyDescent="0.25">
      <c r="A328" s="58" t="s">
        <v>1691</v>
      </c>
      <c r="B328" s="58" t="s">
        <v>1692</v>
      </c>
      <c r="C328" s="58">
        <f>COUNTIF(NGA_ADM2_POP_2020!C:C,'Cross river Land'!B328)</f>
        <v>1</v>
      </c>
      <c r="D328" s="58" t="s">
        <v>1691</v>
      </c>
      <c r="E328" s="58" t="s">
        <v>1006</v>
      </c>
      <c r="F328" s="58" t="s">
        <v>1291</v>
      </c>
      <c r="G328" s="58" t="s">
        <v>1292</v>
      </c>
      <c r="H328" s="58" t="s">
        <v>1276</v>
      </c>
      <c r="I328" s="59">
        <v>42703</v>
      </c>
      <c r="J328" s="59">
        <v>43572</v>
      </c>
      <c r="K328" s="58">
        <v>2.0944609999999999</v>
      </c>
      <c r="L328" s="58">
        <v>0.117163</v>
      </c>
    </row>
    <row r="329" spans="1:12" hidden="1" x14ac:dyDescent="0.25">
      <c r="A329" s="58" t="s">
        <v>1734</v>
      </c>
      <c r="B329" s="58" t="s">
        <v>1735</v>
      </c>
      <c r="C329" s="58">
        <f>COUNTIF(NGA_ADM2_POP_2020!C:C,'Cross river Land'!B329)</f>
        <v>1</v>
      </c>
      <c r="D329" s="58" t="s">
        <v>1734</v>
      </c>
      <c r="E329" s="58" t="s">
        <v>1006</v>
      </c>
      <c r="F329" s="58" t="s">
        <v>1291</v>
      </c>
      <c r="G329" s="58" t="s">
        <v>1292</v>
      </c>
      <c r="H329" s="58" t="s">
        <v>1276</v>
      </c>
      <c r="I329" s="59">
        <v>42703</v>
      </c>
      <c r="J329" s="59">
        <v>43572</v>
      </c>
      <c r="K329" s="58">
        <v>0.57403899999999997</v>
      </c>
      <c r="L329" s="58">
        <v>1.8922000000000001E-2</v>
      </c>
    </row>
    <row r="330" spans="1:12" hidden="1" x14ac:dyDescent="0.25">
      <c r="A330" s="58" t="s">
        <v>1740</v>
      </c>
      <c r="B330" s="58" t="s">
        <v>1741</v>
      </c>
      <c r="C330" s="58">
        <f>COUNTIF(NGA_ADM2_POP_2020!C:C,'Cross river Land'!B330)</f>
        <v>1</v>
      </c>
      <c r="D330" s="58" t="s">
        <v>1740</v>
      </c>
      <c r="E330" s="58" t="s">
        <v>1006</v>
      </c>
      <c r="F330" s="58" t="s">
        <v>1274</v>
      </c>
      <c r="G330" s="58" t="s">
        <v>1275</v>
      </c>
      <c r="H330" s="58" t="s">
        <v>1276</v>
      </c>
      <c r="I330" s="59">
        <v>42703</v>
      </c>
      <c r="J330" s="59">
        <v>43572</v>
      </c>
      <c r="K330" s="58">
        <v>1.325339</v>
      </c>
      <c r="L330" s="58">
        <v>8.8543999999999998E-2</v>
      </c>
    </row>
    <row r="331" spans="1:12" hidden="1" x14ac:dyDescent="0.25">
      <c r="A331" s="58" t="s">
        <v>1756</v>
      </c>
      <c r="B331" s="58" t="s">
        <v>1757</v>
      </c>
      <c r="C331" s="58">
        <f>COUNTIF(NGA_ADM2_POP_2020!C:C,'Cross river Land'!B331)</f>
        <v>1</v>
      </c>
      <c r="D331" s="58" t="s">
        <v>1756</v>
      </c>
      <c r="E331" s="58" t="s">
        <v>1006</v>
      </c>
      <c r="F331" s="58" t="s">
        <v>1379</v>
      </c>
      <c r="G331" s="58" t="s">
        <v>1380</v>
      </c>
      <c r="H331" s="58" t="s">
        <v>1276</v>
      </c>
      <c r="I331" s="59">
        <v>42703</v>
      </c>
      <c r="J331" s="59">
        <v>43572</v>
      </c>
      <c r="K331" s="58">
        <v>2.4024779999999999</v>
      </c>
      <c r="L331" s="58">
        <v>0.15384600000000001</v>
      </c>
    </row>
    <row r="332" spans="1:12" hidden="1" x14ac:dyDescent="0.25">
      <c r="A332" s="58" t="s">
        <v>1764</v>
      </c>
      <c r="B332" s="58" t="s">
        <v>1765</v>
      </c>
      <c r="C332" s="58">
        <f>COUNTIF(NGA_ADM2_POP_2020!C:C,'Cross river Land'!B332)</f>
        <v>1</v>
      </c>
      <c r="D332" s="58" t="s">
        <v>1764</v>
      </c>
      <c r="E332" s="58" t="s">
        <v>1006</v>
      </c>
      <c r="F332" s="58" t="s">
        <v>1291</v>
      </c>
      <c r="G332" s="58" t="s">
        <v>1292</v>
      </c>
      <c r="H332" s="58" t="s">
        <v>1276</v>
      </c>
      <c r="I332" s="59">
        <v>42703</v>
      </c>
      <c r="J332" s="59">
        <v>43572</v>
      </c>
      <c r="K332" s="58">
        <v>0.83590500000000001</v>
      </c>
      <c r="L332" s="58">
        <v>3.7587000000000002E-2</v>
      </c>
    </row>
    <row r="333" spans="1:12" hidden="1" x14ac:dyDescent="0.25">
      <c r="A333" s="58" t="s">
        <v>1768</v>
      </c>
      <c r="B333" s="58" t="s">
        <v>1769</v>
      </c>
      <c r="C333" s="58">
        <f>COUNTIF(NGA_ADM2_POP_2020!C:C,'Cross river Land'!B333)</f>
        <v>1</v>
      </c>
      <c r="D333" s="58" t="s">
        <v>1768</v>
      </c>
      <c r="E333" s="58" t="s">
        <v>1006</v>
      </c>
      <c r="F333" s="58" t="s">
        <v>1274</v>
      </c>
      <c r="G333" s="58" t="s">
        <v>1275</v>
      </c>
      <c r="H333" s="58" t="s">
        <v>1276</v>
      </c>
      <c r="I333" s="59">
        <v>42703</v>
      </c>
      <c r="J333" s="59">
        <v>43572</v>
      </c>
      <c r="K333" s="58">
        <v>0.21072199999999999</v>
      </c>
      <c r="L333" s="58">
        <v>2.6800000000000001E-3</v>
      </c>
    </row>
    <row r="334" spans="1:12" hidden="1" x14ac:dyDescent="0.25">
      <c r="A334" s="58" t="s">
        <v>2003</v>
      </c>
      <c r="B334" s="58" t="s">
        <v>2004</v>
      </c>
      <c r="C334" s="58">
        <f>COUNTIF(NGA_ADM2_POP_2020!C:C,'Cross river Land'!B334)</f>
        <v>1</v>
      </c>
      <c r="D334" s="58" t="s">
        <v>2003</v>
      </c>
      <c r="E334" s="58" t="s">
        <v>1006</v>
      </c>
      <c r="F334" s="58" t="s">
        <v>1379</v>
      </c>
      <c r="G334" s="58" t="s">
        <v>1380</v>
      </c>
      <c r="H334" s="58" t="s">
        <v>1276</v>
      </c>
      <c r="I334" s="59">
        <v>42703</v>
      </c>
      <c r="J334" s="59">
        <v>43572</v>
      </c>
      <c r="K334" s="58">
        <v>1.4861549999999999</v>
      </c>
      <c r="L334" s="58">
        <v>0.103448</v>
      </c>
    </row>
    <row r="335" spans="1:12" hidden="1" x14ac:dyDescent="0.25">
      <c r="A335" s="58" t="s">
        <v>2035</v>
      </c>
      <c r="B335" s="58" t="s">
        <v>2036</v>
      </c>
      <c r="C335" s="58">
        <f>COUNTIF(NGA_ADM2_POP_2020!C:C,'Cross river Land'!B335)</f>
        <v>1</v>
      </c>
      <c r="D335" s="58" t="s">
        <v>2035</v>
      </c>
      <c r="E335" s="58" t="s">
        <v>1006</v>
      </c>
      <c r="F335" s="58" t="s">
        <v>1274</v>
      </c>
      <c r="G335" s="58" t="s">
        <v>1275</v>
      </c>
      <c r="H335" s="58" t="s">
        <v>1276</v>
      </c>
      <c r="I335" s="59">
        <v>42703</v>
      </c>
      <c r="J335" s="59">
        <v>43572</v>
      </c>
      <c r="K335" s="58">
        <v>1.425481</v>
      </c>
      <c r="L335" s="58">
        <v>0.113882</v>
      </c>
    </row>
    <row r="336" spans="1:12" hidden="1" x14ac:dyDescent="0.25">
      <c r="A336" s="58" t="s">
        <v>2086</v>
      </c>
      <c r="B336" s="58" t="s">
        <v>2087</v>
      </c>
      <c r="C336" s="58">
        <f>COUNTIF(NGA_ADM2_POP_2020!C:C,'Cross river Land'!B336)</f>
        <v>1</v>
      </c>
      <c r="D336" s="58" t="s">
        <v>2086</v>
      </c>
      <c r="E336" s="58" t="s">
        <v>1006</v>
      </c>
      <c r="F336" s="58" t="s">
        <v>1274</v>
      </c>
      <c r="G336" s="58" t="s">
        <v>1275</v>
      </c>
      <c r="H336" s="58" t="s">
        <v>1276</v>
      </c>
      <c r="I336" s="59">
        <v>42703</v>
      </c>
      <c r="J336" s="59">
        <v>43572</v>
      </c>
      <c r="K336" s="58">
        <v>1.770621</v>
      </c>
      <c r="L336" s="58">
        <v>6.7967E-2</v>
      </c>
    </row>
    <row r="337" spans="1:12" hidden="1" x14ac:dyDescent="0.25">
      <c r="A337" s="58" t="s">
        <v>2094</v>
      </c>
      <c r="B337" s="58" t="s">
        <v>2095</v>
      </c>
      <c r="C337" s="58">
        <f>COUNTIF(NGA_ADM2_POP_2020!C:C,'Cross river Land'!B337)</f>
        <v>1</v>
      </c>
      <c r="D337" s="58" t="s">
        <v>2094</v>
      </c>
      <c r="E337" s="58" t="s">
        <v>1006</v>
      </c>
      <c r="F337" s="58" t="s">
        <v>1291</v>
      </c>
      <c r="G337" s="58" t="s">
        <v>1292</v>
      </c>
      <c r="H337" s="58" t="s">
        <v>1276</v>
      </c>
      <c r="I337" s="59">
        <v>42703</v>
      </c>
      <c r="J337" s="59">
        <v>43572</v>
      </c>
      <c r="K337" s="58">
        <v>1.0376160000000001</v>
      </c>
      <c r="L337" s="58">
        <v>3.1796999999999999E-2</v>
      </c>
    </row>
    <row r="338" spans="1:12" hidden="1" x14ac:dyDescent="0.25">
      <c r="A338" s="58" t="s">
        <v>2108</v>
      </c>
      <c r="B338" s="58" t="s">
        <v>2109</v>
      </c>
      <c r="C338" s="58">
        <f>COUNTIF(NGA_ADM2_POP_2020!C:C,'Cross river Land'!B338)</f>
        <v>1</v>
      </c>
      <c r="D338" s="58" t="s">
        <v>2108</v>
      </c>
      <c r="E338" s="58" t="s">
        <v>1006</v>
      </c>
      <c r="F338" s="58" t="s">
        <v>1274</v>
      </c>
      <c r="G338" s="58" t="s">
        <v>1275</v>
      </c>
      <c r="H338" s="58" t="s">
        <v>1276</v>
      </c>
      <c r="I338" s="59">
        <v>42703</v>
      </c>
      <c r="J338" s="59">
        <v>43572</v>
      </c>
      <c r="K338" s="58">
        <v>1.328263</v>
      </c>
      <c r="L338" s="58">
        <v>6.9028999999999993E-2</v>
      </c>
    </row>
    <row r="339" spans="1:12" hidden="1" x14ac:dyDescent="0.25">
      <c r="A339" s="58" t="s">
        <v>2112</v>
      </c>
      <c r="B339" s="58" t="s">
        <v>2113</v>
      </c>
      <c r="C339" s="58">
        <f>COUNTIF(NGA_ADM2_POP_2020!C:C,'Cross river Land'!B339)</f>
        <v>1</v>
      </c>
      <c r="D339" s="58" t="s">
        <v>2112</v>
      </c>
      <c r="E339" s="58" t="s">
        <v>1006</v>
      </c>
      <c r="F339" s="58" t="s">
        <v>1379</v>
      </c>
      <c r="G339" s="58" t="s">
        <v>1380</v>
      </c>
      <c r="H339" s="58" t="s">
        <v>1276</v>
      </c>
      <c r="I339" s="59">
        <v>42703</v>
      </c>
      <c r="J339" s="59">
        <v>43572</v>
      </c>
      <c r="K339" s="58">
        <v>1.6072690000000001</v>
      </c>
      <c r="L339" s="58">
        <v>8.5569999999999993E-2</v>
      </c>
    </row>
    <row r="340" spans="1:12" hidden="1" x14ac:dyDescent="0.25">
      <c r="A340" s="58" t="s">
        <v>2208</v>
      </c>
      <c r="B340" s="58" t="s">
        <v>2209</v>
      </c>
      <c r="C340" s="58">
        <f>COUNTIF(NGA_ADM2_POP_2020!C:C,'Cross river Land'!B340)</f>
        <v>1</v>
      </c>
      <c r="D340" s="58" t="s">
        <v>2208</v>
      </c>
      <c r="E340" s="58" t="s">
        <v>1006</v>
      </c>
      <c r="F340" s="58" t="s">
        <v>1291</v>
      </c>
      <c r="G340" s="58" t="s">
        <v>1292</v>
      </c>
      <c r="H340" s="58" t="s">
        <v>1276</v>
      </c>
      <c r="I340" s="59">
        <v>42703</v>
      </c>
      <c r="J340" s="59">
        <v>43572</v>
      </c>
      <c r="K340" s="58">
        <v>1.3428739999999999</v>
      </c>
      <c r="L340" s="58">
        <v>8.0277000000000001E-2</v>
      </c>
    </row>
    <row r="341" spans="1:12" hidden="1" x14ac:dyDescent="0.25">
      <c r="A341" s="58" t="s">
        <v>2218</v>
      </c>
      <c r="B341" s="58" t="s">
        <v>2219</v>
      </c>
      <c r="C341" s="58">
        <f>COUNTIF(NGA_ADM2_POP_2020!C:C,'Cross river Land'!B341)</f>
        <v>1</v>
      </c>
      <c r="D341" s="58" t="s">
        <v>2218</v>
      </c>
      <c r="E341" s="58" t="s">
        <v>1006</v>
      </c>
      <c r="F341" s="58" t="s">
        <v>1274</v>
      </c>
      <c r="G341" s="58" t="s">
        <v>1275</v>
      </c>
      <c r="H341" s="58" t="s">
        <v>1276</v>
      </c>
      <c r="I341" s="59">
        <v>42703</v>
      </c>
      <c r="J341" s="59">
        <v>43572</v>
      </c>
      <c r="K341" s="58">
        <v>1.5277149999999999</v>
      </c>
      <c r="L341" s="58">
        <v>6.7090999999999998E-2</v>
      </c>
    </row>
    <row r="342" spans="1:12" hidden="1" x14ac:dyDescent="0.25">
      <c r="A342" s="58" t="s">
        <v>2250</v>
      </c>
      <c r="B342" s="58" t="s">
        <v>2251</v>
      </c>
      <c r="C342" s="58">
        <f>COUNTIF(NGA_ADM2_POP_2020!C:C,'Cross river Land'!B342)</f>
        <v>1</v>
      </c>
      <c r="D342" s="58" t="s">
        <v>2250</v>
      </c>
      <c r="E342" s="58" t="s">
        <v>1006</v>
      </c>
      <c r="F342" s="58" t="s">
        <v>1379</v>
      </c>
      <c r="G342" s="58" t="s">
        <v>1380</v>
      </c>
      <c r="H342" s="58" t="s">
        <v>1276</v>
      </c>
      <c r="I342" s="59">
        <v>42703</v>
      </c>
      <c r="J342" s="59">
        <v>43572</v>
      </c>
      <c r="K342" s="58">
        <v>1.0123850000000001</v>
      </c>
      <c r="L342" s="58">
        <v>4.7278000000000001E-2</v>
      </c>
    </row>
    <row r="343" spans="1:12" hidden="1" x14ac:dyDescent="0.25">
      <c r="A343" s="58" t="s">
        <v>2556</v>
      </c>
      <c r="B343" s="58" t="s">
        <v>2557</v>
      </c>
      <c r="C343" s="58">
        <f>COUNTIF(NGA_ADM2_POP_2020!C:C,'Cross river Land'!B343)</f>
        <v>1</v>
      </c>
      <c r="D343" s="58" t="s">
        <v>2556</v>
      </c>
      <c r="E343" s="58" t="s">
        <v>1006</v>
      </c>
      <c r="F343" s="58" t="s">
        <v>1291</v>
      </c>
      <c r="G343" s="58" t="s">
        <v>1292</v>
      </c>
      <c r="H343" s="58" t="s">
        <v>1276</v>
      </c>
      <c r="I343" s="59">
        <v>42703</v>
      </c>
      <c r="J343" s="59">
        <v>43572</v>
      </c>
      <c r="K343" s="58">
        <v>1.5853079999999999</v>
      </c>
      <c r="L343" s="58">
        <v>8.4801000000000001E-2</v>
      </c>
    </row>
    <row r="344" spans="1:12" hidden="1" x14ac:dyDescent="0.25">
      <c r="A344" s="58" t="s">
        <v>2562</v>
      </c>
      <c r="B344" s="58" t="s">
        <v>2563</v>
      </c>
      <c r="C344" s="58">
        <f>COUNTIF(NGA_ADM2_POP_2020!C:C,'Cross river Land'!B344)</f>
        <v>1</v>
      </c>
      <c r="D344" s="58" t="s">
        <v>2562</v>
      </c>
      <c r="E344" s="58" t="s">
        <v>1006</v>
      </c>
      <c r="F344" s="58" t="s">
        <v>1291</v>
      </c>
      <c r="G344" s="58" t="s">
        <v>1292</v>
      </c>
      <c r="H344" s="58" t="s">
        <v>1276</v>
      </c>
      <c r="I344" s="59">
        <v>42703</v>
      </c>
      <c r="J344" s="59">
        <v>43572</v>
      </c>
      <c r="K344" s="58">
        <v>1.0516110000000001</v>
      </c>
      <c r="L344" s="58">
        <v>2.5305000000000001E-2</v>
      </c>
    </row>
    <row r="345" spans="1:12" hidden="1" x14ac:dyDescent="0.25">
      <c r="A345" s="58" t="s">
        <v>2622</v>
      </c>
      <c r="B345" s="58" t="s">
        <v>2623</v>
      </c>
      <c r="C345" s="58">
        <f>COUNTIF(NGA_ADM2_POP_2020!C:C,'Cross river Land'!B345)</f>
        <v>1</v>
      </c>
      <c r="D345" s="58" t="s">
        <v>2622</v>
      </c>
      <c r="E345" s="58" t="s">
        <v>1006</v>
      </c>
      <c r="F345" s="58" t="s">
        <v>1291</v>
      </c>
      <c r="G345" s="58" t="s">
        <v>1292</v>
      </c>
      <c r="H345" s="58" t="s">
        <v>1276</v>
      </c>
      <c r="I345" s="59">
        <v>42703</v>
      </c>
      <c r="J345" s="59">
        <v>43572</v>
      </c>
      <c r="K345" s="58">
        <v>1.5282210000000001</v>
      </c>
      <c r="L345" s="58">
        <v>0.102561</v>
      </c>
    </row>
    <row r="346" spans="1:12" hidden="1" x14ac:dyDescent="0.25">
      <c r="A346" s="58" t="s">
        <v>2655</v>
      </c>
      <c r="B346" s="58" t="s">
        <v>2656</v>
      </c>
      <c r="C346" s="58">
        <f>COUNTIF(NGA_ADM2_POP_2020!C:C,'Cross river Land'!B346)</f>
        <v>1</v>
      </c>
      <c r="D346" s="58" t="s">
        <v>2655</v>
      </c>
      <c r="E346" s="58" t="s">
        <v>1006</v>
      </c>
      <c r="F346" s="58" t="s">
        <v>1291</v>
      </c>
      <c r="G346" s="58" t="s">
        <v>1292</v>
      </c>
      <c r="H346" s="58" t="s">
        <v>1276</v>
      </c>
      <c r="I346" s="59">
        <v>42703</v>
      </c>
      <c r="J346" s="59">
        <v>43572</v>
      </c>
      <c r="K346" s="58">
        <v>1.238748</v>
      </c>
      <c r="L346" s="58">
        <v>5.4487000000000001E-2</v>
      </c>
    </row>
    <row r="347" spans="1:12" hidden="1" x14ac:dyDescent="0.25">
      <c r="A347" s="58" t="s">
        <v>2763</v>
      </c>
      <c r="B347" s="58" t="s">
        <v>2764</v>
      </c>
      <c r="C347" s="58">
        <f>COUNTIF(NGA_ADM2_POP_2020!C:C,'Cross river Land'!B347)</f>
        <v>1</v>
      </c>
      <c r="D347" s="58" t="s">
        <v>2763</v>
      </c>
      <c r="E347" s="58" t="s">
        <v>1006</v>
      </c>
      <c r="F347" s="58" t="s">
        <v>1291</v>
      </c>
      <c r="G347" s="58" t="s">
        <v>1292</v>
      </c>
      <c r="H347" s="58" t="s">
        <v>1276</v>
      </c>
      <c r="I347" s="59">
        <v>42703</v>
      </c>
      <c r="J347" s="59">
        <v>43572</v>
      </c>
      <c r="K347" s="58">
        <v>0.91993100000000005</v>
      </c>
      <c r="L347" s="58">
        <v>2.8142E-2</v>
      </c>
    </row>
    <row r="348" spans="1:12" hidden="1" x14ac:dyDescent="0.25">
      <c r="A348" s="58" t="s">
        <v>1381</v>
      </c>
      <c r="B348" s="58" t="s">
        <v>1382</v>
      </c>
      <c r="C348" s="58">
        <f>COUNTIF(NGA_ADM2_POP_2020!C:C,'Cross river Land'!B348)</f>
        <v>1</v>
      </c>
      <c r="D348" s="58" t="s">
        <v>1381</v>
      </c>
      <c r="E348" s="58" t="s">
        <v>1006</v>
      </c>
      <c r="F348" s="58" t="s">
        <v>1383</v>
      </c>
      <c r="G348" s="58" t="s">
        <v>1384</v>
      </c>
      <c r="H348" s="58" t="s">
        <v>1385</v>
      </c>
      <c r="I348" s="59">
        <v>42703</v>
      </c>
      <c r="J348" s="59">
        <v>43572</v>
      </c>
      <c r="K348" s="58">
        <v>4.4622089999999996</v>
      </c>
      <c r="L348" s="58">
        <v>0.53986900000000004</v>
      </c>
    </row>
    <row r="349" spans="1:12" hidden="1" x14ac:dyDescent="0.25">
      <c r="A349" s="58" t="s">
        <v>1463</v>
      </c>
      <c r="B349" s="58" t="s">
        <v>1464</v>
      </c>
      <c r="C349" s="58">
        <f>COUNTIF(NGA_ADM2_POP_2020!C:C,'Cross river Land'!B349)</f>
        <v>1</v>
      </c>
      <c r="D349" s="58" t="s">
        <v>1463</v>
      </c>
      <c r="E349" s="58" t="s">
        <v>1006</v>
      </c>
      <c r="F349" s="58" t="s">
        <v>1383</v>
      </c>
      <c r="G349" s="58" t="s">
        <v>1384</v>
      </c>
      <c r="H349" s="58" t="s">
        <v>1385</v>
      </c>
      <c r="I349" s="59">
        <v>42703</v>
      </c>
      <c r="J349" s="59">
        <v>43572</v>
      </c>
      <c r="K349" s="58">
        <v>3.7190349999999999</v>
      </c>
      <c r="L349" s="58">
        <v>0.37001400000000001</v>
      </c>
    </row>
    <row r="350" spans="1:12" hidden="1" x14ac:dyDescent="0.25">
      <c r="A350" s="58" t="s">
        <v>1715</v>
      </c>
      <c r="B350" s="58" t="s">
        <v>1716</v>
      </c>
      <c r="C350" s="58">
        <f>COUNTIF(NGA_ADM2_POP_2020!C:C,'Cross river Land'!B350)</f>
        <v>1</v>
      </c>
      <c r="D350" s="58" t="s">
        <v>1715</v>
      </c>
      <c r="E350" s="58" t="s">
        <v>1006</v>
      </c>
      <c r="F350" s="58" t="s">
        <v>1383</v>
      </c>
      <c r="G350" s="58" t="s">
        <v>1384</v>
      </c>
      <c r="H350" s="58" t="s">
        <v>1385</v>
      </c>
      <c r="I350" s="59">
        <v>42703</v>
      </c>
      <c r="J350" s="59">
        <v>43572</v>
      </c>
      <c r="K350" s="58">
        <v>2.0859730000000001</v>
      </c>
      <c r="L350" s="58">
        <v>0.16431200000000001</v>
      </c>
    </row>
    <row r="351" spans="1:12" hidden="1" x14ac:dyDescent="0.25">
      <c r="A351" s="58" t="s">
        <v>1843</v>
      </c>
      <c r="B351" s="58" t="s">
        <v>1844</v>
      </c>
      <c r="C351" s="58">
        <f>COUNTIF(NGA_ADM2_POP_2020!C:C,'Cross river Land'!B351)</f>
        <v>1</v>
      </c>
      <c r="D351" s="58" t="s">
        <v>1843</v>
      </c>
      <c r="E351" s="58" t="s">
        <v>1006</v>
      </c>
      <c r="F351" s="58" t="s">
        <v>1383</v>
      </c>
      <c r="G351" s="58" t="s">
        <v>1384</v>
      </c>
      <c r="H351" s="58" t="s">
        <v>1385</v>
      </c>
      <c r="I351" s="59">
        <v>42703</v>
      </c>
      <c r="J351" s="59">
        <v>43572</v>
      </c>
      <c r="K351" s="58">
        <v>2.7989649999999999</v>
      </c>
      <c r="L351" s="58">
        <v>0.28034900000000001</v>
      </c>
    </row>
    <row r="352" spans="1:12" hidden="1" x14ac:dyDescent="0.25">
      <c r="A352" s="58" t="s">
        <v>1882</v>
      </c>
      <c r="B352" s="58" t="s">
        <v>1883</v>
      </c>
      <c r="C352" s="58">
        <f>COUNTIF(NGA_ADM2_POP_2020!C:C,'Cross river Land'!B352)</f>
        <v>1</v>
      </c>
      <c r="D352" s="58" t="s">
        <v>1882</v>
      </c>
      <c r="E352" s="58" t="s">
        <v>1006</v>
      </c>
      <c r="F352" s="58" t="s">
        <v>1884</v>
      </c>
      <c r="G352" s="58" t="s">
        <v>1885</v>
      </c>
      <c r="H352" s="58" t="s">
        <v>1385</v>
      </c>
      <c r="I352" s="59">
        <v>42703</v>
      </c>
      <c r="J352" s="59">
        <v>43572</v>
      </c>
      <c r="K352" s="58">
        <v>1.8130090000000001</v>
      </c>
      <c r="L352" s="58">
        <v>7.7893000000000004E-2</v>
      </c>
    </row>
    <row r="353" spans="1:12" hidden="1" x14ac:dyDescent="0.25">
      <c r="A353" s="58" t="s">
        <v>1997</v>
      </c>
      <c r="B353" s="58" t="s">
        <v>1998</v>
      </c>
      <c r="C353" s="58">
        <f>COUNTIF(NGA_ADM2_POP_2020!C:C,'Cross river Land'!B353)</f>
        <v>1</v>
      </c>
      <c r="D353" s="58" t="s">
        <v>1997</v>
      </c>
      <c r="E353" s="58" t="s">
        <v>1006</v>
      </c>
      <c r="F353" s="58" t="s">
        <v>1999</v>
      </c>
      <c r="G353" s="58" t="s">
        <v>2000</v>
      </c>
      <c r="H353" s="58" t="s">
        <v>1385</v>
      </c>
      <c r="I353" s="59">
        <v>42703</v>
      </c>
      <c r="J353" s="59">
        <v>43572</v>
      </c>
      <c r="K353" s="58">
        <v>1.0761719999999999</v>
      </c>
      <c r="L353" s="58">
        <v>3.7426000000000001E-2</v>
      </c>
    </row>
    <row r="354" spans="1:12" hidden="1" x14ac:dyDescent="0.25">
      <c r="A354" s="58" t="s">
        <v>2014</v>
      </c>
      <c r="B354" s="58" t="s">
        <v>2015</v>
      </c>
      <c r="C354" s="58">
        <f>COUNTIF(NGA_ADM2_POP_2020!C:C,'Cross river Land'!B354)</f>
        <v>1</v>
      </c>
      <c r="D354" s="58" t="s">
        <v>2016</v>
      </c>
      <c r="E354" s="58" t="s">
        <v>1006</v>
      </c>
      <c r="F354" s="58" t="s">
        <v>1999</v>
      </c>
      <c r="G354" s="58" t="s">
        <v>2000</v>
      </c>
      <c r="H354" s="58" t="s">
        <v>1385</v>
      </c>
      <c r="I354" s="59">
        <v>42703</v>
      </c>
      <c r="J354" s="59">
        <v>43572</v>
      </c>
      <c r="K354" s="58">
        <v>1.7566310000000001</v>
      </c>
      <c r="L354" s="58">
        <v>0.116581</v>
      </c>
    </row>
    <row r="355" spans="1:12" hidden="1" x14ac:dyDescent="0.25">
      <c r="A355" s="58" t="s">
        <v>2031</v>
      </c>
      <c r="B355" s="58" t="s">
        <v>2032</v>
      </c>
      <c r="C355" s="58">
        <f>COUNTIF(NGA_ADM2_POP_2020!C:C,'Cross river Land'!B355)</f>
        <v>1</v>
      </c>
      <c r="D355" s="58" t="s">
        <v>2031</v>
      </c>
      <c r="E355" s="58" t="s">
        <v>1006</v>
      </c>
      <c r="F355" s="58" t="s">
        <v>1999</v>
      </c>
      <c r="G355" s="58" t="s">
        <v>2000</v>
      </c>
      <c r="H355" s="58" t="s">
        <v>1385</v>
      </c>
      <c r="I355" s="59">
        <v>42703</v>
      </c>
      <c r="J355" s="59">
        <v>43572</v>
      </c>
      <c r="K355" s="58">
        <v>3.3037230000000002</v>
      </c>
      <c r="L355" s="58">
        <v>0.37836399999999998</v>
      </c>
    </row>
    <row r="356" spans="1:12" hidden="1" x14ac:dyDescent="0.25">
      <c r="A356" s="58" t="s">
        <v>1884</v>
      </c>
      <c r="B356" s="58" t="s">
        <v>2033</v>
      </c>
      <c r="C356" s="58">
        <f>COUNTIF(NGA_ADM2_POP_2020!C:C,'Cross river Land'!B356)</f>
        <v>1</v>
      </c>
      <c r="D356" s="58" t="s">
        <v>1884</v>
      </c>
      <c r="E356" s="58" t="s">
        <v>1006</v>
      </c>
      <c r="F356" s="58" t="s">
        <v>1383</v>
      </c>
      <c r="G356" s="58" t="s">
        <v>1384</v>
      </c>
      <c r="H356" s="58" t="s">
        <v>1385</v>
      </c>
      <c r="I356" s="59">
        <v>42703</v>
      </c>
      <c r="J356" s="59">
        <v>43572</v>
      </c>
      <c r="K356" s="58">
        <v>0.32412400000000002</v>
      </c>
      <c r="L356" s="58">
        <v>4.9040000000000004E-3</v>
      </c>
    </row>
    <row r="357" spans="1:12" hidden="1" x14ac:dyDescent="0.25">
      <c r="A357" s="58" t="s">
        <v>1999</v>
      </c>
      <c r="B357" s="58" t="s">
        <v>2034</v>
      </c>
      <c r="C357" s="58">
        <f>COUNTIF(NGA_ADM2_POP_2020!C:C,'Cross river Land'!B357)</f>
        <v>1</v>
      </c>
      <c r="D357" s="58" t="s">
        <v>1999</v>
      </c>
      <c r="E357" s="58" t="s">
        <v>1006</v>
      </c>
      <c r="F357" s="58" t="s">
        <v>1383</v>
      </c>
      <c r="G357" s="58" t="s">
        <v>1384</v>
      </c>
      <c r="H357" s="58" t="s">
        <v>1385</v>
      </c>
      <c r="I357" s="59">
        <v>42703</v>
      </c>
      <c r="J357" s="59">
        <v>43572</v>
      </c>
      <c r="K357" s="58">
        <v>0.355852</v>
      </c>
      <c r="L357" s="58">
        <v>4.352E-3</v>
      </c>
    </row>
    <row r="358" spans="1:12" hidden="1" x14ac:dyDescent="0.25">
      <c r="A358" s="58" t="s">
        <v>2041</v>
      </c>
      <c r="B358" s="58" t="s">
        <v>2042</v>
      </c>
      <c r="C358" s="58">
        <f>COUNTIF(NGA_ADM2_POP_2020!C:C,'Cross river Land'!B358)</f>
        <v>1</v>
      </c>
      <c r="D358" s="58" t="s">
        <v>2041</v>
      </c>
      <c r="E358" s="58" t="s">
        <v>1006</v>
      </c>
      <c r="F358" s="58" t="s">
        <v>1999</v>
      </c>
      <c r="G358" s="58" t="s">
        <v>2000</v>
      </c>
      <c r="H358" s="58" t="s">
        <v>1385</v>
      </c>
      <c r="I358" s="59">
        <v>42703</v>
      </c>
      <c r="J358" s="59">
        <v>43572</v>
      </c>
      <c r="K358" s="58">
        <v>2.1569199999999999</v>
      </c>
      <c r="L358" s="58">
        <v>0.15734100000000001</v>
      </c>
    </row>
    <row r="359" spans="1:12" hidden="1" x14ac:dyDescent="0.25">
      <c r="A359" s="58" t="s">
        <v>2049</v>
      </c>
      <c r="B359" s="58" t="s">
        <v>2050</v>
      </c>
      <c r="C359" s="58">
        <f>COUNTIF(NGA_ADM2_POP_2020!C:C,'Cross river Land'!B359)</f>
        <v>1</v>
      </c>
      <c r="D359" s="58" t="s">
        <v>2049</v>
      </c>
      <c r="E359" s="58" t="s">
        <v>1006</v>
      </c>
      <c r="F359" s="58" t="s">
        <v>1383</v>
      </c>
      <c r="G359" s="58" t="s">
        <v>1384</v>
      </c>
      <c r="H359" s="58" t="s">
        <v>1385</v>
      </c>
      <c r="I359" s="59">
        <v>42703</v>
      </c>
      <c r="J359" s="59">
        <v>43572</v>
      </c>
      <c r="K359" s="58">
        <v>3.3376510000000001</v>
      </c>
      <c r="L359" s="58">
        <v>0.24835499999999999</v>
      </c>
    </row>
    <row r="360" spans="1:12" hidden="1" x14ac:dyDescent="0.25">
      <c r="A360" s="58" t="s">
        <v>2088</v>
      </c>
      <c r="B360" s="58" t="s">
        <v>2089</v>
      </c>
      <c r="C360" s="58">
        <f>COUNTIF(NGA_ADM2_POP_2020!C:C,'Cross river Land'!B360)</f>
        <v>1</v>
      </c>
      <c r="D360" s="58" t="s">
        <v>2088</v>
      </c>
      <c r="E360" s="58" t="s">
        <v>1006</v>
      </c>
      <c r="F360" s="58" t="s">
        <v>1999</v>
      </c>
      <c r="G360" s="58" t="s">
        <v>2000</v>
      </c>
      <c r="H360" s="58" t="s">
        <v>1385</v>
      </c>
      <c r="I360" s="59">
        <v>42703</v>
      </c>
      <c r="J360" s="59">
        <v>43572</v>
      </c>
      <c r="K360" s="58">
        <v>0.93277600000000005</v>
      </c>
      <c r="L360" s="58">
        <v>4.2745999999999999E-2</v>
      </c>
    </row>
    <row r="361" spans="1:12" hidden="1" x14ac:dyDescent="0.25">
      <c r="A361" s="58" t="s">
        <v>2092</v>
      </c>
      <c r="B361" s="58" t="s">
        <v>2093</v>
      </c>
      <c r="C361" s="58">
        <f>COUNTIF(NGA_ADM2_POP_2020!C:C,'Cross river Land'!B361)</f>
        <v>1</v>
      </c>
      <c r="D361" s="58" t="s">
        <v>2092</v>
      </c>
      <c r="E361" s="58" t="s">
        <v>1006</v>
      </c>
      <c r="F361" s="58" t="s">
        <v>1999</v>
      </c>
      <c r="G361" s="58" t="s">
        <v>2000</v>
      </c>
      <c r="H361" s="58" t="s">
        <v>1385</v>
      </c>
      <c r="I361" s="59">
        <v>42703</v>
      </c>
      <c r="J361" s="59">
        <v>43572</v>
      </c>
      <c r="K361" s="58">
        <v>1.9555389999999999</v>
      </c>
      <c r="L361" s="58">
        <v>0.20732600000000001</v>
      </c>
    </row>
    <row r="362" spans="1:12" hidden="1" x14ac:dyDescent="0.25">
      <c r="A362" s="58" t="s">
        <v>2131</v>
      </c>
      <c r="B362" s="58" t="s">
        <v>2132</v>
      </c>
      <c r="C362" s="58">
        <f>COUNTIF(NGA_ADM2_POP_2020!C:C,'Cross river Land'!B362)</f>
        <v>1</v>
      </c>
      <c r="D362" s="58" t="s">
        <v>2131</v>
      </c>
      <c r="E362" s="58" t="s">
        <v>1006</v>
      </c>
      <c r="F362" s="58" t="s">
        <v>1884</v>
      </c>
      <c r="G362" s="58" t="s">
        <v>1885</v>
      </c>
      <c r="H362" s="58" t="s">
        <v>1385</v>
      </c>
      <c r="I362" s="59">
        <v>42703</v>
      </c>
      <c r="J362" s="59">
        <v>43572</v>
      </c>
      <c r="K362" s="58">
        <v>2.3085260000000001</v>
      </c>
      <c r="L362" s="58">
        <v>0.19530500000000001</v>
      </c>
    </row>
    <row r="363" spans="1:12" hidden="1" x14ac:dyDescent="0.25">
      <c r="A363" s="58" t="s">
        <v>2133</v>
      </c>
      <c r="B363" s="58" t="s">
        <v>2134</v>
      </c>
      <c r="C363" s="58">
        <f>COUNTIF(NGA_ADM2_POP_2020!C:C,'Cross river Land'!B363)</f>
        <v>1</v>
      </c>
      <c r="D363" s="58" t="s">
        <v>2133</v>
      </c>
      <c r="E363" s="58" t="s">
        <v>1006</v>
      </c>
      <c r="F363" s="58" t="s">
        <v>1884</v>
      </c>
      <c r="G363" s="58" t="s">
        <v>1885</v>
      </c>
      <c r="H363" s="58" t="s">
        <v>1385</v>
      </c>
      <c r="I363" s="59">
        <v>42703</v>
      </c>
      <c r="J363" s="59">
        <v>43572</v>
      </c>
      <c r="K363" s="58">
        <v>0.88357200000000002</v>
      </c>
      <c r="L363" s="58">
        <v>2.7664999999999999E-2</v>
      </c>
    </row>
    <row r="364" spans="1:12" hidden="1" x14ac:dyDescent="0.25">
      <c r="A364" s="58" t="s">
        <v>2183</v>
      </c>
      <c r="B364" s="58" t="s">
        <v>2184</v>
      </c>
      <c r="C364" s="58">
        <f>COUNTIF(NGA_ADM2_POP_2020!C:C,'Cross river Land'!B364)</f>
        <v>1</v>
      </c>
      <c r="D364" s="58" t="s">
        <v>2183</v>
      </c>
      <c r="E364" s="58" t="s">
        <v>1006</v>
      </c>
      <c r="F364" s="58" t="s">
        <v>1884</v>
      </c>
      <c r="G364" s="58" t="s">
        <v>1885</v>
      </c>
      <c r="H364" s="58" t="s">
        <v>1385</v>
      </c>
      <c r="I364" s="59">
        <v>42703</v>
      </c>
      <c r="J364" s="59">
        <v>43572</v>
      </c>
      <c r="K364" s="58">
        <v>2.5706799999999999</v>
      </c>
      <c r="L364" s="58">
        <v>0.18997</v>
      </c>
    </row>
    <row r="365" spans="1:12" hidden="1" x14ac:dyDescent="0.25">
      <c r="A365" s="58" t="s">
        <v>2230</v>
      </c>
      <c r="B365" s="58" t="s">
        <v>2231</v>
      </c>
      <c r="C365" s="58">
        <f>COUNTIF(NGA_ADM2_POP_2020!C:C,'Cross river Land'!B365)</f>
        <v>1</v>
      </c>
      <c r="D365" s="58" t="s">
        <v>2230</v>
      </c>
      <c r="E365" s="58" t="s">
        <v>1006</v>
      </c>
      <c r="F365" s="58" t="s">
        <v>1884</v>
      </c>
      <c r="G365" s="58" t="s">
        <v>1885</v>
      </c>
      <c r="H365" s="58" t="s">
        <v>1385</v>
      </c>
      <c r="I365" s="59">
        <v>42703</v>
      </c>
      <c r="J365" s="59">
        <v>43572</v>
      </c>
      <c r="K365" s="58">
        <v>1.05158</v>
      </c>
      <c r="L365" s="58">
        <v>4.7386999999999999E-2</v>
      </c>
    </row>
    <row r="366" spans="1:12" hidden="1" x14ac:dyDescent="0.25">
      <c r="A366" s="58" t="s">
        <v>2564</v>
      </c>
      <c r="B366" s="58" t="s">
        <v>2565</v>
      </c>
      <c r="C366" s="58">
        <f>COUNTIF(NGA_ADM2_POP_2020!C:C,'Cross river Land'!B366)</f>
        <v>1</v>
      </c>
      <c r="D366" s="58" t="s">
        <v>2564</v>
      </c>
      <c r="E366" s="58" t="s">
        <v>1006</v>
      </c>
      <c r="F366" s="58" t="s">
        <v>1884</v>
      </c>
      <c r="G366" s="58" t="s">
        <v>1885</v>
      </c>
      <c r="H366" s="58" t="s">
        <v>1385</v>
      </c>
      <c r="I366" s="59">
        <v>42703</v>
      </c>
      <c r="J366" s="59">
        <v>43572</v>
      </c>
      <c r="K366" s="58">
        <v>0.68108100000000005</v>
      </c>
      <c r="L366" s="58">
        <v>2.1735000000000001E-2</v>
      </c>
    </row>
    <row r="367" spans="1:12" hidden="1" x14ac:dyDescent="0.25">
      <c r="A367" s="58" t="s">
        <v>2582</v>
      </c>
      <c r="B367" s="58" t="s">
        <v>2583</v>
      </c>
      <c r="C367" s="58">
        <f>COUNTIF(NGA_ADM2_POP_2020!C:C,'Cross river Land'!B367)</f>
        <v>1</v>
      </c>
      <c r="D367" s="58" t="s">
        <v>2582</v>
      </c>
      <c r="E367" s="58" t="s">
        <v>1006</v>
      </c>
      <c r="F367" s="58" t="s">
        <v>1999</v>
      </c>
      <c r="G367" s="58" t="s">
        <v>2000</v>
      </c>
      <c r="H367" s="58" t="s">
        <v>1385</v>
      </c>
      <c r="I367" s="59">
        <v>42703</v>
      </c>
      <c r="J367" s="59">
        <v>43572</v>
      </c>
      <c r="K367" s="58">
        <v>2.1017000000000001</v>
      </c>
      <c r="L367" s="58">
        <v>0.12293</v>
      </c>
    </row>
    <row r="368" spans="1:12" hidden="1" x14ac:dyDescent="0.25">
      <c r="A368" s="58" t="s">
        <v>2614</v>
      </c>
      <c r="B368" s="58" t="s">
        <v>2615</v>
      </c>
      <c r="C368" s="58">
        <f>COUNTIF(NGA_ADM2_POP_2020!C:C,'Cross river Land'!B368)</f>
        <v>1</v>
      </c>
      <c r="D368" s="58" t="s">
        <v>2614</v>
      </c>
      <c r="E368" s="58" t="s">
        <v>1006</v>
      </c>
      <c r="F368" s="58" t="s">
        <v>1884</v>
      </c>
      <c r="G368" s="58" t="s">
        <v>1885</v>
      </c>
      <c r="H368" s="58" t="s">
        <v>1385</v>
      </c>
      <c r="I368" s="59">
        <v>42703</v>
      </c>
      <c r="J368" s="59">
        <v>43572</v>
      </c>
      <c r="K368" s="58">
        <v>1.872174</v>
      </c>
      <c r="L368" s="58">
        <v>0.18592800000000001</v>
      </c>
    </row>
    <row r="369" spans="1:12" hidden="1" x14ac:dyDescent="0.25">
      <c r="A369" s="58" t="s">
        <v>2783</v>
      </c>
      <c r="B369" s="58" t="s">
        <v>2784</v>
      </c>
      <c r="C369" s="58">
        <f>COUNTIF(NGA_ADM2_POP_2020!C:C,'Cross river Land'!B369)</f>
        <v>1</v>
      </c>
      <c r="D369" s="58" t="s">
        <v>2783</v>
      </c>
      <c r="E369" s="58" t="s">
        <v>1006</v>
      </c>
      <c r="F369" s="58" t="s">
        <v>1999</v>
      </c>
      <c r="G369" s="58" t="s">
        <v>2000</v>
      </c>
      <c r="H369" s="58" t="s">
        <v>1385</v>
      </c>
      <c r="I369" s="59">
        <v>42703</v>
      </c>
      <c r="J369" s="59">
        <v>43572</v>
      </c>
      <c r="K369" s="58">
        <v>1.973339</v>
      </c>
      <c r="L369" s="58">
        <v>0.1923</v>
      </c>
    </row>
    <row r="370" spans="1:12" hidden="1" x14ac:dyDescent="0.25">
      <c r="A370" s="58" t="s">
        <v>2785</v>
      </c>
      <c r="B370" s="58" t="s">
        <v>2786</v>
      </c>
      <c r="C370" s="58">
        <f>COUNTIF(NGA_ADM2_POP_2020!C:C,'Cross river Land'!B370)</f>
        <v>1</v>
      </c>
      <c r="D370" s="58" t="s">
        <v>2785</v>
      </c>
      <c r="E370" s="58" t="s">
        <v>1006</v>
      </c>
      <c r="F370" s="58" t="s">
        <v>1884</v>
      </c>
      <c r="G370" s="58" t="s">
        <v>1885</v>
      </c>
      <c r="H370" s="58" t="s">
        <v>1385</v>
      </c>
      <c r="I370" s="59">
        <v>42703</v>
      </c>
      <c r="J370" s="59">
        <v>43572</v>
      </c>
      <c r="K370" s="58">
        <v>1.0641119999999999</v>
      </c>
      <c r="L370" s="58">
        <v>3.2585999999999997E-2</v>
      </c>
    </row>
    <row r="371" spans="1:12" hidden="1" x14ac:dyDescent="0.25">
      <c r="A371" s="58" t="s">
        <v>1128</v>
      </c>
      <c r="B371" s="58" t="s">
        <v>1129</v>
      </c>
      <c r="C371" s="58">
        <f>COUNTIF(NGA_ADM2_POP_2020!C:C,'Cross river Land'!B371)</f>
        <v>1</v>
      </c>
      <c r="D371" s="58" t="s">
        <v>1128</v>
      </c>
      <c r="E371" s="58" t="s">
        <v>1006</v>
      </c>
      <c r="F371" s="58" t="s">
        <v>1130</v>
      </c>
      <c r="G371" s="58" t="s">
        <v>1131</v>
      </c>
      <c r="H371" s="58" t="s">
        <v>1132</v>
      </c>
      <c r="I371" s="59">
        <v>42703</v>
      </c>
      <c r="J371" s="59">
        <v>43572</v>
      </c>
      <c r="K371" s="58">
        <v>1.2724690000000001</v>
      </c>
      <c r="L371" s="58">
        <v>5.9291999999999997E-2</v>
      </c>
    </row>
    <row r="372" spans="1:12" hidden="1" x14ac:dyDescent="0.25">
      <c r="A372" s="58" t="s">
        <v>1175</v>
      </c>
      <c r="B372" s="58" t="s">
        <v>1176</v>
      </c>
      <c r="C372" s="58">
        <f>COUNTIF(NGA_ADM2_POP_2020!C:C,'Cross river Land'!B372)</f>
        <v>1</v>
      </c>
      <c r="D372" s="58" t="s">
        <v>1175</v>
      </c>
      <c r="E372" s="58" t="s">
        <v>1006</v>
      </c>
      <c r="F372" s="58" t="s">
        <v>1130</v>
      </c>
      <c r="G372" s="58" t="s">
        <v>1131</v>
      </c>
      <c r="H372" s="58" t="s">
        <v>1132</v>
      </c>
      <c r="I372" s="59">
        <v>42703</v>
      </c>
      <c r="J372" s="59">
        <v>43572</v>
      </c>
      <c r="K372" s="58">
        <v>1.4291700000000001</v>
      </c>
      <c r="L372" s="58">
        <v>3.6817999999999997E-2</v>
      </c>
    </row>
    <row r="373" spans="1:12" hidden="1" x14ac:dyDescent="0.25">
      <c r="A373" s="58" t="s">
        <v>1302</v>
      </c>
      <c r="B373" s="58" t="s">
        <v>1303</v>
      </c>
      <c r="C373" s="58">
        <f>COUNTIF(NGA_ADM2_POP_2020!C:C,'Cross river Land'!B373)</f>
        <v>1</v>
      </c>
      <c r="D373" s="58" t="s">
        <v>1302</v>
      </c>
      <c r="E373" s="58" t="s">
        <v>1006</v>
      </c>
      <c r="F373" s="58" t="s">
        <v>1304</v>
      </c>
      <c r="G373" s="58" t="s">
        <v>1305</v>
      </c>
      <c r="H373" s="58" t="s">
        <v>1132</v>
      </c>
      <c r="I373" s="59">
        <v>42703</v>
      </c>
      <c r="J373" s="59">
        <v>43572</v>
      </c>
      <c r="K373" s="58">
        <v>0.83466200000000002</v>
      </c>
      <c r="L373" s="58">
        <v>3.5101E-2</v>
      </c>
    </row>
    <row r="374" spans="1:12" hidden="1" x14ac:dyDescent="0.25">
      <c r="A374" s="58" t="s">
        <v>1352</v>
      </c>
      <c r="B374" s="58" t="s">
        <v>1353</v>
      </c>
      <c r="C374" s="58">
        <f>COUNTIF(NGA_ADM2_POP_2020!C:C,'Cross river Land'!B374)</f>
        <v>1</v>
      </c>
      <c r="D374" s="58" t="s">
        <v>1352</v>
      </c>
      <c r="E374" s="58" t="s">
        <v>1006</v>
      </c>
      <c r="F374" s="58" t="s">
        <v>1130</v>
      </c>
      <c r="G374" s="58" t="s">
        <v>1131</v>
      </c>
      <c r="H374" s="58" t="s">
        <v>1132</v>
      </c>
      <c r="I374" s="59">
        <v>42703</v>
      </c>
      <c r="J374" s="59">
        <v>43572</v>
      </c>
      <c r="K374" s="58">
        <v>1.055501</v>
      </c>
      <c r="L374" s="58">
        <v>6.0047000000000003E-2</v>
      </c>
    </row>
    <row r="375" spans="1:12" hidden="1" x14ac:dyDescent="0.25">
      <c r="A375" s="58" t="s">
        <v>1362</v>
      </c>
      <c r="B375" s="58" t="s">
        <v>1363</v>
      </c>
      <c r="C375" s="58">
        <f>COUNTIF(NGA_ADM2_POP_2020!C:C,'Cross river Land'!B375)</f>
        <v>1</v>
      </c>
      <c r="D375" s="58" t="s">
        <v>1362</v>
      </c>
      <c r="E375" s="58" t="s">
        <v>1006</v>
      </c>
      <c r="F375" s="58" t="s">
        <v>1304</v>
      </c>
      <c r="G375" s="58" t="s">
        <v>1305</v>
      </c>
      <c r="H375" s="58" t="s">
        <v>1132</v>
      </c>
      <c r="I375" s="59">
        <v>42703</v>
      </c>
      <c r="J375" s="59">
        <v>43572</v>
      </c>
      <c r="K375" s="58">
        <v>1.2609619999999999</v>
      </c>
      <c r="L375" s="58">
        <v>5.7149999999999999E-2</v>
      </c>
    </row>
    <row r="376" spans="1:12" hidden="1" x14ac:dyDescent="0.25">
      <c r="A376" s="58" t="s">
        <v>1437</v>
      </c>
      <c r="B376" s="58" t="s">
        <v>1438</v>
      </c>
      <c r="C376" s="58">
        <f>COUNTIF(NGA_ADM2_POP_2020!C:C,'Cross river Land'!B376)</f>
        <v>1</v>
      </c>
      <c r="D376" s="58" t="s">
        <v>1437</v>
      </c>
      <c r="E376" s="58" t="s">
        <v>1006</v>
      </c>
      <c r="F376" s="58" t="s">
        <v>1130</v>
      </c>
      <c r="G376" s="58" t="s">
        <v>1131</v>
      </c>
      <c r="H376" s="58" t="s">
        <v>1132</v>
      </c>
      <c r="I376" s="59">
        <v>42703</v>
      </c>
      <c r="J376" s="59">
        <v>43572</v>
      </c>
      <c r="K376" s="58">
        <v>1.0752900000000001</v>
      </c>
      <c r="L376" s="58">
        <v>3.6608000000000002E-2</v>
      </c>
    </row>
    <row r="377" spans="1:12" hidden="1" x14ac:dyDescent="0.25">
      <c r="A377" s="58" t="s">
        <v>1465</v>
      </c>
      <c r="B377" s="58" t="s">
        <v>1466</v>
      </c>
      <c r="C377" s="58">
        <f>COUNTIF(NGA_ADM2_POP_2020!C:C,'Cross river Land'!B377)</f>
        <v>1</v>
      </c>
      <c r="D377" s="58" t="s">
        <v>1465</v>
      </c>
      <c r="E377" s="58" t="s">
        <v>1006</v>
      </c>
      <c r="F377" s="58" t="s">
        <v>1467</v>
      </c>
      <c r="G377" s="58" t="s">
        <v>1468</v>
      </c>
      <c r="H377" s="58" t="s">
        <v>1132</v>
      </c>
      <c r="I377" s="59">
        <v>42703</v>
      </c>
      <c r="J377" s="59">
        <v>43572</v>
      </c>
      <c r="K377" s="58">
        <v>0.21629899999999999</v>
      </c>
      <c r="L377" s="58">
        <v>1.1130000000000001E-3</v>
      </c>
    </row>
    <row r="378" spans="1:12" hidden="1" x14ac:dyDescent="0.25">
      <c r="A378" s="58" t="s">
        <v>1477</v>
      </c>
      <c r="B378" s="58" t="s">
        <v>1478</v>
      </c>
      <c r="C378" s="58">
        <f>COUNTIF(NGA_ADM2_POP_2020!C:C,'Cross river Land'!B378)</f>
        <v>1</v>
      </c>
      <c r="D378" s="58" t="s">
        <v>1477</v>
      </c>
      <c r="E378" s="58" t="s">
        <v>1006</v>
      </c>
      <c r="F378" s="58" t="s">
        <v>1304</v>
      </c>
      <c r="G378" s="58" t="s">
        <v>1305</v>
      </c>
      <c r="H378" s="58" t="s">
        <v>1132</v>
      </c>
      <c r="I378" s="59">
        <v>42703</v>
      </c>
      <c r="J378" s="59">
        <v>43572</v>
      </c>
      <c r="K378" s="58">
        <v>1.4957229999999999</v>
      </c>
      <c r="L378" s="58">
        <v>6.5680000000000002E-2</v>
      </c>
    </row>
    <row r="379" spans="1:12" hidden="1" x14ac:dyDescent="0.25">
      <c r="A379" s="58" t="s">
        <v>1497</v>
      </c>
      <c r="B379" s="58" t="s">
        <v>1498</v>
      </c>
      <c r="C379" s="58">
        <f>COUNTIF(NGA_ADM2_POP_2020!C:C,'Cross river Land'!B379)</f>
        <v>1</v>
      </c>
      <c r="D379" s="58" t="s">
        <v>1497</v>
      </c>
      <c r="E379" s="58" t="s">
        <v>1006</v>
      </c>
      <c r="F379" s="58" t="s">
        <v>1467</v>
      </c>
      <c r="G379" s="58" t="s">
        <v>1468</v>
      </c>
      <c r="H379" s="58" t="s">
        <v>1132</v>
      </c>
      <c r="I379" s="59">
        <v>42703</v>
      </c>
      <c r="J379" s="59">
        <v>43572</v>
      </c>
      <c r="K379" s="58">
        <v>0.93281700000000001</v>
      </c>
      <c r="L379" s="58">
        <v>3.1891999999999997E-2</v>
      </c>
    </row>
    <row r="380" spans="1:12" hidden="1" x14ac:dyDescent="0.25">
      <c r="A380" s="58" t="s">
        <v>1499</v>
      </c>
      <c r="B380" s="58" t="s">
        <v>1500</v>
      </c>
      <c r="C380" s="58">
        <f>COUNTIF(NGA_ADM2_POP_2020!C:C,'Cross river Land'!B380)</f>
        <v>1</v>
      </c>
      <c r="D380" s="58" t="s">
        <v>1499</v>
      </c>
      <c r="E380" s="58" t="s">
        <v>1006</v>
      </c>
      <c r="F380" s="58" t="s">
        <v>1304</v>
      </c>
      <c r="G380" s="58" t="s">
        <v>1305</v>
      </c>
      <c r="H380" s="58" t="s">
        <v>1132</v>
      </c>
      <c r="I380" s="59">
        <v>42703</v>
      </c>
      <c r="J380" s="59">
        <v>43572</v>
      </c>
      <c r="K380" s="58">
        <v>1.0017590000000001</v>
      </c>
      <c r="L380" s="58">
        <v>3.6325000000000003E-2</v>
      </c>
    </row>
    <row r="381" spans="1:12" hidden="1" x14ac:dyDescent="0.25">
      <c r="A381" s="58" t="s">
        <v>1512</v>
      </c>
      <c r="B381" s="58" t="s">
        <v>1513</v>
      </c>
      <c r="C381" s="58">
        <f>COUNTIF(NGA_ADM2_POP_2020!C:C,'Cross river Land'!B381)</f>
        <v>1</v>
      </c>
      <c r="D381" s="58" t="s">
        <v>1512</v>
      </c>
      <c r="E381" s="58" t="s">
        <v>1006</v>
      </c>
      <c r="F381" s="58" t="s">
        <v>1130</v>
      </c>
      <c r="G381" s="58" t="s">
        <v>1131</v>
      </c>
      <c r="H381" s="58" t="s">
        <v>1132</v>
      </c>
      <c r="I381" s="59">
        <v>42703</v>
      </c>
      <c r="J381" s="59">
        <v>43572</v>
      </c>
      <c r="K381" s="58">
        <v>1.9226030000000001</v>
      </c>
      <c r="L381" s="58">
        <v>0.12313399999999999</v>
      </c>
    </row>
    <row r="382" spans="1:12" hidden="1" x14ac:dyDescent="0.25">
      <c r="A382" s="58" t="s">
        <v>1655</v>
      </c>
      <c r="B382" s="58" t="s">
        <v>1656</v>
      </c>
      <c r="C382" s="58">
        <f>COUNTIF(NGA_ADM2_POP_2020!C:C,'Cross river Land'!B382)</f>
        <v>1</v>
      </c>
      <c r="D382" s="58" t="s">
        <v>1655</v>
      </c>
      <c r="E382" s="58" t="s">
        <v>1006</v>
      </c>
      <c r="F382" s="58" t="s">
        <v>1467</v>
      </c>
      <c r="G382" s="58" t="s">
        <v>1468</v>
      </c>
      <c r="H382" s="58" t="s">
        <v>1132</v>
      </c>
      <c r="I382" s="59">
        <v>42703</v>
      </c>
      <c r="J382" s="59">
        <v>43572</v>
      </c>
      <c r="K382" s="58">
        <v>0.33082699999999998</v>
      </c>
      <c r="L382" s="58">
        <v>3.2009999999999999E-3</v>
      </c>
    </row>
    <row r="383" spans="1:12" hidden="1" x14ac:dyDescent="0.25">
      <c r="A383" s="58" t="s">
        <v>1675</v>
      </c>
      <c r="B383" s="58" t="s">
        <v>1676</v>
      </c>
      <c r="C383" s="58">
        <f>COUNTIF(NGA_ADM2_POP_2020!C:C,'Cross river Land'!B383)</f>
        <v>1</v>
      </c>
      <c r="D383" s="58" t="s">
        <v>1675</v>
      </c>
      <c r="E383" s="58" t="s">
        <v>1006</v>
      </c>
      <c r="F383" s="58" t="s">
        <v>1304</v>
      </c>
      <c r="G383" s="58" t="s">
        <v>1305</v>
      </c>
      <c r="H383" s="58" t="s">
        <v>1132</v>
      </c>
      <c r="I383" s="59">
        <v>42703</v>
      </c>
      <c r="J383" s="59">
        <v>43572</v>
      </c>
      <c r="K383" s="58">
        <v>1.2964199999999999</v>
      </c>
      <c r="L383" s="58">
        <v>5.0741000000000001E-2</v>
      </c>
    </row>
    <row r="384" spans="1:12" hidden="1" x14ac:dyDescent="0.25">
      <c r="A384" s="58" t="s">
        <v>1693</v>
      </c>
      <c r="B384" s="58" t="s">
        <v>1694</v>
      </c>
      <c r="C384" s="58">
        <f>COUNTIF(NGA_ADM2_POP_2020!C:C,'Cross river Land'!B384)</f>
        <v>1</v>
      </c>
      <c r="D384" s="58" t="s">
        <v>1693</v>
      </c>
      <c r="E384" s="58" t="s">
        <v>1006</v>
      </c>
      <c r="F384" s="58" t="s">
        <v>1130</v>
      </c>
      <c r="G384" s="58" t="s">
        <v>1131</v>
      </c>
      <c r="H384" s="58" t="s">
        <v>1132</v>
      </c>
      <c r="I384" s="59">
        <v>42703</v>
      </c>
      <c r="J384" s="59">
        <v>43572</v>
      </c>
      <c r="K384" s="58">
        <v>1.1954899999999999</v>
      </c>
      <c r="L384" s="58">
        <v>3.6627E-2</v>
      </c>
    </row>
    <row r="385" spans="1:12" hidden="1" x14ac:dyDescent="0.25">
      <c r="A385" s="58" t="s">
        <v>1695</v>
      </c>
      <c r="B385" s="58" t="s">
        <v>1696</v>
      </c>
      <c r="C385" s="58">
        <f>COUNTIF(NGA_ADM2_POP_2020!C:C,'Cross river Land'!B385)</f>
        <v>1</v>
      </c>
      <c r="D385" s="58" t="s">
        <v>1695</v>
      </c>
      <c r="E385" s="58" t="s">
        <v>1006</v>
      </c>
      <c r="F385" s="58" t="s">
        <v>1467</v>
      </c>
      <c r="G385" s="58" t="s">
        <v>1468</v>
      </c>
      <c r="H385" s="58" t="s">
        <v>1132</v>
      </c>
      <c r="I385" s="59">
        <v>42703</v>
      </c>
      <c r="J385" s="59">
        <v>43572</v>
      </c>
      <c r="K385" s="58">
        <v>0.59198899999999999</v>
      </c>
      <c r="L385" s="58">
        <v>1.8889E-2</v>
      </c>
    </row>
    <row r="386" spans="1:12" hidden="1" x14ac:dyDescent="0.25">
      <c r="A386" s="58" t="s">
        <v>1701</v>
      </c>
      <c r="B386" s="58" t="s">
        <v>1702</v>
      </c>
      <c r="C386" s="58">
        <f>COUNTIF(NGA_ADM2_POP_2020!C:C,'Cross river Land'!B386)</f>
        <v>1</v>
      </c>
      <c r="D386" s="58" t="s">
        <v>1701</v>
      </c>
      <c r="E386" s="58" t="s">
        <v>1006</v>
      </c>
      <c r="F386" s="58" t="s">
        <v>1130</v>
      </c>
      <c r="G386" s="58" t="s">
        <v>1131</v>
      </c>
      <c r="H386" s="58" t="s">
        <v>1132</v>
      </c>
      <c r="I386" s="59">
        <v>42703</v>
      </c>
      <c r="J386" s="59">
        <v>43572</v>
      </c>
      <c r="K386" s="58">
        <v>1.223203</v>
      </c>
      <c r="L386" s="58">
        <v>4.7099000000000002E-2</v>
      </c>
    </row>
    <row r="387" spans="1:12" hidden="1" x14ac:dyDescent="0.25">
      <c r="A387" s="58" t="s">
        <v>1709</v>
      </c>
      <c r="B387" s="58" t="s">
        <v>1710</v>
      </c>
      <c r="C387" s="58">
        <f>COUNTIF(NGA_ADM2_POP_2020!C:C,'Cross river Land'!B387)</f>
        <v>1</v>
      </c>
      <c r="D387" s="58" t="s">
        <v>1709</v>
      </c>
      <c r="E387" s="58" t="s">
        <v>1006</v>
      </c>
      <c r="F387" s="58" t="s">
        <v>1467</v>
      </c>
      <c r="G387" s="58" t="s">
        <v>1468</v>
      </c>
      <c r="H387" s="58" t="s">
        <v>1132</v>
      </c>
      <c r="I387" s="59">
        <v>42703</v>
      </c>
      <c r="J387" s="59">
        <v>43572</v>
      </c>
      <c r="K387" s="58">
        <v>0.81013199999999996</v>
      </c>
      <c r="L387" s="58">
        <v>2.8139000000000001E-2</v>
      </c>
    </row>
    <row r="388" spans="1:12" hidden="1" x14ac:dyDescent="0.25">
      <c r="A388" s="58" t="s">
        <v>1752</v>
      </c>
      <c r="B388" s="58" t="s">
        <v>1753</v>
      </c>
      <c r="C388" s="58">
        <f>COUNTIF(NGA_ADM2_POP_2020!C:C,'Cross river Land'!B388)</f>
        <v>1</v>
      </c>
      <c r="D388" s="58" t="s">
        <v>1752</v>
      </c>
      <c r="E388" s="58" t="s">
        <v>1006</v>
      </c>
      <c r="F388" s="58" t="s">
        <v>1467</v>
      </c>
      <c r="G388" s="58" t="s">
        <v>1468</v>
      </c>
      <c r="H388" s="58" t="s">
        <v>1132</v>
      </c>
      <c r="I388" s="59">
        <v>42703</v>
      </c>
      <c r="J388" s="59">
        <v>43572</v>
      </c>
      <c r="K388" s="58">
        <v>0.27908500000000003</v>
      </c>
      <c r="L388" s="58">
        <v>1.9620000000000002E-3</v>
      </c>
    </row>
    <row r="389" spans="1:12" hidden="1" x14ac:dyDescent="0.25">
      <c r="A389" s="58" t="s">
        <v>1758</v>
      </c>
      <c r="B389" s="58" t="s">
        <v>1759</v>
      </c>
      <c r="C389" s="58">
        <f>COUNTIF(NGA_ADM2_POP_2020!C:C,'Cross river Land'!B389)</f>
        <v>1</v>
      </c>
      <c r="D389" s="58" t="s">
        <v>1758</v>
      </c>
      <c r="E389" s="58" t="s">
        <v>1006</v>
      </c>
      <c r="F389" s="58" t="s">
        <v>1304</v>
      </c>
      <c r="G389" s="58" t="s">
        <v>1305</v>
      </c>
      <c r="H389" s="58" t="s">
        <v>1132</v>
      </c>
      <c r="I389" s="59">
        <v>42703</v>
      </c>
      <c r="J389" s="59">
        <v>43572</v>
      </c>
      <c r="K389" s="58">
        <v>0.96012399999999998</v>
      </c>
      <c r="L389" s="58">
        <v>3.6204E-2</v>
      </c>
    </row>
    <row r="390" spans="1:12" hidden="1" x14ac:dyDescent="0.25">
      <c r="A390" s="58" t="s">
        <v>2029</v>
      </c>
      <c r="B390" s="58" t="s">
        <v>2030</v>
      </c>
      <c r="C390" s="58">
        <f>COUNTIF(NGA_ADM2_POP_2020!C:C,'Cross river Land'!B390)</f>
        <v>1</v>
      </c>
      <c r="D390" s="58" t="s">
        <v>2029</v>
      </c>
      <c r="E390" s="58" t="s">
        <v>1006</v>
      </c>
      <c r="F390" s="58" t="s">
        <v>1304</v>
      </c>
      <c r="G390" s="58" t="s">
        <v>1305</v>
      </c>
      <c r="H390" s="58" t="s">
        <v>1132</v>
      </c>
      <c r="I390" s="59">
        <v>42703</v>
      </c>
      <c r="J390" s="59">
        <v>43572</v>
      </c>
      <c r="K390" s="58">
        <v>1.0453650000000001</v>
      </c>
      <c r="L390" s="58">
        <v>3.0884999999999999E-2</v>
      </c>
    </row>
    <row r="391" spans="1:12" hidden="1" x14ac:dyDescent="0.25">
      <c r="A391" s="58" t="s">
        <v>2065</v>
      </c>
      <c r="B391" s="58" t="s">
        <v>2066</v>
      </c>
      <c r="C391" s="58">
        <f>COUNTIF(NGA_ADM2_POP_2020!C:C,'Cross river Land'!B391)</f>
        <v>1</v>
      </c>
      <c r="D391" s="58" t="s">
        <v>2065</v>
      </c>
      <c r="E391" s="58" t="s">
        <v>1006</v>
      </c>
      <c r="F391" s="58" t="s">
        <v>1467</v>
      </c>
      <c r="G391" s="58" t="s">
        <v>1468</v>
      </c>
      <c r="H391" s="58" t="s">
        <v>1132</v>
      </c>
      <c r="I391" s="59">
        <v>42703</v>
      </c>
      <c r="J391" s="59">
        <v>43572</v>
      </c>
      <c r="K391" s="58">
        <v>0.20631099999999999</v>
      </c>
      <c r="L391" s="58">
        <v>1.426E-3</v>
      </c>
    </row>
    <row r="392" spans="1:12" hidden="1" x14ac:dyDescent="0.25">
      <c r="A392" s="58" t="s">
        <v>2069</v>
      </c>
      <c r="B392" s="58" t="s">
        <v>2070</v>
      </c>
      <c r="C392" s="58">
        <f>COUNTIF(NGA_ADM2_POP_2020!C:C,'Cross river Land'!B392)</f>
        <v>1</v>
      </c>
      <c r="D392" s="58" t="s">
        <v>2069</v>
      </c>
      <c r="E392" s="58" t="s">
        <v>1006</v>
      </c>
      <c r="F392" s="58" t="s">
        <v>1304</v>
      </c>
      <c r="G392" s="58" t="s">
        <v>1305</v>
      </c>
      <c r="H392" s="58" t="s">
        <v>1132</v>
      </c>
      <c r="I392" s="59">
        <v>42703</v>
      </c>
      <c r="J392" s="59">
        <v>43572</v>
      </c>
      <c r="K392" s="58">
        <v>0.84237600000000001</v>
      </c>
      <c r="L392" s="58">
        <v>3.7310000000000003E-2</v>
      </c>
    </row>
    <row r="393" spans="1:12" hidden="1" x14ac:dyDescent="0.25">
      <c r="A393" s="58" t="s">
        <v>2104</v>
      </c>
      <c r="B393" s="58" t="s">
        <v>2105</v>
      </c>
      <c r="C393" s="58">
        <f>COUNTIF(NGA_ADM2_POP_2020!C:C,'Cross river Land'!B393)</f>
        <v>1</v>
      </c>
      <c r="D393" s="58" t="s">
        <v>2104</v>
      </c>
      <c r="E393" s="58" t="s">
        <v>1006</v>
      </c>
      <c r="F393" s="58" t="s">
        <v>1130</v>
      </c>
      <c r="G393" s="58" t="s">
        <v>1131</v>
      </c>
      <c r="H393" s="58" t="s">
        <v>1132</v>
      </c>
      <c r="I393" s="59">
        <v>42703</v>
      </c>
      <c r="J393" s="59">
        <v>43572</v>
      </c>
      <c r="K393" s="58">
        <v>0.822322</v>
      </c>
      <c r="L393" s="58">
        <v>3.6172999999999997E-2</v>
      </c>
    </row>
    <row r="394" spans="1:12" hidden="1" x14ac:dyDescent="0.25">
      <c r="A394" s="58" t="s">
        <v>2110</v>
      </c>
      <c r="B394" s="58" t="s">
        <v>2111</v>
      </c>
      <c r="C394" s="58">
        <f>COUNTIF(NGA_ADM2_POP_2020!C:C,'Cross river Land'!B394)</f>
        <v>1</v>
      </c>
      <c r="D394" s="58" t="s">
        <v>2110</v>
      </c>
      <c r="E394" s="58" t="s">
        <v>1006</v>
      </c>
      <c r="F394" s="58" t="s">
        <v>1130</v>
      </c>
      <c r="G394" s="58" t="s">
        <v>1131</v>
      </c>
      <c r="H394" s="58" t="s">
        <v>1132</v>
      </c>
      <c r="I394" s="59">
        <v>42703</v>
      </c>
      <c r="J394" s="59">
        <v>43572</v>
      </c>
      <c r="K394" s="58">
        <v>1.6681170000000001</v>
      </c>
      <c r="L394" s="58">
        <v>7.4968999999999994E-2</v>
      </c>
    </row>
    <row r="395" spans="1:12" hidden="1" x14ac:dyDescent="0.25">
      <c r="A395" s="58" t="s">
        <v>2139</v>
      </c>
      <c r="B395" s="58" t="s">
        <v>2140</v>
      </c>
      <c r="C395" s="58">
        <f>COUNTIF(NGA_ADM2_POP_2020!C:C,'Cross river Land'!B395)</f>
        <v>1</v>
      </c>
      <c r="D395" s="58" t="s">
        <v>2139</v>
      </c>
      <c r="E395" s="58" t="s">
        <v>1006</v>
      </c>
      <c r="F395" s="58" t="s">
        <v>1467</v>
      </c>
      <c r="G395" s="58" t="s">
        <v>1468</v>
      </c>
      <c r="H395" s="58" t="s">
        <v>1132</v>
      </c>
      <c r="I395" s="59">
        <v>42703</v>
      </c>
      <c r="J395" s="59">
        <v>43572</v>
      </c>
      <c r="K395" s="58">
        <v>0.66840900000000003</v>
      </c>
      <c r="L395" s="58">
        <v>1.5903E-2</v>
      </c>
    </row>
    <row r="396" spans="1:12" hidden="1" x14ac:dyDescent="0.25">
      <c r="A396" s="58" t="s">
        <v>2141</v>
      </c>
      <c r="B396" s="58" t="s">
        <v>2142</v>
      </c>
      <c r="C396" s="58">
        <f>COUNTIF(NGA_ADM2_POP_2020!C:C,'Cross river Land'!B396)</f>
        <v>1</v>
      </c>
      <c r="D396" s="58" t="s">
        <v>2141</v>
      </c>
      <c r="E396" s="58" t="s">
        <v>1006</v>
      </c>
      <c r="F396" s="58" t="s">
        <v>1304</v>
      </c>
      <c r="G396" s="58" t="s">
        <v>1305</v>
      </c>
      <c r="H396" s="58" t="s">
        <v>1132</v>
      </c>
      <c r="I396" s="59">
        <v>42703</v>
      </c>
      <c r="J396" s="59">
        <v>43572</v>
      </c>
      <c r="K396" s="58">
        <v>0.99204800000000004</v>
      </c>
      <c r="L396" s="58">
        <v>4.3303000000000001E-2</v>
      </c>
    </row>
    <row r="397" spans="1:12" hidden="1" x14ac:dyDescent="0.25">
      <c r="A397" s="58" t="s">
        <v>2143</v>
      </c>
      <c r="B397" s="58" t="s">
        <v>2144</v>
      </c>
      <c r="C397" s="58">
        <f>COUNTIF(NGA_ADM2_POP_2020!C:C,'Cross river Land'!B397)</f>
        <v>1</v>
      </c>
      <c r="D397" s="58" t="s">
        <v>2143</v>
      </c>
      <c r="E397" s="58" t="s">
        <v>1006</v>
      </c>
      <c r="F397" s="58" t="s">
        <v>1467</v>
      </c>
      <c r="G397" s="58" t="s">
        <v>1468</v>
      </c>
      <c r="H397" s="58" t="s">
        <v>1132</v>
      </c>
      <c r="I397" s="59">
        <v>42703</v>
      </c>
      <c r="J397" s="59">
        <v>43572</v>
      </c>
      <c r="K397" s="58">
        <v>0.68140800000000001</v>
      </c>
      <c r="L397" s="58">
        <v>1.6258000000000002E-2</v>
      </c>
    </row>
    <row r="398" spans="1:12" hidden="1" x14ac:dyDescent="0.25">
      <c r="A398" s="58" t="s">
        <v>2195</v>
      </c>
      <c r="B398" s="58" t="s">
        <v>2196</v>
      </c>
      <c r="C398" s="58">
        <f>COUNTIF(NGA_ADM2_POP_2020!C:C,'Cross river Land'!B398)</f>
        <v>1</v>
      </c>
      <c r="D398" s="58" t="s">
        <v>2195</v>
      </c>
      <c r="E398" s="58" t="s">
        <v>1006</v>
      </c>
      <c r="F398" s="58" t="s">
        <v>1467</v>
      </c>
      <c r="G398" s="58" t="s">
        <v>1468</v>
      </c>
      <c r="H398" s="58" t="s">
        <v>1132</v>
      </c>
      <c r="I398" s="59">
        <v>42703</v>
      </c>
      <c r="J398" s="59">
        <v>43572</v>
      </c>
      <c r="K398" s="58">
        <v>0.766208</v>
      </c>
      <c r="L398" s="58">
        <v>2.1395000000000001E-2</v>
      </c>
    </row>
    <row r="399" spans="1:12" hidden="1" x14ac:dyDescent="0.25">
      <c r="A399" s="58" t="s">
        <v>2214</v>
      </c>
      <c r="B399" s="58" t="s">
        <v>2215</v>
      </c>
      <c r="C399" s="58">
        <f>COUNTIF(NGA_ADM2_POP_2020!C:C,'Cross river Land'!B399)</f>
        <v>1</v>
      </c>
      <c r="D399" s="58" t="s">
        <v>2214</v>
      </c>
      <c r="E399" s="58" t="s">
        <v>1006</v>
      </c>
      <c r="F399" s="58" t="s">
        <v>1304</v>
      </c>
      <c r="G399" s="58" t="s">
        <v>1305</v>
      </c>
      <c r="H399" s="58" t="s">
        <v>1132</v>
      </c>
      <c r="I399" s="59">
        <v>42703</v>
      </c>
      <c r="J399" s="59">
        <v>43572</v>
      </c>
      <c r="K399" s="58">
        <v>1.4251860000000001</v>
      </c>
      <c r="L399" s="58">
        <v>3.3408E-2</v>
      </c>
    </row>
    <row r="400" spans="1:12" hidden="1" x14ac:dyDescent="0.25">
      <c r="A400" s="58" t="s">
        <v>2254</v>
      </c>
      <c r="B400" s="58" t="s">
        <v>2255</v>
      </c>
      <c r="C400" s="58">
        <f>COUNTIF(NGA_ADM2_POP_2020!C:C,'Cross river Land'!B400)</f>
        <v>1</v>
      </c>
      <c r="D400" s="58" t="s">
        <v>2254</v>
      </c>
      <c r="E400" s="58" t="s">
        <v>1006</v>
      </c>
      <c r="F400" s="58" t="s">
        <v>1467</v>
      </c>
      <c r="G400" s="58" t="s">
        <v>1468</v>
      </c>
      <c r="H400" s="58" t="s">
        <v>1132</v>
      </c>
      <c r="I400" s="59">
        <v>42703</v>
      </c>
      <c r="J400" s="59">
        <v>43572</v>
      </c>
      <c r="K400" s="58">
        <v>0.883081</v>
      </c>
      <c r="L400" s="58">
        <v>3.5839000000000003E-2</v>
      </c>
    </row>
    <row r="401" spans="1:12" hidden="1" x14ac:dyDescent="0.25">
      <c r="A401" s="58" t="s">
        <v>1174</v>
      </c>
      <c r="B401" s="58" t="s">
        <v>2286</v>
      </c>
      <c r="C401" s="58">
        <f>COUNTIF(NGA_ADM2_POP_2020!C:C,'Cross river Land'!B401)</f>
        <v>1</v>
      </c>
      <c r="D401" s="58" t="s">
        <v>1174</v>
      </c>
      <c r="E401" s="58" t="s">
        <v>1006</v>
      </c>
      <c r="F401" s="58" t="s">
        <v>1467</v>
      </c>
      <c r="G401" s="58" t="s">
        <v>1468</v>
      </c>
      <c r="H401" s="58" t="s">
        <v>1132</v>
      </c>
      <c r="I401" s="59">
        <v>42703</v>
      </c>
      <c r="J401" s="59">
        <v>43572</v>
      </c>
      <c r="K401" s="58">
        <v>0.28623700000000002</v>
      </c>
      <c r="L401" s="58">
        <v>3.46E-3</v>
      </c>
    </row>
    <row r="402" spans="1:12" hidden="1" x14ac:dyDescent="0.25">
      <c r="A402" s="58" t="s">
        <v>2546</v>
      </c>
      <c r="B402" s="58" t="s">
        <v>2547</v>
      </c>
      <c r="C402" s="58">
        <f>COUNTIF(NGA_ADM2_POP_2020!C:C,'Cross river Land'!B402)</f>
        <v>1</v>
      </c>
      <c r="D402" s="58" t="s">
        <v>2546</v>
      </c>
      <c r="E402" s="58" t="s">
        <v>1006</v>
      </c>
      <c r="F402" s="58" t="s">
        <v>1130</v>
      </c>
      <c r="G402" s="58" t="s">
        <v>1131</v>
      </c>
      <c r="H402" s="58" t="s">
        <v>1132</v>
      </c>
      <c r="I402" s="59">
        <v>42703</v>
      </c>
      <c r="J402" s="59">
        <v>43572</v>
      </c>
      <c r="K402" s="58">
        <v>0.99983200000000005</v>
      </c>
      <c r="L402" s="58">
        <v>4.2868000000000003E-2</v>
      </c>
    </row>
    <row r="403" spans="1:12" hidden="1" x14ac:dyDescent="0.25">
      <c r="A403" s="58" t="s">
        <v>2554</v>
      </c>
      <c r="B403" s="58" t="s">
        <v>2555</v>
      </c>
      <c r="C403" s="58">
        <f>COUNTIF(NGA_ADM2_POP_2020!C:C,'Cross river Land'!B403)</f>
        <v>1</v>
      </c>
      <c r="D403" s="58" t="s">
        <v>2554</v>
      </c>
      <c r="E403" s="58" t="s">
        <v>1006</v>
      </c>
      <c r="F403" s="58" t="s">
        <v>1304</v>
      </c>
      <c r="G403" s="58" t="s">
        <v>1305</v>
      </c>
      <c r="H403" s="58" t="s">
        <v>1132</v>
      </c>
      <c r="I403" s="59">
        <v>42703</v>
      </c>
      <c r="J403" s="59">
        <v>43572</v>
      </c>
      <c r="K403" s="58">
        <v>0.85998799999999997</v>
      </c>
      <c r="L403" s="58">
        <v>2.2142999999999999E-2</v>
      </c>
    </row>
    <row r="404" spans="1:12" hidden="1" x14ac:dyDescent="0.25">
      <c r="A404" s="58" t="s">
        <v>2560</v>
      </c>
      <c r="B404" s="58" t="s">
        <v>2561</v>
      </c>
      <c r="C404" s="58">
        <f>COUNTIF(NGA_ADM2_POP_2020!C:C,'Cross river Land'!B404)</f>
        <v>1</v>
      </c>
      <c r="D404" s="58" t="s">
        <v>2560</v>
      </c>
      <c r="E404" s="58" t="s">
        <v>1006</v>
      </c>
      <c r="F404" s="58" t="s">
        <v>1130</v>
      </c>
      <c r="G404" s="58" t="s">
        <v>1131</v>
      </c>
      <c r="H404" s="58" t="s">
        <v>1132</v>
      </c>
      <c r="I404" s="59">
        <v>42703</v>
      </c>
      <c r="J404" s="59">
        <v>43572</v>
      </c>
      <c r="K404" s="58">
        <v>1.031585</v>
      </c>
      <c r="L404" s="58">
        <v>6.6168000000000005E-2</v>
      </c>
    </row>
    <row r="405" spans="1:12" hidden="1" x14ac:dyDescent="0.25">
      <c r="A405" s="58" t="s">
        <v>2596</v>
      </c>
      <c r="B405" s="58" t="s">
        <v>2597</v>
      </c>
      <c r="C405" s="58">
        <f>COUNTIF(NGA_ADM2_POP_2020!C:C,'Cross river Land'!B405)</f>
        <v>1</v>
      </c>
      <c r="D405" s="58" t="s">
        <v>2596</v>
      </c>
      <c r="E405" s="58" t="s">
        <v>1006</v>
      </c>
      <c r="F405" s="58" t="s">
        <v>1304</v>
      </c>
      <c r="G405" s="58" t="s">
        <v>1305</v>
      </c>
      <c r="H405" s="58" t="s">
        <v>1132</v>
      </c>
      <c r="I405" s="59">
        <v>42703</v>
      </c>
      <c r="J405" s="59">
        <v>43572</v>
      </c>
      <c r="K405" s="58">
        <v>1.013528</v>
      </c>
      <c r="L405" s="58">
        <v>4.2187000000000002E-2</v>
      </c>
    </row>
    <row r="406" spans="1:12" hidden="1" x14ac:dyDescent="0.25">
      <c r="A406" s="58" t="s">
        <v>2626</v>
      </c>
      <c r="B406" s="58" t="s">
        <v>2627</v>
      </c>
      <c r="C406" s="58">
        <f>COUNTIF(NGA_ADM2_POP_2020!C:C,'Cross river Land'!B406)</f>
        <v>1</v>
      </c>
      <c r="D406" s="58" t="s">
        <v>2626</v>
      </c>
      <c r="E406" s="58" t="s">
        <v>1006</v>
      </c>
      <c r="F406" s="58" t="s">
        <v>1130</v>
      </c>
      <c r="G406" s="58" t="s">
        <v>1131</v>
      </c>
      <c r="H406" s="58" t="s">
        <v>1132</v>
      </c>
      <c r="I406" s="59">
        <v>42703</v>
      </c>
      <c r="J406" s="59">
        <v>43572</v>
      </c>
      <c r="K406" s="58">
        <v>1.4888410000000001</v>
      </c>
      <c r="L406" s="58">
        <v>0.103476</v>
      </c>
    </row>
    <row r="407" spans="1:12" hidden="1" x14ac:dyDescent="0.25">
      <c r="A407" s="58" t="s">
        <v>2639</v>
      </c>
      <c r="B407" s="58" t="s">
        <v>2640</v>
      </c>
      <c r="C407" s="58">
        <f>COUNTIF(NGA_ADM2_POP_2020!C:C,'Cross river Land'!B407)</f>
        <v>1</v>
      </c>
      <c r="D407" s="58" t="s">
        <v>2639</v>
      </c>
      <c r="E407" s="58" t="s">
        <v>1006</v>
      </c>
      <c r="F407" s="58" t="s">
        <v>1130</v>
      </c>
      <c r="G407" s="58" t="s">
        <v>1131</v>
      </c>
      <c r="H407" s="58" t="s">
        <v>1132</v>
      </c>
      <c r="I407" s="59">
        <v>42703</v>
      </c>
      <c r="J407" s="59">
        <v>43572</v>
      </c>
      <c r="K407" s="58">
        <v>1.274181</v>
      </c>
      <c r="L407" s="58">
        <v>4.9567E-2</v>
      </c>
    </row>
    <row r="408" spans="1:12" hidden="1" x14ac:dyDescent="0.25">
      <c r="A408" s="58" t="s">
        <v>2649</v>
      </c>
      <c r="B408" s="58" t="s">
        <v>2650</v>
      </c>
      <c r="C408" s="58">
        <f>COUNTIF(NGA_ADM2_POP_2020!C:C,'Cross river Land'!B408)</f>
        <v>1</v>
      </c>
      <c r="D408" s="58" t="s">
        <v>2649</v>
      </c>
      <c r="E408" s="58" t="s">
        <v>1006</v>
      </c>
      <c r="F408" s="58" t="s">
        <v>1467</v>
      </c>
      <c r="G408" s="58" t="s">
        <v>1468</v>
      </c>
      <c r="H408" s="58" t="s">
        <v>1132</v>
      </c>
      <c r="I408" s="59">
        <v>42703</v>
      </c>
      <c r="J408" s="59">
        <v>43572</v>
      </c>
      <c r="K408" s="58">
        <v>0.222192</v>
      </c>
      <c r="L408" s="58">
        <v>2.215E-3</v>
      </c>
    </row>
    <row r="409" spans="1:12" hidden="1" x14ac:dyDescent="0.25">
      <c r="A409" s="58" t="s">
        <v>2657</v>
      </c>
      <c r="B409" s="58" t="s">
        <v>2658</v>
      </c>
      <c r="C409" s="58">
        <f>COUNTIF(NGA_ADM2_POP_2020!C:C,'Cross river Land'!B409)</f>
        <v>1</v>
      </c>
      <c r="D409" s="58" t="s">
        <v>2657</v>
      </c>
      <c r="E409" s="58" t="s">
        <v>1006</v>
      </c>
      <c r="F409" s="58" t="s">
        <v>1304</v>
      </c>
      <c r="G409" s="58" t="s">
        <v>1305</v>
      </c>
      <c r="H409" s="58" t="s">
        <v>1132</v>
      </c>
      <c r="I409" s="59">
        <v>42703</v>
      </c>
      <c r="J409" s="59">
        <v>43572</v>
      </c>
      <c r="K409" s="58">
        <v>0.60972700000000002</v>
      </c>
      <c r="L409" s="58">
        <v>1.5827999999999998E-2</v>
      </c>
    </row>
    <row r="410" spans="1:12" hidden="1" x14ac:dyDescent="0.25">
      <c r="A410" s="58" t="s">
        <v>2667</v>
      </c>
      <c r="B410" s="58" t="s">
        <v>2668</v>
      </c>
      <c r="C410" s="58">
        <f>COUNTIF(NGA_ADM2_POP_2020!C:C,'Cross river Land'!B410)</f>
        <v>1</v>
      </c>
      <c r="D410" s="58" t="s">
        <v>2667</v>
      </c>
      <c r="E410" s="58" t="s">
        <v>1006</v>
      </c>
      <c r="F410" s="58" t="s">
        <v>1304</v>
      </c>
      <c r="G410" s="58" t="s">
        <v>1305</v>
      </c>
      <c r="H410" s="58" t="s">
        <v>1132</v>
      </c>
      <c r="I410" s="59">
        <v>42703</v>
      </c>
      <c r="J410" s="59">
        <v>43572</v>
      </c>
      <c r="K410" s="58">
        <v>0.94959199999999999</v>
      </c>
      <c r="L410" s="58">
        <v>4.4518000000000002E-2</v>
      </c>
    </row>
    <row r="411" spans="1:12" hidden="1" x14ac:dyDescent="0.25">
      <c r="A411" s="58" t="s">
        <v>2669</v>
      </c>
      <c r="B411" s="58" t="s">
        <v>2670</v>
      </c>
      <c r="C411" s="58">
        <f>COUNTIF(NGA_ADM2_POP_2020!C:C,'Cross river Land'!B411)</f>
        <v>1</v>
      </c>
      <c r="D411" s="58" t="s">
        <v>2669</v>
      </c>
      <c r="E411" s="58" t="s">
        <v>1006</v>
      </c>
      <c r="F411" s="58" t="s">
        <v>1130</v>
      </c>
      <c r="G411" s="58" t="s">
        <v>1131</v>
      </c>
      <c r="H411" s="58" t="s">
        <v>1132</v>
      </c>
      <c r="I411" s="59">
        <v>42703</v>
      </c>
      <c r="J411" s="59">
        <v>43572</v>
      </c>
      <c r="K411" s="58">
        <v>2.0914809999999999</v>
      </c>
      <c r="L411" s="58">
        <v>0.101574</v>
      </c>
    </row>
    <row r="412" spans="1:12" hidden="1" x14ac:dyDescent="0.25">
      <c r="A412" s="58" t="s">
        <v>2705</v>
      </c>
      <c r="B412" s="58" t="s">
        <v>2706</v>
      </c>
      <c r="C412" s="58">
        <f>COUNTIF(NGA_ADM2_POP_2020!C:C,'Cross river Land'!B412)</f>
        <v>1</v>
      </c>
      <c r="D412" s="58" t="s">
        <v>2705</v>
      </c>
      <c r="E412" s="58" t="s">
        <v>1006</v>
      </c>
      <c r="F412" s="58" t="s">
        <v>1467</v>
      </c>
      <c r="G412" s="58" t="s">
        <v>1468</v>
      </c>
      <c r="H412" s="58" t="s">
        <v>1132</v>
      </c>
      <c r="I412" s="59">
        <v>42703</v>
      </c>
      <c r="J412" s="59">
        <v>43572</v>
      </c>
      <c r="K412" s="58">
        <v>0.891455</v>
      </c>
      <c r="L412" s="58">
        <v>1.8502000000000001E-2</v>
      </c>
    </row>
    <row r="413" spans="1:12" hidden="1" x14ac:dyDescent="0.25">
      <c r="A413" s="58" t="s">
        <v>2729</v>
      </c>
      <c r="B413" s="58" t="s">
        <v>2730</v>
      </c>
      <c r="C413" s="58">
        <f>COUNTIF(NGA_ADM2_POP_2020!C:C,'Cross river Land'!B413)</f>
        <v>1</v>
      </c>
      <c r="D413" s="58" t="s">
        <v>2729</v>
      </c>
      <c r="E413" s="58" t="s">
        <v>1006</v>
      </c>
      <c r="F413" s="58" t="s">
        <v>1467</v>
      </c>
      <c r="G413" s="58" t="s">
        <v>1468</v>
      </c>
      <c r="H413" s="58" t="s">
        <v>1132</v>
      </c>
      <c r="I413" s="59">
        <v>42703</v>
      </c>
      <c r="J413" s="59">
        <v>43572</v>
      </c>
      <c r="K413" s="58">
        <v>0.80031399999999997</v>
      </c>
      <c r="L413" s="58">
        <v>3.0190000000000002E-2</v>
      </c>
    </row>
    <row r="414" spans="1:12" hidden="1" x14ac:dyDescent="0.25">
      <c r="A414" s="58" t="s">
        <v>2743</v>
      </c>
      <c r="B414" s="58" t="s">
        <v>2744</v>
      </c>
      <c r="C414" s="58">
        <f>COUNTIF(NGA_ADM2_POP_2020!C:C,'Cross river Land'!B414)</f>
        <v>1</v>
      </c>
      <c r="D414" s="58" t="s">
        <v>2743</v>
      </c>
      <c r="E414" s="58" t="s">
        <v>1006</v>
      </c>
      <c r="F414" s="58" t="s">
        <v>1130</v>
      </c>
      <c r="G414" s="58" t="s">
        <v>1131</v>
      </c>
      <c r="H414" s="58" t="s">
        <v>1132</v>
      </c>
      <c r="I414" s="59">
        <v>42703</v>
      </c>
      <c r="J414" s="59">
        <v>43572</v>
      </c>
      <c r="K414" s="58">
        <v>1.068505</v>
      </c>
      <c r="L414" s="58">
        <v>3.0022E-2</v>
      </c>
    </row>
    <row r="415" spans="1:12" hidden="1" x14ac:dyDescent="0.25">
      <c r="A415" s="58" t="s">
        <v>1308</v>
      </c>
      <c r="B415" s="58" t="s">
        <v>1309</v>
      </c>
      <c r="C415" s="58">
        <f>COUNTIF(NGA_ADM2_POP_2020!C:C,'Cross river Land'!B415)</f>
        <v>1</v>
      </c>
      <c r="D415" s="58" t="s">
        <v>1308</v>
      </c>
      <c r="E415" s="58" t="s">
        <v>1006</v>
      </c>
      <c r="F415" s="58" t="s">
        <v>1310</v>
      </c>
      <c r="G415" s="58" t="s">
        <v>1311</v>
      </c>
      <c r="H415" s="58" t="s">
        <v>1312</v>
      </c>
      <c r="I415" s="59">
        <v>42703</v>
      </c>
      <c r="J415" s="59">
        <v>43572</v>
      </c>
      <c r="K415" s="58">
        <v>1.3445530000000001</v>
      </c>
      <c r="L415" s="58">
        <v>6.2491999999999999E-2</v>
      </c>
    </row>
    <row r="416" spans="1:12" hidden="1" x14ac:dyDescent="0.25">
      <c r="A416" s="58" t="s">
        <v>1339</v>
      </c>
      <c r="B416" s="58" t="s">
        <v>1340</v>
      </c>
      <c r="C416" s="58">
        <f>COUNTIF(NGA_ADM2_POP_2020!C:C,'Cross river Land'!B416)</f>
        <v>1</v>
      </c>
      <c r="D416" s="58" t="s">
        <v>1339</v>
      </c>
      <c r="E416" s="58" t="s">
        <v>1006</v>
      </c>
      <c r="F416" s="58" t="s">
        <v>1341</v>
      </c>
      <c r="G416" s="58" t="s">
        <v>1342</v>
      </c>
      <c r="H416" s="58" t="s">
        <v>1312</v>
      </c>
      <c r="I416" s="59">
        <v>42703</v>
      </c>
      <c r="J416" s="59">
        <v>43572</v>
      </c>
      <c r="K416" s="58">
        <v>1.218791</v>
      </c>
      <c r="L416" s="58">
        <v>4.3633999999999999E-2</v>
      </c>
    </row>
    <row r="417" spans="1:12" hidden="1" x14ac:dyDescent="0.25">
      <c r="A417" s="58" t="s">
        <v>1343</v>
      </c>
      <c r="B417" s="58" t="s">
        <v>1344</v>
      </c>
      <c r="C417" s="58">
        <f>COUNTIF(NGA_ADM2_POP_2020!C:C,'Cross river Land'!B417)</f>
        <v>1</v>
      </c>
      <c r="D417" s="58" t="s">
        <v>1343</v>
      </c>
      <c r="E417" s="58" t="s">
        <v>1006</v>
      </c>
      <c r="F417" s="58" t="s">
        <v>1341</v>
      </c>
      <c r="G417" s="58" t="s">
        <v>1342</v>
      </c>
      <c r="H417" s="58" t="s">
        <v>1312</v>
      </c>
      <c r="I417" s="59">
        <v>42703</v>
      </c>
      <c r="J417" s="59">
        <v>43572</v>
      </c>
      <c r="K417" s="58">
        <v>1.4986159999999999</v>
      </c>
      <c r="L417" s="58">
        <v>9.8125000000000004E-2</v>
      </c>
    </row>
    <row r="418" spans="1:12" hidden="1" x14ac:dyDescent="0.25">
      <c r="A418" s="58" t="s">
        <v>1346</v>
      </c>
      <c r="B418" s="58" t="s">
        <v>1347</v>
      </c>
      <c r="C418" s="58">
        <f>COUNTIF(NGA_ADM2_POP_2020!C:C,'Cross river Land'!B418)</f>
        <v>1</v>
      </c>
      <c r="D418" s="58" t="s">
        <v>1346</v>
      </c>
      <c r="E418" s="58" t="s">
        <v>1006</v>
      </c>
      <c r="F418" s="58" t="s">
        <v>1348</v>
      </c>
      <c r="G418" s="58" t="s">
        <v>1349</v>
      </c>
      <c r="H418" s="58" t="s">
        <v>1312</v>
      </c>
      <c r="I418" s="59">
        <v>42703</v>
      </c>
      <c r="J418" s="59">
        <v>43572</v>
      </c>
      <c r="K418" s="58">
        <v>1.3764050000000001</v>
      </c>
      <c r="L418" s="58">
        <v>6.5734000000000001E-2</v>
      </c>
    </row>
    <row r="419" spans="1:12" hidden="1" x14ac:dyDescent="0.25">
      <c r="A419" s="58" t="s">
        <v>1368</v>
      </c>
      <c r="B419" s="58" t="s">
        <v>1369</v>
      </c>
      <c r="C419" s="58">
        <f>COUNTIF(NGA_ADM2_POP_2020!C:C,'Cross river Land'!B419)</f>
        <v>1</v>
      </c>
      <c r="D419" s="58" t="s">
        <v>1368</v>
      </c>
      <c r="E419" s="58" t="s">
        <v>1006</v>
      </c>
      <c r="F419" s="58" t="s">
        <v>1348</v>
      </c>
      <c r="G419" s="58" t="s">
        <v>1349</v>
      </c>
      <c r="H419" s="58" t="s">
        <v>1312</v>
      </c>
      <c r="I419" s="59">
        <v>42703</v>
      </c>
      <c r="J419" s="59">
        <v>43572</v>
      </c>
      <c r="K419" s="58">
        <v>1.159713</v>
      </c>
      <c r="L419" s="58">
        <v>4.1397000000000003E-2</v>
      </c>
    </row>
    <row r="420" spans="1:12" hidden="1" x14ac:dyDescent="0.25">
      <c r="A420" s="58" t="s">
        <v>1459</v>
      </c>
      <c r="B420" s="58" t="s">
        <v>1460</v>
      </c>
      <c r="C420" s="58">
        <f>COUNTIF(NGA_ADM2_POP_2020!C:C,'Cross river Land'!B420)</f>
        <v>1</v>
      </c>
      <c r="D420" s="58" t="s">
        <v>1459</v>
      </c>
      <c r="E420" s="58" t="s">
        <v>1006</v>
      </c>
      <c r="F420" s="58" t="s">
        <v>1341</v>
      </c>
      <c r="G420" s="58" t="s">
        <v>1342</v>
      </c>
      <c r="H420" s="58" t="s">
        <v>1312</v>
      </c>
      <c r="I420" s="59">
        <v>42703</v>
      </c>
      <c r="J420" s="59">
        <v>43572</v>
      </c>
      <c r="K420" s="58">
        <v>1.224723</v>
      </c>
      <c r="L420" s="58">
        <v>4.0661000000000003E-2</v>
      </c>
    </row>
    <row r="421" spans="1:12" hidden="1" x14ac:dyDescent="0.25">
      <c r="A421" s="58" t="s">
        <v>1481</v>
      </c>
      <c r="B421" s="58" t="s">
        <v>1482</v>
      </c>
      <c r="C421" s="58">
        <f>COUNTIF(NGA_ADM2_POP_2020!C:C,'Cross river Land'!B421)</f>
        <v>1</v>
      </c>
      <c r="D421" s="58" t="s">
        <v>1481</v>
      </c>
      <c r="E421" s="58" t="s">
        <v>1006</v>
      </c>
      <c r="F421" s="58" t="s">
        <v>1341</v>
      </c>
      <c r="G421" s="58" t="s">
        <v>1342</v>
      </c>
      <c r="H421" s="58" t="s">
        <v>1312</v>
      </c>
      <c r="I421" s="59">
        <v>42703</v>
      </c>
      <c r="J421" s="59">
        <v>43572</v>
      </c>
      <c r="K421" s="58">
        <v>1.2154929999999999</v>
      </c>
      <c r="L421" s="58">
        <v>6.7082000000000003E-2</v>
      </c>
    </row>
    <row r="422" spans="1:12" hidden="1" x14ac:dyDescent="0.25">
      <c r="A422" s="58" t="s">
        <v>1485</v>
      </c>
      <c r="B422" s="58" t="s">
        <v>1486</v>
      </c>
      <c r="C422" s="58">
        <f>COUNTIF(NGA_ADM2_POP_2020!C:C,'Cross river Land'!B422)</f>
        <v>1</v>
      </c>
      <c r="D422" s="58" t="s">
        <v>1485</v>
      </c>
      <c r="E422" s="58" t="s">
        <v>1006</v>
      </c>
      <c r="F422" s="58" t="s">
        <v>1310</v>
      </c>
      <c r="G422" s="58" t="s">
        <v>1311</v>
      </c>
      <c r="H422" s="58" t="s">
        <v>1312</v>
      </c>
      <c r="I422" s="59">
        <v>42703</v>
      </c>
      <c r="J422" s="59">
        <v>43572</v>
      </c>
      <c r="K422" s="58">
        <v>1.0173479999999999</v>
      </c>
      <c r="L422" s="58">
        <v>3.9690000000000003E-2</v>
      </c>
    </row>
    <row r="423" spans="1:12" hidden="1" x14ac:dyDescent="0.25">
      <c r="A423" s="58" t="s">
        <v>1489</v>
      </c>
      <c r="B423" s="58" t="s">
        <v>1490</v>
      </c>
      <c r="C423" s="58">
        <f>COUNTIF(NGA_ADM2_POP_2020!C:C,'Cross river Land'!B423)</f>
        <v>1</v>
      </c>
      <c r="D423" s="58" t="s">
        <v>1489</v>
      </c>
      <c r="E423" s="58" t="s">
        <v>1006</v>
      </c>
      <c r="F423" s="58" t="s">
        <v>1310</v>
      </c>
      <c r="G423" s="58" t="s">
        <v>1311</v>
      </c>
      <c r="H423" s="58" t="s">
        <v>1312</v>
      </c>
      <c r="I423" s="59">
        <v>42703</v>
      </c>
      <c r="J423" s="59">
        <v>43572</v>
      </c>
      <c r="K423" s="58">
        <v>1.1222970000000001</v>
      </c>
      <c r="L423" s="58">
        <v>3.9974000000000003E-2</v>
      </c>
    </row>
    <row r="424" spans="1:12" hidden="1" x14ac:dyDescent="0.25">
      <c r="A424" s="58" t="s">
        <v>1495</v>
      </c>
      <c r="B424" s="58" t="s">
        <v>1496</v>
      </c>
      <c r="C424" s="58">
        <f>COUNTIF(NGA_ADM2_POP_2020!C:C,'Cross river Land'!B424)</f>
        <v>1</v>
      </c>
      <c r="D424" s="58" t="s">
        <v>1495</v>
      </c>
      <c r="E424" s="58" t="s">
        <v>1006</v>
      </c>
      <c r="F424" s="58" t="s">
        <v>1348</v>
      </c>
      <c r="G424" s="58" t="s">
        <v>1349</v>
      </c>
      <c r="H424" s="58" t="s">
        <v>1312</v>
      </c>
      <c r="I424" s="59">
        <v>42703</v>
      </c>
      <c r="J424" s="59">
        <v>43572</v>
      </c>
      <c r="K424" s="58">
        <v>0.59824299999999997</v>
      </c>
      <c r="L424" s="58">
        <v>1.5958E-2</v>
      </c>
    </row>
    <row r="425" spans="1:12" hidden="1" x14ac:dyDescent="0.25">
      <c r="A425" s="58" t="s">
        <v>1528</v>
      </c>
      <c r="B425" s="58" t="s">
        <v>1529</v>
      </c>
      <c r="C425" s="58">
        <f>COUNTIF(NGA_ADM2_POP_2020!C:C,'Cross river Land'!B425)</f>
        <v>1</v>
      </c>
      <c r="D425" s="58" t="s">
        <v>1528</v>
      </c>
      <c r="E425" s="58" t="s">
        <v>1006</v>
      </c>
      <c r="F425" s="58" t="s">
        <v>1348</v>
      </c>
      <c r="G425" s="58" t="s">
        <v>1349</v>
      </c>
      <c r="H425" s="58" t="s">
        <v>1312</v>
      </c>
      <c r="I425" s="59">
        <v>42703</v>
      </c>
      <c r="J425" s="59">
        <v>43572</v>
      </c>
      <c r="K425" s="58">
        <v>0.78885799999999995</v>
      </c>
      <c r="L425" s="58">
        <v>2.7106999999999999E-2</v>
      </c>
    </row>
    <row r="426" spans="1:12" hidden="1" x14ac:dyDescent="0.25">
      <c r="A426" s="58" t="s">
        <v>1530</v>
      </c>
      <c r="B426" s="58" t="s">
        <v>1531</v>
      </c>
      <c r="C426" s="58">
        <f>COUNTIF(NGA_ADM2_POP_2020!C:C,'Cross river Land'!B426)</f>
        <v>1</v>
      </c>
      <c r="D426" s="58" t="s">
        <v>1530</v>
      </c>
      <c r="E426" s="58" t="s">
        <v>1006</v>
      </c>
      <c r="F426" s="58" t="s">
        <v>1341</v>
      </c>
      <c r="G426" s="58" t="s">
        <v>1342</v>
      </c>
      <c r="H426" s="58" t="s">
        <v>1312</v>
      </c>
      <c r="I426" s="59">
        <v>42703</v>
      </c>
      <c r="J426" s="59">
        <v>43572</v>
      </c>
      <c r="K426" s="58">
        <v>1.180626</v>
      </c>
      <c r="L426" s="58">
        <v>5.3822000000000002E-2</v>
      </c>
    </row>
    <row r="427" spans="1:12" hidden="1" x14ac:dyDescent="0.25">
      <c r="A427" s="58" t="s">
        <v>1661</v>
      </c>
      <c r="B427" s="58" t="s">
        <v>1662</v>
      </c>
      <c r="C427" s="58">
        <f>COUNTIF(NGA_ADM2_POP_2020!C:C,'Cross river Land'!B427)</f>
        <v>1</v>
      </c>
      <c r="D427" s="58" t="s">
        <v>1661</v>
      </c>
      <c r="E427" s="58" t="s">
        <v>1006</v>
      </c>
      <c r="F427" s="58" t="s">
        <v>1310</v>
      </c>
      <c r="G427" s="58" t="s">
        <v>1311</v>
      </c>
      <c r="H427" s="58" t="s">
        <v>1312</v>
      </c>
      <c r="I427" s="59">
        <v>42703</v>
      </c>
      <c r="J427" s="59">
        <v>43572</v>
      </c>
      <c r="K427" s="58">
        <v>1.831345</v>
      </c>
      <c r="L427" s="58">
        <v>0.13950000000000001</v>
      </c>
    </row>
    <row r="428" spans="1:12" hidden="1" x14ac:dyDescent="0.25">
      <c r="A428" s="58" t="s">
        <v>1673</v>
      </c>
      <c r="B428" s="58" t="s">
        <v>1674</v>
      </c>
      <c r="C428" s="58">
        <f>COUNTIF(NGA_ADM2_POP_2020!C:C,'Cross river Land'!B428)</f>
        <v>1</v>
      </c>
      <c r="D428" s="58" t="s">
        <v>1673</v>
      </c>
      <c r="E428" s="58" t="s">
        <v>1006</v>
      </c>
      <c r="F428" s="58" t="s">
        <v>1310</v>
      </c>
      <c r="G428" s="58" t="s">
        <v>1311</v>
      </c>
      <c r="H428" s="58" t="s">
        <v>1312</v>
      </c>
      <c r="I428" s="59">
        <v>42703</v>
      </c>
      <c r="J428" s="59">
        <v>43572</v>
      </c>
      <c r="K428" s="58">
        <v>1.1210290000000001</v>
      </c>
      <c r="L428" s="58">
        <v>3.4991000000000001E-2</v>
      </c>
    </row>
    <row r="429" spans="1:12" hidden="1" x14ac:dyDescent="0.25">
      <c r="A429" s="58" t="s">
        <v>1938</v>
      </c>
      <c r="B429" s="58" t="s">
        <v>1939</v>
      </c>
      <c r="C429" s="58">
        <f>COUNTIF(NGA_ADM2_POP_2020!C:C,'Cross river Land'!B429)</f>
        <v>1</v>
      </c>
      <c r="D429" s="58" t="s">
        <v>1938</v>
      </c>
      <c r="E429" s="58" t="s">
        <v>1006</v>
      </c>
      <c r="F429" s="58" t="s">
        <v>1348</v>
      </c>
      <c r="G429" s="58" t="s">
        <v>1349</v>
      </c>
      <c r="H429" s="58" t="s">
        <v>1312</v>
      </c>
      <c r="I429" s="59">
        <v>42703</v>
      </c>
      <c r="J429" s="59">
        <v>43572</v>
      </c>
      <c r="K429" s="58">
        <v>1.4483029999999999</v>
      </c>
      <c r="L429" s="58">
        <v>6.5684999999999993E-2</v>
      </c>
    </row>
    <row r="430" spans="1:12" hidden="1" x14ac:dyDescent="0.25">
      <c r="A430" s="58" t="s">
        <v>2019</v>
      </c>
      <c r="B430" s="58" t="s">
        <v>2020</v>
      </c>
      <c r="C430" s="58">
        <f>COUNTIF(NGA_ADM2_POP_2020!C:C,'Cross river Land'!B430)</f>
        <v>1</v>
      </c>
      <c r="D430" s="58" t="s">
        <v>2019</v>
      </c>
      <c r="E430" s="58" t="s">
        <v>1006</v>
      </c>
      <c r="F430" s="58" t="s">
        <v>1341</v>
      </c>
      <c r="G430" s="58" t="s">
        <v>1342</v>
      </c>
      <c r="H430" s="58" t="s">
        <v>1312</v>
      </c>
      <c r="I430" s="59">
        <v>42703</v>
      </c>
      <c r="J430" s="59">
        <v>43572</v>
      </c>
      <c r="K430" s="58">
        <v>2.0993379999999999</v>
      </c>
      <c r="L430" s="58">
        <v>8.8903999999999997E-2</v>
      </c>
    </row>
    <row r="431" spans="1:12" hidden="1" x14ac:dyDescent="0.25">
      <c r="A431" s="58" t="s">
        <v>2037</v>
      </c>
      <c r="B431" s="58" t="s">
        <v>2038</v>
      </c>
      <c r="C431" s="58">
        <f>COUNTIF(NGA_ADM2_POP_2020!C:C,'Cross river Land'!B431)</f>
        <v>1</v>
      </c>
      <c r="D431" s="58" t="s">
        <v>2037</v>
      </c>
      <c r="E431" s="58" t="s">
        <v>1006</v>
      </c>
      <c r="F431" s="58" t="s">
        <v>1310</v>
      </c>
      <c r="G431" s="58" t="s">
        <v>1311</v>
      </c>
      <c r="H431" s="58" t="s">
        <v>1312</v>
      </c>
      <c r="I431" s="59">
        <v>42703</v>
      </c>
      <c r="J431" s="59">
        <v>43572</v>
      </c>
      <c r="K431" s="58">
        <v>1.6411659999999999</v>
      </c>
      <c r="L431" s="58">
        <v>8.4030999999999995E-2</v>
      </c>
    </row>
    <row r="432" spans="1:12" hidden="1" x14ac:dyDescent="0.25">
      <c r="A432" s="58" t="s">
        <v>2045</v>
      </c>
      <c r="B432" s="58" t="s">
        <v>2046</v>
      </c>
      <c r="C432" s="58">
        <f>COUNTIF(NGA_ADM2_POP_2020!C:C,'Cross river Land'!B432)</f>
        <v>1</v>
      </c>
      <c r="D432" s="58" t="s">
        <v>2045</v>
      </c>
      <c r="E432" s="58" t="s">
        <v>1006</v>
      </c>
      <c r="F432" s="58" t="s">
        <v>1341</v>
      </c>
      <c r="G432" s="58" t="s">
        <v>1342</v>
      </c>
      <c r="H432" s="58" t="s">
        <v>1312</v>
      </c>
      <c r="I432" s="59">
        <v>42703</v>
      </c>
      <c r="J432" s="59">
        <v>43572</v>
      </c>
      <c r="K432" s="58">
        <v>1.0981909999999999</v>
      </c>
      <c r="L432" s="58">
        <v>5.9554999999999997E-2</v>
      </c>
    </row>
    <row r="433" spans="1:12" hidden="1" x14ac:dyDescent="0.25">
      <c r="A433" s="58" t="s">
        <v>2059</v>
      </c>
      <c r="B433" s="58" t="s">
        <v>2060</v>
      </c>
      <c r="C433" s="58">
        <f>COUNTIF(NGA_ADM2_POP_2020!C:C,'Cross river Land'!B433)</f>
        <v>1</v>
      </c>
      <c r="D433" s="58" t="s">
        <v>2059</v>
      </c>
      <c r="E433" s="58" t="s">
        <v>1006</v>
      </c>
      <c r="F433" s="58" t="s">
        <v>1310</v>
      </c>
      <c r="G433" s="58" t="s">
        <v>1311</v>
      </c>
      <c r="H433" s="58" t="s">
        <v>1312</v>
      </c>
      <c r="I433" s="59">
        <v>42703</v>
      </c>
      <c r="J433" s="59">
        <v>43572</v>
      </c>
      <c r="K433" s="58">
        <v>1.8071010000000001</v>
      </c>
      <c r="L433" s="58">
        <v>0.11579200000000001</v>
      </c>
    </row>
    <row r="434" spans="1:12" hidden="1" x14ac:dyDescent="0.25">
      <c r="A434" s="58" t="s">
        <v>2063</v>
      </c>
      <c r="B434" s="58" t="s">
        <v>2064</v>
      </c>
      <c r="C434" s="58">
        <f>COUNTIF(NGA_ADM2_POP_2020!C:C,'Cross river Land'!B434)</f>
        <v>1</v>
      </c>
      <c r="D434" s="58" t="s">
        <v>2063</v>
      </c>
      <c r="E434" s="58" t="s">
        <v>1006</v>
      </c>
      <c r="F434" s="58" t="s">
        <v>1348</v>
      </c>
      <c r="G434" s="58" t="s">
        <v>1349</v>
      </c>
      <c r="H434" s="58" t="s">
        <v>1312</v>
      </c>
      <c r="I434" s="59">
        <v>42703</v>
      </c>
      <c r="J434" s="59">
        <v>43572</v>
      </c>
      <c r="K434" s="58">
        <v>1.4863649999999999</v>
      </c>
      <c r="L434" s="58">
        <v>6.2733999999999998E-2</v>
      </c>
    </row>
    <row r="435" spans="1:12" hidden="1" x14ac:dyDescent="0.25">
      <c r="A435" s="58" t="s">
        <v>1312</v>
      </c>
      <c r="B435" s="58" t="s">
        <v>2081</v>
      </c>
      <c r="C435" s="58">
        <f>COUNTIF(NGA_ADM2_POP_2020!C:C,'Cross river Land'!B435)</f>
        <v>1</v>
      </c>
      <c r="D435" s="58" t="s">
        <v>1312</v>
      </c>
      <c r="E435" s="58" t="s">
        <v>1006</v>
      </c>
      <c r="F435" s="58" t="s">
        <v>1341</v>
      </c>
      <c r="G435" s="58" t="s">
        <v>1342</v>
      </c>
      <c r="H435" s="58" t="s">
        <v>1312</v>
      </c>
      <c r="I435" s="59">
        <v>42703</v>
      </c>
      <c r="J435" s="59">
        <v>43572</v>
      </c>
      <c r="K435" s="58">
        <v>0.45416299999999998</v>
      </c>
      <c r="L435" s="58">
        <v>1.2333E-2</v>
      </c>
    </row>
    <row r="436" spans="1:12" hidden="1" x14ac:dyDescent="0.25">
      <c r="A436" s="58" t="s">
        <v>2145</v>
      </c>
      <c r="B436" s="58" t="s">
        <v>2146</v>
      </c>
      <c r="C436" s="58">
        <f>COUNTIF(NGA_ADM2_POP_2020!C:C,'Cross river Land'!B436)</f>
        <v>1</v>
      </c>
      <c r="D436" s="58" t="s">
        <v>2145</v>
      </c>
      <c r="E436" s="58" t="s">
        <v>1006</v>
      </c>
      <c r="F436" s="58" t="s">
        <v>1341</v>
      </c>
      <c r="G436" s="58" t="s">
        <v>1342</v>
      </c>
      <c r="H436" s="58" t="s">
        <v>1312</v>
      </c>
      <c r="I436" s="59">
        <v>42703</v>
      </c>
      <c r="J436" s="59">
        <v>43572</v>
      </c>
      <c r="K436" s="58">
        <v>1.0755349999999999</v>
      </c>
      <c r="L436" s="58">
        <v>4.7980000000000002E-2</v>
      </c>
    </row>
    <row r="437" spans="1:12" hidden="1" x14ac:dyDescent="0.25">
      <c r="A437" s="58" t="s">
        <v>2149</v>
      </c>
      <c r="B437" s="58" t="s">
        <v>2150</v>
      </c>
      <c r="C437" s="58">
        <f>COUNTIF(NGA_ADM2_POP_2020!C:C,'Cross river Land'!B437)</f>
        <v>1</v>
      </c>
      <c r="D437" s="58" t="s">
        <v>2149</v>
      </c>
      <c r="E437" s="58" t="s">
        <v>1006</v>
      </c>
      <c r="F437" s="58" t="s">
        <v>1348</v>
      </c>
      <c r="G437" s="58" t="s">
        <v>1349</v>
      </c>
      <c r="H437" s="58" t="s">
        <v>1312</v>
      </c>
      <c r="I437" s="59">
        <v>42703</v>
      </c>
      <c r="J437" s="59">
        <v>43572</v>
      </c>
      <c r="K437" s="58">
        <v>0.96100399999999997</v>
      </c>
      <c r="L437" s="58">
        <v>3.7893999999999997E-2</v>
      </c>
    </row>
    <row r="438" spans="1:12" hidden="1" x14ac:dyDescent="0.25">
      <c r="A438" s="58" t="s">
        <v>2203</v>
      </c>
      <c r="B438" s="58" t="s">
        <v>2204</v>
      </c>
      <c r="C438" s="58">
        <f>COUNTIF(NGA_ADM2_POP_2020!C:C,'Cross river Land'!B438)</f>
        <v>1</v>
      </c>
      <c r="D438" s="58" t="s">
        <v>2205</v>
      </c>
      <c r="E438" s="58" t="s">
        <v>1006</v>
      </c>
      <c r="F438" s="58" t="s">
        <v>1348</v>
      </c>
      <c r="G438" s="58" t="s">
        <v>1349</v>
      </c>
      <c r="H438" s="58" t="s">
        <v>1312</v>
      </c>
      <c r="I438" s="59">
        <v>42703</v>
      </c>
      <c r="J438" s="59">
        <v>43572</v>
      </c>
      <c r="K438" s="58">
        <v>1.1224050000000001</v>
      </c>
      <c r="L438" s="58">
        <v>5.1639999999999998E-2</v>
      </c>
    </row>
    <row r="439" spans="1:12" hidden="1" x14ac:dyDescent="0.25">
      <c r="A439" s="58" t="s">
        <v>2220</v>
      </c>
      <c r="B439" s="58" t="s">
        <v>2221</v>
      </c>
      <c r="C439" s="58">
        <f>COUNTIF(NGA_ADM2_POP_2020!C:C,'Cross river Land'!B439)</f>
        <v>1</v>
      </c>
      <c r="D439" s="58" t="s">
        <v>2220</v>
      </c>
      <c r="E439" s="58" t="s">
        <v>1006</v>
      </c>
      <c r="F439" s="58" t="s">
        <v>1310</v>
      </c>
      <c r="G439" s="58" t="s">
        <v>1311</v>
      </c>
      <c r="H439" s="58" t="s">
        <v>1312</v>
      </c>
      <c r="I439" s="59">
        <v>42703</v>
      </c>
      <c r="J439" s="59">
        <v>43572</v>
      </c>
      <c r="K439" s="58">
        <v>1.513209</v>
      </c>
      <c r="L439" s="58">
        <v>6.6866999999999996E-2</v>
      </c>
    </row>
    <row r="440" spans="1:12" hidden="1" x14ac:dyDescent="0.25">
      <c r="A440" s="58" t="s">
        <v>2224</v>
      </c>
      <c r="B440" s="58" t="s">
        <v>2225</v>
      </c>
      <c r="C440" s="58">
        <f>COUNTIF(NGA_ADM2_POP_2020!C:C,'Cross river Land'!B440)</f>
        <v>1</v>
      </c>
      <c r="D440" s="58" t="s">
        <v>2224</v>
      </c>
      <c r="E440" s="58" t="s">
        <v>1006</v>
      </c>
      <c r="F440" s="58" t="s">
        <v>1348</v>
      </c>
      <c r="G440" s="58" t="s">
        <v>1349</v>
      </c>
      <c r="H440" s="58" t="s">
        <v>1312</v>
      </c>
      <c r="I440" s="59">
        <v>42703</v>
      </c>
      <c r="J440" s="59">
        <v>43572</v>
      </c>
      <c r="K440" s="58">
        <v>1.452342</v>
      </c>
      <c r="L440" s="58">
        <v>5.5855000000000002E-2</v>
      </c>
    </row>
    <row r="441" spans="1:12" hidden="1" x14ac:dyDescent="0.25">
      <c r="A441" s="58" t="s">
        <v>2238</v>
      </c>
      <c r="B441" s="58" t="s">
        <v>2239</v>
      </c>
      <c r="C441" s="58">
        <f>COUNTIF(NGA_ADM2_POP_2020!C:C,'Cross river Land'!B441)</f>
        <v>1</v>
      </c>
      <c r="D441" s="58" t="s">
        <v>2238</v>
      </c>
      <c r="E441" s="58" t="s">
        <v>1006</v>
      </c>
      <c r="F441" s="58" t="s">
        <v>1348</v>
      </c>
      <c r="G441" s="58" t="s">
        <v>1349</v>
      </c>
      <c r="H441" s="58" t="s">
        <v>1312</v>
      </c>
      <c r="I441" s="59">
        <v>42703</v>
      </c>
      <c r="J441" s="59">
        <v>43572</v>
      </c>
      <c r="K441" s="58">
        <v>1.4537910000000001</v>
      </c>
      <c r="L441" s="58">
        <v>7.8225000000000003E-2</v>
      </c>
    </row>
    <row r="442" spans="1:12" hidden="1" x14ac:dyDescent="0.25">
      <c r="A442" s="58" t="s">
        <v>2240</v>
      </c>
      <c r="B442" s="58" t="s">
        <v>2241</v>
      </c>
      <c r="C442" s="58">
        <f>COUNTIF(NGA_ADM2_POP_2020!C:C,'Cross river Land'!B442)</f>
        <v>1</v>
      </c>
      <c r="D442" s="58" t="s">
        <v>2240</v>
      </c>
      <c r="E442" s="58" t="s">
        <v>1006</v>
      </c>
      <c r="F442" s="58" t="s">
        <v>1310</v>
      </c>
      <c r="G442" s="58" t="s">
        <v>1311</v>
      </c>
      <c r="H442" s="58" t="s">
        <v>1312</v>
      </c>
      <c r="I442" s="59">
        <v>42703</v>
      </c>
      <c r="J442" s="59">
        <v>43572</v>
      </c>
      <c r="K442" s="58">
        <v>0.96170100000000003</v>
      </c>
      <c r="L442" s="58">
        <v>4.4845000000000003E-2</v>
      </c>
    </row>
    <row r="443" spans="1:12" hidden="1" x14ac:dyDescent="0.25">
      <c r="A443" s="58" t="s">
        <v>2276</v>
      </c>
      <c r="B443" s="58" t="s">
        <v>2277</v>
      </c>
      <c r="C443" s="58">
        <f>COUNTIF(NGA_ADM2_POP_2020!C:C,'Cross river Land'!B443)</f>
        <v>1</v>
      </c>
      <c r="D443" s="58" t="s">
        <v>2276</v>
      </c>
      <c r="E443" s="58" t="s">
        <v>1006</v>
      </c>
      <c r="F443" s="58" t="s">
        <v>1310</v>
      </c>
      <c r="G443" s="58" t="s">
        <v>1311</v>
      </c>
      <c r="H443" s="58" t="s">
        <v>1312</v>
      </c>
      <c r="I443" s="59">
        <v>42703</v>
      </c>
      <c r="J443" s="59">
        <v>43572</v>
      </c>
      <c r="K443" s="58">
        <v>1.3668</v>
      </c>
      <c r="L443" s="58">
        <v>6.5417000000000003E-2</v>
      </c>
    </row>
    <row r="444" spans="1:12" hidden="1" x14ac:dyDescent="0.25">
      <c r="A444" s="58" t="s">
        <v>2552</v>
      </c>
      <c r="B444" s="58" t="s">
        <v>2553</v>
      </c>
      <c r="C444" s="58">
        <f>COUNTIF(NGA_ADM2_POP_2020!C:C,'Cross river Land'!B444)</f>
        <v>1</v>
      </c>
      <c r="D444" s="58" t="s">
        <v>2552</v>
      </c>
      <c r="E444" s="58" t="s">
        <v>1006</v>
      </c>
      <c r="F444" s="58" t="s">
        <v>1341</v>
      </c>
      <c r="G444" s="58" t="s">
        <v>1342</v>
      </c>
      <c r="H444" s="58" t="s">
        <v>1312</v>
      </c>
      <c r="I444" s="59">
        <v>42703</v>
      </c>
      <c r="J444" s="59">
        <v>43572</v>
      </c>
      <c r="K444" s="58">
        <v>1.24742</v>
      </c>
      <c r="L444" s="58">
        <v>4.0383000000000002E-2</v>
      </c>
    </row>
    <row r="445" spans="1:12" hidden="1" x14ac:dyDescent="0.25">
      <c r="A445" s="58" t="s">
        <v>2568</v>
      </c>
      <c r="B445" s="58" t="s">
        <v>2569</v>
      </c>
      <c r="C445" s="58">
        <f>COUNTIF(NGA_ADM2_POP_2020!C:C,'Cross river Land'!B445)</f>
        <v>1</v>
      </c>
      <c r="D445" s="58" t="s">
        <v>2568</v>
      </c>
      <c r="E445" s="58" t="s">
        <v>1006</v>
      </c>
      <c r="F445" s="58" t="s">
        <v>1310</v>
      </c>
      <c r="G445" s="58" t="s">
        <v>1311</v>
      </c>
      <c r="H445" s="58" t="s">
        <v>1312</v>
      </c>
      <c r="I445" s="59">
        <v>42703</v>
      </c>
      <c r="J445" s="59">
        <v>43572</v>
      </c>
      <c r="K445" s="58">
        <v>1.2978890000000001</v>
      </c>
      <c r="L445" s="58">
        <v>5.7574E-2</v>
      </c>
    </row>
    <row r="446" spans="1:12" hidden="1" x14ac:dyDescent="0.25">
      <c r="A446" s="58" t="s">
        <v>2570</v>
      </c>
      <c r="B446" s="58" t="s">
        <v>2571</v>
      </c>
      <c r="C446" s="58">
        <f>COUNTIF(NGA_ADM2_POP_2020!C:C,'Cross river Land'!B446)</f>
        <v>1</v>
      </c>
      <c r="D446" s="58" t="s">
        <v>2570</v>
      </c>
      <c r="E446" s="58" t="s">
        <v>1006</v>
      </c>
      <c r="F446" s="58" t="s">
        <v>1341</v>
      </c>
      <c r="G446" s="58" t="s">
        <v>1342</v>
      </c>
      <c r="H446" s="58" t="s">
        <v>1312</v>
      </c>
      <c r="I446" s="59">
        <v>42703</v>
      </c>
      <c r="J446" s="59">
        <v>43572</v>
      </c>
      <c r="K446" s="58">
        <v>1.4443919999999999</v>
      </c>
      <c r="L446" s="58">
        <v>0.115554</v>
      </c>
    </row>
    <row r="447" spans="1:12" hidden="1" x14ac:dyDescent="0.25">
      <c r="A447" s="58" t="s">
        <v>2580</v>
      </c>
      <c r="B447" s="58" t="s">
        <v>2581</v>
      </c>
      <c r="C447" s="58">
        <f>COUNTIF(NGA_ADM2_POP_2020!C:C,'Cross river Land'!B447)</f>
        <v>1</v>
      </c>
      <c r="D447" s="58" t="s">
        <v>2580</v>
      </c>
      <c r="E447" s="58" t="s">
        <v>1006</v>
      </c>
      <c r="F447" s="58" t="s">
        <v>1348</v>
      </c>
      <c r="G447" s="58" t="s">
        <v>1349</v>
      </c>
      <c r="H447" s="58" t="s">
        <v>1312</v>
      </c>
      <c r="I447" s="59">
        <v>42703</v>
      </c>
      <c r="J447" s="59">
        <v>43572</v>
      </c>
      <c r="K447" s="58">
        <v>0.82236299999999996</v>
      </c>
      <c r="L447" s="58">
        <v>2.7241000000000001E-2</v>
      </c>
    </row>
    <row r="448" spans="1:12" hidden="1" x14ac:dyDescent="0.25">
      <c r="A448" s="58" t="s">
        <v>2781</v>
      </c>
      <c r="B448" s="58" t="s">
        <v>2782</v>
      </c>
      <c r="C448" s="58">
        <f>COUNTIF(NGA_ADM2_POP_2020!C:C,'Cross river Land'!B448)</f>
        <v>1</v>
      </c>
      <c r="D448" s="58" t="s">
        <v>2781</v>
      </c>
      <c r="E448" s="58" t="s">
        <v>1006</v>
      </c>
      <c r="F448" s="58" t="s">
        <v>1348</v>
      </c>
      <c r="G448" s="58" t="s">
        <v>1349</v>
      </c>
      <c r="H448" s="58" t="s">
        <v>1312</v>
      </c>
      <c r="I448" s="59">
        <v>42703</v>
      </c>
      <c r="J448" s="59">
        <v>43572</v>
      </c>
      <c r="K448" s="58">
        <v>1.0033019999999999</v>
      </c>
      <c r="L448" s="58">
        <v>4.3271999999999998E-2</v>
      </c>
    </row>
    <row r="449" spans="1:12" hidden="1" x14ac:dyDescent="0.25">
      <c r="A449" s="58" t="s">
        <v>1177</v>
      </c>
      <c r="B449" s="58" t="s">
        <v>1178</v>
      </c>
      <c r="C449" s="58">
        <f>COUNTIF(NGA_ADM2_POP_2020!C:C,'Cross river Land'!B449)</f>
        <v>1</v>
      </c>
      <c r="D449" s="58" t="s">
        <v>1177</v>
      </c>
      <c r="E449" s="58" t="s">
        <v>1006</v>
      </c>
      <c r="F449" s="58" t="s">
        <v>1179</v>
      </c>
      <c r="G449" s="58" t="s">
        <v>1180</v>
      </c>
      <c r="H449" s="58" t="s">
        <v>1181</v>
      </c>
      <c r="I449" s="59">
        <v>42703</v>
      </c>
      <c r="J449" s="59">
        <v>43572</v>
      </c>
      <c r="K449" s="58">
        <v>0.67118999999999995</v>
      </c>
      <c r="L449" s="58">
        <v>2.7834999999999999E-2</v>
      </c>
    </row>
    <row r="450" spans="1:12" hidden="1" x14ac:dyDescent="0.25">
      <c r="A450" s="58" t="s">
        <v>1237</v>
      </c>
      <c r="B450" s="58" t="s">
        <v>1238</v>
      </c>
      <c r="C450" s="58">
        <f>COUNTIF(NGA_ADM2_POP_2020!C:C,'Cross river Land'!B450)</f>
        <v>1</v>
      </c>
      <c r="D450" s="58" t="s">
        <v>1237</v>
      </c>
      <c r="E450" s="58" t="s">
        <v>1006</v>
      </c>
      <c r="F450" s="58" t="s">
        <v>1239</v>
      </c>
      <c r="G450" s="58" t="s">
        <v>1240</v>
      </c>
      <c r="H450" s="58" t="s">
        <v>1181</v>
      </c>
      <c r="I450" s="59">
        <v>42703</v>
      </c>
      <c r="J450" s="59">
        <v>43572</v>
      </c>
      <c r="K450" s="58">
        <v>3.3565290000000001</v>
      </c>
      <c r="L450" s="58">
        <v>0.33478400000000003</v>
      </c>
    </row>
    <row r="451" spans="1:12" hidden="1" x14ac:dyDescent="0.25">
      <c r="A451" s="58" t="s">
        <v>1241</v>
      </c>
      <c r="B451" s="58" t="s">
        <v>1242</v>
      </c>
      <c r="C451" s="58">
        <f>COUNTIF(NGA_ADM2_POP_2020!C:C,'Cross river Land'!B451)</f>
        <v>1</v>
      </c>
      <c r="D451" s="58" t="s">
        <v>1241</v>
      </c>
      <c r="E451" s="58" t="s">
        <v>1006</v>
      </c>
      <c r="F451" s="58" t="s">
        <v>1239</v>
      </c>
      <c r="G451" s="58" t="s">
        <v>1240</v>
      </c>
      <c r="H451" s="58" t="s">
        <v>1181</v>
      </c>
      <c r="I451" s="59">
        <v>42703</v>
      </c>
      <c r="J451" s="59">
        <v>43572</v>
      </c>
      <c r="K451" s="58">
        <v>1.457047</v>
      </c>
      <c r="L451" s="58">
        <v>9.1301999999999994E-2</v>
      </c>
    </row>
    <row r="452" spans="1:12" hidden="1" x14ac:dyDescent="0.25">
      <c r="A452" s="58" t="s">
        <v>1270</v>
      </c>
      <c r="B452" s="58" t="s">
        <v>1271</v>
      </c>
      <c r="C452" s="58">
        <f>COUNTIF(NGA_ADM2_POP_2020!C:C,'Cross river Land'!B452)</f>
        <v>1</v>
      </c>
      <c r="D452" s="58" t="s">
        <v>1270</v>
      </c>
      <c r="E452" s="58" t="s">
        <v>1006</v>
      </c>
      <c r="F452" s="58" t="s">
        <v>1239</v>
      </c>
      <c r="G452" s="58" t="s">
        <v>1240</v>
      </c>
      <c r="H452" s="58" t="s">
        <v>1181</v>
      </c>
      <c r="I452" s="59">
        <v>42703</v>
      </c>
      <c r="J452" s="59">
        <v>43572</v>
      </c>
      <c r="K452" s="58">
        <v>1.580314</v>
      </c>
      <c r="L452" s="58">
        <v>9.4944000000000001E-2</v>
      </c>
    </row>
    <row r="453" spans="1:12" hidden="1" x14ac:dyDescent="0.25">
      <c r="A453" s="58" t="s">
        <v>1300</v>
      </c>
      <c r="B453" s="58" t="s">
        <v>1301</v>
      </c>
      <c r="C453" s="58">
        <f>COUNTIF(NGA_ADM2_POP_2020!C:C,'Cross river Land'!B453)</f>
        <v>1</v>
      </c>
      <c r="D453" s="58" t="s">
        <v>1300</v>
      </c>
      <c r="E453" s="58" t="s">
        <v>1006</v>
      </c>
      <c r="F453" s="58" t="s">
        <v>1239</v>
      </c>
      <c r="G453" s="58" t="s">
        <v>1240</v>
      </c>
      <c r="H453" s="58" t="s">
        <v>1181</v>
      </c>
      <c r="I453" s="59">
        <v>42703</v>
      </c>
      <c r="J453" s="59">
        <v>43572</v>
      </c>
      <c r="K453" s="58">
        <v>3.5170439999999998</v>
      </c>
      <c r="L453" s="58">
        <v>0.42104900000000001</v>
      </c>
    </row>
    <row r="454" spans="1:12" hidden="1" x14ac:dyDescent="0.25">
      <c r="A454" s="58" t="s">
        <v>1386</v>
      </c>
      <c r="B454" s="58" t="s">
        <v>1387</v>
      </c>
      <c r="C454" s="58">
        <f>COUNTIF(NGA_ADM2_POP_2020!C:C,'Cross river Land'!B454)</f>
        <v>1</v>
      </c>
      <c r="D454" s="58" t="s">
        <v>1386</v>
      </c>
      <c r="E454" s="58" t="s">
        <v>1006</v>
      </c>
      <c r="F454" s="58" t="s">
        <v>1179</v>
      </c>
      <c r="G454" s="58" t="s">
        <v>1180</v>
      </c>
      <c r="H454" s="58" t="s">
        <v>1181</v>
      </c>
      <c r="I454" s="59">
        <v>42703</v>
      </c>
      <c r="J454" s="59">
        <v>43572</v>
      </c>
      <c r="K454" s="58">
        <v>1.3525119999999999</v>
      </c>
      <c r="L454" s="58">
        <v>8.9151999999999995E-2</v>
      </c>
    </row>
    <row r="455" spans="1:12" hidden="1" x14ac:dyDescent="0.25">
      <c r="A455" s="58" t="s">
        <v>1439</v>
      </c>
      <c r="B455" s="58" t="s">
        <v>1440</v>
      </c>
      <c r="C455" s="58">
        <f>COUNTIF(NGA_ADM2_POP_2020!C:C,'Cross river Land'!B455)</f>
        <v>1</v>
      </c>
      <c r="D455" s="58" t="s">
        <v>1439</v>
      </c>
      <c r="E455" s="58" t="s">
        <v>1006</v>
      </c>
      <c r="F455" s="58" t="s">
        <v>1179</v>
      </c>
      <c r="G455" s="58" t="s">
        <v>1180</v>
      </c>
      <c r="H455" s="58" t="s">
        <v>1181</v>
      </c>
      <c r="I455" s="59">
        <v>42703</v>
      </c>
      <c r="J455" s="59">
        <v>43572</v>
      </c>
      <c r="K455" s="58">
        <v>1.468129</v>
      </c>
      <c r="L455" s="58">
        <v>9.1672000000000003E-2</v>
      </c>
    </row>
    <row r="456" spans="1:12" hidden="1" x14ac:dyDescent="0.25">
      <c r="A456" s="58" t="s">
        <v>1483</v>
      </c>
      <c r="B456" s="58" t="s">
        <v>1484</v>
      </c>
      <c r="C456" s="58">
        <f>COUNTIF(NGA_ADM2_POP_2020!C:C,'Cross river Land'!B456)</f>
        <v>1</v>
      </c>
      <c r="D456" s="58" t="s">
        <v>1483</v>
      </c>
      <c r="E456" s="58" t="s">
        <v>1006</v>
      </c>
      <c r="F456" s="58" t="s">
        <v>1239</v>
      </c>
      <c r="G456" s="58" t="s">
        <v>1240</v>
      </c>
      <c r="H456" s="58" t="s">
        <v>1181</v>
      </c>
      <c r="I456" s="59">
        <v>42703</v>
      </c>
      <c r="J456" s="59">
        <v>43572</v>
      </c>
      <c r="K456" s="58">
        <v>1.736845</v>
      </c>
      <c r="L456" s="58">
        <v>0.16117200000000001</v>
      </c>
    </row>
    <row r="457" spans="1:12" hidden="1" x14ac:dyDescent="0.25">
      <c r="A457" s="58" t="s">
        <v>1657</v>
      </c>
      <c r="B457" s="58" t="s">
        <v>1658</v>
      </c>
      <c r="C457" s="58">
        <f>COUNTIF(NGA_ADM2_POP_2020!C:C,'Cross river Land'!B457)</f>
        <v>1</v>
      </c>
      <c r="D457" s="58" t="s">
        <v>1657</v>
      </c>
      <c r="E457" s="58" t="s">
        <v>1006</v>
      </c>
      <c r="F457" s="58" t="s">
        <v>1659</v>
      </c>
      <c r="G457" s="58" t="s">
        <v>1660</v>
      </c>
      <c r="H457" s="58" t="s">
        <v>1181</v>
      </c>
      <c r="I457" s="59">
        <v>42703</v>
      </c>
      <c r="J457" s="59">
        <v>43572</v>
      </c>
      <c r="K457" s="58">
        <v>2.399267</v>
      </c>
      <c r="L457" s="58">
        <v>0.186026</v>
      </c>
    </row>
    <row r="458" spans="1:12" hidden="1" x14ac:dyDescent="0.25">
      <c r="A458" s="58" t="s">
        <v>1754</v>
      </c>
      <c r="B458" s="58" t="s">
        <v>1755</v>
      </c>
      <c r="C458" s="58">
        <f>COUNTIF(NGA_ADM2_POP_2020!C:C,'Cross river Land'!B458)</f>
        <v>1</v>
      </c>
      <c r="D458" s="58" t="s">
        <v>1754</v>
      </c>
      <c r="E458" s="58" t="s">
        <v>1006</v>
      </c>
      <c r="F458" s="58" t="s">
        <v>1179</v>
      </c>
      <c r="G458" s="58" t="s">
        <v>1180</v>
      </c>
      <c r="H458" s="58" t="s">
        <v>1181</v>
      </c>
      <c r="I458" s="59">
        <v>42703</v>
      </c>
      <c r="J458" s="59">
        <v>43572</v>
      </c>
      <c r="K458" s="58">
        <v>1.3935999999999999</v>
      </c>
      <c r="L458" s="58">
        <v>8.7468000000000004E-2</v>
      </c>
    </row>
    <row r="459" spans="1:12" hidden="1" x14ac:dyDescent="0.25">
      <c r="A459" s="58" t="s">
        <v>2012</v>
      </c>
      <c r="B459" s="58" t="s">
        <v>2013</v>
      </c>
      <c r="C459" s="58">
        <f>COUNTIF(NGA_ADM2_POP_2020!C:C,'Cross river Land'!B459)</f>
        <v>1</v>
      </c>
      <c r="D459" s="58" t="s">
        <v>2012</v>
      </c>
      <c r="E459" s="58" t="s">
        <v>1006</v>
      </c>
      <c r="F459" s="58" t="s">
        <v>1239</v>
      </c>
      <c r="G459" s="58" t="s">
        <v>1240</v>
      </c>
      <c r="H459" s="58" t="s">
        <v>1181</v>
      </c>
      <c r="I459" s="59">
        <v>42703</v>
      </c>
      <c r="J459" s="59">
        <v>43572</v>
      </c>
      <c r="K459" s="58">
        <v>1.7302230000000001</v>
      </c>
      <c r="L459" s="58">
        <v>8.0211000000000005E-2</v>
      </c>
    </row>
    <row r="460" spans="1:12" hidden="1" x14ac:dyDescent="0.25">
      <c r="A460" s="58" t="s">
        <v>2053</v>
      </c>
      <c r="B460" s="58" t="s">
        <v>2054</v>
      </c>
      <c r="C460" s="58">
        <f>COUNTIF(NGA_ADM2_POP_2020!C:C,'Cross river Land'!B460)</f>
        <v>1</v>
      </c>
      <c r="D460" s="58" t="s">
        <v>2053</v>
      </c>
      <c r="E460" s="58" t="s">
        <v>1006</v>
      </c>
      <c r="F460" s="58" t="s">
        <v>1179</v>
      </c>
      <c r="G460" s="58" t="s">
        <v>1180</v>
      </c>
      <c r="H460" s="58" t="s">
        <v>1181</v>
      </c>
      <c r="I460" s="59">
        <v>42703</v>
      </c>
      <c r="J460" s="59">
        <v>43572</v>
      </c>
      <c r="K460" s="58">
        <v>1.194224</v>
      </c>
      <c r="L460" s="58">
        <v>5.0472000000000003E-2</v>
      </c>
    </row>
    <row r="461" spans="1:12" hidden="1" x14ac:dyDescent="0.25">
      <c r="A461" s="58" t="s">
        <v>2115</v>
      </c>
      <c r="B461" s="58" t="s">
        <v>2116</v>
      </c>
      <c r="C461" s="58">
        <f>COUNTIF(NGA_ADM2_POP_2020!C:C,'Cross river Land'!B461)</f>
        <v>1</v>
      </c>
      <c r="D461" s="58" t="s">
        <v>2115</v>
      </c>
      <c r="E461" s="58" t="s">
        <v>1006</v>
      </c>
      <c r="F461" s="58" t="s">
        <v>1179</v>
      </c>
      <c r="G461" s="58" t="s">
        <v>1180</v>
      </c>
      <c r="H461" s="58" t="s">
        <v>1181</v>
      </c>
      <c r="I461" s="59">
        <v>42703</v>
      </c>
      <c r="J461" s="59">
        <v>43572</v>
      </c>
      <c r="K461" s="58">
        <v>1.901311</v>
      </c>
      <c r="L461" s="58">
        <v>0.111281</v>
      </c>
    </row>
    <row r="462" spans="1:12" hidden="1" x14ac:dyDescent="0.25">
      <c r="A462" s="58" t="s">
        <v>2212</v>
      </c>
      <c r="B462" s="58" t="s">
        <v>2213</v>
      </c>
      <c r="C462" s="58">
        <f>COUNTIF(NGA_ADM2_POP_2020!C:C,'Cross river Land'!B462)</f>
        <v>1</v>
      </c>
      <c r="D462" s="58" t="s">
        <v>2212</v>
      </c>
      <c r="E462" s="58" t="s">
        <v>1006</v>
      </c>
      <c r="F462" s="58" t="s">
        <v>1179</v>
      </c>
      <c r="G462" s="58" t="s">
        <v>1180</v>
      </c>
      <c r="H462" s="58" t="s">
        <v>1181</v>
      </c>
      <c r="I462" s="59">
        <v>42703</v>
      </c>
      <c r="J462" s="59">
        <v>43572</v>
      </c>
      <c r="K462" s="58">
        <v>2.0954380000000001</v>
      </c>
      <c r="L462" s="58">
        <v>0.110726</v>
      </c>
    </row>
    <row r="463" spans="1:12" hidden="1" x14ac:dyDescent="0.25">
      <c r="A463" s="58" t="s">
        <v>2300</v>
      </c>
      <c r="B463" s="58" t="s">
        <v>2301</v>
      </c>
      <c r="C463" s="58">
        <f>COUNTIF(NGA_ADM2_POP_2020!C:C,'Cross river Land'!B463)</f>
        <v>1</v>
      </c>
      <c r="D463" s="58" t="s">
        <v>2300</v>
      </c>
      <c r="E463" s="58" t="s">
        <v>1006</v>
      </c>
      <c r="F463" s="58" t="s">
        <v>1659</v>
      </c>
      <c r="G463" s="58" t="s">
        <v>1660</v>
      </c>
      <c r="H463" s="58" t="s">
        <v>1181</v>
      </c>
      <c r="I463" s="59">
        <v>42703</v>
      </c>
      <c r="J463" s="59">
        <v>43572</v>
      </c>
      <c r="K463" s="58">
        <v>3.0688369999999998</v>
      </c>
      <c r="L463" s="58">
        <v>0.21526400000000001</v>
      </c>
    </row>
    <row r="464" spans="1:12" hidden="1" x14ac:dyDescent="0.25">
      <c r="A464" s="58" t="s">
        <v>2574</v>
      </c>
      <c r="B464" s="58" t="s">
        <v>2575</v>
      </c>
      <c r="C464" s="58">
        <f>COUNTIF(NGA_ADM2_POP_2020!C:C,'Cross river Land'!B464)</f>
        <v>1</v>
      </c>
      <c r="D464" s="58" t="s">
        <v>2574</v>
      </c>
      <c r="E464" s="58" t="s">
        <v>1006</v>
      </c>
      <c r="F464" s="58" t="s">
        <v>1659</v>
      </c>
      <c r="G464" s="58" t="s">
        <v>1660</v>
      </c>
      <c r="H464" s="58" t="s">
        <v>1181</v>
      </c>
      <c r="I464" s="59">
        <v>42703</v>
      </c>
      <c r="J464" s="59">
        <v>43572</v>
      </c>
      <c r="K464" s="58">
        <v>1.6351739999999999</v>
      </c>
      <c r="L464" s="58">
        <v>0.12019299999999999</v>
      </c>
    </row>
    <row r="465" spans="1:12" hidden="1" x14ac:dyDescent="0.25">
      <c r="A465" s="58" t="s">
        <v>2592</v>
      </c>
      <c r="B465" s="58" t="s">
        <v>2593</v>
      </c>
      <c r="C465" s="58">
        <f>COUNTIF(NGA_ADM2_POP_2020!C:C,'Cross river Land'!B465)</f>
        <v>1</v>
      </c>
      <c r="D465" s="58" t="s">
        <v>2592</v>
      </c>
      <c r="E465" s="58" t="s">
        <v>1006</v>
      </c>
      <c r="F465" s="58" t="s">
        <v>1659</v>
      </c>
      <c r="G465" s="58" t="s">
        <v>1660</v>
      </c>
      <c r="H465" s="58" t="s">
        <v>1181</v>
      </c>
      <c r="I465" s="59">
        <v>42703</v>
      </c>
      <c r="J465" s="59">
        <v>43572</v>
      </c>
      <c r="K465" s="58">
        <v>2.7008009999999998</v>
      </c>
      <c r="L465" s="58">
        <v>0.224437</v>
      </c>
    </row>
    <row r="466" spans="1:12" hidden="1" x14ac:dyDescent="0.25">
      <c r="A466" s="58" t="s">
        <v>2628</v>
      </c>
      <c r="B466" s="58" t="s">
        <v>2629</v>
      </c>
      <c r="C466" s="58">
        <f>COUNTIF(NGA_ADM2_POP_2020!C:C,'Cross river Land'!B466)</f>
        <v>1</v>
      </c>
      <c r="D466" s="58" t="s">
        <v>2628</v>
      </c>
      <c r="E466" s="58" t="s">
        <v>1006</v>
      </c>
      <c r="F466" s="58" t="s">
        <v>1239</v>
      </c>
      <c r="G466" s="58" t="s">
        <v>1240</v>
      </c>
      <c r="H466" s="58" t="s">
        <v>1181</v>
      </c>
      <c r="I466" s="59">
        <v>42703</v>
      </c>
      <c r="J466" s="59">
        <v>43572</v>
      </c>
      <c r="K466" s="58">
        <v>1.862976</v>
      </c>
      <c r="L466" s="58">
        <v>0.130077</v>
      </c>
    </row>
    <row r="467" spans="1:12" hidden="1" x14ac:dyDescent="0.25">
      <c r="A467" s="58" t="s">
        <v>2739</v>
      </c>
      <c r="B467" s="58" t="s">
        <v>2740</v>
      </c>
      <c r="C467" s="58">
        <f>COUNTIF(NGA_ADM2_POP_2020!C:C,'Cross river Land'!B467)</f>
        <v>1</v>
      </c>
      <c r="D467" s="58" t="s">
        <v>2739</v>
      </c>
      <c r="E467" s="58" t="s">
        <v>1006</v>
      </c>
      <c r="F467" s="58" t="s">
        <v>1659</v>
      </c>
      <c r="G467" s="58" t="s">
        <v>1660</v>
      </c>
      <c r="H467" s="58" t="s">
        <v>1181</v>
      </c>
      <c r="I467" s="59">
        <v>42703</v>
      </c>
      <c r="J467" s="59">
        <v>43572</v>
      </c>
      <c r="K467" s="58">
        <v>3.6779419999999998</v>
      </c>
      <c r="L467" s="58">
        <v>0.33923500000000001</v>
      </c>
    </row>
    <row r="468" spans="1:12" hidden="1" x14ac:dyDescent="0.25">
      <c r="A468" s="58" t="s">
        <v>2765</v>
      </c>
      <c r="B468" s="58" t="s">
        <v>2766</v>
      </c>
      <c r="C468" s="58">
        <f>COUNTIF(NGA_ADM2_POP_2020!C:C,'Cross river Land'!B468)</f>
        <v>1</v>
      </c>
      <c r="D468" s="58" t="s">
        <v>2765</v>
      </c>
      <c r="E468" s="58" t="s">
        <v>1006</v>
      </c>
      <c r="F468" s="58" t="s">
        <v>1659</v>
      </c>
      <c r="G468" s="58" t="s">
        <v>1660</v>
      </c>
      <c r="H468" s="58" t="s">
        <v>1181</v>
      </c>
      <c r="I468" s="59">
        <v>42703</v>
      </c>
      <c r="J468" s="59">
        <v>43572</v>
      </c>
      <c r="K468" s="58">
        <v>0.70408700000000002</v>
      </c>
      <c r="L468" s="58">
        <v>1.0151E-2</v>
      </c>
    </row>
    <row r="469" spans="1:12" hidden="1" x14ac:dyDescent="0.25">
      <c r="A469" s="58" t="s">
        <v>2791</v>
      </c>
      <c r="B469" s="58" t="s">
        <v>2792</v>
      </c>
      <c r="C469" s="58">
        <f>COUNTIF(NGA_ADM2_POP_2020!C:C,'Cross river Land'!B469)</f>
        <v>1</v>
      </c>
      <c r="D469" s="58" t="s">
        <v>2791</v>
      </c>
      <c r="E469" s="58" t="s">
        <v>1006</v>
      </c>
      <c r="F469" s="58" t="s">
        <v>1659</v>
      </c>
      <c r="G469" s="58" t="s">
        <v>1660</v>
      </c>
      <c r="H469" s="58" t="s">
        <v>1181</v>
      </c>
      <c r="I469" s="59">
        <v>42703</v>
      </c>
      <c r="J469" s="59">
        <v>43572</v>
      </c>
      <c r="K469" s="58">
        <v>1.5804590000000001</v>
      </c>
      <c r="L469" s="58">
        <v>5.7776000000000001E-2</v>
      </c>
    </row>
    <row r="470" spans="1:12" hidden="1" x14ac:dyDescent="0.25">
      <c r="A470" s="58" t="s">
        <v>1056</v>
      </c>
      <c r="B470" s="58" t="s">
        <v>1057</v>
      </c>
      <c r="C470" s="58">
        <f>COUNTIF(NGA_ADM2_POP_2020!C:C,'Cross river Land'!B470)</f>
        <v>1</v>
      </c>
      <c r="D470" s="58" t="s">
        <v>1056</v>
      </c>
      <c r="E470" s="58" t="s">
        <v>1006</v>
      </c>
      <c r="F470" s="58" t="s">
        <v>1058</v>
      </c>
      <c r="G470" s="58" t="s">
        <v>1059</v>
      </c>
      <c r="H470" s="58" t="s">
        <v>1060</v>
      </c>
      <c r="I470" s="59">
        <v>42703</v>
      </c>
      <c r="J470" s="59">
        <v>43572</v>
      </c>
      <c r="K470" s="58">
        <v>1.5509539999999999</v>
      </c>
      <c r="L470" s="58">
        <v>5.8465000000000003E-2</v>
      </c>
    </row>
    <row r="471" spans="1:12" hidden="1" x14ac:dyDescent="0.25">
      <c r="A471" s="58" t="s">
        <v>1124</v>
      </c>
      <c r="B471" s="58" t="s">
        <v>1125</v>
      </c>
      <c r="C471" s="58">
        <f>COUNTIF(NGA_ADM2_POP_2020!C:C,'Cross river Land'!B471)</f>
        <v>1</v>
      </c>
      <c r="D471" s="58" t="s">
        <v>1124</v>
      </c>
      <c r="E471" s="58" t="s">
        <v>1006</v>
      </c>
      <c r="F471" s="58" t="s">
        <v>1058</v>
      </c>
      <c r="G471" s="58" t="s">
        <v>1059</v>
      </c>
      <c r="H471" s="58" t="s">
        <v>1060</v>
      </c>
      <c r="I471" s="59">
        <v>42703</v>
      </c>
      <c r="J471" s="59">
        <v>43572</v>
      </c>
      <c r="K471" s="58">
        <v>1.5544819999999999</v>
      </c>
      <c r="L471" s="58">
        <v>0.113133</v>
      </c>
    </row>
    <row r="472" spans="1:12" hidden="1" x14ac:dyDescent="0.25">
      <c r="A472" s="58" t="s">
        <v>1222</v>
      </c>
      <c r="B472" s="58" t="s">
        <v>1223</v>
      </c>
      <c r="C472" s="58">
        <f>COUNTIF(NGA_ADM2_POP_2020!C:C,'Cross river Land'!B472)</f>
        <v>1</v>
      </c>
      <c r="D472" s="58" t="s">
        <v>1222</v>
      </c>
      <c r="E472" s="58" t="s">
        <v>1006</v>
      </c>
      <c r="F472" s="58" t="s">
        <v>1224</v>
      </c>
      <c r="G472" s="58" t="s">
        <v>1225</v>
      </c>
      <c r="H472" s="58" t="s">
        <v>1060</v>
      </c>
      <c r="I472" s="59">
        <v>42703</v>
      </c>
      <c r="J472" s="59">
        <v>43572</v>
      </c>
      <c r="K472" s="58">
        <v>1.534008</v>
      </c>
      <c r="L472" s="58">
        <v>0.10497099999999999</v>
      </c>
    </row>
    <row r="473" spans="1:12" hidden="1" x14ac:dyDescent="0.25">
      <c r="A473" s="58" t="s">
        <v>1336</v>
      </c>
      <c r="B473" s="58" t="s">
        <v>1337</v>
      </c>
      <c r="C473" s="58">
        <f>COUNTIF(NGA_ADM2_POP_2020!C:C,'Cross river Land'!B473)</f>
        <v>1</v>
      </c>
      <c r="D473" s="58" t="s">
        <v>1336</v>
      </c>
      <c r="E473" s="58" t="s">
        <v>1006</v>
      </c>
      <c r="F473" s="58" t="s">
        <v>1224</v>
      </c>
      <c r="G473" s="58" t="s">
        <v>1225</v>
      </c>
      <c r="H473" s="58" t="s">
        <v>1060</v>
      </c>
      <c r="I473" s="59">
        <v>42703</v>
      </c>
      <c r="J473" s="59">
        <v>43572</v>
      </c>
      <c r="K473" s="58">
        <v>2.1862189999999999</v>
      </c>
      <c r="L473" s="58">
        <v>0.15862999999999999</v>
      </c>
    </row>
    <row r="474" spans="1:12" hidden="1" x14ac:dyDescent="0.25">
      <c r="A474" s="58" t="s">
        <v>1503</v>
      </c>
      <c r="B474" s="58" t="s">
        <v>1504</v>
      </c>
      <c r="C474" s="58">
        <f>COUNTIF(NGA_ADM2_POP_2020!C:C,'Cross river Land'!B474)</f>
        <v>1</v>
      </c>
      <c r="D474" s="58" t="s">
        <v>1503</v>
      </c>
      <c r="E474" s="58" t="s">
        <v>1006</v>
      </c>
      <c r="F474" s="58" t="s">
        <v>1224</v>
      </c>
      <c r="G474" s="58" t="s">
        <v>1225</v>
      </c>
      <c r="H474" s="58" t="s">
        <v>1060</v>
      </c>
      <c r="I474" s="59">
        <v>42703</v>
      </c>
      <c r="J474" s="59">
        <v>43572</v>
      </c>
      <c r="K474" s="58">
        <v>2.124285</v>
      </c>
      <c r="L474" s="58">
        <v>0.19722600000000001</v>
      </c>
    </row>
    <row r="475" spans="1:12" hidden="1" x14ac:dyDescent="0.25">
      <c r="A475" s="58" t="s">
        <v>1786</v>
      </c>
      <c r="B475" s="58" t="s">
        <v>1787</v>
      </c>
      <c r="C475" s="58">
        <f>COUNTIF(NGA_ADM2_POP_2020!C:C,'Cross river Land'!B475)</f>
        <v>1</v>
      </c>
      <c r="D475" s="58" t="s">
        <v>1786</v>
      </c>
      <c r="E475" s="58" t="s">
        <v>1006</v>
      </c>
      <c r="F475" s="58" t="s">
        <v>1224</v>
      </c>
      <c r="G475" s="58" t="s">
        <v>1225</v>
      </c>
      <c r="H475" s="58" t="s">
        <v>1060</v>
      </c>
      <c r="I475" s="59">
        <v>42703</v>
      </c>
      <c r="J475" s="59">
        <v>43572</v>
      </c>
      <c r="K475" s="58">
        <v>1.5058419999999999</v>
      </c>
      <c r="L475" s="58">
        <v>0.109207</v>
      </c>
    </row>
    <row r="476" spans="1:12" hidden="1" x14ac:dyDescent="0.25">
      <c r="A476" s="58" t="s">
        <v>1804</v>
      </c>
      <c r="B476" s="58" t="s">
        <v>1805</v>
      </c>
      <c r="C476" s="58">
        <f>COUNTIF(NGA_ADM2_POP_2020!C:C,'Cross river Land'!B476)</f>
        <v>1</v>
      </c>
      <c r="D476" s="58" t="s">
        <v>1804</v>
      </c>
      <c r="E476" s="58" t="s">
        <v>1006</v>
      </c>
      <c r="F476" s="58" t="s">
        <v>1224</v>
      </c>
      <c r="G476" s="58" t="s">
        <v>1225</v>
      </c>
      <c r="H476" s="58" t="s">
        <v>1060</v>
      </c>
      <c r="I476" s="59">
        <v>42703</v>
      </c>
      <c r="J476" s="59">
        <v>43572</v>
      </c>
      <c r="K476" s="58">
        <v>0.46633400000000003</v>
      </c>
      <c r="L476" s="58">
        <v>1.098E-2</v>
      </c>
    </row>
    <row r="477" spans="1:12" hidden="1" x14ac:dyDescent="0.25">
      <c r="A477" s="58" t="s">
        <v>1845</v>
      </c>
      <c r="B477" s="58" t="s">
        <v>1846</v>
      </c>
      <c r="C477" s="58">
        <f>COUNTIF(NGA_ADM2_POP_2020!C:C,'Cross river Land'!B477)</f>
        <v>1</v>
      </c>
      <c r="D477" s="58" t="s">
        <v>1845</v>
      </c>
      <c r="E477" s="58" t="s">
        <v>1006</v>
      </c>
      <c r="F477" s="58" t="s">
        <v>1224</v>
      </c>
      <c r="G477" s="58" t="s">
        <v>1225</v>
      </c>
      <c r="H477" s="58" t="s">
        <v>1060</v>
      </c>
      <c r="I477" s="59">
        <v>42703</v>
      </c>
      <c r="J477" s="59">
        <v>43572</v>
      </c>
      <c r="K477" s="58">
        <v>2.207144</v>
      </c>
      <c r="L477" s="58">
        <v>0.17302500000000001</v>
      </c>
    </row>
    <row r="478" spans="1:12" hidden="1" x14ac:dyDescent="0.25">
      <c r="A478" s="58" t="s">
        <v>1872</v>
      </c>
      <c r="B478" s="58" t="s">
        <v>1873</v>
      </c>
      <c r="C478" s="58">
        <f>COUNTIF(NGA_ADM2_POP_2020!C:C,'Cross river Land'!B478)</f>
        <v>1</v>
      </c>
      <c r="D478" s="58" t="s">
        <v>1872</v>
      </c>
      <c r="E478" s="58" t="s">
        <v>1006</v>
      </c>
      <c r="F478" s="58" t="s">
        <v>1874</v>
      </c>
      <c r="G478" s="58" t="s">
        <v>1875</v>
      </c>
      <c r="H478" s="58" t="s">
        <v>1060</v>
      </c>
      <c r="I478" s="59">
        <v>42703</v>
      </c>
      <c r="J478" s="59">
        <v>43572</v>
      </c>
      <c r="K478" s="58">
        <v>1.7234</v>
      </c>
      <c r="L478" s="58">
        <v>0.105144</v>
      </c>
    </row>
    <row r="479" spans="1:12" hidden="1" x14ac:dyDescent="0.25">
      <c r="A479" s="58" t="s">
        <v>2027</v>
      </c>
      <c r="B479" s="58" t="s">
        <v>2028</v>
      </c>
      <c r="C479" s="58">
        <f>COUNTIF(NGA_ADM2_POP_2020!C:C,'Cross river Land'!B479)</f>
        <v>1</v>
      </c>
      <c r="D479" s="58" t="s">
        <v>2027</v>
      </c>
      <c r="E479" s="58" t="s">
        <v>1006</v>
      </c>
      <c r="F479" s="58" t="s">
        <v>1874</v>
      </c>
      <c r="G479" s="58" t="s">
        <v>1875</v>
      </c>
      <c r="H479" s="58" t="s">
        <v>1060</v>
      </c>
      <c r="I479" s="59">
        <v>42703</v>
      </c>
      <c r="J479" s="59">
        <v>43572</v>
      </c>
      <c r="K479" s="58">
        <v>2.6109089999999999</v>
      </c>
      <c r="L479" s="58">
        <v>0.220941</v>
      </c>
    </row>
    <row r="480" spans="1:12" hidden="1" x14ac:dyDescent="0.25">
      <c r="A480" s="58" t="s">
        <v>1060</v>
      </c>
      <c r="B480" s="58" t="s">
        <v>2114</v>
      </c>
      <c r="C480" s="58">
        <f>COUNTIF(NGA_ADM2_POP_2020!C:C,'Cross river Land'!B480)</f>
        <v>1</v>
      </c>
      <c r="D480" s="58" t="s">
        <v>1060</v>
      </c>
      <c r="E480" s="58" t="s">
        <v>1006</v>
      </c>
      <c r="F480" s="58" t="s">
        <v>1874</v>
      </c>
      <c r="G480" s="58" t="s">
        <v>1875</v>
      </c>
      <c r="H480" s="58" t="s">
        <v>1060</v>
      </c>
      <c r="I480" s="59">
        <v>42703</v>
      </c>
      <c r="J480" s="59">
        <v>43572</v>
      </c>
      <c r="K480" s="58">
        <v>1.8320479999999999</v>
      </c>
      <c r="L480" s="58">
        <v>0.122583</v>
      </c>
    </row>
    <row r="481" spans="1:12" hidden="1" x14ac:dyDescent="0.25">
      <c r="A481" s="58" t="s">
        <v>2187</v>
      </c>
      <c r="B481" s="58" t="s">
        <v>2188</v>
      </c>
      <c r="C481" s="58">
        <f>COUNTIF(NGA_ADM2_POP_2020!C:C,'Cross river Land'!B481)</f>
        <v>1</v>
      </c>
      <c r="D481" s="58" t="s">
        <v>2187</v>
      </c>
      <c r="E481" s="58" t="s">
        <v>1006</v>
      </c>
      <c r="F481" s="58" t="s">
        <v>1874</v>
      </c>
      <c r="G481" s="58" t="s">
        <v>1875</v>
      </c>
      <c r="H481" s="58" t="s">
        <v>1060</v>
      </c>
      <c r="I481" s="59">
        <v>42703</v>
      </c>
      <c r="J481" s="59">
        <v>43572</v>
      </c>
      <c r="K481" s="58">
        <v>3.5190700000000001</v>
      </c>
      <c r="L481" s="58">
        <v>0.262714</v>
      </c>
    </row>
    <row r="482" spans="1:12" hidden="1" x14ac:dyDescent="0.25">
      <c r="A482" s="58" t="s">
        <v>2268</v>
      </c>
      <c r="B482" s="58" t="s">
        <v>2269</v>
      </c>
      <c r="C482" s="58">
        <f>COUNTIF(NGA_ADM2_POP_2020!C:C,'Cross river Land'!B482)</f>
        <v>1</v>
      </c>
      <c r="D482" s="58" t="s">
        <v>2268</v>
      </c>
      <c r="E482" s="58" t="s">
        <v>1006</v>
      </c>
      <c r="F482" s="58" t="s">
        <v>1874</v>
      </c>
      <c r="G482" s="58" t="s">
        <v>1875</v>
      </c>
      <c r="H482" s="58" t="s">
        <v>1060</v>
      </c>
      <c r="I482" s="59">
        <v>42703</v>
      </c>
      <c r="J482" s="59">
        <v>43572</v>
      </c>
      <c r="K482" s="58">
        <v>1.26617</v>
      </c>
      <c r="L482" s="58">
        <v>6.8365999999999996E-2</v>
      </c>
    </row>
    <row r="483" spans="1:12" hidden="1" x14ac:dyDescent="0.25">
      <c r="A483" s="58" t="s">
        <v>2367</v>
      </c>
      <c r="B483" s="58" t="s">
        <v>2368</v>
      </c>
      <c r="C483" s="58">
        <f>COUNTIF(NGA_ADM2_POP_2020!C:C,'Cross river Land'!B483)</f>
        <v>1</v>
      </c>
      <c r="D483" s="58" t="s">
        <v>2367</v>
      </c>
      <c r="E483" s="58" t="s">
        <v>1006</v>
      </c>
      <c r="F483" s="58" t="s">
        <v>1224</v>
      </c>
      <c r="G483" s="58" t="s">
        <v>1225</v>
      </c>
      <c r="H483" s="58" t="s">
        <v>1060</v>
      </c>
      <c r="I483" s="59">
        <v>42703</v>
      </c>
      <c r="J483" s="59">
        <v>43572</v>
      </c>
      <c r="K483" s="58">
        <v>2.42394</v>
      </c>
      <c r="L483" s="58">
        <v>0.14047899999999999</v>
      </c>
    </row>
    <row r="484" spans="1:12" hidden="1" x14ac:dyDescent="0.25">
      <c r="A484" s="58" t="s">
        <v>2385</v>
      </c>
      <c r="B484" s="58" t="s">
        <v>2386</v>
      </c>
      <c r="C484" s="58">
        <f>COUNTIF(NGA_ADM2_POP_2020!C:C,'Cross river Land'!B484)</f>
        <v>1</v>
      </c>
      <c r="D484" s="58" t="s">
        <v>2385</v>
      </c>
      <c r="E484" s="58" t="s">
        <v>1006</v>
      </c>
      <c r="F484" s="58" t="s">
        <v>1058</v>
      </c>
      <c r="G484" s="58" t="s">
        <v>1059</v>
      </c>
      <c r="H484" s="58" t="s">
        <v>1060</v>
      </c>
      <c r="I484" s="59">
        <v>42703</v>
      </c>
      <c r="J484" s="59">
        <v>43572</v>
      </c>
      <c r="K484" s="58">
        <v>0.34535700000000003</v>
      </c>
      <c r="L484" s="58">
        <v>6.4970000000000002E-3</v>
      </c>
    </row>
    <row r="485" spans="1:12" hidden="1" x14ac:dyDescent="0.25">
      <c r="A485" s="58" t="s">
        <v>2411</v>
      </c>
      <c r="B485" s="58" t="s">
        <v>2412</v>
      </c>
      <c r="C485" s="58">
        <f>COUNTIF(NGA_ADM2_POP_2020!C:C,'Cross river Land'!B485)</f>
        <v>1</v>
      </c>
      <c r="D485" s="58" t="s">
        <v>2411</v>
      </c>
      <c r="E485" s="58" t="s">
        <v>1006</v>
      </c>
      <c r="F485" s="58" t="s">
        <v>1058</v>
      </c>
      <c r="G485" s="58" t="s">
        <v>1059</v>
      </c>
      <c r="H485" s="58" t="s">
        <v>1060</v>
      </c>
      <c r="I485" s="59">
        <v>42703</v>
      </c>
      <c r="J485" s="59">
        <v>43572</v>
      </c>
      <c r="K485" s="58">
        <v>1.3734569999999999</v>
      </c>
      <c r="L485" s="58">
        <v>5.4186999999999999E-2</v>
      </c>
    </row>
    <row r="486" spans="1:12" hidden="1" x14ac:dyDescent="0.25">
      <c r="A486" s="58" t="s">
        <v>2413</v>
      </c>
      <c r="B486" s="58" t="s">
        <v>2414</v>
      </c>
      <c r="C486" s="58">
        <f>COUNTIF(NGA_ADM2_POP_2020!C:C,'Cross river Land'!B486)</f>
        <v>1</v>
      </c>
      <c r="D486" s="58" t="s">
        <v>2413</v>
      </c>
      <c r="E486" s="58" t="s">
        <v>1006</v>
      </c>
      <c r="F486" s="58" t="s">
        <v>1058</v>
      </c>
      <c r="G486" s="58" t="s">
        <v>1059</v>
      </c>
      <c r="H486" s="58" t="s">
        <v>1060</v>
      </c>
      <c r="I486" s="59">
        <v>42703</v>
      </c>
      <c r="J486" s="59">
        <v>43572</v>
      </c>
      <c r="K486" s="58">
        <v>1.005274</v>
      </c>
      <c r="L486" s="58">
        <v>2.4438000000000001E-2</v>
      </c>
    </row>
    <row r="487" spans="1:12" hidden="1" x14ac:dyDescent="0.25">
      <c r="A487" s="58" t="s">
        <v>2429</v>
      </c>
      <c r="B487" s="58" t="s">
        <v>2430</v>
      </c>
      <c r="C487" s="58">
        <f>COUNTIF(NGA_ADM2_POP_2020!C:C,'Cross river Land'!B487)</f>
        <v>1</v>
      </c>
      <c r="D487" s="58" t="s">
        <v>2429</v>
      </c>
      <c r="E487" s="58" t="s">
        <v>1006</v>
      </c>
      <c r="F487" s="58" t="s">
        <v>1224</v>
      </c>
      <c r="G487" s="58" t="s">
        <v>1225</v>
      </c>
      <c r="H487" s="58" t="s">
        <v>1060</v>
      </c>
      <c r="I487" s="59">
        <v>42703</v>
      </c>
      <c r="J487" s="59">
        <v>43572</v>
      </c>
      <c r="K487" s="58">
        <v>1.467109</v>
      </c>
      <c r="L487" s="58">
        <v>8.1088999999999994E-2</v>
      </c>
    </row>
    <row r="488" spans="1:12" hidden="1" x14ac:dyDescent="0.25">
      <c r="A488" s="58" t="s">
        <v>2437</v>
      </c>
      <c r="B488" s="58" t="s">
        <v>2438</v>
      </c>
      <c r="C488" s="58">
        <f>COUNTIF(NGA_ADM2_POP_2020!C:C,'Cross river Land'!B488)</f>
        <v>1</v>
      </c>
      <c r="D488" s="58" t="s">
        <v>2437</v>
      </c>
      <c r="E488" s="58" t="s">
        <v>1006</v>
      </c>
      <c r="F488" s="58" t="s">
        <v>1224</v>
      </c>
      <c r="G488" s="58" t="s">
        <v>1225</v>
      </c>
      <c r="H488" s="58" t="s">
        <v>1060</v>
      </c>
      <c r="I488" s="59">
        <v>42703</v>
      </c>
      <c r="J488" s="59">
        <v>43572</v>
      </c>
      <c r="K488" s="58">
        <v>1.6356550000000001</v>
      </c>
      <c r="L488" s="58">
        <v>0.13048100000000001</v>
      </c>
    </row>
    <row r="489" spans="1:12" hidden="1" x14ac:dyDescent="0.25">
      <c r="A489" s="58" t="s">
        <v>2753</v>
      </c>
      <c r="B489" s="58" t="s">
        <v>2754</v>
      </c>
      <c r="C489" s="58">
        <f>COUNTIF(NGA_ADM2_POP_2020!C:C,'Cross river Land'!B489)</f>
        <v>1</v>
      </c>
      <c r="D489" s="58" t="s">
        <v>2753</v>
      </c>
      <c r="E489" s="58" t="s">
        <v>1006</v>
      </c>
      <c r="F489" s="58" t="s">
        <v>1874</v>
      </c>
      <c r="G489" s="58" t="s">
        <v>1875</v>
      </c>
      <c r="H489" s="58" t="s">
        <v>1060</v>
      </c>
      <c r="I489" s="59">
        <v>42703</v>
      </c>
      <c r="J489" s="59">
        <v>43572</v>
      </c>
      <c r="K489" s="58">
        <v>2.0973250000000001</v>
      </c>
      <c r="L489" s="58">
        <v>0.12084</v>
      </c>
    </row>
    <row r="490" spans="1:12" hidden="1" x14ac:dyDescent="0.25">
      <c r="A490" s="58" t="s">
        <v>2755</v>
      </c>
      <c r="B490" s="58" t="s">
        <v>2756</v>
      </c>
      <c r="C490" s="58">
        <f>COUNTIF(NGA_ADM2_POP_2020!C:C,'Cross river Land'!B490)</f>
        <v>1</v>
      </c>
      <c r="D490" s="58" t="s">
        <v>2755</v>
      </c>
      <c r="E490" s="58" t="s">
        <v>1006</v>
      </c>
      <c r="F490" s="58" t="s">
        <v>1874</v>
      </c>
      <c r="G490" s="58" t="s">
        <v>1875</v>
      </c>
      <c r="H490" s="58" t="s">
        <v>1060</v>
      </c>
      <c r="I490" s="59">
        <v>42703</v>
      </c>
      <c r="J490" s="59">
        <v>43572</v>
      </c>
      <c r="K490" s="58">
        <v>1.594076</v>
      </c>
      <c r="L490" s="58">
        <v>0.105485</v>
      </c>
    </row>
    <row r="491" spans="1:12" hidden="1" x14ac:dyDescent="0.25">
      <c r="A491" s="58" t="s">
        <v>1247</v>
      </c>
      <c r="B491" s="58" t="s">
        <v>1248</v>
      </c>
      <c r="C491" s="58">
        <f>COUNTIF(NGA_ADM2_POP_2020!C:C,'Cross river Land'!B491)</f>
        <v>1</v>
      </c>
      <c r="D491" s="58" t="s">
        <v>1247</v>
      </c>
      <c r="E491" s="58" t="s">
        <v>1006</v>
      </c>
      <c r="F491" s="58" t="s">
        <v>1249</v>
      </c>
      <c r="G491" s="58" t="s">
        <v>1250</v>
      </c>
      <c r="H491" s="58" t="s">
        <v>1251</v>
      </c>
      <c r="I491" s="59">
        <v>42703</v>
      </c>
      <c r="J491" s="59">
        <v>43572</v>
      </c>
      <c r="K491" s="58">
        <v>1.8946289999999999</v>
      </c>
      <c r="L491" s="58">
        <v>0.109682</v>
      </c>
    </row>
    <row r="492" spans="1:12" hidden="1" x14ac:dyDescent="0.25">
      <c r="A492" s="58" t="s">
        <v>1332</v>
      </c>
      <c r="B492" s="58" t="s">
        <v>1333</v>
      </c>
      <c r="C492" s="58">
        <f>COUNTIF(NGA_ADM2_POP_2020!C:C,'Cross river Land'!B492)</f>
        <v>1</v>
      </c>
      <c r="D492" s="58" t="s">
        <v>1332</v>
      </c>
      <c r="E492" s="58" t="s">
        <v>1006</v>
      </c>
      <c r="F492" s="58" t="s">
        <v>1334</v>
      </c>
      <c r="G492" s="58" t="s">
        <v>1335</v>
      </c>
      <c r="H492" s="58" t="s">
        <v>1251</v>
      </c>
      <c r="I492" s="59">
        <v>42703</v>
      </c>
      <c r="J492" s="59">
        <v>43572</v>
      </c>
      <c r="K492" s="58">
        <v>4.9226419999999997</v>
      </c>
      <c r="L492" s="58">
        <v>0.79642100000000005</v>
      </c>
    </row>
    <row r="493" spans="1:12" hidden="1" x14ac:dyDescent="0.25">
      <c r="A493" s="58" t="s">
        <v>1543</v>
      </c>
      <c r="B493" s="58" t="s">
        <v>1544</v>
      </c>
      <c r="C493" s="58">
        <f>COUNTIF(NGA_ADM2_POP_2020!C:C,'Cross river Land'!B493)</f>
        <v>1</v>
      </c>
      <c r="D493" s="58" t="s">
        <v>1543</v>
      </c>
      <c r="E493" s="58" t="s">
        <v>1006</v>
      </c>
      <c r="F493" s="58" t="s">
        <v>1334</v>
      </c>
      <c r="G493" s="58" t="s">
        <v>1335</v>
      </c>
      <c r="H493" s="58" t="s">
        <v>1251</v>
      </c>
      <c r="I493" s="59">
        <v>42703</v>
      </c>
      <c r="J493" s="59">
        <v>43572</v>
      </c>
      <c r="K493" s="58">
        <v>2.4653749999999999</v>
      </c>
      <c r="L493" s="58">
        <v>0.20836299999999999</v>
      </c>
    </row>
    <row r="494" spans="1:12" hidden="1" x14ac:dyDescent="0.25">
      <c r="A494" s="58" t="s">
        <v>1074</v>
      </c>
      <c r="B494" s="58" t="s">
        <v>1571</v>
      </c>
      <c r="C494" s="58">
        <f>COUNTIF(NGA_ADM2_POP_2020!C:C,'Cross river Land'!B494)</f>
        <v>1</v>
      </c>
      <c r="D494" s="58" t="s">
        <v>1074</v>
      </c>
      <c r="E494" s="58" t="s">
        <v>1006</v>
      </c>
      <c r="F494" s="58" t="s">
        <v>1572</v>
      </c>
      <c r="G494" s="58" t="s">
        <v>1573</v>
      </c>
      <c r="H494" s="58" t="s">
        <v>1251</v>
      </c>
      <c r="I494" s="59">
        <v>42703</v>
      </c>
      <c r="J494" s="59">
        <v>43572</v>
      </c>
      <c r="K494" s="58">
        <v>0.96962599999999999</v>
      </c>
      <c r="L494" s="58">
        <v>3.8995000000000002E-2</v>
      </c>
    </row>
    <row r="495" spans="1:12" hidden="1" x14ac:dyDescent="0.25">
      <c r="A495" s="58" t="s">
        <v>1838</v>
      </c>
      <c r="B495" s="58" t="s">
        <v>1839</v>
      </c>
      <c r="C495" s="58">
        <f>COUNTIF(NGA_ADM2_POP_2020!C:C,'Cross river Land'!B495)</f>
        <v>1</v>
      </c>
      <c r="D495" s="58" t="s">
        <v>1838</v>
      </c>
      <c r="E495" s="58" t="s">
        <v>1006</v>
      </c>
      <c r="F495" s="58" t="s">
        <v>1572</v>
      </c>
      <c r="G495" s="58" t="s">
        <v>1573</v>
      </c>
      <c r="H495" s="58" t="s">
        <v>1251</v>
      </c>
      <c r="I495" s="59">
        <v>42703</v>
      </c>
      <c r="J495" s="59">
        <v>43572</v>
      </c>
      <c r="K495" s="58">
        <v>3.5716329999999998</v>
      </c>
      <c r="L495" s="58">
        <v>0.282391</v>
      </c>
    </row>
    <row r="496" spans="1:12" hidden="1" x14ac:dyDescent="0.25">
      <c r="A496" s="58" t="s">
        <v>1930</v>
      </c>
      <c r="B496" s="58" t="s">
        <v>1931</v>
      </c>
      <c r="C496" s="58">
        <f>COUNTIF(NGA_ADM2_POP_2020!C:C,'Cross river Land'!B496)</f>
        <v>1</v>
      </c>
      <c r="D496" s="58" t="s">
        <v>1930</v>
      </c>
      <c r="E496" s="58" t="s">
        <v>1006</v>
      </c>
      <c r="F496" s="58" t="s">
        <v>1249</v>
      </c>
      <c r="G496" s="58" t="s">
        <v>1250</v>
      </c>
      <c r="H496" s="58" t="s">
        <v>1251</v>
      </c>
      <c r="I496" s="59">
        <v>42703</v>
      </c>
      <c r="J496" s="59">
        <v>43572</v>
      </c>
      <c r="K496" s="58">
        <v>1.2029989999999999</v>
      </c>
      <c r="L496" s="58">
        <v>3.7064E-2</v>
      </c>
    </row>
    <row r="497" spans="1:12" hidden="1" x14ac:dyDescent="0.25">
      <c r="A497" s="58" t="s">
        <v>1932</v>
      </c>
      <c r="B497" s="58" t="s">
        <v>1933</v>
      </c>
      <c r="C497" s="58">
        <f>COUNTIF(NGA_ADM2_POP_2020!C:C,'Cross river Land'!B497)</f>
        <v>1</v>
      </c>
      <c r="D497" s="58" t="s">
        <v>1932</v>
      </c>
      <c r="E497" s="58" t="s">
        <v>1006</v>
      </c>
      <c r="F497" s="58" t="s">
        <v>1249</v>
      </c>
      <c r="G497" s="58" t="s">
        <v>1250</v>
      </c>
      <c r="H497" s="58" t="s">
        <v>1251</v>
      </c>
      <c r="I497" s="59">
        <v>42703</v>
      </c>
      <c r="J497" s="59">
        <v>43572</v>
      </c>
      <c r="K497" s="58">
        <v>0.86732299999999996</v>
      </c>
      <c r="L497" s="58">
        <v>2.0154999999999999E-2</v>
      </c>
    </row>
    <row r="498" spans="1:12" hidden="1" x14ac:dyDescent="0.25">
      <c r="A498" s="58" t="s">
        <v>1934</v>
      </c>
      <c r="B498" s="58" t="s">
        <v>1935</v>
      </c>
      <c r="C498" s="58">
        <f>COUNTIF(NGA_ADM2_POP_2020!C:C,'Cross river Land'!B498)</f>
        <v>1</v>
      </c>
      <c r="D498" s="58" t="s">
        <v>1934</v>
      </c>
      <c r="E498" s="58" t="s">
        <v>1006</v>
      </c>
      <c r="F498" s="58" t="s">
        <v>1249</v>
      </c>
      <c r="G498" s="58" t="s">
        <v>1250</v>
      </c>
      <c r="H498" s="58" t="s">
        <v>1251</v>
      </c>
      <c r="I498" s="59">
        <v>42703</v>
      </c>
      <c r="J498" s="59">
        <v>43572</v>
      </c>
      <c r="K498" s="58">
        <v>0.54371700000000001</v>
      </c>
      <c r="L498" s="58">
        <v>1.2237E-2</v>
      </c>
    </row>
    <row r="499" spans="1:12" hidden="1" x14ac:dyDescent="0.25">
      <c r="A499" s="58" t="s">
        <v>1948</v>
      </c>
      <c r="B499" s="58" t="s">
        <v>1949</v>
      </c>
      <c r="C499" s="58">
        <f>COUNTIF(NGA_ADM2_POP_2020!C:C,'Cross river Land'!B499)</f>
        <v>1</v>
      </c>
      <c r="D499" s="58" t="s">
        <v>1948</v>
      </c>
      <c r="E499" s="58" t="s">
        <v>1006</v>
      </c>
      <c r="F499" s="58" t="s">
        <v>1572</v>
      </c>
      <c r="G499" s="58" t="s">
        <v>1573</v>
      </c>
      <c r="H499" s="58" t="s">
        <v>1251</v>
      </c>
      <c r="I499" s="59">
        <v>42703</v>
      </c>
      <c r="J499" s="59">
        <v>43572</v>
      </c>
      <c r="K499" s="58">
        <v>1.485916</v>
      </c>
      <c r="L499" s="58">
        <v>5.7521999999999997E-2</v>
      </c>
    </row>
    <row r="500" spans="1:12" hidden="1" x14ac:dyDescent="0.25">
      <c r="A500" s="58" t="s">
        <v>1971</v>
      </c>
      <c r="B500" s="58" t="s">
        <v>1972</v>
      </c>
      <c r="C500" s="58">
        <f>COUNTIF(NGA_ADM2_POP_2020!C:C,'Cross river Land'!B500)</f>
        <v>1</v>
      </c>
      <c r="D500" s="58" t="s">
        <v>1971</v>
      </c>
      <c r="E500" s="58" t="s">
        <v>1006</v>
      </c>
      <c r="F500" s="58" t="s">
        <v>1572</v>
      </c>
      <c r="G500" s="58" t="s">
        <v>1573</v>
      </c>
      <c r="H500" s="58" t="s">
        <v>1251</v>
      </c>
      <c r="I500" s="59">
        <v>42703</v>
      </c>
      <c r="J500" s="59">
        <v>43572</v>
      </c>
      <c r="K500" s="58">
        <v>1.0104709999999999</v>
      </c>
      <c r="L500" s="58">
        <v>5.1803000000000002E-2</v>
      </c>
    </row>
    <row r="501" spans="1:12" hidden="1" x14ac:dyDescent="0.25">
      <c r="A501" s="58" t="s">
        <v>2043</v>
      </c>
      <c r="B501" s="58" t="s">
        <v>2044</v>
      </c>
      <c r="C501" s="58">
        <f>COUNTIF(NGA_ADM2_POP_2020!C:C,'Cross river Land'!B501)</f>
        <v>1</v>
      </c>
      <c r="D501" s="58" t="s">
        <v>2043</v>
      </c>
      <c r="E501" s="58" t="s">
        <v>1006</v>
      </c>
      <c r="F501" s="58" t="s">
        <v>1334</v>
      </c>
      <c r="G501" s="58" t="s">
        <v>1335</v>
      </c>
      <c r="H501" s="58" t="s">
        <v>1251</v>
      </c>
      <c r="I501" s="59">
        <v>42703</v>
      </c>
      <c r="J501" s="59">
        <v>43572</v>
      </c>
      <c r="K501" s="58">
        <v>3.6517780000000002</v>
      </c>
      <c r="L501" s="58">
        <v>0.57096499999999994</v>
      </c>
    </row>
    <row r="502" spans="1:12" hidden="1" x14ac:dyDescent="0.25">
      <c r="A502" s="58" t="s">
        <v>2270</v>
      </c>
      <c r="B502" s="58" t="s">
        <v>2271</v>
      </c>
      <c r="C502" s="58">
        <f>COUNTIF(NGA_ADM2_POP_2020!C:C,'Cross river Land'!B502)</f>
        <v>1</v>
      </c>
      <c r="D502" s="58" t="s">
        <v>2270</v>
      </c>
      <c r="E502" s="58" t="s">
        <v>1006</v>
      </c>
      <c r="F502" s="58" t="s">
        <v>1334</v>
      </c>
      <c r="G502" s="58" t="s">
        <v>1335</v>
      </c>
      <c r="H502" s="58" t="s">
        <v>1251</v>
      </c>
      <c r="I502" s="59">
        <v>42703</v>
      </c>
      <c r="J502" s="59">
        <v>43572</v>
      </c>
      <c r="K502" s="58">
        <v>2.306689</v>
      </c>
      <c r="L502" s="58">
        <v>0.25648300000000002</v>
      </c>
    </row>
    <row r="503" spans="1:12" hidden="1" x14ac:dyDescent="0.25">
      <c r="A503" s="58" t="s">
        <v>2365</v>
      </c>
      <c r="B503" s="58" t="s">
        <v>2366</v>
      </c>
      <c r="C503" s="58">
        <f>COUNTIF(NGA_ADM2_POP_2020!C:C,'Cross river Land'!B503)</f>
        <v>1</v>
      </c>
      <c r="D503" s="58" t="s">
        <v>2365</v>
      </c>
      <c r="E503" s="58" t="s">
        <v>1006</v>
      </c>
      <c r="F503" s="58" t="s">
        <v>1249</v>
      </c>
      <c r="G503" s="58" t="s">
        <v>1250</v>
      </c>
      <c r="H503" s="58" t="s">
        <v>1251</v>
      </c>
      <c r="I503" s="59">
        <v>42703</v>
      </c>
      <c r="J503" s="59">
        <v>43572</v>
      </c>
      <c r="K503" s="58">
        <v>0.38738699999999998</v>
      </c>
      <c r="L503" s="58">
        <v>7.7380000000000001E-3</v>
      </c>
    </row>
    <row r="504" spans="1:12" hidden="1" x14ac:dyDescent="0.25">
      <c r="A504" s="58" t="s">
        <v>2409</v>
      </c>
      <c r="B504" s="58" t="s">
        <v>2410</v>
      </c>
      <c r="C504" s="58">
        <f>COUNTIF(NGA_ADM2_POP_2020!C:C,'Cross river Land'!B504)</f>
        <v>1</v>
      </c>
      <c r="D504" s="58" t="s">
        <v>2409</v>
      </c>
      <c r="E504" s="58" t="s">
        <v>1006</v>
      </c>
      <c r="F504" s="58" t="s">
        <v>1572</v>
      </c>
      <c r="G504" s="58" t="s">
        <v>1573</v>
      </c>
      <c r="H504" s="58" t="s">
        <v>1251</v>
      </c>
      <c r="I504" s="59">
        <v>42703</v>
      </c>
      <c r="J504" s="59">
        <v>43572</v>
      </c>
      <c r="K504" s="58">
        <v>1.1755</v>
      </c>
      <c r="L504" s="58">
        <v>3.5749000000000003E-2</v>
      </c>
    </row>
    <row r="505" spans="1:12" hidden="1" x14ac:dyDescent="0.25">
      <c r="A505" s="58" t="s">
        <v>2525</v>
      </c>
      <c r="B505" s="58" t="s">
        <v>2526</v>
      </c>
      <c r="C505" s="58">
        <f>COUNTIF(NGA_ADM2_POP_2020!C:C,'Cross river Land'!B505)</f>
        <v>1</v>
      </c>
      <c r="D505" s="58" t="s">
        <v>2525</v>
      </c>
      <c r="E505" s="58" t="s">
        <v>1006</v>
      </c>
      <c r="F505" s="58" t="s">
        <v>1572</v>
      </c>
      <c r="G505" s="58" t="s">
        <v>1573</v>
      </c>
      <c r="H505" s="58" t="s">
        <v>1251</v>
      </c>
      <c r="I505" s="59">
        <v>42703</v>
      </c>
      <c r="J505" s="59">
        <v>43572</v>
      </c>
      <c r="K505" s="58">
        <v>1.4471849999999999</v>
      </c>
      <c r="L505" s="58">
        <v>4.1748E-2</v>
      </c>
    </row>
    <row r="506" spans="1:12" hidden="1" x14ac:dyDescent="0.25">
      <c r="A506" s="58" t="s">
        <v>2533</v>
      </c>
      <c r="B506" s="58" t="s">
        <v>2534</v>
      </c>
      <c r="C506" s="58">
        <f>COUNTIF(NGA_ADM2_POP_2020!C:C,'Cross river Land'!B506)</f>
        <v>1</v>
      </c>
      <c r="D506" s="58" t="s">
        <v>2533</v>
      </c>
      <c r="E506" s="58" t="s">
        <v>1006</v>
      </c>
      <c r="F506" s="58" t="s">
        <v>1334</v>
      </c>
      <c r="G506" s="58" t="s">
        <v>1335</v>
      </c>
      <c r="H506" s="58" t="s">
        <v>1251</v>
      </c>
      <c r="I506" s="59">
        <v>42703</v>
      </c>
      <c r="J506" s="59">
        <v>43572</v>
      </c>
      <c r="K506" s="58">
        <v>2.2217009999999999</v>
      </c>
      <c r="L506" s="58">
        <v>0.238928</v>
      </c>
    </row>
    <row r="507" spans="1:12" hidden="1" x14ac:dyDescent="0.25">
      <c r="A507" s="58" t="s">
        <v>1093</v>
      </c>
      <c r="B507" s="58" t="s">
        <v>1094</v>
      </c>
      <c r="C507" s="58">
        <f>COUNTIF(NGA_ADM2_POP_2020!C:C,'Cross river Land'!B507)</f>
        <v>1</v>
      </c>
      <c r="D507" s="58" t="s">
        <v>1093</v>
      </c>
      <c r="E507" s="58" t="s">
        <v>1006</v>
      </c>
      <c r="F507" s="58" t="s">
        <v>1095</v>
      </c>
      <c r="G507" s="58" t="s">
        <v>1096</v>
      </c>
      <c r="H507" s="58" t="s">
        <v>1097</v>
      </c>
      <c r="I507" s="59">
        <v>42703</v>
      </c>
      <c r="J507" s="59">
        <v>43572</v>
      </c>
      <c r="K507" s="58">
        <v>0.136929</v>
      </c>
      <c r="L507" s="58">
        <v>9.3899999999999995E-4</v>
      </c>
    </row>
    <row r="508" spans="1:12" hidden="1" x14ac:dyDescent="0.25">
      <c r="A508" s="58" t="s">
        <v>1126</v>
      </c>
      <c r="B508" s="58" t="s">
        <v>1127</v>
      </c>
      <c r="C508" s="58">
        <f>COUNTIF(NGA_ADM2_POP_2020!C:C,'Cross river Land'!B508)</f>
        <v>1</v>
      </c>
      <c r="D508" s="58" t="s">
        <v>1126</v>
      </c>
      <c r="E508" s="58" t="s">
        <v>1006</v>
      </c>
      <c r="F508" s="58" t="s">
        <v>1095</v>
      </c>
      <c r="G508" s="58" t="s">
        <v>1096</v>
      </c>
      <c r="H508" s="58" t="s">
        <v>1097</v>
      </c>
      <c r="I508" s="59">
        <v>42703</v>
      </c>
      <c r="J508" s="59">
        <v>43572</v>
      </c>
      <c r="K508" s="58">
        <v>0.13600499999999999</v>
      </c>
      <c r="L508" s="58">
        <v>1.0430000000000001E-3</v>
      </c>
    </row>
    <row r="509" spans="1:12" hidden="1" x14ac:dyDescent="0.25">
      <c r="A509" s="58" t="s">
        <v>1182</v>
      </c>
      <c r="B509" s="58" t="s">
        <v>1183</v>
      </c>
      <c r="C509" s="58">
        <f>COUNTIF(NGA_ADM2_POP_2020!C:C,'Cross river Land'!B509)</f>
        <v>1</v>
      </c>
      <c r="D509" s="58" t="s">
        <v>1182</v>
      </c>
      <c r="E509" s="58" t="s">
        <v>1006</v>
      </c>
      <c r="F509" s="58" t="s">
        <v>1095</v>
      </c>
      <c r="G509" s="58" t="s">
        <v>1096</v>
      </c>
      <c r="H509" s="58" t="s">
        <v>1097</v>
      </c>
      <c r="I509" s="59">
        <v>42703</v>
      </c>
      <c r="J509" s="59">
        <v>43572</v>
      </c>
      <c r="K509" s="58">
        <v>0.58976700000000004</v>
      </c>
      <c r="L509" s="58">
        <v>1.5009E-2</v>
      </c>
    </row>
    <row r="510" spans="1:12" hidden="1" x14ac:dyDescent="0.25">
      <c r="A510" s="58" t="s">
        <v>1189</v>
      </c>
      <c r="B510" s="58" t="s">
        <v>1190</v>
      </c>
      <c r="C510" s="58">
        <f>COUNTIF(NGA_ADM2_POP_2020!C:C,'Cross river Land'!B510)</f>
        <v>1</v>
      </c>
      <c r="D510" s="58" t="s">
        <v>1189</v>
      </c>
      <c r="E510" s="58" t="s">
        <v>1006</v>
      </c>
      <c r="F510" s="58" t="s">
        <v>1095</v>
      </c>
      <c r="G510" s="58" t="s">
        <v>1096</v>
      </c>
      <c r="H510" s="58" t="s">
        <v>1097</v>
      </c>
      <c r="I510" s="59">
        <v>42703</v>
      </c>
      <c r="J510" s="59">
        <v>43572</v>
      </c>
      <c r="K510" s="58">
        <v>0.690195</v>
      </c>
      <c r="L510" s="58">
        <v>1.1342E-2</v>
      </c>
    </row>
    <row r="511" spans="1:12" hidden="1" x14ac:dyDescent="0.25">
      <c r="A511" s="58" t="s">
        <v>1228</v>
      </c>
      <c r="B511" s="58" t="s">
        <v>1229</v>
      </c>
      <c r="C511" s="58">
        <f>COUNTIF(NGA_ADM2_POP_2020!C:C,'Cross river Land'!B511)</f>
        <v>1</v>
      </c>
      <c r="D511" s="58" t="s">
        <v>1228</v>
      </c>
      <c r="E511" s="58" t="s">
        <v>1006</v>
      </c>
      <c r="F511" s="58" t="s">
        <v>1230</v>
      </c>
      <c r="G511" s="58" t="s">
        <v>1231</v>
      </c>
      <c r="H511" s="58" t="s">
        <v>1097</v>
      </c>
      <c r="I511" s="59">
        <v>42703</v>
      </c>
      <c r="J511" s="59">
        <v>43572</v>
      </c>
      <c r="K511" s="58">
        <v>0.28154699999999999</v>
      </c>
      <c r="L511" s="58">
        <v>1.64E-3</v>
      </c>
    </row>
    <row r="512" spans="1:12" hidden="1" x14ac:dyDescent="0.25">
      <c r="A512" s="58" t="s">
        <v>1293</v>
      </c>
      <c r="B512" s="58" t="s">
        <v>1294</v>
      </c>
      <c r="C512" s="58">
        <f>COUNTIF(NGA_ADM2_POP_2020!C:C,'Cross river Land'!B512)</f>
        <v>1</v>
      </c>
      <c r="D512" s="58" t="s">
        <v>1293</v>
      </c>
      <c r="E512" s="58" t="s">
        <v>1006</v>
      </c>
      <c r="F512" s="58" t="s">
        <v>1095</v>
      </c>
      <c r="G512" s="58" t="s">
        <v>1096</v>
      </c>
      <c r="H512" s="58" t="s">
        <v>1097</v>
      </c>
      <c r="I512" s="59">
        <v>42703</v>
      </c>
      <c r="J512" s="59">
        <v>43572</v>
      </c>
      <c r="K512" s="58">
        <v>1.0888979999999999</v>
      </c>
      <c r="L512" s="58">
        <v>3.6984999999999997E-2</v>
      </c>
    </row>
    <row r="513" spans="1:12" hidden="1" x14ac:dyDescent="0.25">
      <c r="A513" s="58" t="s">
        <v>1597</v>
      </c>
      <c r="B513" s="58" t="s">
        <v>1598</v>
      </c>
      <c r="C513" s="58">
        <f>COUNTIF(NGA_ADM2_POP_2020!C:C,'Cross river Land'!B513)</f>
        <v>1</v>
      </c>
      <c r="D513" s="58" t="s">
        <v>1597</v>
      </c>
      <c r="E513" s="58" t="s">
        <v>1006</v>
      </c>
      <c r="F513" s="58" t="s">
        <v>1599</v>
      </c>
      <c r="G513" s="58" t="s">
        <v>1600</v>
      </c>
      <c r="H513" s="58" t="s">
        <v>1097</v>
      </c>
      <c r="I513" s="59">
        <v>42703</v>
      </c>
      <c r="J513" s="59">
        <v>43572</v>
      </c>
      <c r="K513" s="58">
        <v>2.401748</v>
      </c>
      <c r="L513" s="58">
        <v>9.6546999999999994E-2</v>
      </c>
    </row>
    <row r="514" spans="1:12" hidden="1" x14ac:dyDescent="0.25">
      <c r="A514" s="58" t="s">
        <v>1627</v>
      </c>
      <c r="B514" s="58" t="s">
        <v>1628</v>
      </c>
      <c r="C514" s="58">
        <f>COUNTIF(NGA_ADM2_POP_2020!C:C,'Cross river Land'!B514)</f>
        <v>1</v>
      </c>
      <c r="D514" s="58" t="s">
        <v>1627</v>
      </c>
      <c r="E514" s="58" t="s">
        <v>1006</v>
      </c>
      <c r="F514" s="58" t="s">
        <v>1230</v>
      </c>
      <c r="G514" s="58" t="s">
        <v>1231</v>
      </c>
      <c r="H514" s="58" t="s">
        <v>1097</v>
      </c>
      <c r="I514" s="59">
        <v>42703</v>
      </c>
      <c r="J514" s="59">
        <v>43572</v>
      </c>
      <c r="K514" s="58">
        <v>0.75012900000000005</v>
      </c>
      <c r="L514" s="58">
        <v>1.5616E-2</v>
      </c>
    </row>
    <row r="515" spans="1:12" hidden="1" x14ac:dyDescent="0.25">
      <c r="A515" s="58" t="s">
        <v>1794</v>
      </c>
      <c r="B515" s="58" t="s">
        <v>1795</v>
      </c>
      <c r="C515" s="58">
        <f>COUNTIF(NGA_ADM2_POP_2020!C:C,'Cross river Land'!B515)</f>
        <v>1</v>
      </c>
      <c r="D515" s="58" t="s">
        <v>1794</v>
      </c>
      <c r="E515" s="58" t="s">
        <v>1006</v>
      </c>
      <c r="F515" s="58" t="s">
        <v>1599</v>
      </c>
      <c r="G515" s="58" t="s">
        <v>1600</v>
      </c>
      <c r="H515" s="58" t="s">
        <v>1097</v>
      </c>
      <c r="I515" s="59">
        <v>42703</v>
      </c>
      <c r="J515" s="59">
        <v>43572</v>
      </c>
      <c r="K515" s="58">
        <v>1.428596</v>
      </c>
      <c r="L515" s="58">
        <v>3.6954000000000001E-2</v>
      </c>
    </row>
    <row r="516" spans="1:12" hidden="1" x14ac:dyDescent="0.25">
      <c r="A516" s="58" t="s">
        <v>1824</v>
      </c>
      <c r="B516" s="58" t="s">
        <v>1825</v>
      </c>
      <c r="C516" s="58">
        <f>COUNTIF(NGA_ADM2_POP_2020!C:C,'Cross river Land'!B516)</f>
        <v>1</v>
      </c>
      <c r="D516" s="58" t="s">
        <v>1824</v>
      </c>
      <c r="E516" s="58" t="s">
        <v>1006</v>
      </c>
      <c r="F516" s="58" t="s">
        <v>1095</v>
      </c>
      <c r="G516" s="58" t="s">
        <v>1096</v>
      </c>
      <c r="H516" s="58" t="s">
        <v>1097</v>
      </c>
      <c r="I516" s="59">
        <v>42703</v>
      </c>
      <c r="J516" s="59">
        <v>43572</v>
      </c>
      <c r="K516" s="58">
        <v>0.26754899999999998</v>
      </c>
      <c r="L516" s="58">
        <v>2.7030000000000001E-3</v>
      </c>
    </row>
    <row r="517" spans="1:12" hidden="1" x14ac:dyDescent="0.25">
      <c r="A517" s="58" t="s">
        <v>1888</v>
      </c>
      <c r="B517" s="58" t="s">
        <v>1889</v>
      </c>
      <c r="C517" s="58">
        <f>COUNTIF(NGA_ADM2_POP_2020!C:C,'Cross river Land'!B517)</f>
        <v>1</v>
      </c>
      <c r="D517" s="58" t="s">
        <v>1888</v>
      </c>
      <c r="E517" s="58" t="s">
        <v>1006</v>
      </c>
      <c r="F517" s="58" t="s">
        <v>1095</v>
      </c>
      <c r="G517" s="58" t="s">
        <v>1096</v>
      </c>
      <c r="H517" s="58" t="s">
        <v>1097</v>
      </c>
      <c r="I517" s="59">
        <v>42703</v>
      </c>
      <c r="J517" s="59">
        <v>43572</v>
      </c>
      <c r="K517" s="58">
        <v>0.37201800000000002</v>
      </c>
      <c r="L517" s="58">
        <v>3.8089999999999999E-3</v>
      </c>
    </row>
    <row r="518" spans="1:12" hidden="1" x14ac:dyDescent="0.25">
      <c r="A518" s="58" t="s">
        <v>1900</v>
      </c>
      <c r="B518" s="58" t="s">
        <v>1901</v>
      </c>
      <c r="C518" s="58">
        <f>COUNTIF(NGA_ADM2_POP_2020!C:C,'Cross river Land'!B518)</f>
        <v>1</v>
      </c>
      <c r="D518" s="58" t="s">
        <v>1900</v>
      </c>
      <c r="E518" s="58" t="s">
        <v>1006</v>
      </c>
      <c r="F518" s="58" t="s">
        <v>1599</v>
      </c>
      <c r="G518" s="58" t="s">
        <v>1600</v>
      </c>
      <c r="H518" s="58" t="s">
        <v>1097</v>
      </c>
      <c r="I518" s="59">
        <v>42703</v>
      </c>
      <c r="J518" s="59">
        <v>43572</v>
      </c>
      <c r="K518" s="58">
        <v>0.86934699999999998</v>
      </c>
      <c r="L518" s="58">
        <v>3.2615999999999999E-2</v>
      </c>
    </row>
    <row r="519" spans="1:12" hidden="1" x14ac:dyDescent="0.25">
      <c r="A519" s="58" t="s">
        <v>2129</v>
      </c>
      <c r="B519" s="58" t="s">
        <v>2130</v>
      </c>
      <c r="C519" s="58">
        <f>COUNTIF(NGA_ADM2_POP_2020!C:C,'Cross river Land'!B519)</f>
        <v>1</v>
      </c>
      <c r="D519" s="58" t="s">
        <v>2129</v>
      </c>
      <c r="E519" s="58" t="s">
        <v>1006</v>
      </c>
      <c r="F519" s="58" t="s">
        <v>1599</v>
      </c>
      <c r="G519" s="58" t="s">
        <v>1600</v>
      </c>
      <c r="H519" s="58" t="s">
        <v>1097</v>
      </c>
      <c r="I519" s="59">
        <v>42703</v>
      </c>
      <c r="J519" s="59">
        <v>43572</v>
      </c>
      <c r="K519" s="58">
        <v>0.40218300000000001</v>
      </c>
      <c r="L519" s="58">
        <v>6.6689999999999996E-3</v>
      </c>
    </row>
    <row r="520" spans="1:12" hidden="1" x14ac:dyDescent="0.25">
      <c r="A520" s="58" t="s">
        <v>2165</v>
      </c>
      <c r="B520" s="58" t="s">
        <v>2166</v>
      </c>
      <c r="C520" s="58">
        <f>COUNTIF(NGA_ADM2_POP_2020!C:C,'Cross river Land'!B520)</f>
        <v>1</v>
      </c>
      <c r="D520" s="58" t="s">
        <v>2165</v>
      </c>
      <c r="E520" s="58" t="s">
        <v>1006</v>
      </c>
      <c r="F520" s="58" t="s">
        <v>1230</v>
      </c>
      <c r="G520" s="58" t="s">
        <v>1231</v>
      </c>
      <c r="H520" s="58" t="s">
        <v>1097</v>
      </c>
      <c r="I520" s="59">
        <v>42703</v>
      </c>
      <c r="J520" s="59">
        <v>43572</v>
      </c>
      <c r="K520" s="58">
        <v>0.10410800000000001</v>
      </c>
      <c r="L520" s="58">
        <v>7.0299999999999996E-4</v>
      </c>
    </row>
    <row r="521" spans="1:12" hidden="1" x14ac:dyDescent="0.25">
      <c r="A521" s="58" t="s">
        <v>2167</v>
      </c>
      <c r="B521" s="58" t="s">
        <v>2168</v>
      </c>
      <c r="C521" s="58">
        <f>COUNTIF(NGA_ADM2_POP_2020!C:C,'Cross river Land'!B521)</f>
        <v>1</v>
      </c>
      <c r="D521" s="58" t="s">
        <v>2167</v>
      </c>
      <c r="E521" s="58" t="s">
        <v>1006</v>
      </c>
      <c r="F521" s="58" t="s">
        <v>1230</v>
      </c>
      <c r="G521" s="58" t="s">
        <v>1231</v>
      </c>
      <c r="H521" s="58" t="s">
        <v>1097</v>
      </c>
      <c r="I521" s="59">
        <v>42703</v>
      </c>
      <c r="J521" s="59">
        <v>43572</v>
      </c>
      <c r="K521" s="58">
        <v>0.197079</v>
      </c>
      <c r="L521" s="58">
        <v>1.921E-3</v>
      </c>
    </row>
    <row r="522" spans="1:12" hidden="1" x14ac:dyDescent="0.25">
      <c r="A522" s="58" t="s">
        <v>2278</v>
      </c>
      <c r="B522" s="58" t="s">
        <v>2279</v>
      </c>
      <c r="C522" s="58">
        <f>COUNTIF(NGA_ADM2_POP_2020!C:C,'Cross river Land'!B522)</f>
        <v>1</v>
      </c>
      <c r="D522" s="58" t="s">
        <v>2278</v>
      </c>
      <c r="E522" s="58" t="s">
        <v>1006</v>
      </c>
      <c r="F522" s="58" t="s">
        <v>1095</v>
      </c>
      <c r="G522" s="58" t="s">
        <v>1096</v>
      </c>
      <c r="H522" s="58" t="s">
        <v>1097</v>
      </c>
      <c r="I522" s="59">
        <v>42703</v>
      </c>
      <c r="J522" s="59">
        <v>43572</v>
      </c>
      <c r="K522" s="58">
        <v>0.182036</v>
      </c>
      <c r="L522" s="58">
        <v>1.354E-3</v>
      </c>
    </row>
    <row r="523" spans="1:12" hidden="1" x14ac:dyDescent="0.25">
      <c r="A523" s="58" t="s">
        <v>2405</v>
      </c>
      <c r="B523" s="58" t="s">
        <v>2406</v>
      </c>
      <c r="C523" s="58">
        <f>COUNTIF(NGA_ADM2_POP_2020!C:C,'Cross river Land'!B523)</f>
        <v>1</v>
      </c>
      <c r="D523" s="58" t="s">
        <v>2405</v>
      </c>
      <c r="E523" s="58" t="s">
        <v>1006</v>
      </c>
      <c r="F523" s="58" t="s">
        <v>1095</v>
      </c>
      <c r="G523" s="58" t="s">
        <v>1096</v>
      </c>
      <c r="H523" s="58" t="s">
        <v>1097</v>
      </c>
      <c r="I523" s="59">
        <v>42703</v>
      </c>
      <c r="J523" s="59">
        <v>43572</v>
      </c>
      <c r="K523" s="58">
        <v>0.66876899999999995</v>
      </c>
      <c r="L523" s="58">
        <v>1.3216E-2</v>
      </c>
    </row>
    <row r="524" spans="1:12" hidden="1" x14ac:dyDescent="0.25">
      <c r="A524" s="58" t="s">
        <v>2491</v>
      </c>
      <c r="B524" s="58" t="s">
        <v>2492</v>
      </c>
      <c r="C524" s="58">
        <f>COUNTIF(NGA_ADM2_POP_2020!C:C,'Cross river Land'!B524)</f>
        <v>1</v>
      </c>
      <c r="D524" s="58" t="s">
        <v>2491</v>
      </c>
      <c r="E524" s="58" t="s">
        <v>1006</v>
      </c>
      <c r="F524" s="58" t="s">
        <v>1095</v>
      </c>
      <c r="G524" s="58" t="s">
        <v>1096</v>
      </c>
      <c r="H524" s="58" t="s">
        <v>1097</v>
      </c>
      <c r="I524" s="59">
        <v>42703</v>
      </c>
      <c r="J524" s="59">
        <v>43572</v>
      </c>
      <c r="K524" s="58">
        <v>0.31535200000000002</v>
      </c>
      <c r="L524" s="58">
        <v>3.6080000000000001E-3</v>
      </c>
    </row>
    <row r="525" spans="1:12" hidden="1" x14ac:dyDescent="0.25">
      <c r="A525" s="58" t="s">
        <v>2610</v>
      </c>
      <c r="B525" s="58" t="s">
        <v>2611</v>
      </c>
      <c r="C525" s="58">
        <f>COUNTIF(NGA_ADM2_POP_2020!C:C,'Cross river Land'!B525)</f>
        <v>1</v>
      </c>
      <c r="D525" s="58" t="s">
        <v>2610</v>
      </c>
      <c r="E525" s="58" t="s">
        <v>1006</v>
      </c>
      <c r="F525" s="58" t="s">
        <v>1599</v>
      </c>
      <c r="G525" s="58" t="s">
        <v>1600</v>
      </c>
      <c r="H525" s="58" t="s">
        <v>1097</v>
      </c>
      <c r="I525" s="59">
        <v>42703</v>
      </c>
      <c r="J525" s="59">
        <v>43572</v>
      </c>
      <c r="K525" s="58">
        <v>0.13782</v>
      </c>
      <c r="L525" s="58">
        <v>9.1399999999999999E-4</v>
      </c>
    </row>
    <row r="526" spans="1:12" hidden="1" x14ac:dyDescent="0.25">
      <c r="A526" s="58" t="s">
        <v>2630</v>
      </c>
      <c r="B526" s="58" t="s">
        <v>2631</v>
      </c>
      <c r="C526" s="58">
        <f>COUNTIF(NGA_ADM2_POP_2020!C:C,'Cross river Land'!B526)</f>
        <v>1</v>
      </c>
      <c r="D526" s="58" t="s">
        <v>2630</v>
      </c>
      <c r="E526" s="58" t="s">
        <v>1006</v>
      </c>
      <c r="F526" s="58" t="s">
        <v>1230</v>
      </c>
      <c r="G526" s="58" t="s">
        <v>1231</v>
      </c>
      <c r="H526" s="58" t="s">
        <v>1097</v>
      </c>
      <c r="I526" s="59">
        <v>42703</v>
      </c>
      <c r="J526" s="59">
        <v>43572</v>
      </c>
      <c r="K526" s="58">
        <v>0.21376500000000001</v>
      </c>
      <c r="L526" s="58">
        <v>1.598E-3</v>
      </c>
    </row>
    <row r="527" spans="1:12" hidden="1" x14ac:dyDescent="0.25">
      <c r="A527" s="58" t="s">
        <v>1170</v>
      </c>
      <c r="B527" s="58" t="s">
        <v>1171</v>
      </c>
      <c r="C527" s="58">
        <f>COUNTIF(NGA_ADM2_POP_2020!C:C,'Cross river Land'!B527)</f>
        <v>1</v>
      </c>
      <c r="D527" s="58" t="s">
        <v>1170</v>
      </c>
      <c r="E527" s="58" t="s">
        <v>1006</v>
      </c>
      <c r="F527" s="58" t="s">
        <v>1172</v>
      </c>
      <c r="G527" s="58" t="s">
        <v>1173</v>
      </c>
      <c r="H527" s="58" t="s">
        <v>1174</v>
      </c>
      <c r="I527" s="59">
        <v>42703</v>
      </c>
      <c r="J527" s="59">
        <v>43572</v>
      </c>
      <c r="K527" s="58">
        <v>1.2289730000000001</v>
      </c>
      <c r="L527" s="58">
        <v>7.6952000000000007E-2</v>
      </c>
    </row>
    <row r="528" spans="1:12" hidden="1" x14ac:dyDescent="0.25">
      <c r="A528" s="58" t="s">
        <v>1277</v>
      </c>
      <c r="B528" s="58" t="s">
        <v>1278</v>
      </c>
      <c r="C528" s="58">
        <f>COUNTIF(NGA_ADM2_POP_2020!C:C,'Cross river Land'!B528)</f>
        <v>1</v>
      </c>
      <c r="D528" s="58" t="s">
        <v>1277</v>
      </c>
      <c r="E528" s="58" t="s">
        <v>1006</v>
      </c>
      <c r="F528" s="58" t="s">
        <v>1279</v>
      </c>
      <c r="G528" s="58" t="s">
        <v>1280</v>
      </c>
      <c r="H528" s="58" t="s">
        <v>1174</v>
      </c>
      <c r="I528" s="59">
        <v>42703</v>
      </c>
      <c r="J528" s="59">
        <v>43572</v>
      </c>
      <c r="K528" s="58">
        <v>2.572784</v>
      </c>
      <c r="L528" s="58">
        <v>0.21675</v>
      </c>
    </row>
    <row r="529" spans="1:12" hidden="1" x14ac:dyDescent="0.25">
      <c r="A529" s="58" t="s">
        <v>1514</v>
      </c>
      <c r="B529" s="58" t="s">
        <v>1515</v>
      </c>
      <c r="C529" s="58">
        <f>COUNTIF(NGA_ADM2_POP_2020!C:C,'Cross river Land'!B529)</f>
        <v>1</v>
      </c>
      <c r="D529" s="58" t="s">
        <v>1514</v>
      </c>
      <c r="E529" s="58" t="s">
        <v>1006</v>
      </c>
      <c r="F529" s="58" t="s">
        <v>1279</v>
      </c>
      <c r="G529" s="58" t="s">
        <v>1280</v>
      </c>
      <c r="H529" s="58" t="s">
        <v>1174</v>
      </c>
      <c r="I529" s="59">
        <v>42703</v>
      </c>
      <c r="J529" s="59">
        <v>43572</v>
      </c>
      <c r="K529" s="58">
        <v>2.2939120000000002</v>
      </c>
      <c r="L529" s="58">
        <v>0.20413600000000001</v>
      </c>
    </row>
    <row r="530" spans="1:12" hidden="1" x14ac:dyDescent="0.25">
      <c r="A530" s="58" t="s">
        <v>2073</v>
      </c>
      <c r="B530" s="58" t="s">
        <v>2074</v>
      </c>
      <c r="C530" s="58">
        <f>COUNTIF(NGA_ADM2_POP_2020!C:C,'Cross river Land'!B530)</f>
        <v>1</v>
      </c>
      <c r="D530" s="58" t="s">
        <v>2073</v>
      </c>
      <c r="E530" s="58" t="s">
        <v>1006</v>
      </c>
      <c r="F530" s="58" t="s">
        <v>2075</v>
      </c>
      <c r="G530" s="58" t="s">
        <v>2076</v>
      </c>
      <c r="H530" s="58" t="s">
        <v>1174</v>
      </c>
      <c r="I530" s="59">
        <v>42703</v>
      </c>
      <c r="J530" s="59">
        <v>43572</v>
      </c>
      <c r="K530" s="58">
        <v>2.573639</v>
      </c>
      <c r="L530" s="58">
        <v>0.23727100000000001</v>
      </c>
    </row>
    <row r="531" spans="1:12" hidden="1" x14ac:dyDescent="0.25">
      <c r="A531" s="58" t="s">
        <v>2096</v>
      </c>
      <c r="B531" s="58" t="s">
        <v>2097</v>
      </c>
      <c r="C531" s="58">
        <f>COUNTIF(NGA_ADM2_POP_2020!C:C,'Cross river Land'!B531)</f>
        <v>1</v>
      </c>
      <c r="D531" s="58" t="s">
        <v>2096</v>
      </c>
      <c r="E531" s="58" t="s">
        <v>1006</v>
      </c>
      <c r="F531" s="58" t="s">
        <v>1279</v>
      </c>
      <c r="G531" s="58" t="s">
        <v>1280</v>
      </c>
      <c r="H531" s="58" t="s">
        <v>1174</v>
      </c>
      <c r="I531" s="59">
        <v>42703</v>
      </c>
      <c r="J531" s="59">
        <v>43572</v>
      </c>
      <c r="K531" s="58">
        <v>1.6462079999999999</v>
      </c>
      <c r="L531" s="58">
        <v>9.5629000000000006E-2</v>
      </c>
    </row>
    <row r="532" spans="1:12" hidden="1" x14ac:dyDescent="0.25">
      <c r="A532" s="58" t="s">
        <v>2100</v>
      </c>
      <c r="B532" s="58" t="s">
        <v>2101</v>
      </c>
      <c r="C532" s="58">
        <f>COUNTIF(NGA_ADM2_POP_2020!C:C,'Cross river Land'!B532)</f>
        <v>1</v>
      </c>
      <c r="D532" s="58" t="s">
        <v>2100</v>
      </c>
      <c r="E532" s="58" t="s">
        <v>1006</v>
      </c>
      <c r="F532" s="58" t="s">
        <v>2075</v>
      </c>
      <c r="G532" s="58" t="s">
        <v>2076</v>
      </c>
      <c r="H532" s="58" t="s">
        <v>1174</v>
      </c>
      <c r="I532" s="59">
        <v>42703</v>
      </c>
      <c r="J532" s="59">
        <v>43572</v>
      </c>
      <c r="K532" s="58">
        <v>0.386133</v>
      </c>
      <c r="L532" s="58">
        <v>9.2709999999999997E-3</v>
      </c>
    </row>
    <row r="533" spans="1:12" hidden="1" x14ac:dyDescent="0.25">
      <c r="A533" s="58" t="s">
        <v>2117</v>
      </c>
      <c r="B533" s="58" t="s">
        <v>2118</v>
      </c>
      <c r="C533" s="58">
        <f>COUNTIF(NGA_ADM2_POP_2020!C:C,'Cross river Land'!B533)</f>
        <v>1</v>
      </c>
      <c r="D533" s="58" t="s">
        <v>2117</v>
      </c>
      <c r="E533" s="58" t="s">
        <v>1006</v>
      </c>
      <c r="F533" s="58" t="s">
        <v>2075</v>
      </c>
      <c r="G533" s="58" t="s">
        <v>2076</v>
      </c>
      <c r="H533" s="58" t="s">
        <v>1174</v>
      </c>
      <c r="I533" s="59">
        <v>42703</v>
      </c>
      <c r="J533" s="59">
        <v>43572</v>
      </c>
      <c r="K533" s="58">
        <v>2.329736</v>
      </c>
      <c r="L533" s="58">
        <v>0.20998</v>
      </c>
    </row>
    <row r="534" spans="1:12" hidden="1" x14ac:dyDescent="0.25">
      <c r="A534" s="58" t="s">
        <v>2161</v>
      </c>
      <c r="B534" s="58" t="s">
        <v>2162</v>
      </c>
      <c r="C534" s="58">
        <f>COUNTIF(NGA_ADM2_POP_2020!C:C,'Cross river Land'!B534)</f>
        <v>1</v>
      </c>
      <c r="D534" s="58" t="s">
        <v>2161</v>
      </c>
      <c r="E534" s="58" t="s">
        <v>1006</v>
      </c>
      <c r="F534" s="58" t="s">
        <v>1279</v>
      </c>
      <c r="G534" s="58" t="s">
        <v>1280</v>
      </c>
      <c r="H534" s="58" t="s">
        <v>1174</v>
      </c>
      <c r="I534" s="59">
        <v>42703</v>
      </c>
      <c r="J534" s="59">
        <v>43572</v>
      </c>
      <c r="K534" s="58">
        <v>3.2729370000000002</v>
      </c>
      <c r="L534" s="58">
        <v>0.21831200000000001</v>
      </c>
    </row>
    <row r="535" spans="1:12" hidden="1" x14ac:dyDescent="0.25">
      <c r="A535" s="58" t="s">
        <v>1174</v>
      </c>
      <c r="B535" s="58" t="s">
        <v>2287</v>
      </c>
      <c r="C535" s="58">
        <f>COUNTIF(NGA_ADM2_POP_2020!C:C,'Cross river Land'!B535)</f>
        <v>1</v>
      </c>
      <c r="D535" s="58" t="s">
        <v>1174</v>
      </c>
      <c r="E535" s="58" t="s">
        <v>1006</v>
      </c>
      <c r="F535" s="58" t="s">
        <v>2075</v>
      </c>
      <c r="G535" s="58" t="s">
        <v>2076</v>
      </c>
      <c r="H535" s="58" t="s">
        <v>1174</v>
      </c>
      <c r="I535" s="59">
        <v>42703</v>
      </c>
      <c r="J535" s="59">
        <v>43572</v>
      </c>
      <c r="K535" s="58">
        <v>2.8596539999999999</v>
      </c>
      <c r="L535" s="58">
        <v>0.39842899999999998</v>
      </c>
    </row>
    <row r="536" spans="1:12" hidden="1" x14ac:dyDescent="0.25">
      <c r="A536" s="58" t="s">
        <v>2288</v>
      </c>
      <c r="B536" s="58" t="s">
        <v>2289</v>
      </c>
      <c r="C536" s="58">
        <f>COUNTIF(NGA_ADM2_POP_2020!C:C,'Cross river Land'!B536)</f>
        <v>1</v>
      </c>
      <c r="D536" s="58" t="s">
        <v>2288</v>
      </c>
      <c r="E536" s="58" t="s">
        <v>1006</v>
      </c>
      <c r="F536" s="58" t="s">
        <v>1172</v>
      </c>
      <c r="G536" s="58" t="s">
        <v>1173</v>
      </c>
      <c r="H536" s="58" t="s">
        <v>1174</v>
      </c>
      <c r="I536" s="59">
        <v>42703</v>
      </c>
      <c r="J536" s="59">
        <v>43572</v>
      </c>
      <c r="K536" s="58">
        <v>1.5919410000000001</v>
      </c>
      <c r="L536" s="58">
        <v>0.103406</v>
      </c>
    </row>
    <row r="537" spans="1:12" hidden="1" x14ac:dyDescent="0.25">
      <c r="A537" s="58" t="s">
        <v>2338</v>
      </c>
      <c r="B537" s="58" t="s">
        <v>2340</v>
      </c>
      <c r="C537" s="58">
        <f>COUNTIF(NGA_ADM2_POP_2020!C:C,'Cross river Land'!B537)</f>
        <v>1</v>
      </c>
      <c r="D537" s="58" t="s">
        <v>2338</v>
      </c>
      <c r="E537" s="58" t="s">
        <v>1006</v>
      </c>
      <c r="F537" s="58" t="s">
        <v>1279</v>
      </c>
      <c r="G537" s="58" t="s">
        <v>1280</v>
      </c>
      <c r="H537" s="58" t="s">
        <v>1174</v>
      </c>
      <c r="I537" s="59">
        <v>42703</v>
      </c>
      <c r="J537" s="59">
        <v>43572</v>
      </c>
      <c r="K537" s="58">
        <v>1.500567</v>
      </c>
      <c r="L537" s="58">
        <v>8.3435999999999996E-2</v>
      </c>
    </row>
    <row r="538" spans="1:12" hidden="1" x14ac:dyDescent="0.25">
      <c r="A538" s="58" t="s">
        <v>2661</v>
      </c>
      <c r="B538" s="58" t="s">
        <v>2662</v>
      </c>
      <c r="C538" s="58">
        <f>COUNTIF(NGA_ADM2_POP_2020!C:C,'Cross river Land'!B538)</f>
        <v>1</v>
      </c>
      <c r="D538" s="58" t="s">
        <v>2661</v>
      </c>
      <c r="E538" s="58" t="s">
        <v>1006</v>
      </c>
      <c r="F538" s="58" t="s">
        <v>2075</v>
      </c>
      <c r="G538" s="58" t="s">
        <v>2076</v>
      </c>
      <c r="H538" s="58" t="s">
        <v>1174</v>
      </c>
      <c r="I538" s="59">
        <v>42703</v>
      </c>
      <c r="J538" s="59">
        <v>43572</v>
      </c>
      <c r="K538" s="58">
        <v>2.4387880000000002</v>
      </c>
      <c r="L538" s="58">
        <v>0.24482799999999999</v>
      </c>
    </row>
    <row r="539" spans="1:12" hidden="1" x14ac:dyDescent="0.25">
      <c r="A539" s="58" t="s">
        <v>2727</v>
      </c>
      <c r="B539" s="58" t="s">
        <v>2728</v>
      </c>
      <c r="C539" s="58">
        <f>COUNTIF(NGA_ADM2_POP_2020!C:C,'Cross river Land'!B539)</f>
        <v>1</v>
      </c>
      <c r="D539" s="58" t="s">
        <v>2727</v>
      </c>
      <c r="E539" s="58" t="s">
        <v>1006</v>
      </c>
      <c r="F539" s="58" t="s">
        <v>1172</v>
      </c>
      <c r="G539" s="58" t="s">
        <v>1173</v>
      </c>
      <c r="H539" s="58" t="s">
        <v>1174</v>
      </c>
      <c r="I539" s="59">
        <v>42703</v>
      </c>
      <c r="J539" s="59">
        <v>43572</v>
      </c>
      <c r="K539" s="58">
        <v>1.462369</v>
      </c>
      <c r="L539" s="58">
        <v>9.9527000000000004E-2</v>
      </c>
    </row>
    <row r="540" spans="1:12" hidden="1" x14ac:dyDescent="0.25">
      <c r="A540" s="58" t="s">
        <v>1086</v>
      </c>
      <c r="B540" s="58" t="s">
        <v>1087</v>
      </c>
      <c r="C540" s="58">
        <f>COUNTIF(NGA_ADM2_POP_2020!C:C,'Cross river Land'!B540)</f>
        <v>1</v>
      </c>
      <c r="D540" s="58" t="s">
        <v>1086</v>
      </c>
      <c r="E540" s="58" t="s">
        <v>1006</v>
      </c>
      <c r="F540" s="58" t="s">
        <v>1088</v>
      </c>
      <c r="G540" s="58" t="s">
        <v>1089</v>
      </c>
      <c r="H540" s="58" t="s">
        <v>1090</v>
      </c>
      <c r="I540" s="59">
        <v>42703</v>
      </c>
      <c r="J540" s="59">
        <v>43572</v>
      </c>
      <c r="K540" s="58">
        <v>1.878563</v>
      </c>
      <c r="L540" s="58">
        <v>0.15784799999999999</v>
      </c>
    </row>
    <row r="541" spans="1:12" hidden="1" x14ac:dyDescent="0.25">
      <c r="A541" s="58" t="s">
        <v>1103</v>
      </c>
      <c r="B541" s="58" t="s">
        <v>1104</v>
      </c>
      <c r="C541" s="58">
        <f>COUNTIF(NGA_ADM2_POP_2020!C:C,'Cross river Land'!B541)</f>
        <v>1</v>
      </c>
      <c r="D541" s="58" t="s">
        <v>1103</v>
      </c>
      <c r="E541" s="58" t="s">
        <v>1006</v>
      </c>
      <c r="F541" s="58" t="s">
        <v>1105</v>
      </c>
      <c r="G541" s="58" t="s">
        <v>1106</v>
      </c>
      <c r="H541" s="58" t="s">
        <v>1090</v>
      </c>
      <c r="I541" s="59">
        <v>42703</v>
      </c>
      <c r="J541" s="59">
        <v>43572</v>
      </c>
      <c r="K541" s="58">
        <v>1.545463</v>
      </c>
      <c r="L541" s="58">
        <v>0.12163400000000001</v>
      </c>
    </row>
    <row r="542" spans="1:12" hidden="1" x14ac:dyDescent="0.25">
      <c r="A542" s="58" t="s">
        <v>1364</v>
      </c>
      <c r="B542" s="58" t="s">
        <v>1365</v>
      </c>
      <c r="C542" s="58">
        <f>COUNTIF(NGA_ADM2_POP_2020!C:C,'Cross river Land'!B542)</f>
        <v>1</v>
      </c>
      <c r="D542" s="58" t="s">
        <v>1364</v>
      </c>
      <c r="E542" s="58" t="s">
        <v>1006</v>
      </c>
      <c r="F542" s="58" t="s">
        <v>1088</v>
      </c>
      <c r="G542" s="58" t="s">
        <v>1089</v>
      </c>
      <c r="H542" s="58" t="s">
        <v>1090</v>
      </c>
      <c r="I542" s="59">
        <v>42703</v>
      </c>
      <c r="J542" s="59">
        <v>43572</v>
      </c>
      <c r="K542" s="58">
        <v>0.25109500000000001</v>
      </c>
      <c r="L542" s="58">
        <v>4.2859999999999999E-3</v>
      </c>
    </row>
    <row r="543" spans="1:12" hidden="1" x14ac:dyDescent="0.25">
      <c r="A543" s="58" t="s">
        <v>1416</v>
      </c>
      <c r="B543" s="58" t="s">
        <v>1417</v>
      </c>
      <c r="C543" s="58">
        <f>COUNTIF(NGA_ADM2_POP_2020!C:C,'Cross river Land'!B543)</f>
        <v>1</v>
      </c>
      <c r="D543" s="58" t="s">
        <v>1416</v>
      </c>
      <c r="E543" s="58" t="s">
        <v>1006</v>
      </c>
      <c r="F543" s="58" t="s">
        <v>1105</v>
      </c>
      <c r="G543" s="58" t="s">
        <v>1106</v>
      </c>
      <c r="H543" s="58" t="s">
        <v>1090</v>
      </c>
      <c r="I543" s="59">
        <v>42703</v>
      </c>
      <c r="J543" s="59">
        <v>43572</v>
      </c>
      <c r="K543" s="58">
        <v>5.6794380000000002</v>
      </c>
      <c r="L543" s="58">
        <v>0.92906900000000003</v>
      </c>
    </row>
    <row r="544" spans="1:12" hidden="1" x14ac:dyDescent="0.25">
      <c r="A544" s="58" t="s">
        <v>1420</v>
      </c>
      <c r="B544" s="58" t="s">
        <v>1421</v>
      </c>
      <c r="C544" s="58">
        <f>COUNTIF(NGA_ADM2_POP_2020!C:C,'Cross river Land'!B544)</f>
        <v>1</v>
      </c>
      <c r="D544" s="58" t="s">
        <v>1420</v>
      </c>
      <c r="E544" s="58" t="s">
        <v>1006</v>
      </c>
      <c r="F544" s="58" t="s">
        <v>1422</v>
      </c>
      <c r="G544" s="58" t="s">
        <v>1423</v>
      </c>
      <c r="H544" s="58" t="s">
        <v>1090</v>
      </c>
      <c r="I544" s="59">
        <v>42703</v>
      </c>
      <c r="J544" s="59">
        <v>43572</v>
      </c>
      <c r="K544" s="58">
        <v>1.876768</v>
      </c>
      <c r="L544" s="58">
        <v>0.125171</v>
      </c>
    </row>
    <row r="545" spans="1:12" hidden="1" x14ac:dyDescent="0.25">
      <c r="A545" s="58" t="s">
        <v>1457</v>
      </c>
      <c r="B545" s="58" t="s">
        <v>1458</v>
      </c>
      <c r="C545" s="58">
        <f>COUNTIF(NGA_ADM2_POP_2020!C:C,'Cross river Land'!B545)</f>
        <v>1</v>
      </c>
      <c r="D545" s="58" t="s">
        <v>1457</v>
      </c>
      <c r="E545" s="58" t="s">
        <v>1006</v>
      </c>
      <c r="F545" s="58" t="s">
        <v>1422</v>
      </c>
      <c r="G545" s="58" t="s">
        <v>1423</v>
      </c>
      <c r="H545" s="58" t="s">
        <v>1090</v>
      </c>
      <c r="I545" s="59">
        <v>42703</v>
      </c>
      <c r="J545" s="59">
        <v>43572</v>
      </c>
      <c r="K545" s="58">
        <v>0.29452499999999998</v>
      </c>
      <c r="L545" s="58">
        <v>5.2040000000000003E-3</v>
      </c>
    </row>
    <row r="546" spans="1:12" hidden="1" x14ac:dyDescent="0.25">
      <c r="A546" s="58" t="s">
        <v>1537</v>
      </c>
      <c r="B546" s="58" t="s">
        <v>1538</v>
      </c>
      <c r="C546" s="58">
        <f>COUNTIF(NGA_ADM2_POP_2020!C:C,'Cross river Land'!B546)</f>
        <v>1</v>
      </c>
      <c r="D546" s="58" t="s">
        <v>1537</v>
      </c>
      <c r="E546" s="58" t="s">
        <v>1006</v>
      </c>
      <c r="F546" s="58" t="s">
        <v>1088</v>
      </c>
      <c r="G546" s="58" t="s">
        <v>1089</v>
      </c>
      <c r="H546" s="58" t="s">
        <v>1090</v>
      </c>
      <c r="I546" s="59">
        <v>42703</v>
      </c>
      <c r="J546" s="59">
        <v>43572</v>
      </c>
      <c r="K546" s="58">
        <v>1.299838</v>
      </c>
      <c r="L546" s="58">
        <v>7.4950000000000003E-2</v>
      </c>
    </row>
    <row r="547" spans="1:12" hidden="1" x14ac:dyDescent="0.25">
      <c r="A547" s="58" t="s">
        <v>1703</v>
      </c>
      <c r="B547" s="58" t="s">
        <v>1704</v>
      </c>
      <c r="C547" s="58">
        <f>COUNTIF(NGA_ADM2_POP_2020!C:C,'Cross river Land'!B547)</f>
        <v>1</v>
      </c>
      <c r="D547" s="58" t="s">
        <v>1703</v>
      </c>
      <c r="E547" s="58" t="s">
        <v>1006</v>
      </c>
      <c r="F547" s="58" t="s">
        <v>1088</v>
      </c>
      <c r="G547" s="58" t="s">
        <v>1089</v>
      </c>
      <c r="H547" s="58" t="s">
        <v>1090</v>
      </c>
      <c r="I547" s="59">
        <v>42703</v>
      </c>
      <c r="J547" s="59">
        <v>43572</v>
      </c>
      <c r="K547" s="58">
        <v>1.9667129999999999</v>
      </c>
      <c r="L547" s="58">
        <v>0.14404</v>
      </c>
    </row>
    <row r="548" spans="1:12" hidden="1" x14ac:dyDescent="0.25">
      <c r="A548" s="58" t="s">
        <v>1738</v>
      </c>
      <c r="B548" s="58" t="s">
        <v>1739</v>
      </c>
      <c r="C548" s="58">
        <f>COUNTIF(NGA_ADM2_POP_2020!C:C,'Cross river Land'!B548)</f>
        <v>1</v>
      </c>
      <c r="D548" s="58" t="s">
        <v>1738</v>
      </c>
      <c r="E548" s="58" t="s">
        <v>1006</v>
      </c>
      <c r="F548" s="58" t="s">
        <v>1422</v>
      </c>
      <c r="G548" s="58" t="s">
        <v>1423</v>
      </c>
      <c r="H548" s="58" t="s">
        <v>1090</v>
      </c>
      <c r="I548" s="59">
        <v>42703</v>
      </c>
      <c r="J548" s="59">
        <v>43572</v>
      </c>
      <c r="K548" s="58">
        <v>2.0987309999999999</v>
      </c>
      <c r="L548" s="58">
        <v>9.307E-2</v>
      </c>
    </row>
    <row r="549" spans="1:12" hidden="1" x14ac:dyDescent="0.25">
      <c r="A549" s="58" t="s">
        <v>2079</v>
      </c>
      <c r="B549" s="58" t="s">
        <v>2080</v>
      </c>
      <c r="C549" s="58">
        <f>COUNTIF(NGA_ADM2_POP_2020!C:C,'Cross river Land'!B549)</f>
        <v>1</v>
      </c>
      <c r="D549" s="58" t="s">
        <v>2079</v>
      </c>
      <c r="E549" s="58" t="s">
        <v>1006</v>
      </c>
      <c r="F549" s="58" t="s">
        <v>1088</v>
      </c>
      <c r="G549" s="58" t="s">
        <v>1089</v>
      </c>
      <c r="H549" s="58" t="s">
        <v>1090</v>
      </c>
      <c r="I549" s="59">
        <v>42703</v>
      </c>
      <c r="J549" s="59">
        <v>43572</v>
      </c>
      <c r="K549" s="58">
        <v>2.5417139999999998</v>
      </c>
      <c r="L549" s="58">
        <v>0.13578599999999999</v>
      </c>
    </row>
    <row r="550" spans="1:12" hidden="1" x14ac:dyDescent="0.25">
      <c r="A550" s="58" t="s">
        <v>2127</v>
      </c>
      <c r="B550" s="58" t="s">
        <v>2128</v>
      </c>
      <c r="C550" s="58">
        <f>COUNTIF(NGA_ADM2_POP_2020!C:C,'Cross river Land'!B550)</f>
        <v>1</v>
      </c>
      <c r="D550" s="58" t="s">
        <v>2127</v>
      </c>
      <c r="E550" s="58" t="s">
        <v>1006</v>
      </c>
      <c r="F550" s="58" t="s">
        <v>1105</v>
      </c>
      <c r="G550" s="58" t="s">
        <v>1106</v>
      </c>
      <c r="H550" s="58" t="s">
        <v>1090</v>
      </c>
      <c r="I550" s="59">
        <v>42703</v>
      </c>
      <c r="J550" s="59">
        <v>43572</v>
      </c>
      <c r="K550" s="58">
        <v>1.849329</v>
      </c>
      <c r="L550" s="58">
        <v>0.14632899999999999</v>
      </c>
    </row>
    <row r="551" spans="1:12" hidden="1" x14ac:dyDescent="0.25">
      <c r="A551" s="58" t="s">
        <v>2177</v>
      </c>
      <c r="B551" s="58" t="s">
        <v>2178</v>
      </c>
      <c r="C551" s="58">
        <f>COUNTIF(NGA_ADM2_POP_2020!C:C,'Cross river Land'!B551)</f>
        <v>1</v>
      </c>
      <c r="D551" s="58" t="s">
        <v>2177</v>
      </c>
      <c r="E551" s="58" t="s">
        <v>1006</v>
      </c>
      <c r="F551" s="58" t="s">
        <v>1088</v>
      </c>
      <c r="G551" s="58" t="s">
        <v>1089</v>
      </c>
      <c r="H551" s="58" t="s">
        <v>1090</v>
      </c>
      <c r="I551" s="59">
        <v>42703</v>
      </c>
      <c r="J551" s="59">
        <v>43572</v>
      </c>
      <c r="K551" s="58">
        <v>3.3981110000000001</v>
      </c>
      <c r="L551" s="58">
        <v>0.24900800000000001</v>
      </c>
    </row>
    <row r="552" spans="1:12" hidden="1" x14ac:dyDescent="0.25">
      <c r="A552" s="58" t="s">
        <v>2181</v>
      </c>
      <c r="B552" s="58" t="s">
        <v>2182</v>
      </c>
      <c r="C552" s="58">
        <f>COUNTIF(NGA_ADM2_POP_2020!C:C,'Cross river Land'!B552)</f>
        <v>1</v>
      </c>
      <c r="D552" s="58" t="s">
        <v>2181</v>
      </c>
      <c r="E552" s="58" t="s">
        <v>1006</v>
      </c>
      <c r="F552" s="58" t="s">
        <v>1088</v>
      </c>
      <c r="G552" s="58" t="s">
        <v>1089</v>
      </c>
      <c r="H552" s="58" t="s">
        <v>1090</v>
      </c>
      <c r="I552" s="59">
        <v>42703</v>
      </c>
      <c r="J552" s="59">
        <v>43572</v>
      </c>
      <c r="K552" s="58">
        <v>2.1350310000000001</v>
      </c>
      <c r="L552" s="58">
        <v>0.213168</v>
      </c>
    </row>
    <row r="553" spans="1:12" hidden="1" x14ac:dyDescent="0.25">
      <c r="A553" s="58" t="s">
        <v>2199</v>
      </c>
      <c r="B553" s="58" t="s">
        <v>2200</v>
      </c>
      <c r="C553" s="58">
        <f>COUNTIF(NGA_ADM2_POP_2020!C:C,'Cross river Land'!B553)</f>
        <v>1</v>
      </c>
      <c r="D553" s="58" t="s">
        <v>2199</v>
      </c>
      <c r="E553" s="58" t="s">
        <v>1006</v>
      </c>
      <c r="F553" s="58" t="s">
        <v>1105</v>
      </c>
      <c r="G553" s="58" t="s">
        <v>1106</v>
      </c>
      <c r="H553" s="58" t="s">
        <v>1090</v>
      </c>
      <c r="I553" s="59">
        <v>42703</v>
      </c>
      <c r="J553" s="59">
        <v>43572</v>
      </c>
      <c r="K553" s="58">
        <v>3.514294</v>
      </c>
      <c r="L553" s="58">
        <v>0.33486700000000003</v>
      </c>
    </row>
    <row r="554" spans="1:12" hidden="1" x14ac:dyDescent="0.25">
      <c r="A554" s="58" t="s">
        <v>2228</v>
      </c>
      <c r="B554" s="58" t="s">
        <v>2229</v>
      </c>
      <c r="C554" s="58">
        <f>COUNTIF(NGA_ADM2_POP_2020!C:C,'Cross river Land'!B554)</f>
        <v>1</v>
      </c>
      <c r="D554" s="58" t="s">
        <v>2228</v>
      </c>
      <c r="E554" s="58" t="s">
        <v>1006</v>
      </c>
      <c r="F554" s="58" t="s">
        <v>1105</v>
      </c>
      <c r="G554" s="58" t="s">
        <v>1106</v>
      </c>
      <c r="H554" s="58" t="s">
        <v>1090</v>
      </c>
      <c r="I554" s="59">
        <v>42703</v>
      </c>
      <c r="J554" s="59">
        <v>43572</v>
      </c>
      <c r="K554" s="58">
        <v>3.5743260000000001</v>
      </c>
      <c r="L554" s="58">
        <v>0.47688999999999998</v>
      </c>
    </row>
    <row r="555" spans="1:12" hidden="1" x14ac:dyDescent="0.25">
      <c r="A555" s="58" t="s">
        <v>2236</v>
      </c>
      <c r="B555" s="58" t="s">
        <v>2237</v>
      </c>
      <c r="C555" s="58">
        <f>COUNTIF(NGA_ADM2_POP_2020!C:C,'Cross river Land'!B555)</f>
        <v>1</v>
      </c>
      <c r="D555" s="58" t="s">
        <v>2236</v>
      </c>
      <c r="E555" s="58" t="s">
        <v>1006</v>
      </c>
      <c r="F555" s="58" t="s">
        <v>1105</v>
      </c>
      <c r="G555" s="58" t="s">
        <v>1106</v>
      </c>
      <c r="H555" s="58" t="s">
        <v>1090</v>
      </c>
      <c r="I555" s="59">
        <v>42703</v>
      </c>
      <c r="J555" s="59">
        <v>43572</v>
      </c>
      <c r="K555" s="58">
        <v>4.4986050000000004</v>
      </c>
      <c r="L555" s="58">
        <v>0.76663400000000004</v>
      </c>
    </row>
    <row r="556" spans="1:12" hidden="1" x14ac:dyDescent="0.25">
      <c r="A556" s="58" t="s">
        <v>2264</v>
      </c>
      <c r="B556" s="58" t="s">
        <v>2265</v>
      </c>
      <c r="C556" s="58">
        <f>COUNTIF(NGA_ADM2_POP_2020!C:C,'Cross river Land'!B556)</f>
        <v>1</v>
      </c>
      <c r="D556" s="58" t="s">
        <v>2264</v>
      </c>
      <c r="E556" s="58" t="s">
        <v>1006</v>
      </c>
      <c r="F556" s="58" t="s">
        <v>1088</v>
      </c>
      <c r="G556" s="58" t="s">
        <v>1089</v>
      </c>
      <c r="H556" s="58" t="s">
        <v>1090</v>
      </c>
      <c r="I556" s="59">
        <v>42703</v>
      </c>
      <c r="J556" s="59">
        <v>43572</v>
      </c>
      <c r="K556" s="58">
        <v>6.7681550000000001</v>
      </c>
      <c r="L556" s="58">
        <v>0.43607600000000002</v>
      </c>
    </row>
    <row r="557" spans="1:12" hidden="1" x14ac:dyDescent="0.25">
      <c r="A557" s="58" t="s">
        <v>2280</v>
      </c>
      <c r="B557" s="58" t="s">
        <v>2281</v>
      </c>
      <c r="C557" s="58">
        <f>COUNTIF(NGA_ADM2_POP_2020!C:C,'Cross river Land'!B557)</f>
        <v>1</v>
      </c>
      <c r="D557" s="58" t="s">
        <v>2280</v>
      </c>
      <c r="E557" s="58" t="s">
        <v>1006</v>
      </c>
      <c r="F557" s="58" t="s">
        <v>1422</v>
      </c>
      <c r="G557" s="58" t="s">
        <v>1423</v>
      </c>
      <c r="H557" s="58" t="s">
        <v>1090</v>
      </c>
      <c r="I557" s="59">
        <v>42703</v>
      </c>
      <c r="J557" s="59">
        <v>43572</v>
      </c>
      <c r="K557" s="58">
        <v>2.0646719999999998</v>
      </c>
      <c r="L557" s="58">
        <v>0.171991</v>
      </c>
    </row>
    <row r="558" spans="1:12" hidden="1" x14ac:dyDescent="0.25">
      <c r="A558" s="58" t="s">
        <v>2527</v>
      </c>
      <c r="B558" s="58" t="s">
        <v>2528</v>
      </c>
      <c r="C558" s="58">
        <f>COUNTIF(NGA_ADM2_POP_2020!C:C,'Cross river Land'!B558)</f>
        <v>1</v>
      </c>
      <c r="D558" s="58" t="s">
        <v>2527</v>
      </c>
      <c r="E558" s="58" t="s">
        <v>1006</v>
      </c>
      <c r="F558" s="58" t="s">
        <v>1422</v>
      </c>
      <c r="G558" s="58" t="s">
        <v>1423</v>
      </c>
      <c r="H558" s="58" t="s">
        <v>1090</v>
      </c>
      <c r="I558" s="59">
        <v>42703</v>
      </c>
      <c r="J558" s="59">
        <v>43572</v>
      </c>
      <c r="K558" s="58">
        <v>2.8258760000000001</v>
      </c>
      <c r="L558" s="58">
        <v>0.17198099999999999</v>
      </c>
    </row>
    <row r="559" spans="1:12" hidden="1" x14ac:dyDescent="0.25">
      <c r="A559" s="58" t="s">
        <v>2544</v>
      </c>
      <c r="B559" s="58" t="s">
        <v>2545</v>
      </c>
      <c r="C559" s="58">
        <f>COUNTIF(NGA_ADM2_POP_2020!C:C,'Cross river Land'!B559)</f>
        <v>1</v>
      </c>
      <c r="D559" s="58" t="s">
        <v>2544</v>
      </c>
      <c r="E559" s="58" t="s">
        <v>1006</v>
      </c>
      <c r="F559" s="58" t="s">
        <v>1422</v>
      </c>
      <c r="G559" s="58" t="s">
        <v>1423</v>
      </c>
      <c r="H559" s="58" t="s">
        <v>1090</v>
      </c>
      <c r="I559" s="59">
        <v>42703</v>
      </c>
      <c r="J559" s="59">
        <v>43572</v>
      </c>
      <c r="K559" s="58">
        <v>2.9780730000000002</v>
      </c>
      <c r="L559" s="58">
        <v>0.30377100000000001</v>
      </c>
    </row>
    <row r="560" spans="1:12" hidden="1" x14ac:dyDescent="0.25">
      <c r="A560" s="58" t="s">
        <v>2550</v>
      </c>
      <c r="B560" s="58" t="s">
        <v>2551</v>
      </c>
      <c r="C560" s="58">
        <f>COUNTIF(NGA_ADM2_POP_2020!C:C,'Cross river Land'!B560)</f>
        <v>1</v>
      </c>
      <c r="D560" s="58" t="s">
        <v>2550</v>
      </c>
      <c r="E560" s="58" t="s">
        <v>1006</v>
      </c>
      <c r="F560" s="58" t="s">
        <v>1105</v>
      </c>
      <c r="G560" s="58" t="s">
        <v>1106</v>
      </c>
      <c r="H560" s="58" t="s">
        <v>1090</v>
      </c>
      <c r="I560" s="59">
        <v>42703</v>
      </c>
      <c r="J560" s="59">
        <v>43572</v>
      </c>
      <c r="K560" s="58">
        <v>3.260586</v>
      </c>
      <c r="L560" s="58">
        <v>0.25809300000000002</v>
      </c>
    </row>
    <row r="561" spans="1:12" hidden="1" x14ac:dyDescent="0.25">
      <c r="A561" s="58" t="s">
        <v>2606</v>
      </c>
      <c r="B561" s="58" t="s">
        <v>2607</v>
      </c>
      <c r="C561" s="58">
        <f>COUNTIF(NGA_ADM2_POP_2020!C:C,'Cross river Land'!B561)</f>
        <v>1</v>
      </c>
      <c r="D561" s="58" t="s">
        <v>2606</v>
      </c>
      <c r="E561" s="58" t="s">
        <v>1006</v>
      </c>
      <c r="F561" s="58" t="s">
        <v>1422</v>
      </c>
      <c r="G561" s="58" t="s">
        <v>1423</v>
      </c>
      <c r="H561" s="58" t="s">
        <v>1090</v>
      </c>
      <c r="I561" s="59">
        <v>42703</v>
      </c>
      <c r="J561" s="59">
        <v>43572</v>
      </c>
      <c r="K561" s="58">
        <v>4.3402200000000004</v>
      </c>
      <c r="L561" s="58">
        <v>0.43140099999999998</v>
      </c>
    </row>
    <row r="562" spans="1:12" hidden="1" x14ac:dyDescent="0.25">
      <c r="A562" s="58" t="s">
        <v>2624</v>
      </c>
      <c r="B562" s="58" t="s">
        <v>2625</v>
      </c>
      <c r="C562" s="58">
        <f>COUNTIF(NGA_ADM2_POP_2020!C:C,'Cross river Land'!B562)</f>
        <v>1</v>
      </c>
      <c r="D562" s="58" t="s">
        <v>2624</v>
      </c>
      <c r="E562" s="58" t="s">
        <v>1006</v>
      </c>
      <c r="F562" s="58" t="s">
        <v>1422</v>
      </c>
      <c r="G562" s="58" t="s">
        <v>1423</v>
      </c>
      <c r="H562" s="58" t="s">
        <v>1090</v>
      </c>
      <c r="I562" s="59">
        <v>42703</v>
      </c>
      <c r="J562" s="59">
        <v>43572</v>
      </c>
      <c r="K562" s="58">
        <v>0.50146000000000002</v>
      </c>
      <c r="L562" s="58">
        <v>1.0626E-2</v>
      </c>
    </row>
    <row r="563" spans="1:12" hidden="1" x14ac:dyDescent="0.25">
      <c r="A563" s="58" t="s">
        <v>2633</v>
      </c>
      <c r="B563" s="58" t="s">
        <v>2634</v>
      </c>
      <c r="C563" s="58">
        <f>COUNTIF(NGA_ADM2_POP_2020!C:C,'Cross river Land'!B563)</f>
        <v>1</v>
      </c>
      <c r="D563" s="58" t="s">
        <v>2633</v>
      </c>
      <c r="E563" s="58" t="s">
        <v>1006</v>
      </c>
      <c r="F563" s="58" t="s">
        <v>1422</v>
      </c>
      <c r="G563" s="58" t="s">
        <v>1423</v>
      </c>
      <c r="H563" s="58" t="s">
        <v>1090</v>
      </c>
      <c r="I563" s="59">
        <v>42703</v>
      </c>
      <c r="J563" s="59">
        <v>43572</v>
      </c>
      <c r="K563" s="58">
        <v>0.67094299999999996</v>
      </c>
      <c r="L563" s="58">
        <v>1.9875E-2</v>
      </c>
    </row>
    <row r="564" spans="1:12" hidden="1" x14ac:dyDescent="0.25">
      <c r="A564" s="58" t="s">
        <v>2749</v>
      </c>
      <c r="B564" s="58" t="s">
        <v>2750</v>
      </c>
      <c r="C564" s="58">
        <f>COUNTIF(NGA_ADM2_POP_2020!C:C,'Cross river Land'!B564)</f>
        <v>1</v>
      </c>
      <c r="D564" s="58" t="s">
        <v>2749</v>
      </c>
      <c r="E564" s="58" t="s">
        <v>1006</v>
      </c>
      <c r="F564" s="58" t="s">
        <v>1105</v>
      </c>
      <c r="G564" s="58" t="s">
        <v>1106</v>
      </c>
      <c r="H564" s="58" t="s">
        <v>1090</v>
      </c>
      <c r="I564" s="59">
        <v>42703</v>
      </c>
      <c r="J564" s="59">
        <v>43572</v>
      </c>
      <c r="K564" s="58">
        <v>2.311801</v>
      </c>
      <c r="L564" s="58">
        <v>0.14918799999999999</v>
      </c>
    </row>
    <row r="565" spans="1:12" hidden="1" x14ac:dyDescent="0.25">
      <c r="A565" s="58" t="s">
        <v>1032</v>
      </c>
      <c r="B565" s="58" t="s">
        <v>1033</v>
      </c>
      <c r="C565" s="58">
        <f>COUNTIF(NGA_ADM2_POP_2020!C:C,'Cross river Land'!B565)</f>
        <v>1</v>
      </c>
      <c r="D565" s="58" t="s">
        <v>1032</v>
      </c>
      <c r="E565" s="58" t="s">
        <v>1006</v>
      </c>
      <c r="F565" s="58" t="s">
        <v>1034</v>
      </c>
      <c r="G565" s="58" t="s">
        <v>1035</v>
      </c>
      <c r="H565" s="58" t="s">
        <v>1036</v>
      </c>
      <c r="I565" s="59">
        <v>42703</v>
      </c>
      <c r="J565" s="59">
        <v>43572</v>
      </c>
      <c r="K565" s="58">
        <v>1.187195</v>
      </c>
      <c r="L565" s="58">
        <v>6.2916E-2</v>
      </c>
    </row>
    <row r="566" spans="1:12" hidden="1" x14ac:dyDescent="0.25">
      <c r="A566" s="58" t="s">
        <v>1037</v>
      </c>
      <c r="B566" s="58" t="s">
        <v>1038</v>
      </c>
      <c r="C566" s="58">
        <f>COUNTIF(NGA_ADM2_POP_2020!C:C,'Cross river Land'!B566)</f>
        <v>1</v>
      </c>
      <c r="D566" s="58" t="s">
        <v>1037</v>
      </c>
      <c r="E566" s="58" t="s">
        <v>1006</v>
      </c>
      <c r="F566" s="58" t="s">
        <v>1034</v>
      </c>
      <c r="G566" s="58" t="s">
        <v>1035</v>
      </c>
      <c r="H566" s="58" t="s">
        <v>1036</v>
      </c>
      <c r="I566" s="59">
        <v>42703</v>
      </c>
      <c r="J566" s="59">
        <v>43572</v>
      </c>
      <c r="K566" s="58">
        <v>0.315971</v>
      </c>
      <c r="L566" s="58">
        <v>4.6090000000000002E-3</v>
      </c>
    </row>
    <row r="567" spans="1:12" hidden="1" x14ac:dyDescent="0.25">
      <c r="A567" s="58" t="s">
        <v>1066</v>
      </c>
      <c r="B567" s="58" t="s">
        <v>1067</v>
      </c>
      <c r="C567" s="58">
        <f>COUNTIF(NGA_ADM2_POP_2020!C:C,'Cross river Land'!B567)</f>
        <v>1</v>
      </c>
      <c r="D567" s="58" t="s">
        <v>1066</v>
      </c>
      <c r="E567" s="58" t="s">
        <v>1006</v>
      </c>
      <c r="F567" s="58" t="s">
        <v>1068</v>
      </c>
      <c r="G567" s="58" t="s">
        <v>1069</v>
      </c>
      <c r="H567" s="58" t="s">
        <v>1036</v>
      </c>
      <c r="I567" s="59">
        <v>42703</v>
      </c>
      <c r="J567" s="59">
        <v>43572</v>
      </c>
      <c r="K567" s="58">
        <v>1.2109840000000001</v>
      </c>
      <c r="L567" s="58">
        <v>6.9839999999999999E-2</v>
      </c>
    </row>
    <row r="568" spans="1:12" hidden="1" x14ac:dyDescent="0.25">
      <c r="A568" s="58" t="s">
        <v>1547</v>
      </c>
      <c r="B568" s="58" t="s">
        <v>1548</v>
      </c>
      <c r="C568" s="58">
        <f>COUNTIF(NGA_ADM2_POP_2020!C:C,'Cross river Land'!B568)</f>
        <v>1</v>
      </c>
      <c r="D568" s="58" t="s">
        <v>1547</v>
      </c>
      <c r="E568" s="58" t="s">
        <v>1006</v>
      </c>
      <c r="F568" s="58" t="s">
        <v>1068</v>
      </c>
      <c r="G568" s="58" t="s">
        <v>1069</v>
      </c>
      <c r="H568" s="58" t="s">
        <v>1036</v>
      </c>
      <c r="I568" s="59">
        <v>42703</v>
      </c>
      <c r="J568" s="59">
        <v>43572</v>
      </c>
      <c r="K568" s="58">
        <v>1.820608</v>
      </c>
      <c r="L568" s="58">
        <v>0.15198800000000001</v>
      </c>
    </row>
    <row r="569" spans="1:12" hidden="1" x14ac:dyDescent="0.25">
      <c r="A569" s="58" t="s">
        <v>1549</v>
      </c>
      <c r="B569" s="58" t="s">
        <v>1550</v>
      </c>
      <c r="C569" s="58">
        <f>COUNTIF(NGA_ADM2_POP_2020!C:C,'Cross river Land'!B569)</f>
        <v>1</v>
      </c>
      <c r="D569" s="58" t="s">
        <v>1549</v>
      </c>
      <c r="E569" s="58" t="s">
        <v>1006</v>
      </c>
      <c r="F569" s="58" t="s">
        <v>1068</v>
      </c>
      <c r="G569" s="58" t="s">
        <v>1069</v>
      </c>
      <c r="H569" s="58" t="s">
        <v>1036</v>
      </c>
      <c r="I569" s="59">
        <v>42703</v>
      </c>
      <c r="J569" s="59">
        <v>43572</v>
      </c>
      <c r="K569" s="58">
        <v>1.2006030000000001</v>
      </c>
      <c r="L569" s="58">
        <v>5.9610000000000003E-2</v>
      </c>
    </row>
    <row r="570" spans="1:12" hidden="1" x14ac:dyDescent="0.25">
      <c r="A570" s="58" t="s">
        <v>1643</v>
      </c>
      <c r="B570" s="58" t="s">
        <v>1644</v>
      </c>
      <c r="C570" s="58">
        <f>COUNTIF(NGA_ADM2_POP_2020!C:C,'Cross river Land'!B570)</f>
        <v>1</v>
      </c>
      <c r="D570" s="58" t="s">
        <v>1643</v>
      </c>
      <c r="E570" s="58" t="s">
        <v>1006</v>
      </c>
      <c r="F570" s="58" t="s">
        <v>1034</v>
      </c>
      <c r="G570" s="58" t="s">
        <v>1035</v>
      </c>
      <c r="H570" s="58" t="s">
        <v>1036</v>
      </c>
      <c r="I570" s="59">
        <v>42703</v>
      </c>
      <c r="J570" s="59">
        <v>43572</v>
      </c>
      <c r="K570" s="58">
        <v>1.050152</v>
      </c>
      <c r="L570" s="58">
        <v>5.1181999999999998E-2</v>
      </c>
    </row>
    <row r="571" spans="1:12" hidden="1" x14ac:dyDescent="0.25">
      <c r="A571" s="58" t="s">
        <v>1841</v>
      </c>
      <c r="B571" s="58" t="s">
        <v>1842</v>
      </c>
      <c r="C571" s="58">
        <f>COUNTIF(NGA_ADM2_POP_2020!C:C,'Cross river Land'!B571)</f>
        <v>1</v>
      </c>
      <c r="D571" s="58" t="s">
        <v>1841</v>
      </c>
      <c r="E571" s="58" t="s">
        <v>1006</v>
      </c>
      <c r="F571" s="58" t="s">
        <v>1034</v>
      </c>
      <c r="G571" s="58" t="s">
        <v>1035</v>
      </c>
      <c r="H571" s="58" t="s">
        <v>1036</v>
      </c>
      <c r="I571" s="59">
        <v>42703</v>
      </c>
      <c r="J571" s="59">
        <v>43572</v>
      </c>
      <c r="K571" s="58">
        <v>1.128587</v>
      </c>
      <c r="L571" s="58">
        <v>4.4047000000000003E-2</v>
      </c>
    </row>
    <row r="572" spans="1:12" hidden="1" x14ac:dyDescent="0.25">
      <c r="A572" s="58" t="s">
        <v>1860</v>
      </c>
      <c r="B572" s="58" t="s">
        <v>1861</v>
      </c>
      <c r="C572" s="58">
        <f>COUNTIF(NGA_ADM2_POP_2020!C:C,'Cross river Land'!B572)</f>
        <v>1</v>
      </c>
      <c r="D572" s="58" t="s">
        <v>1860</v>
      </c>
      <c r="E572" s="58" t="s">
        <v>1006</v>
      </c>
      <c r="F572" s="58" t="s">
        <v>1862</v>
      </c>
      <c r="G572" s="58" t="s">
        <v>1863</v>
      </c>
      <c r="H572" s="58" t="s">
        <v>1036</v>
      </c>
      <c r="I572" s="59">
        <v>42703</v>
      </c>
      <c r="J572" s="59">
        <v>43572</v>
      </c>
      <c r="K572" s="58">
        <v>2.2601529999999999</v>
      </c>
      <c r="L572" s="58">
        <v>0.17746600000000001</v>
      </c>
    </row>
    <row r="573" spans="1:12" hidden="1" x14ac:dyDescent="0.25">
      <c r="A573" s="58" t="s">
        <v>1864</v>
      </c>
      <c r="B573" s="58" t="s">
        <v>1865</v>
      </c>
      <c r="C573" s="58">
        <f>COUNTIF(NGA_ADM2_POP_2020!C:C,'Cross river Land'!B573)</f>
        <v>1</v>
      </c>
      <c r="D573" s="58" t="s">
        <v>1864</v>
      </c>
      <c r="E573" s="58" t="s">
        <v>1006</v>
      </c>
      <c r="F573" s="58" t="s">
        <v>1862</v>
      </c>
      <c r="G573" s="58" t="s">
        <v>1863</v>
      </c>
      <c r="H573" s="58" t="s">
        <v>1036</v>
      </c>
      <c r="I573" s="59">
        <v>42703</v>
      </c>
      <c r="J573" s="59">
        <v>43572</v>
      </c>
      <c r="K573" s="58">
        <v>1.207948</v>
      </c>
      <c r="L573" s="58">
        <v>7.8051999999999996E-2</v>
      </c>
    </row>
    <row r="574" spans="1:12" hidden="1" x14ac:dyDescent="0.25">
      <c r="A574" s="58" t="s">
        <v>1866</v>
      </c>
      <c r="B574" s="58" t="s">
        <v>1867</v>
      </c>
      <c r="C574" s="58">
        <f>COUNTIF(NGA_ADM2_POP_2020!C:C,'Cross river Land'!B574)</f>
        <v>1</v>
      </c>
      <c r="D574" s="58" t="s">
        <v>1866</v>
      </c>
      <c r="E574" s="58" t="s">
        <v>1006</v>
      </c>
      <c r="F574" s="58" t="s">
        <v>1862</v>
      </c>
      <c r="G574" s="58" t="s">
        <v>1863</v>
      </c>
      <c r="H574" s="58" t="s">
        <v>1036</v>
      </c>
      <c r="I574" s="59">
        <v>42703</v>
      </c>
      <c r="J574" s="59">
        <v>43572</v>
      </c>
      <c r="K574" s="58">
        <v>0.65312400000000004</v>
      </c>
      <c r="L574" s="58">
        <v>1.7361000000000001E-2</v>
      </c>
    </row>
    <row r="575" spans="1:12" hidden="1" x14ac:dyDescent="0.25">
      <c r="A575" s="58" t="s">
        <v>1868</v>
      </c>
      <c r="B575" s="58" t="s">
        <v>1869</v>
      </c>
      <c r="C575" s="58">
        <f>COUNTIF(NGA_ADM2_POP_2020!C:C,'Cross river Land'!B575)</f>
        <v>1</v>
      </c>
      <c r="D575" s="58" t="s">
        <v>1868</v>
      </c>
      <c r="E575" s="58" t="s">
        <v>1006</v>
      </c>
      <c r="F575" s="58" t="s">
        <v>1862</v>
      </c>
      <c r="G575" s="58" t="s">
        <v>1863</v>
      </c>
      <c r="H575" s="58" t="s">
        <v>1036</v>
      </c>
      <c r="I575" s="59">
        <v>42703</v>
      </c>
      <c r="J575" s="59">
        <v>43572</v>
      </c>
      <c r="K575" s="58">
        <v>0.69523800000000002</v>
      </c>
      <c r="L575" s="58">
        <v>1.1665E-2</v>
      </c>
    </row>
    <row r="576" spans="1:12" hidden="1" x14ac:dyDescent="0.25">
      <c r="A576" s="58" t="s">
        <v>1890</v>
      </c>
      <c r="B576" s="58" t="s">
        <v>1891</v>
      </c>
      <c r="C576" s="58">
        <f>COUNTIF(NGA_ADM2_POP_2020!C:C,'Cross river Land'!B576)</f>
        <v>1</v>
      </c>
      <c r="D576" s="58" t="s">
        <v>1890</v>
      </c>
      <c r="E576" s="58" t="s">
        <v>1006</v>
      </c>
      <c r="F576" s="58" t="s">
        <v>1862</v>
      </c>
      <c r="G576" s="58" t="s">
        <v>1863</v>
      </c>
      <c r="H576" s="58" t="s">
        <v>1036</v>
      </c>
      <c r="I576" s="59">
        <v>42703</v>
      </c>
      <c r="J576" s="59">
        <v>43572</v>
      </c>
      <c r="K576" s="58">
        <v>0.53322099999999995</v>
      </c>
      <c r="L576" s="58">
        <v>1.1922E-2</v>
      </c>
    </row>
    <row r="577" spans="1:12" hidden="1" x14ac:dyDescent="0.25">
      <c r="A577" s="58" t="s">
        <v>1936</v>
      </c>
      <c r="B577" s="58" t="s">
        <v>1937</v>
      </c>
      <c r="C577" s="58">
        <f>COUNTIF(NGA_ADM2_POP_2020!C:C,'Cross river Land'!B577)</f>
        <v>1</v>
      </c>
      <c r="D577" s="58" t="s">
        <v>1936</v>
      </c>
      <c r="E577" s="58" t="s">
        <v>1006</v>
      </c>
      <c r="F577" s="58" t="s">
        <v>1068</v>
      </c>
      <c r="G577" s="58" t="s">
        <v>1069</v>
      </c>
      <c r="H577" s="58" t="s">
        <v>1036</v>
      </c>
      <c r="I577" s="59">
        <v>42703</v>
      </c>
      <c r="J577" s="59">
        <v>43572</v>
      </c>
      <c r="K577" s="58">
        <v>2.253841</v>
      </c>
      <c r="L577" s="58">
        <v>0.14815</v>
      </c>
    </row>
    <row r="578" spans="1:12" hidden="1" x14ac:dyDescent="0.25">
      <c r="A578" s="58" t="s">
        <v>1942</v>
      </c>
      <c r="B578" s="58" t="s">
        <v>1943</v>
      </c>
      <c r="C578" s="58">
        <f>COUNTIF(NGA_ADM2_POP_2020!C:C,'Cross river Land'!B578)</f>
        <v>1</v>
      </c>
      <c r="D578" s="58" t="s">
        <v>1942</v>
      </c>
      <c r="E578" s="58" t="s">
        <v>1006</v>
      </c>
      <c r="F578" s="58" t="s">
        <v>1068</v>
      </c>
      <c r="G578" s="58" t="s">
        <v>1069</v>
      </c>
      <c r="H578" s="58" t="s">
        <v>1036</v>
      </c>
      <c r="I578" s="59">
        <v>42703</v>
      </c>
      <c r="J578" s="59">
        <v>43572</v>
      </c>
      <c r="K578" s="58">
        <v>1.2878510000000001</v>
      </c>
      <c r="L578" s="58">
        <v>4.6809000000000003E-2</v>
      </c>
    </row>
    <row r="579" spans="1:12" hidden="1" x14ac:dyDescent="0.25">
      <c r="A579" s="58" t="s">
        <v>2334</v>
      </c>
      <c r="B579" s="58" t="s">
        <v>2335</v>
      </c>
      <c r="C579" s="58">
        <f>COUNTIF(NGA_ADM2_POP_2020!C:C,'Cross river Land'!B579)</f>
        <v>1</v>
      </c>
      <c r="D579" s="58" t="s">
        <v>2334</v>
      </c>
      <c r="E579" s="58" t="s">
        <v>1006</v>
      </c>
      <c r="F579" s="58" t="s">
        <v>1034</v>
      </c>
      <c r="G579" s="58" t="s">
        <v>1035</v>
      </c>
      <c r="H579" s="58" t="s">
        <v>1036</v>
      </c>
      <c r="I579" s="59">
        <v>42703</v>
      </c>
      <c r="J579" s="59">
        <v>43572</v>
      </c>
      <c r="K579" s="58">
        <v>1.7791699999999999</v>
      </c>
      <c r="L579" s="58">
        <v>0.120672</v>
      </c>
    </row>
    <row r="580" spans="1:12" hidden="1" x14ac:dyDescent="0.25">
      <c r="A580" s="58" t="s">
        <v>2355</v>
      </c>
      <c r="B580" s="58" t="s">
        <v>2356</v>
      </c>
      <c r="C580" s="58">
        <f>COUNTIF(NGA_ADM2_POP_2020!C:C,'Cross river Land'!B580)</f>
        <v>1</v>
      </c>
      <c r="D580" s="58" t="s">
        <v>2355</v>
      </c>
      <c r="E580" s="58" t="s">
        <v>1006</v>
      </c>
      <c r="F580" s="58" t="s">
        <v>1034</v>
      </c>
      <c r="G580" s="58" t="s">
        <v>1035</v>
      </c>
      <c r="H580" s="58" t="s">
        <v>1036</v>
      </c>
      <c r="I580" s="59">
        <v>42703</v>
      </c>
      <c r="J580" s="59">
        <v>43572</v>
      </c>
      <c r="K580" s="58">
        <v>1.920277</v>
      </c>
      <c r="L580" s="58">
        <v>0.117553</v>
      </c>
    </row>
    <row r="581" spans="1:12" hidden="1" x14ac:dyDescent="0.25">
      <c r="A581" s="58" t="s">
        <v>2361</v>
      </c>
      <c r="B581" s="58" t="s">
        <v>2362</v>
      </c>
      <c r="C581" s="58">
        <f>COUNTIF(NGA_ADM2_POP_2020!C:C,'Cross river Land'!B581)</f>
        <v>1</v>
      </c>
      <c r="D581" s="58" t="s">
        <v>2361</v>
      </c>
      <c r="E581" s="58" t="s">
        <v>1006</v>
      </c>
      <c r="F581" s="58" t="s">
        <v>1862</v>
      </c>
      <c r="G581" s="58" t="s">
        <v>1863</v>
      </c>
      <c r="H581" s="58" t="s">
        <v>1036</v>
      </c>
      <c r="I581" s="59">
        <v>42703</v>
      </c>
      <c r="J581" s="59">
        <v>43572</v>
      </c>
      <c r="K581" s="58">
        <v>0.93334600000000001</v>
      </c>
      <c r="L581" s="58">
        <v>4.4794E-2</v>
      </c>
    </row>
    <row r="582" spans="1:12" hidden="1" x14ac:dyDescent="0.25">
      <c r="A582" s="58" t="s">
        <v>2389</v>
      </c>
      <c r="B582" s="58" t="s">
        <v>2390</v>
      </c>
      <c r="C582" s="58">
        <f>COUNTIF(NGA_ADM2_POP_2020!C:C,'Cross river Land'!B582)</f>
        <v>1</v>
      </c>
      <c r="D582" s="58" t="s">
        <v>2389</v>
      </c>
      <c r="E582" s="58" t="s">
        <v>1006</v>
      </c>
      <c r="F582" s="58" t="s">
        <v>1862</v>
      </c>
      <c r="G582" s="58" t="s">
        <v>1863</v>
      </c>
      <c r="H582" s="58" t="s">
        <v>1036</v>
      </c>
      <c r="I582" s="59">
        <v>42703</v>
      </c>
      <c r="J582" s="59">
        <v>43572</v>
      </c>
      <c r="K582" s="58">
        <v>1.8156779999999999</v>
      </c>
      <c r="L582" s="58">
        <v>7.9252000000000003E-2</v>
      </c>
    </row>
    <row r="583" spans="1:12" hidden="1" x14ac:dyDescent="0.25">
      <c r="A583" s="58" t="s">
        <v>2548</v>
      </c>
      <c r="B583" s="58" t="s">
        <v>2549</v>
      </c>
      <c r="C583" s="58">
        <f>COUNTIF(NGA_ADM2_POP_2020!C:C,'Cross river Land'!B583)</f>
        <v>1</v>
      </c>
      <c r="D583" s="58" t="s">
        <v>2548</v>
      </c>
      <c r="E583" s="58" t="s">
        <v>1006</v>
      </c>
      <c r="F583" s="58" t="s">
        <v>1862</v>
      </c>
      <c r="G583" s="58" t="s">
        <v>1863</v>
      </c>
      <c r="H583" s="58" t="s">
        <v>1036</v>
      </c>
      <c r="I583" s="59">
        <v>42703</v>
      </c>
      <c r="J583" s="59">
        <v>43572</v>
      </c>
      <c r="K583" s="58">
        <v>0.59487400000000001</v>
      </c>
      <c r="L583" s="58">
        <v>1.7101999999999999E-2</v>
      </c>
    </row>
    <row r="584" spans="1:12" hidden="1" x14ac:dyDescent="0.25">
      <c r="A584" s="58" t="s">
        <v>2588</v>
      </c>
      <c r="B584" s="58" t="s">
        <v>2589</v>
      </c>
      <c r="C584" s="58">
        <f>COUNTIF(NGA_ADM2_POP_2020!C:C,'Cross river Land'!B584)</f>
        <v>1</v>
      </c>
      <c r="D584" s="58" t="s">
        <v>2588</v>
      </c>
      <c r="E584" s="58" t="s">
        <v>1006</v>
      </c>
      <c r="F584" s="58" t="s">
        <v>1862</v>
      </c>
      <c r="G584" s="58" t="s">
        <v>1863</v>
      </c>
      <c r="H584" s="58" t="s">
        <v>1036</v>
      </c>
      <c r="I584" s="59">
        <v>42703</v>
      </c>
      <c r="J584" s="59">
        <v>43572</v>
      </c>
      <c r="K584" s="58">
        <v>0.97443500000000005</v>
      </c>
      <c r="L584" s="58">
        <v>4.9029999999999997E-2</v>
      </c>
    </row>
    <row r="585" spans="1:12" hidden="1" x14ac:dyDescent="0.25">
      <c r="A585" s="58" t="s">
        <v>1149</v>
      </c>
      <c r="B585" s="58" t="s">
        <v>1150</v>
      </c>
      <c r="C585" s="58">
        <f>COUNTIF(NGA_ADM2_POP_2020!C:C,'Cross river Land'!B585)</f>
        <v>1</v>
      </c>
      <c r="D585" s="58" t="s">
        <v>1149</v>
      </c>
      <c r="E585" s="58" t="s">
        <v>1006</v>
      </c>
      <c r="F585" s="58" t="s">
        <v>1151</v>
      </c>
      <c r="G585" s="58" t="s">
        <v>1152</v>
      </c>
      <c r="H585" s="58" t="s">
        <v>1153</v>
      </c>
      <c r="I585" s="59">
        <v>42703</v>
      </c>
      <c r="J585" s="59">
        <v>43572</v>
      </c>
      <c r="K585" s="58">
        <v>1.0086809999999999</v>
      </c>
      <c r="L585" s="58">
        <v>2.8181000000000001E-2</v>
      </c>
    </row>
    <row r="586" spans="1:12" hidden="1" x14ac:dyDescent="0.25">
      <c r="A586" s="58" t="s">
        <v>1154</v>
      </c>
      <c r="B586" s="58" t="s">
        <v>1155</v>
      </c>
      <c r="C586" s="58">
        <f>COUNTIF(NGA_ADM2_POP_2020!C:C,'Cross river Land'!B586)</f>
        <v>1</v>
      </c>
      <c r="D586" s="58" t="s">
        <v>1154</v>
      </c>
      <c r="E586" s="58" t="s">
        <v>1006</v>
      </c>
      <c r="F586" s="58" t="s">
        <v>1151</v>
      </c>
      <c r="G586" s="58" t="s">
        <v>1152</v>
      </c>
      <c r="H586" s="58" t="s">
        <v>1153</v>
      </c>
      <c r="I586" s="59">
        <v>42703</v>
      </c>
      <c r="J586" s="59">
        <v>43572</v>
      </c>
      <c r="K586" s="58">
        <v>1.0276339999999999</v>
      </c>
      <c r="L586" s="58">
        <v>4.6643999999999998E-2</v>
      </c>
    </row>
    <row r="587" spans="1:12" hidden="1" x14ac:dyDescent="0.25">
      <c r="A587" s="58" t="s">
        <v>1156</v>
      </c>
      <c r="B587" s="58" t="s">
        <v>1157</v>
      </c>
      <c r="C587" s="58">
        <f>COUNTIF(NGA_ADM2_POP_2020!C:C,'Cross river Land'!B587)</f>
        <v>1</v>
      </c>
      <c r="D587" s="58" t="s">
        <v>1156</v>
      </c>
      <c r="E587" s="58" t="s">
        <v>1006</v>
      </c>
      <c r="F587" s="58" t="s">
        <v>1151</v>
      </c>
      <c r="G587" s="58" t="s">
        <v>1152</v>
      </c>
      <c r="H587" s="58" t="s">
        <v>1153</v>
      </c>
      <c r="I587" s="59">
        <v>42703</v>
      </c>
      <c r="J587" s="59">
        <v>43572</v>
      </c>
      <c r="K587" s="58">
        <v>0.58377000000000001</v>
      </c>
      <c r="L587" s="58">
        <v>1.8186999999999998E-2</v>
      </c>
    </row>
    <row r="588" spans="1:12" hidden="1" x14ac:dyDescent="0.25">
      <c r="A588" s="58" t="s">
        <v>1158</v>
      </c>
      <c r="B588" s="58" t="s">
        <v>1159</v>
      </c>
      <c r="C588" s="58">
        <f>COUNTIF(NGA_ADM2_POP_2020!C:C,'Cross river Land'!B588)</f>
        <v>1</v>
      </c>
      <c r="D588" s="58" t="s">
        <v>1158</v>
      </c>
      <c r="E588" s="58" t="s">
        <v>1006</v>
      </c>
      <c r="F588" s="58" t="s">
        <v>1151</v>
      </c>
      <c r="G588" s="58" t="s">
        <v>1152</v>
      </c>
      <c r="H588" s="58" t="s">
        <v>1153</v>
      </c>
      <c r="I588" s="59">
        <v>42703</v>
      </c>
      <c r="J588" s="59">
        <v>43572</v>
      </c>
      <c r="K588" s="58">
        <v>0.87552399999999997</v>
      </c>
      <c r="L588" s="58">
        <v>4.0118000000000001E-2</v>
      </c>
    </row>
    <row r="589" spans="1:12" hidden="1" x14ac:dyDescent="0.25">
      <c r="A589" s="58" t="s">
        <v>1164</v>
      </c>
      <c r="B589" s="58" t="s">
        <v>1165</v>
      </c>
      <c r="C589" s="58">
        <f>COUNTIF(NGA_ADM2_POP_2020!C:C,'Cross river Land'!B589)</f>
        <v>1</v>
      </c>
      <c r="D589" s="58" t="s">
        <v>1164</v>
      </c>
      <c r="E589" s="58" t="s">
        <v>1006</v>
      </c>
      <c r="F589" s="58" t="s">
        <v>1166</v>
      </c>
      <c r="G589" s="58" t="s">
        <v>1167</v>
      </c>
      <c r="H589" s="58" t="s">
        <v>1153</v>
      </c>
      <c r="I589" s="59">
        <v>42703</v>
      </c>
      <c r="J589" s="59">
        <v>43572</v>
      </c>
      <c r="K589" s="58">
        <v>1.1541859999999999</v>
      </c>
      <c r="L589" s="58">
        <v>5.5335000000000002E-2</v>
      </c>
    </row>
    <row r="590" spans="1:12" hidden="1" x14ac:dyDescent="0.25">
      <c r="A590" s="58" t="s">
        <v>1168</v>
      </c>
      <c r="B590" s="58" t="s">
        <v>1169</v>
      </c>
      <c r="C590" s="58">
        <f>COUNTIF(NGA_ADM2_POP_2020!C:C,'Cross river Land'!B590)</f>
        <v>1</v>
      </c>
      <c r="D590" s="58" t="s">
        <v>1168</v>
      </c>
      <c r="E590" s="58" t="s">
        <v>1006</v>
      </c>
      <c r="F590" s="58" t="s">
        <v>1166</v>
      </c>
      <c r="G590" s="58" t="s">
        <v>1167</v>
      </c>
      <c r="H590" s="58" t="s">
        <v>1153</v>
      </c>
      <c r="I590" s="59">
        <v>42703</v>
      </c>
      <c r="J590" s="59">
        <v>43572</v>
      </c>
      <c r="K590" s="58">
        <v>0.80938399999999999</v>
      </c>
      <c r="L590" s="58">
        <v>2.5222000000000001E-2</v>
      </c>
    </row>
    <row r="591" spans="1:12" hidden="1" x14ac:dyDescent="0.25">
      <c r="A591" s="58" t="s">
        <v>1611</v>
      </c>
      <c r="B591" s="58" t="s">
        <v>1612</v>
      </c>
      <c r="C591" s="58">
        <f>COUNTIF(NGA_ADM2_POP_2020!C:C,'Cross river Land'!B591)</f>
        <v>1</v>
      </c>
      <c r="D591" s="58" t="s">
        <v>1611</v>
      </c>
      <c r="E591" s="58" t="s">
        <v>1006</v>
      </c>
      <c r="F591" s="58" t="s">
        <v>1613</v>
      </c>
      <c r="G591" s="58" t="s">
        <v>1614</v>
      </c>
      <c r="H591" s="58" t="s">
        <v>1153</v>
      </c>
      <c r="I591" s="59">
        <v>42703</v>
      </c>
      <c r="J591" s="59">
        <v>43572</v>
      </c>
      <c r="K591" s="58">
        <v>1.5300009999999999</v>
      </c>
      <c r="L591" s="58">
        <v>8.8011000000000006E-2</v>
      </c>
    </row>
    <row r="592" spans="1:12" hidden="1" x14ac:dyDescent="0.25">
      <c r="A592" s="58" t="s">
        <v>1806</v>
      </c>
      <c r="B592" s="58" t="s">
        <v>1807</v>
      </c>
      <c r="C592" s="58">
        <f>COUNTIF(NGA_ADM2_POP_2020!C:C,'Cross river Land'!B592)</f>
        <v>1</v>
      </c>
      <c r="D592" s="58" t="s">
        <v>1806</v>
      </c>
      <c r="E592" s="58" t="s">
        <v>1006</v>
      </c>
      <c r="F592" s="58" t="s">
        <v>1166</v>
      </c>
      <c r="G592" s="58" t="s">
        <v>1167</v>
      </c>
      <c r="H592" s="58" t="s">
        <v>1153</v>
      </c>
      <c r="I592" s="59">
        <v>42703</v>
      </c>
      <c r="J592" s="59">
        <v>43572</v>
      </c>
      <c r="K592" s="58">
        <v>1.868533</v>
      </c>
      <c r="L592" s="58">
        <v>0.15682499999999999</v>
      </c>
    </row>
    <row r="593" spans="1:12" hidden="1" x14ac:dyDescent="0.25">
      <c r="A593" s="58" t="s">
        <v>1836</v>
      </c>
      <c r="B593" s="58" t="s">
        <v>1837</v>
      </c>
      <c r="C593" s="58">
        <f>COUNTIF(NGA_ADM2_POP_2020!C:C,'Cross river Land'!B593)</f>
        <v>1</v>
      </c>
      <c r="D593" s="58" t="s">
        <v>1836</v>
      </c>
      <c r="E593" s="58" t="s">
        <v>1006</v>
      </c>
      <c r="F593" s="58" t="s">
        <v>1166</v>
      </c>
      <c r="G593" s="58" t="s">
        <v>1167</v>
      </c>
      <c r="H593" s="58" t="s">
        <v>1153</v>
      </c>
      <c r="I593" s="59">
        <v>42703</v>
      </c>
      <c r="J593" s="59">
        <v>43572</v>
      </c>
      <c r="K593" s="58">
        <v>0.72815200000000002</v>
      </c>
      <c r="L593" s="58">
        <v>2.5995999999999998E-2</v>
      </c>
    </row>
    <row r="594" spans="1:12" hidden="1" x14ac:dyDescent="0.25">
      <c r="A594" s="58" t="s">
        <v>1918</v>
      </c>
      <c r="B594" s="58" t="s">
        <v>1919</v>
      </c>
      <c r="C594" s="58">
        <f>COUNTIF(NGA_ADM2_POP_2020!C:C,'Cross river Land'!B594)</f>
        <v>1</v>
      </c>
      <c r="D594" s="58" t="s">
        <v>1918</v>
      </c>
      <c r="E594" s="58" t="s">
        <v>1006</v>
      </c>
      <c r="F594" s="58" t="s">
        <v>1613</v>
      </c>
      <c r="G594" s="58" t="s">
        <v>1614</v>
      </c>
      <c r="H594" s="58" t="s">
        <v>1153</v>
      </c>
      <c r="I594" s="59">
        <v>42703</v>
      </c>
      <c r="J594" s="59">
        <v>43572</v>
      </c>
      <c r="K594" s="58">
        <v>2.149216</v>
      </c>
      <c r="L594" s="58">
        <v>7.8757999999999995E-2</v>
      </c>
    </row>
    <row r="595" spans="1:12" hidden="1" x14ac:dyDescent="0.25">
      <c r="A595" s="58" t="s">
        <v>1920</v>
      </c>
      <c r="B595" s="58" t="s">
        <v>1921</v>
      </c>
      <c r="C595" s="58">
        <f>COUNTIF(NGA_ADM2_POP_2020!C:C,'Cross river Land'!B595)</f>
        <v>1</v>
      </c>
      <c r="D595" s="58" t="s">
        <v>1920</v>
      </c>
      <c r="E595" s="58" t="s">
        <v>1006</v>
      </c>
      <c r="F595" s="58" t="s">
        <v>1613</v>
      </c>
      <c r="G595" s="58" t="s">
        <v>1614</v>
      </c>
      <c r="H595" s="58" t="s">
        <v>1153</v>
      </c>
      <c r="I595" s="59">
        <v>42703</v>
      </c>
      <c r="J595" s="59">
        <v>43572</v>
      </c>
      <c r="K595" s="58">
        <v>1.2835920000000001</v>
      </c>
      <c r="L595" s="58">
        <v>4.8736000000000002E-2</v>
      </c>
    </row>
    <row r="596" spans="1:12" hidden="1" x14ac:dyDescent="0.25">
      <c r="A596" s="58" t="s">
        <v>1944</v>
      </c>
      <c r="B596" s="58" t="s">
        <v>1945</v>
      </c>
      <c r="C596" s="58">
        <f>COUNTIF(NGA_ADM2_POP_2020!C:C,'Cross river Land'!B596)</f>
        <v>1</v>
      </c>
      <c r="D596" s="58" t="s">
        <v>1944</v>
      </c>
      <c r="E596" s="58" t="s">
        <v>1006</v>
      </c>
      <c r="F596" s="58" t="s">
        <v>1613</v>
      </c>
      <c r="G596" s="58" t="s">
        <v>1614</v>
      </c>
      <c r="H596" s="58" t="s">
        <v>1153</v>
      </c>
      <c r="I596" s="59">
        <v>42703</v>
      </c>
      <c r="J596" s="59">
        <v>43572</v>
      </c>
      <c r="K596" s="58">
        <v>1.283047</v>
      </c>
      <c r="L596" s="58">
        <v>7.2873999999999994E-2</v>
      </c>
    </row>
    <row r="597" spans="1:12" hidden="1" x14ac:dyDescent="0.25">
      <c r="A597" s="58" t="s">
        <v>2357</v>
      </c>
      <c r="B597" s="58" t="s">
        <v>2358</v>
      </c>
      <c r="C597" s="58">
        <f>COUNTIF(NGA_ADM2_POP_2020!C:C,'Cross river Land'!B597)</f>
        <v>1</v>
      </c>
      <c r="D597" s="58" t="s">
        <v>2357</v>
      </c>
      <c r="E597" s="58" t="s">
        <v>1006</v>
      </c>
      <c r="F597" s="58" t="s">
        <v>1613</v>
      </c>
      <c r="G597" s="58" t="s">
        <v>1614</v>
      </c>
      <c r="H597" s="58" t="s">
        <v>1153</v>
      </c>
      <c r="I597" s="59">
        <v>42703</v>
      </c>
      <c r="J597" s="59">
        <v>43572</v>
      </c>
      <c r="K597" s="58">
        <v>2.4951370000000002</v>
      </c>
      <c r="L597" s="58">
        <v>0.15364700000000001</v>
      </c>
    </row>
    <row r="598" spans="1:12" hidden="1" x14ac:dyDescent="0.25">
      <c r="A598" s="58" t="s">
        <v>2417</v>
      </c>
      <c r="B598" s="58" t="s">
        <v>2418</v>
      </c>
      <c r="C598" s="58">
        <f>COUNTIF(NGA_ADM2_POP_2020!C:C,'Cross river Land'!B598)</f>
        <v>1</v>
      </c>
      <c r="D598" s="58" t="s">
        <v>2417</v>
      </c>
      <c r="E598" s="58" t="s">
        <v>1006</v>
      </c>
      <c r="F598" s="58" t="s">
        <v>1613</v>
      </c>
      <c r="G598" s="58" t="s">
        <v>1614</v>
      </c>
      <c r="H598" s="58" t="s">
        <v>1153</v>
      </c>
      <c r="I598" s="59">
        <v>42703</v>
      </c>
      <c r="J598" s="59">
        <v>43572</v>
      </c>
      <c r="K598" s="58">
        <v>1.299822</v>
      </c>
      <c r="L598" s="58">
        <v>6.9954000000000002E-2</v>
      </c>
    </row>
    <row r="599" spans="1:12" hidden="1" x14ac:dyDescent="0.25">
      <c r="A599" s="58" t="s">
        <v>2443</v>
      </c>
      <c r="B599" s="58" t="s">
        <v>2444</v>
      </c>
      <c r="C599" s="58">
        <f>COUNTIF(NGA_ADM2_POP_2020!C:C,'Cross river Land'!B599)</f>
        <v>1</v>
      </c>
      <c r="D599" s="58" t="s">
        <v>2443</v>
      </c>
      <c r="E599" s="58" t="s">
        <v>1006</v>
      </c>
      <c r="F599" s="58" t="s">
        <v>1166</v>
      </c>
      <c r="G599" s="58" t="s">
        <v>1167</v>
      </c>
      <c r="H599" s="58" t="s">
        <v>1153</v>
      </c>
      <c r="I599" s="59">
        <v>42703</v>
      </c>
      <c r="J599" s="59">
        <v>43572</v>
      </c>
      <c r="K599" s="58">
        <v>1.406148</v>
      </c>
      <c r="L599" s="58">
        <v>3.6711000000000001E-2</v>
      </c>
    </row>
    <row r="600" spans="1:12" hidden="1" x14ac:dyDescent="0.25">
      <c r="A600" s="58" t="s">
        <v>2445</v>
      </c>
      <c r="B600" s="58" t="s">
        <v>2446</v>
      </c>
      <c r="C600" s="58">
        <f>COUNTIF(NGA_ADM2_POP_2020!C:C,'Cross river Land'!B600)</f>
        <v>1</v>
      </c>
      <c r="D600" s="58" t="s">
        <v>2445</v>
      </c>
      <c r="E600" s="58" t="s">
        <v>1006</v>
      </c>
      <c r="F600" s="58" t="s">
        <v>1166</v>
      </c>
      <c r="G600" s="58" t="s">
        <v>1167</v>
      </c>
      <c r="H600" s="58" t="s">
        <v>1153</v>
      </c>
      <c r="I600" s="59">
        <v>42703</v>
      </c>
      <c r="J600" s="59">
        <v>43572</v>
      </c>
      <c r="K600" s="58">
        <v>1.3387279999999999</v>
      </c>
      <c r="L600" s="58">
        <v>7.8507999999999994E-2</v>
      </c>
    </row>
    <row r="601" spans="1:12" hidden="1" x14ac:dyDescent="0.25">
      <c r="A601" s="58" t="s">
        <v>2485</v>
      </c>
      <c r="B601" s="58" t="s">
        <v>2486</v>
      </c>
      <c r="C601" s="58">
        <f>COUNTIF(NGA_ADM2_POP_2020!C:C,'Cross river Land'!B601)</f>
        <v>1</v>
      </c>
      <c r="D601" s="58" t="s">
        <v>2485</v>
      </c>
      <c r="E601" s="58" t="s">
        <v>1006</v>
      </c>
      <c r="F601" s="58" t="s">
        <v>1151</v>
      </c>
      <c r="G601" s="58" t="s">
        <v>1152</v>
      </c>
      <c r="H601" s="58" t="s">
        <v>1153</v>
      </c>
      <c r="I601" s="59">
        <v>42703</v>
      </c>
      <c r="J601" s="59">
        <v>43572</v>
      </c>
      <c r="K601" s="58">
        <v>2.1152869999999999</v>
      </c>
      <c r="L601" s="58">
        <v>0.11665399999999999</v>
      </c>
    </row>
    <row r="602" spans="1:12" hidden="1" x14ac:dyDescent="0.25">
      <c r="A602" s="58" t="s">
        <v>2513</v>
      </c>
      <c r="B602" s="58" t="s">
        <v>2514</v>
      </c>
      <c r="C602" s="58">
        <f>COUNTIF(NGA_ADM2_POP_2020!C:C,'Cross river Land'!B602)</f>
        <v>1</v>
      </c>
      <c r="D602" s="58" t="s">
        <v>2513</v>
      </c>
      <c r="E602" s="58" t="s">
        <v>1006</v>
      </c>
      <c r="F602" s="58" t="s">
        <v>1151</v>
      </c>
      <c r="G602" s="58" t="s">
        <v>1152</v>
      </c>
      <c r="H602" s="58" t="s">
        <v>1153</v>
      </c>
      <c r="I602" s="59">
        <v>42703</v>
      </c>
      <c r="J602" s="59">
        <v>43572</v>
      </c>
      <c r="K602" s="58">
        <v>1.497398</v>
      </c>
      <c r="L602" s="58">
        <v>9.3185000000000004E-2</v>
      </c>
    </row>
    <row r="603" spans="1:12" hidden="1" x14ac:dyDescent="0.25">
      <c r="A603" s="58" t="s">
        <v>1113</v>
      </c>
      <c r="B603" s="58" t="s">
        <v>1114</v>
      </c>
      <c r="C603" s="58">
        <f>COUNTIF(NGA_ADM2_POP_2020!C:C,'Cross river Land'!B603)</f>
        <v>1</v>
      </c>
      <c r="D603" s="58" t="s">
        <v>1113</v>
      </c>
      <c r="E603" s="58" t="s">
        <v>1006</v>
      </c>
      <c r="F603" s="58" t="s">
        <v>1115</v>
      </c>
      <c r="G603" s="58" t="s">
        <v>1116</v>
      </c>
      <c r="H603" s="58" t="s">
        <v>1117</v>
      </c>
      <c r="I603" s="59">
        <v>42703</v>
      </c>
      <c r="J603" s="59">
        <v>43572</v>
      </c>
      <c r="K603" s="58">
        <v>1.79514</v>
      </c>
      <c r="L603" s="58">
        <v>6.2435999999999998E-2</v>
      </c>
    </row>
    <row r="604" spans="1:12" hidden="1" x14ac:dyDescent="0.25">
      <c r="A604" s="58" t="s">
        <v>1118</v>
      </c>
      <c r="B604" s="58" t="s">
        <v>1119</v>
      </c>
      <c r="C604" s="58">
        <f>COUNTIF(NGA_ADM2_POP_2020!C:C,'Cross river Land'!B604)</f>
        <v>1</v>
      </c>
      <c r="D604" s="58" t="s">
        <v>1118</v>
      </c>
      <c r="E604" s="58" t="s">
        <v>1006</v>
      </c>
      <c r="F604" s="58" t="s">
        <v>1115</v>
      </c>
      <c r="G604" s="58" t="s">
        <v>1116</v>
      </c>
      <c r="H604" s="58" t="s">
        <v>1117</v>
      </c>
      <c r="I604" s="59">
        <v>42703</v>
      </c>
      <c r="J604" s="59">
        <v>43572</v>
      </c>
      <c r="K604" s="58">
        <v>0.71014999999999995</v>
      </c>
      <c r="L604" s="58">
        <v>2.4818E-2</v>
      </c>
    </row>
    <row r="605" spans="1:12" hidden="1" x14ac:dyDescent="0.25">
      <c r="A605" s="58" t="s">
        <v>1258</v>
      </c>
      <c r="B605" s="58" t="s">
        <v>1259</v>
      </c>
      <c r="C605" s="58">
        <f>COUNTIF(NGA_ADM2_POP_2020!C:C,'Cross river Land'!B605)</f>
        <v>1</v>
      </c>
      <c r="D605" s="58" t="s">
        <v>1258</v>
      </c>
      <c r="E605" s="58" t="s">
        <v>1006</v>
      </c>
      <c r="F605" s="58" t="s">
        <v>1260</v>
      </c>
      <c r="G605" s="58" t="s">
        <v>1261</v>
      </c>
      <c r="H605" s="58" t="s">
        <v>1117</v>
      </c>
      <c r="I605" s="59">
        <v>42703</v>
      </c>
      <c r="J605" s="59">
        <v>43572</v>
      </c>
      <c r="K605" s="58">
        <v>0.919956</v>
      </c>
      <c r="L605" s="58">
        <v>3.8003000000000002E-2</v>
      </c>
    </row>
    <row r="606" spans="1:12" hidden="1" x14ac:dyDescent="0.25">
      <c r="A606" s="58" t="s">
        <v>1262</v>
      </c>
      <c r="B606" s="58" t="s">
        <v>1263</v>
      </c>
      <c r="C606" s="58">
        <f>COUNTIF(NGA_ADM2_POP_2020!C:C,'Cross river Land'!B606)</f>
        <v>1</v>
      </c>
      <c r="D606" s="58" t="s">
        <v>1262</v>
      </c>
      <c r="E606" s="58" t="s">
        <v>1006</v>
      </c>
      <c r="F606" s="58" t="s">
        <v>1260</v>
      </c>
      <c r="G606" s="58" t="s">
        <v>1261</v>
      </c>
      <c r="H606" s="58" t="s">
        <v>1117</v>
      </c>
      <c r="I606" s="59">
        <v>42703</v>
      </c>
      <c r="J606" s="59">
        <v>43572</v>
      </c>
      <c r="K606" s="58">
        <v>0.85027799999999998</v>
      </c>
      <c r="L606" s="58">
        <v>3.0446000000000001E-2</v>
      </c>
    </row>
    <row r="607" spans="1:12" hidden="1" x14ac:dyDescent="0.25">
      <c r="A607" s="58" t="s">
        <v>1406</v>
      </c>
      <c r="B607" s="58" t="s">
        <v>1407</v>
      </c>
      <c r="C607" s="58">
        <f>COUNTIF(NGA_ADM2_POP_2020!C:C,'Cross river Land'!B607)</f>
        <v>1</v>
      </c>
      <c r="D607" s="58" t="s">
        <v>1406</v>
      </c>
      <c r="E607" s="58" t="s">
        <v>1006</v>
      </c>
      <c r="F607" s="58" t="s">
        <v>1408</v>
      </c>
      <c r="G607" s="58" t="s">
        <v>1409</v>
      </c>
      <c r="H607" s="58" t="s">
        <v>1117</v>
      </c>
      <c r="I607" s="59">
        <v>42703</v>
      </c>
      <c r="J607" s="59">
        <v>43572</v>
      </c>
      <c r="K607" s="58">
        <v>0.52127699999999999</v>
      </c>
      <c r="L607" s="58">
        <v>1.2213E-2</v>
      </c>
    </row>
    <row r="608" spans="1:12" hidden="1" x14ac:dyDescent="0.25">
      <c r="A608" s="58" t="s">
        <v>1418</v>
      </c>
      <c r="B608" s="58" t="s">
        <v>1419</v>
      </c>
      <c r="C608" s="58">
        <f>COUNTIF(NGA_ADM2_POP_2020!C:C,'Cross river Land'!B608)</f>
        <v>1</v>
      </c>
      <c r="D608" s="58" t="s">
        <v>1418</v>
      </c>
      <c r="E608" s="58" t="s">
        <v>1006</v>
      </c>
      <c r="F608" s="58" t="s">
        <v>1408</v>
      </c>
      <c r="G608" s="58" t="s">
        <v>1409</v>
      </c>
      <c r="H608" s="58" t="s">
        <v>1117</v>
      </c>
      <c r="I608" s="59">
        <v>42703</v>
      </c>
      <c r="J608" s="59">
        <v>43572</v>
      </c>
      <c r="K608" s="58">
        <v>0.60889300000000002</v>
      </c>
      <c r="L608" s="58">
        <v>1.1828E-2</v>
      </c>
    </row>
    <row r="609" spans="1:12" hidden="1" x14ac:dyDescent="0.25">
      <c r="A609" s="58" t="s">
        <v>1539</v>
      </c>
      <c r="B609" s="58" t="s">
        <v>1540</v>
      </c>
      <c r="C609" s="58">
        <f>COUNTIF(NGA_ADM2_POP_2020!C:C,'Cross river Land'!B609)</f>
        <v>1</v>
      </c>
      <c r="D609" s="58" t="s">
        <v>1539</v>
      </c>
      <c r="E609" s="58" t="s">
        <v>1006</v>
      </c>
      <c r="F609" s="58" t="s">
        <v>1115</v>
      </c>
      <c r="G609" s="58" t="s">
        <v>1116</v>
      </c>
      <c r="H609" s="58" t="s">
        <v>1117</v>
      </c>
      <c r="I609" s="59">
        <v>42703</v>
      </c>
      <c r="J609" s="59">
        <v>43572</v>
      </c>
      <c r="K609" s="58">
        <v>0.47144000000000003</v>
      </c>
      <c r="L609" s="58">
        <v>8.3440000000000007E-3</v>
      </c>
    </row>
    <row r="610" spans="1:12" hidden="1" x14ac:dyDescent="0.25">
      <c r="A610" s="58" t="s">
        <v>1541</v>
      </c>
      <c r="B610" s="58" t="s">
        <v>1542</v>
      </c>
      <c r="C610" s="58">
        <f>COUNTIF(NGA_ADM2_POP_2020!C:C,'Cross river Land'!B610)</f>
        <v>1</v>
      </c>
      <c r="D610" s="58" t="s">
        <v>1541</v>
      </c>
      <c r="E610" s="58" t="s">
        <v>1006</v>
      </c>
      <c r="F610" s="58" t="s">
        <v>1115</v>
      </c>
      <c r="G610" s="58" t="s">
        <v>1116</v>
      </c>
      <c r="H610" s="58" t="s">
        <v>1117</v>
      </c>
      <c r="I610" s="59">
        <v>42703</v>
      </c>
      <c r="J610" s="59">
        <v>43572</v>
      </c>
      <c r="K610" s="58">
        <v>0.56602300000000005</v>
      </c>
      <c r="L610" s="58">
        <v>1.7624000000000001E-2</v>
      </c>
    </row>
    <row r="611" spans="1:12" hidden="1" x14ac:dyDescent="0.25">
      <c r="A611" s="58" t="s">
        <v>1553</v>
      </c>
      <c r="B611" s="58" t="s">
        <v>1554</v>
      </c>
      <c r="C611" s="58">
        <f>COUNTIF(NGA_ADM2_POP_2020!C:C,'Cross river Land'!B611)</f>
        <v>1</v>
      </c>
      <c r="D611" s="58" t="s">
        <v>1553</v>
      </c>
      <c r="E611" s="58" t="s">
        <v>1006</v>
      </c>
      <c r="F611" s="58" t="s">
        <v>1115</v>
      </c>
      <c r="G611" s="58" t="s">
        <v>1116</v>
      </c>
      <c r="H611" s="58" t="s">
        <v>1117</v>
      </c>
      <c r="I611" s="59">
        <v>42703</v>
      </c>
      <c r="J611" s="59">
        <v>43572</v>
      </c>
      <c r="K611" s="58">
        <v>0.82731200000000005</v>
      </c>
      <c r="L611" s="58">
        <v>2.2026E-2</v>
      </c>
    </row>
    <row r="612" spans="1:12" hidden="1" x14ac:dyDescent="0.25">
      <c r="A612" s="58" t="s">
        <v>1563</v>
      </c>
      <c r="B612" s="58" t="s">
        <v>1564</v>
      </c>
      <c r="C612" s="58">
        <f>COUNTIF(NGA_ADM2_POP_2020!C:C,'Cross river Land'!B612)</f>
        <v>1</v>
      </c>
      <c r="D612" s="58" t="s">
        <v>1563</v>
      </c>
      <c r="E612" s="58" t="s">
        <v>1006</v>
      </c>
      <c r="F612" s="58" t="s">
        <v>1115</v>
      </c>
      <c r="G612" s="58" t="s">
        <v>1116</v>
      </c>
      <c r="H612" s="58" t="s">
        <v>1117</v>
      </c>
      <c r="I612" s="59">
        <v>42703</v>
      </c>
      <c r="J612" s="59">
        <v>43572</v>
      </c>
      <c r="K612" s="58">
        <v>1.130485</v>
      </c>
      <c r="L612" s="58">
        <v>2.9791000000000002E-2</v>
      </c>
    </row>
    <row r="613" spans="1:12" hidden="1" x14ac:dyDescent="0.25">
      <c r="A613" s="58" t="s">
        <v>1826</v>
      </c>
      <c r="B613" s="58" t="s">
        <v>1827</v>
      </c>
      <c r="C613" s="58">
        <f>COUNTIF(NGA_ADM2_POP_2020!C:C,'Cross river Land'!B613)</f>
        <v>1</v>
      </c>
      <c r="D613" s="58" t="s">
        <v>1826</v>
      </c>
      <c r="E613" s="58" t="s">
        <v>1006</v>
      </c>
      <c r="F613" s="58" t="s">
        <v>1260</v>
      </c>
      <c r="G613" s="58" t="s">
        <v>1261</v>
      </c>
      <c r="H613" s="58" t="s">
        <v>1117</v>
      </c>
      <c r="I613" s="59">
        <v>42703</v>
      </c>
      <c r="J613" s="59">
        <v>43572</v>
      </c>
      <c r="K613" s="58">
        <v>0.39880300000000002</v>
      </c>
      <c r="L613" s="58">
        <v>9.0709999999999992E-3</v>
      </c>
    </row>
    <row r="614" spans="1:12" hidden="1" x14ac:dyDescent="0.25">
      <c r="A614" s="58" t="s">
        <v>1828</v>
      </c>
      <c r="B614" s="58" t="s">
        <v>1829</v>
      </c>
      <c r="C614" s="58">
        <f>COUNTIF(NGA_ADM2_POP_2020!C:C,'Cross river Land'!B614)</f>
        <v>1</v>
      </c>
      <c r="D614" s="58" t="s">
        <v>1828</v>
      </c>
      <c r="E614" s="58" t="s">
        <v>1006</v>
      </c>
      <c r="F614" s="58" t="s">
        <v>1260</v>
      </c>
      <c r="G614" s="58" t="s">
        <v>1261</v>
      </c>
      <c r="H614" s="58" t="s">
        <v>1117</v>
      </c>
      <c r="I614" s="59">
        <v>42703</v>
      </c>
      <c r="J614" s="59">
        <v>43572</v>
      </c>
      <c r="K614" s="58">
        <v>0.75209499999999996</v>
      </c>
      <c r="L614" s="58">
        <v>1.5706999999999999E-2</v>
      </c>
    </row>
    <row r="615" spans="1:12" hidden="1" x14ac:dyDescent="0.25">
      <c r="A615" s="58" t="s">
        <v>1830</v>
      </c>
      <c r="B615" s="58" t="s">
        <v>1831</v>
      </c>
      <c r="C615" s="58">
        <f>COUNTIF(NGA_ADM2_POP_2020!C:C,'Cross river Land'!B615)</f>
        <v>1</v>
      </c>
      <c r="D615" s="58" t="s">
        <v>1830</v>
      </c>
      <c r="E615" s="58" t="s">
        <v>1006</v>
      </c>
      <c r="F615" s="58" t="s">
        <v>1260</v>
      </c>
      <c r="G615" s="58" t="s">
        <v>1261</v>
      </c>
      <c r="H615" s="58" t="s">
        <v>1117</v>
      </c>
      <c r="I615" s="59">
        <v>42703</v>
      </c>
      <c r="J615" s="59">
        <v>43572</v>
      </c>
      <c r="K615" s="58">
        <v>1.8470169999999999</v>
      </c>
      <c r="L615" s="58">
        <v>7.3727000000000001E-2</v>
      </c>
    </row>
    <row r="616" spans="1:12" hidden="1" x14ac:dyDescent="0.25">
      <c r="A616" s="58" t="s">
        <v>1832</v>
      </c>
      <c r="B616" s="58" t="s">
        <v>1833</v>
      </c>
      <c r="C616" s="58">
        <f>COUNTIF(NGA_ADM2_POP_2020!C:C,'Cross river Land'!B616)</f>
        <v>1</v>
      </c>
      <c r="D616" s="58" t="s">
        <v>1832</v>
      </c>
      <c r="E616" s="58" t="s">
        <v>1006</v>
      </c>
      <c r="F616" s="58" t="s">
        <v>1260</v>
      </c>
      <c r="G616" s="58" t="s">
        <v>1261</v>
      </c>
      <c r="H616" s="58" t="s">
        <v>1117</v>
      </c>
      <c r="I616" s="59">
        <v>42703</v>
      </c>
      <c r="J616" s="59">
        <v>43572</v>
      </c>
      <c r="K616" s="58">
        <v>1.4060490000000001</v>
      </c>
      <c r="L616" s="58">
        <v>6.0430999999999999E-2</v>
      </c>
    </row>
    <row r="617" spans="1:12" hidden="1" x14ac:dyDescent="0.25">
      <c r="A617" s="58" t="s">
        <v>1834</v>
      </c>
      <c r="B617" s="58" t="s">
        <v>1835</v>
      </c>
      <c r="C617" s="58">
        <f>COUNTIF(NGA_ADM2_POP_2020!C:C,'Cross river Land'!B617)</f>
        <v>1</v>
      </c>
      <c r="D617" s="58" t="s">
        <v>1834</v>
      </c>
      <c r="E617" s="58" t="s">
        <v>1006</v>
      </c>
      <c r="F617" s="58" t="s">
        <v>1408</v>
      </c>
      <c r="G617" s="58" t="s">
        <v>1409</v>
      </c>
      <c r="H617" s="58" t="s">
        <v>1117</v>
      </c>
      <c r="I617" s="59">
        <v>42703</v>
      </c>
      <c r="J617" s="59">
        <v>43572</v>
      </c>
      <c r="K617" s="58">
        <v>0.65635299999999996</v>
      </c>
      <c r="L617" s="58">
        <v>1.1342E-2</v>
      </c>
    </row>
    <row r="618" spans="1:12" hidden="1" x14ac:dyDescent="0.25">
      <c r="A618" s="58" t="s">
        <v>1838</v>
      </c>
      <c r="B618" s="58" t="s">
        <v>1840</v>
      </c>
      <c r="C618" s="58">
        <f>COUNTIF(NGA_ADM2_POP_2020!C:C,'Cross river Land'!B618)</f>
        <v>1</v>
      </c>
      <c r="D618" s="58" t="s">
        <v>1838</v>
      </c>
      <c r="E618" s="58" t="s">
        <v>1006</v>
      </c>
      <c r="F618" s="58" t="s">
        <v>1408</v>
      </c>
      <c r="G618" s="58" t="s">
        <v>1409</v>
      </c>
      <c r="H618" s="58" t="s">
        <v>1117</v>
      </c>
      <c r="I618" s="59">
        <v>42703</v>
      </c>
      <c r="J618" s="59">
        <v>43572</v>
      </c>
      <c r="K618" s="58">
        <v>0.47980899999999999</v>
      </c>
      <c r="L618" s="58">
        <v>9.7560000000000008E-3</v>
      </c>
    </row>
    <row r="619" spans="1:12" hidden="1" x14ac:dyDescent="0.25">
      <c r="A619" s="58" t="s">
        <v>1916</v>
      </c>
      <c r="B619" s="58" t="s">
        <v>1917</v>
      </c>
      <c r="C619" s="58">
        <f>COUNTIF(NGA_ADM2_POP_2020!C:C,'Cross river Land'!B619)</f>
        <v>1</v>
      </c>
      <c r="D619" s="58" t="s">
        <v>1916</v>
      </c>
      <c r="E619" s="58" t="s">
        <v>1006</v>
      </c>
      <c r="F619" s="58" t="s">
        <v>1408</v>
      </c>
      <c r="G619" s="58" t="s">
        <v>1409</v>
      </c>
      <c r="H619" s="58" t="s">
        <v>1117</v>
      </c>
      <c r="I619" s="59">
        <v>42703</v>
      </c>
      <c r="J619" s="59">
        <v>43572</v>
      </c>
      <c r="K619" s="58">
        <v>0.79963499999999998</v>
      </c>
      <c r="L619" s="58">
        <v>2.2901999999999999E-2</v>
      </c>
    </row>
    <row r="620" spans="1:12" hidden="1" x14ac:dyDescent="0.25">
      <c r="A620" s="58" t="s">
        <v>1924</v>
      </c>
      <c r="B620" s="58" t="s">
        <v>1925</v>
      </c>
      <c r="C620" s="58">
        <f>COUNTIF(NGA_ADM2_POP_2020!C:C,'Cross river Land'!B620)</f>
        <v>1</v>
      </c>
      <c r="D620" s="58" t="s">
        <v>1924</v>
      </c>
      <c r="E620" s="58" t="s">
        <v>1006</v>
      </c>
      <c r="F620" s="58" t="s">
        <v>1260</v>
      </c>
      <c r="G620" s="58" t="s">
        <v>1261</v>
      </c>
      <c r="H620" s="58" t="s">
        <v>1117</v>
      </c>
      <c r="I620" s="59">
        <v>42703</v>
      </c>
      <c r="J620" s="59">
        <v>43572</v>
      </c>
      <c r="K620" s="58">
        <v>0.31809399999999999</v>
      </c>
      <c r="L620" s="58">
        <v>5.7000000000000002E-3</v>
      </c>
    </row>
    <row r="621" spans="1:12" hidden="1" x14ac:dyDescent="0.25">
      <c r="A621" s="58" t="s">
        <v>1926</v>
      </c>
      <c r="B621" s="58" t="s">
        <v>1927</v>
      </c>
      <c r="C621" s="58">
        <f>COUNTIF(NGA_ADM2_POP_2020!C:C,'Cross river Land'!B621)</f>
        <v>1</v>
      </c>
      <c r="D621" s="58" t="s">
        <v>1926</v>
      </c>
      <c r="E621" s="58" t="s">
        <v>1006</v>
      </c>
      <c r="F621" s="58" t="s">
        <v>1260</v>
      </c>
      <c r="G621" s="58" t="s">
        <v>1261</v>
      </c>
      <c r="H621" s="58" t="s">
        <v>1117</v>
      </c>
      <c r="I621" s="59">
        <v>42703</v>
      </c>
      <c r="J621" s="59">
        <v>43572</v>
      </c>
      <c r="K621" s="58">
        <v>0.291576</v>
      </c>
      <c r="L621" s="58">
        <v>3.4880000000000002E-3</v>
      </c>
    </row>
    <row r="622" spans="1:12" hidden="1" x14ac:dyDescent="0.25">
      <c r="A622" s="58" t="s">
        <v>1948</v>
      </c>
      <c r="B622" s="58" t="s">
        <v>1950</v>
      </c>
      <c r="C622" s="58">
        <f>COUNTIF(NGA_ADM2_POP_2020!C:C,'Cross river Land'!B622)</f>
        <v>1</v>
      </c>
      <c r="D622" s="58" t="s">
        <v>1948</v>
      </c>
      <c r="E622" s="58" t="s">
        <v>1006</v>
      </c>
      <c r="F622" s="58" t="s">
        <v>1408</v>
      </c>
      <c r="G622" s="58" t="s">
        <v>1409</v>
      </c>
      <c r="H622" s="58" t="s">
        <v>1117</v>
      </c>
      <c r="I622" s="59">
        <v>42703</v>
      </c>
      <c r="J622" s="59">
        <v>43572</v>
      </c>
      <c r="K622" s="58">
        <v>0.264457</v>
      </c>
      <c r="L622" s="58">
        <v>2.4859999999999999E-3</v>
      </c>
    </row>
    <row r="623" spans="1:12" hidden="1" x14ac:dyDescent="0.25">
      <c r="A623" s="58" t="s">
        <v>1953</v>
      </c>
      <c r="B623" s="58" t="s">
        <v>1954</v>
      </c>
      <c r="C623" s="58">
        <f>COUNTIF(NGA_ADM2_POP_2020!C:C,'Cross river Land'!B623)</f>
        <v>1</v>
      </c>
      <c r="D623" s="58" t="s">
        <v>1953</v>
      </c>
      <c r="E623" s="58" t="s">
        <v>1006</v>
      </c>
      <c r="F623" s="58" t="s">
        <v>1115</v>
      </c>
      <c r="G623" s="58" t="s">
        <v>1116</v>
      </c>
      <c r="H623" s="58" t="s">
        <v>1117</v>
      </c>
      <c r="I623" s="59">
        <v>42703</v>
      </c>
      <c r="J623" s="59">
        <v>43572</v>
      </c>
      <c r="K623" s="58">
        <v>0.61741699999999999</v>
      </c>
      <c r="L623" s="58">
        <v>2.1475000000000001E-2</v>
      </c>
    </row>
    <row r="624" spans="1:12" hidden="1" x14ac:dyDescent="0.25">
      <c r="A624" s="58" t="s">
        <v>1975</v>
      </c>
      <c r="B624" s="58" t="s">
        <v>1976</v>
      </c>
      <c r="C624" s="58">
        <f>COUNTIF(NGA_ADM2_POP_2020!C:C,'Cross river Land'!B624)</f>
        <v>1</v>
      </c>
      <c r="D624" s="58" t="s">
        <v>1975</v>
      </c>
      <c r="E624" s="58" t="s">
        <v>1006</v>
      </c>
      <c r="F624" s="58" t="s">
        <v>1115</v>
      </c>
      <c r="G624" s="58" t="s">
        <v>1116</v>
      </c>
      <c r="H624" s="58" t="s">
        <v>1117</v>
      </c>
      <c r="I624" s="59">
        <v>42703</v>
      </c>
      <c r="J624" s="59">
        <v>43572</v>
      </c>
      <c r="K624" s="58">
        <v>0.88058199999999998</v>
      </c>
      <c r="L624" s="58">
        <v>3.5756000000000003E-2</v>
      </c>
    </row>
    <row r="625" spans="1:12" hidden="1" x14ac:dyDescent="0.25">
      <c r="A625" s="58" t="s">
        <v>1993</v>
      </c>
      <c r="B625" s="58" t="s">
        <v>1994</v>
      </c>
      <c r="C625" s="58">
        <f>COUNTIF(NGA_ADM2_POP_2020!C:C,'Cross river Land'!B625)</f>
        <v>1</v>
      </c>
      <c r="D625" s="58" t="s">
        <v>1993</v>
      </c>
      <c r="E625" s="58" t="s">
        <v>1006</v>
      </c>
      <c r="F625" s="58" t="s">
        <v>1115</v>
      </c>
      <c r="G625" s="58" t="s">
        <v>1116</v>
      </c>
      <c r="H625" s="58" t="s">
        <v>1117</v>
      </c>
      <c r="I625" s="59">
        <v>42703</v>
      </c>
      <c r="J625" s="59">
        <v>43572</v>
      </c>
      <c r="K625" s="58">
        <v>0.81366700000000003</v>
      </c>
      <c r="L625" s="58">
        <v>2.2348E-2</v>
      </c>
    </row>
    <row r="626" spans="1:12" hidden="1" x14ac:dyDescent="0.25">
      <c r="A626" s="58" t="s">
        <v>2345</v>
      </c>
      <c r="B626" s="58" t="s">
        <v>2346</v>
      </c>
      <c r="C626" s="58">
        <f>COUNTIF(NGA_ADM2_POP_2020!C:C,'Cross river Land'!B626)</f>
        <v>1</v>
      </c>
      <c r="D626" s="58" t="s">
        <v>2345</v>
      </c>
      <c r="E626" s="58" t="s">
        <v>1006</v>
      </c>
      <c r="F626" s="58" t="s">
        <v>1260</v>
      </c>
      <c r="G626" s="58" t="s">
        <v>1261</v>
      </c>
      <c r="H626" s="58" t="s">
        <v>1117</v>
      </c>
      <c r="I626" s="59">
        <v>42703</v>
      </c>
      <c r="J626" s="59">
        <v>43572</v>
      </c>
      <c r="K626" s="58">
        <v>0.89686100000000002</v>
      </c>
      <c r="L626" s="58">
        <v>4.1651000000000001E-2</v>
      </c>
    </row>
    <row r="627" spans="1:12" hidden="1" x14ac:dyDescent="0.25">
      <c r="A627" s="58" t="s">
        <v>2359</v>
      </c>
      <c r="B627" s="58" t="s">
        <v>2360</v>
      </c>
      <c r="C627" s="58">
        <f>COUNTIF(NGA_ADM2_POP_2020!C:C,'Cross river Land'!B627)</f>
        <v>1</v>
      </c>
      <c r="D627" s="58" t="s">
        <v>2359</v>
      </c>
      <c r="E627" s="58" t="s">
        <v>1006</v>
      </c>
      <c r="F627" s="58" t="s">
        <v>1408</v>
      </c>
      <c r="G627" s="58" t="s">
        <v>1409</v>
      </c>
      <c r="H627" s="58" t="s">
        <v>1117</v>
      </c>
      <c r="I627" s="59">
        <v>42703</v>
      </c>
      <c r="J627" s="59">
        <v>43572</v>
      </c>
      <c r="K627" s="58">
        <v>0.74656999999999996</v>
      </c>
      <c r="L627" s="58">
        <v>2.3861E-2</v>
      </c>
    </row>
    <row r="628" spans="1:12" hidden="1" x14ac:dyDescent="0.25">
      <c r="A628" s="58" t="s">
        <v>2427</v>
      </c>
      <c r="B628" s="58" t="s">
        <v>2428</v>
      </c>
      <c r="C628" s="58">
        <f>COUNTIF(NGA_ADM2_POP_2020!C:C,'Cross river Land'!B628)</f>
        <v>1</v>
      </c>
      <c r="D628" s="58" t="s">
        <v>2427</v>
      </c>
      <c r="E628" s="58" t="s">
        <v>1006</v>
      </c>
      <c r="F628" s="58" t="s">
        <v>1115</v>
      </c>
      <c r="G628" s="58" t="s">
        <v>1116</v>
      </c>
      <c r="H628" s="58" t="s">
        <v>1117</v>
      </c>
      <c r="I628" s="59">
        <v>42703</v>
      </c>
      <c r="J628" s="59">
        <v>43572</v>
      </c>
      <c r="K628" s="58">
        <v>0.70234799999999997</v>
      </c>
      <c r="L628" s="58">
        <v>2.6731000000000001E-2</v>
      </c>
    </row>
    <row r="629" spans="1:12" hidden="1" x14ac:dyDescent="0.25">
      <c r="A629" s="58" t="s">
        <v>2431</v>
      </c>
      <c r="B629" s="58" t="s">
        <v>2432</v>
      </c>
      <c r="C629" s="58">
        <f>COUNTIF(NGA_ADM2_POP_2020!C:C,'Cross river Land'!B629)</f>
        <v>1</v>
      </c>
      <c r="D629" s="58" t="s">
        <v>2431</v>
      </c>
      <c r="E629" s="58" t="s">
        <v>1006</v>
      </c>
      <c r="F629" s="58" t="s">
        <v>1408</v>
      </c>
      <c r="G629" s="58" t="s">
        <v>1409</v>
      </c>
      <c r="H629" s="58" t="s">
        <v>1117</v>
      </c>
      <c r="I629" s="59">
        <v>42703</v>
      </c>
      <c r="J629" s="59">
        <v>43572</v>
      </c>
      <c r="K629" s="58">
        <v>0.54840199999999995</v>
      </c>
      <c r="L629" s="58">
        <v>8.8950000000000001E-3</v>
      </c>
    </row>
    <row r="630" spans="1:12" hidden="1" x14ac:dyDescent="0.25">
      <c r="A630" s="58" t="s">
        <v>2465</v>
      </c>
      <c r="B630" s="58" t="s">
        <v>2466</v>
      </c>
      <c r="C630" s="58">
        <f>COUNTIF(NGA_ADM2_POP_2020!C:C,'Cross river Land'!B630)</f>
        <v>1</v>
      </c>
      <c r="D630" s="58" t="s">
        <v>2465</v>
      </c>
      <c r="E630" s="58" t="s">
        <v>1006</v>
      </c>
      <c r="F630" s="58" t="s">
        <v>1260</v>
      </c>
      <c r="G630" s="58" t="s">
        <v>1261</v>
      </c>
      <c r="H630" s="58" t="s">
        <v>1117</v>
      </c>
      <c r="I630" s="59">
        <v>42703</v>
      </c>
      <c r="J630" s="59">
        <v>43572</v>
      </c>
      <c r="K630" s="58">
        <v>1.0945419999999999</v>
      </c>
      <c r="L630" s="58">
        <v>3.7733999999999997E-2</v>
      </c>
    </row>
    <row r="631" spans="1:12" hidden="1" x14ac:dyDescent="0.25">
      <c r="A631" s="58" t="s">
        <v>2469</v>
      </c>
      <c r="B631" s="58" t="s">
        <v>2470</v>
      </c>
      <c r="C631" s="58">
        <f>COUNTIF(NGA_ADM2_POP_2020!C:C,'Cross river Land'!B631)</f>
        <v>1</v>
      </c>
      <c r="D631" s="58" t="s">
        <v>2469</v>
      </c>
      <c r="E631" s="58" t="s">
        <v>1006</v>
      </c>
      <c r="F631" s="58" t="s">
        <v>1408</v>
      </c>
      <c r="G631" s="58" t="s">
        <v>1409</v>
      </c>
      <c r="H631" s="58" t="s">
        <v>1117</v>
      </c>
      <c r="I631" s="59">
        <v>42703</v>
      </c>
      <c r="J631" s="59">
        <v>43572</v>
      </c>
      <c r="K631" s="58">
        <v>0.42825000000000002</v>
      </c>
      <c r="L631" s="58">
        <v>8.9569999999999997E-3</v>
      </c>
    </row>
    <row r="632" spans="1:12" hidden="1" x14ac:dyDescent="0.25">
      <c r="A632" s="58" t="s">
        <v>2495</v>
      </c>
      <c r="B632" s="58" t="s">
        <v>2496</v>
      </c>
      <c r="C632" s="58">
        <f>COUNTIF(NGA_ADM2_POP_2020!C:C,'Cross river Land'!B632)</f>
        <v>1</v>
      </c>
      <c r="D632" s="58" t="s">
        <v>2495</v>
      </c>
      <c r="E632" s="58" t="s">
        <v>1006</v>
      </c>
      <c r="F632" s="58" t="s">
        <v>1408</v>
      </c>
      <c r="G632" s="58" t="s">
        <v>1409</v>
      </c>
      <c r="H632" s="58" t="s">
        <v>1117</v>
      </c>
      <c r="I632" s="59">
        <v>42703</v>
      </c>
      <c r="J632" s="59">
        <v>43572</v>
      </c>
      <c r="K632" s="58">
        <v>0.36162</v>
      </c>
      <c r="L632" s="58">
        <v>4.999E-3</v>
      </c>
    </row>
    <row r="633" spans="1:12" hidden="1" x14ac:dyDescent="0.25">
      <c r="A633" s="58" t="s">
        <v>1075</v>
      </c>
      <c r="B633" s="58" t="s">
        <v>1076</v>
      </c>
      <c r="C633" s="58">
        <f>COUNTIF(NGA_ADM2_POP_2020!C:C,'Cross river Land'!B633)</f>
        <v>1</v>
      </c>
      <c r="D633" s="58" t="s">
        <v>1075</v>
      </c>
      <c r="E633" s="58" t="s">
        <v>1006</v>
      </c>
      <c r="F633" s="58" t="s">
        <v>1077</v>
      </c>
      <c r="G633" s="58" t="s">
        <v>1078</v>
      </c>
      <c r="H633" s="58" t="s">
        <v>1079</v>
      </c>
      <c r="I633" s="59">
        <v>42703</v>
      </c>
      <c r="J633" s="59">
        <v>43572</v>
      </c>
      <c r="K633" s="58">
        <v>1.0027619999999999</v>
      </c>
      <c r="L633" s="58">
        <v>2.7144000000000001E-2</v>
      </c>
    </row>
    <row r="634" spans="1:12" hidden="1" x14ac:dyDescent="0.25">
      <c r="A634" s="58" t="s">
        <v>1137</v>
      </c>
      <c r="B634" s="58" t="s">
        <v>1138</v>
      </c>
      <c r="C634" s="58">
        <f>COUNTIF(NGA_ADM2_POP_2020!C:C,'Cross river Land'!B634)</f>
        <v>1</v>
      </c>
      <c r="D634" s="58" t="s">
        <v>1137</v>
      </c>
      <c r="E634" s="58" t="s">
        <v>1006</v>
      </c>
      <c r="F634" s="58" t="s">
        <v>1077</v>
      </c>
      <c r="G634" s="58" t="s">
        <v>1078</v>
      </c>
      <c r="H634" s="58" t="s">
        <v>1079</v>
      </c>
      <c r="I634" s="59">
        <v>42703</v>
      </c>
      <c r="J634" s="59">
        <v>43572</v>
      </c>
      <c r="K634" s="58">
        <v>1.050549</v>
      </c>
      <c r="L634" s="58">
        <v>4.8890999999999997E-2</v>
      </c>
    </row>
    <row r="635" spans="1:12" hidden="1" x14ac:dyDescent="0.25">
      <c r="A635" s="58" t="s">
        <v>1264</v>
      </c>
      <c r="B635" s="58" t="s">
        <v>1265</v>
      </c>
      <c r="C635" s="58">
        <f>COUNTIF(NGA_ADM2_POP_2020!C:C,'Cross river Land'!B635)</f>
        <v>1</v>
      </c>
      <c r="D635" s="58" t="s">
        <v>1264</v>
      </c>
      <c r="E635" s="58" t="s">
        <v>1006</v>
      </c>
      <c r="F635" s="58" t="s">
        <v>1077</v>
      </c>
      <c r="G635" s="58" t="s">
        <v>1078</v>
      </c>
      <c r="H635" s="58" t="s">
        <v>1079</v>
      </c>
      <c r="I635" s="59">
        <v>42703</v>
      </c>
      <c r="J635" s="59">
        <v>43572</v>
      </c>
      <c r="K635" s="58">
        <v>2.0446430000000002</v>
      </c>
      <c r="L635" s="58">
        <v>0.148558</v>
      </c>
    </row>
    <row r="636" spans="1:12" hidden="1" x14ac:dyDescent="0.25">
      <c r="A636" s="58" t="s">
        <v>1266</v>
      </c>
      <c r="B636" s="58" t="s">
        <v>1267</v>
      </c>
      <c r="C636" s="58">
        <f>COUNTIF(NGA_ADM2_POP_2020!C:C,'Cross river Land'!B636)</f>
        <v>1</v>
      </c>
      <c r="D636" s="58" t="s">
        <v>1266</v>
      </c>
      <c r="E636" s="58" t="s">
        <v>1006</v>
      </c>
      <c r="F636" s="58" t="s">
        <v>1268</v>
      </c>
      <c r="G636" s="58" t="s">
        <v>1269</v>
      </c>
      <c r="H636" s="58" t="s">
        <v>1079</v>
      </c>
      <c r="I636" s="59">
        <v>42703</v>
      </c>
      <c r="J636" s="59">
        <v>43572</v>
      </c>
      <c r="K636" s="58">
        <v>2.9793189999999998</v>
      </c>
      <c r="L636" s="58">
        <v>0.23683199999999999</v>
      </c>
    </row>
    <row r="637" spans="1:12" hidden="1" x14ac:dyDescent="0.25">
      <c r="A637" s="58" t="s">
        <v>1551</v>
      </c>
      <c r="B637" s="58" t="s">
        <v>1552</v>
      </c>
      <c r="C637" s="58">
        <f>COUNTIF(NGA_ADM2_POP_2020!C:C,'Cross river Land'!B637)</f>
        <v>1</v>
      </c>
      <c r="D637" s="58" t="s">
        <v>1551</v>
      </c>
      <c r="E637" s="58" t="s">
        <v>1006</v>
      </c>
      <c r="F637" s="58" t="s">
        <v>1077</v>
      </c>
      <c r="G637" s="58" t="s">
        <v>1078</v>
      </c>
      <c r="H637" s="58" t="s">
        <v>1079</v>
      </c>
      <c r="I637" s="59">
        <v>42703</v>
      </c>
      <c r="J637" s="59">
        <v>43572</v>
      </c>
      <c r="K637" s="58">
        <v>0.71937399999999996</v>
      </c>
      <c r="L637" s="58">
        <v>2.1169E-2</v>
      </c>
    </row>
    <row r="638" spans="1:12" hidden="1" x14ac:dyDescent="0.25">
      <c r="A638" s="58" t="s">
        <v>1774</v>
      </c>
      <c r="B638" s="58" t="s">
        <v>1775</v>
      </c>
      <c r="C638" s="58">
        <f>COUNTIF(NGA_ADM2_POP_2020!C:C,'Cross river Land'!B638)</f>
        <v>1</v>
      </c>
      <c r="D638" s="58" t="s">
        <v>1774</v>
      </c>
      <c r="E638" s="58" t="s">
        <v>1006</v>
      </c>
      <c r="F638" s="58" t="s">
        <v>1776</v>
      </c>
      <c r="G638" s="58" t="s">
        <v>1777</v>
      </c>
      <c r="H638" s="58" t="s">
        <v>1079</v>
      </c>
      <c r="I638" s="59">
        <v>42703</v>
      </c>
      <c r="J638" s="59">
        <v>43572</v>
      </c>
      <c r="K638" s="58">
        <v>0.230378</v>
      </c>
      <c r="L638" s="58">
        <v>3.1900000000000001E-3</v>
      </c>
    </row>
    <row r="639" spans="1:12" hidden="1" x14ac:dyDescent="0.25">
      <c r="A639" s="58" t="s">
        <v>1778</v>
      </c>
      <c r="B639" s="58" t="s">
        <v>1779</v>
      </c>
      <c r="C639" s="58">
        <f>COUNTIF(NGA_ADM2_POP_2020!C:C,'Cross river Land'!B639)</f>
        <v>1</v>
      </c>
      <c r="D639" s="58" t="s">
        <v>1778</v>
      </c>
      <c r="E639" s="58" t="s">
        <v>1006</v>
      </c>
      <c r="F639" s="58" t="s">
        <v>1776</v>
      </c>
      <c r="G639" s="58" t="s">
        <v>1777</v>
      </c>
      <c r="H639" s="58" t="s">
        <v>1079</v>
      </c>
      <c r="I639" s="59">
        <v>42703</v>
      </c>
      <c r="J639" s="59">
        <v>43572</v>
      </c>
      <c r="K639" s="58">
        <v>0.17288500000000001</v>
      </c>
      <c r="L639" s="58">
        <v>1.0839999999999999E-3</v>
      </c>
    </row>
    <row r="640" spans="1:12" hidden="1" x14ac:dyDescent="0.25">
      <c r="A640" s="58" t="s">
        <v>1780</v>
      </c>
      <c r="B640" s="58" t="s">
        <v>1781</v>
      </c>
      <c r="C640" s="58">
        <f>COUNTIF(NGA_ADM2_POP_2020!C:C,'Cross river Land'!B640)</f>
        <v>1</v>
      </c>
      <c r="D640" s="58" t="s">
        <v>1780</v>
      </c>
      <c r="E640" s="58" t="s">
        <v>1006</v>
      </c>
      <c r="F640" s="58" t="s">
        <v>1776</v>
      </c>
      <c r="G640" s="58" t="s">
        <v>1777</v>
      </c>
      <c r="H640" s="58" t="s">
        <v>1079</v>
      </c>
      <c r="I640" s="59">
        <v>42703</v>
      </c>
      <c r="J640" s="59">
        <v>43572</v>
      </c>
      <c r="K640" s="58">
        <v>0.15354599999999999</v>
      </c>
      <c r="L640" s="58">
        <v>9.3700000000000001E-4</v>
      </c>
    </row>
    <row r="641" spans="1:12" hidden="1" x14ac:dyDescent="0.25">
      <c r="A641" s="58" t="s">
        <v>1782</v>
      </c>
      <c r="B641" s="58" t="s">
        <v>1783</v>
      </c>
      <c r="C641" s="58">
        <f>COUNTIF(NGA_ADM2_POP_2020!C:C,'Cross river Land'!B641)</f>
        <v>1</v>
      </c>
      <c r="D641" s="58" t="s">
        <v>1782</v>
      </c>
      <c r="E641" s="58" t="s">
        <v>1006</v>
      </c>
      <c r="F641" s="58" t="s">
        <v>1776</v>
      </c>
      <c r="G641" s="58" t="s">
        <v>1777</v>
      </c>
      <c r="H641" s="58" t="s">
        <v>1079</v>
      </c>
      <c r="I641" s="59">
        <v>42703</v>
      </c>
      <c r="J641" s="59">
        <v>43572</v>
      </c>
      <c r="K641" s="58">
        <v>0.160162</v>
      </c>
      <c r="L641" s="58">
        <v>1.1490000000000001E-3</v>
      </c>
    </row>
    <row r="642" spans="1:12" hidden="1" x14ac:dyDescent="0.25">
      <c r="A642" s="58" t="s">
        <v>1784</v>
      </c>
      <c r="B642" s="58" t="s">
        <v>1785</v>
      </c>
      <c r="C642" s="58">
        <f>COUNTIF(NGA_ADM2_POP_2020!C:C,'Cross river Land'!B642)</f>
        <v>1</v>
      </c>
      <c r="D642" s="58" t="s">
        <v>1784</v>
      </c>
      <c r="E642" s="58" t="s">
        <v>1006</v>
      </c>
      <c r="F642" s="58" t="s">
        <v>1776</v>
      </c>
      <c r="G642" s="58" t="s">
        <v>1777</v>
      </c>
      <c r="H642" s="58" t="s">
        <v>1079</v>
      </c>
      <c r="I642" s="59">
        <v>42703</v>
      </c>
      <c r="J642" s="59">
        <v>43572</v>
      </c>
      <c r="K642" s="58">
        <v>0.30798799999999998</v>
      </c>
      <c r="L642" s="58">
        <v>3.9449999999999997E-3</v>
      </c>
    </row>
    <row r="643" spans="1:12" hidden="1" x14ac:dyDescent="0.25">
      <c r="A643" s="58" t="s">
        <v>1788</v>
      </c>
      <c r="B643" s="58" t="s">
        <v>1789</v>
      </c>
      <c r="C643" s="58">
        <f>COUNTIF(NGA_ADM2_POP_2020!C:C,'Cross river Land'!B643)</f>
        <v>1</v>
      </c>
      <c r="D643" s="58" t="s">
        <v>1788</v>
      </c>
      <c r="E643" s="58" t="s">
        <v>1006</v>
      </c>
      <c r="F643" s="58" t="s">
        <v>1776</v>
      </c>
      <c r="G643" s="58" t="s">
        <v>1777</v>
      </c>
      <c r="H643" s="58" t="s">
        <v>1079</v>
      </c>
      <c r="I643" s="59">
        <v>42703</v>
      </c>
      <c r="J643" s="59">
        <v>43572</v>
      </c>
      <c r="K643" s="58">
        <v>1.180247</v>
      </c>
      <c r="L643" s="58">
        <v>5.5997999999999999E-2</v>
      </c>
    </row>
    <row r="644" spans="1:12" hidden="1" x14ac:dyDescent="0.25">
      <c r="A644" s="58" t="s">
        <v>1790</v>
      </c>
      <c r="B644" s="58" t="s">
        <v>1791</v>
      </c>
      <c r="C644" s="58">
        <f>COUNTIF(NGA_ADM2_POP_2020!C:C,'Cross river Land'!B644)</f>
        <v>1</v>
      </c>
      <c r="D644" s="58" t="s">
        <v>1790</v>
      </c>
      <c r="E644" s="58" t="s">
        <v>1006</v>
      </c>
      <c r="F644" s="58" t="s">
        <v>1776</v>
      </c>
      <c r="G644" s="58" t="s">
        <v>1777</v>
      </c>
      <c r="H644" s="58" t="s">
        <v>1079</v>
      </c>
      <c r="I644" s="59">
        <v>42703</v>
      </c>
      <c r="J644" s="59">
        <v>43572</v>
      </c>
      <c r="K644" s="58">
        <v>1.31402</v>
      </c>
      <c r="L644" s="58">
        <v>6.1663999999999997E-2</v>
      </c>
    </row>
    <row r="645" spans="1:12" hidden="1" x14ac:dyDescent="0.25">
      <c r="A645" s="58" t="s">
        <v>1792</v>
      </c>
      <c r="B645" s="58" t="s">
        <v>1793</v>
      </c>
      <c r="C645" s="58">
        <f>COUNTIF(NGA_ADM2_POP_2020!C:C,'Cross river Land'!B645)</f>
        <v>1</v>
      </c>
      <c r="D645" s="58" t="s">
        <v>1792</v>
      </c>
      <c r="E645" s="58" t="s">
        <v>1006</v>
      </c>
      <c r="F645" s="58" t="s">
        <v>1776</v>
      </c>
      <c r="G645" s="58" t="s">
        <v>1777</v>
      </c>
      <c r="H645" s="58" t="s">
        <v>1079</v>
      </c>
      <c r="I645" s="59">
        <v>42703</v>
      </c>
      <c r="J645" s="59">
        <v>43572</v>
      </c>
      <c r="K645" s="58">
        <v>1.257018</v>
      </c>
      <c r="L645" s="58">
        <v>7.8902E-2</v>
      </c>
    </row>
    <row r="646" spans="1:12" hidden="1" x14ac:dyDescent="0.25">
      <c r="A646" s="58" t="s">
        <v>1818</v>
      </c>
      <c r="B646" s="58" t="s">
        <v>1819</v>
      </c>
      <c r="C646" s="58">
        <f>COUNTIF(NGA_ADM2_POP_2020!C:C,'Cross river Land'!B646)</f>
        <v>1</v>
      </c>
      <c r="D646" s="58" t="s">
        <v>1818</v>
      </c>
      <c r="E646" s="58" t="s">
        <v>1006</v>
      </c>
      <c r="F646" s="58" t="s">
        <v>1776</v>
      </c>
      <c r="G646" s="58" t="s">
        <v>1777</v>
      </c>
      <c r="H646" s="58" t="s">
        <v>1079</v>
      </c>
      <c r="I646" s="59">
        <v>42703</v>
      </c>
      <c r="J646" s="59">
        <v>43572</v>
      </c>
      <c r="K646" s="58">
        <v>1.477938</v>
      </c>
      <c r="L646" s="58">
        <v>7.0934999999999998E-2</v>
      </c>
    </row>
    <row r="647" spans="1:12" hidden="1" x14ac:dyDescent="0.25">
      <c r="A647" s="58" t="s">
        <v>1946</v>
      </c>
      <c r="B647" s="58" t="s">
        <v>1947</v>
      </c>
      <c r="C647" s="58">
        <f>COUNTIF(NGA_ADM2_POP_2020!C:C,'Cross river Land'!B647)</f>
        <v>1</v>
      </c>
      <c r="D647" s="58" t="s">
        <v>1946</v>
      </c>
      <c r="E647" s="58" t="s">
        <v>1006</v>
      </c>
      <c r="F647" s="58" t="s">
        <v>1268</v>
      </c>
      <c r="G647" s="58" t="s">
        <v>1269</v>
      </c>
      <c r="H647" s="58" t="s">
        <v>1079</v>
      </c>
      <c r="I647" s="59">
        <v>42703</v>
      </c>
      <c r="J647" s="59">
        <v>43572</v>
      </c>
      <c r="K647" s="58">
        <v>1.316746</v>
      </c>
      <c r="L647" s="58">
        <v>8.0480999999999997E-2</v>
      </c>
    </row>
    <row r="648" spans="1:12" hidden="1" x14ac:dyDescent="0.25">
      <c r="A648" s="58" t="s">
        <v>1959</v>
      </c>
      <c r="B648" s="58" t="s">
        <v>1960</v>
      </c>
      <c r="C648" s="58">
        <f>COUNTIF(NGA_ADM2_POP_2020!C:C,'Cross river Land'!B648)</f>
        <v>1</v>
      </c>
      <c r="D648" s="58" t="s">
        <v>1959</v>
      </c>
      <c r="E648" s="58" t="s">
        <v>1006</v>
      </c>
      <c r="F648" s="58" t="s">
        <v>1268</v>
      </c>
      <c r="G648" s="58" t="s">
        <v>1269</v>
      </c>
      <c r="H648" s="58" t="s">
        <v>1079</v>
      </c>
      <c r="I648" s="59">
        <v>42703</v>
      </c>
      <c r="J648" s="59">
        <v>43572</v>
      </c>
      <c r="K648" s="58">
        <v>2.1105170000000002</v>
      </c>
      <c r="L648" s="58">
        <v>0.148675</v>
      </c>
    </row>
    <row r="649" spans="1:12" hidden="1" x14ac:dyDescent="0.25">
      <c r="A649" s="58" t="s">
        <v>1985</v>
      </c>
      <c r="B649" s="58" t="s">
        <v>1986</v>
      </c>
      <c r="C649" s="58">
        <f>COUNTIF(NGA_ADM2_POP_2020!C:C,'Cross river Land'!B649)</f>
        <v>1</v>
      </c>
      <c r="D649" s="58" t="s">
        <v>1985</v>
      </c>
      <c r="E649" s="58" t="s">
        <v>1006</v>
      </c>
      <c r="F649" s="58" t="s">
        <v>1268</v>
      </c>
      <c r="G649" s="58" t="s">
        <v>1269</v>
      </c>
      <c r="H649" s="58" t="s">
        <v>1079</v>
      </c>
      <c r="I649" s="59">
        <v>42703</v>
      </c>
      <c r="J649" s="59">
        <v>43572</v>
      </c>
      <c r="K649" s="58">
        <v>1.856225</v>
      </c>
      <c r="L649" s="58">
        <v>0.12639400000000001</v>
      </c>
    </row>
    <row r="650" spans="1:12" hidden="1" x14ac:dyDescent="0.25">
      <c r="A650" s="58" t="s">
        <v>1991</v>
      </c>
      <c r="B650" s="58" t="s">
        <v>1992</v>
      </c>
      <c r="C650" s="58">
        <f>COUNTIF(NGA_ADM2_POP_2020!C:C,'Cross river Land'!B650)</f>
        <v>1</v>
      </c>
      <c r="D650" s="58" t="s">
        <v>1991</v>
      </c>
      <c r="E650" s="58" t="s">
        <v>1006</v>
      </c>
      <c r="F650" s="58" t="s">
        <v>1268</v>
      </c>
      <c r="G650" s="58" t="s">
        <v>1269</v>
      </c>
      <c r="H650" s="58" t="s">
        <v>1079</v>
      </c>
      <c r="I650" s="59">
        <v>42703</v>
      </c>
      <c r="J650" s="59">
        <v>43572</v>
      </c>
      <c r="K650" s="58">
        <v>2.3793950000000001</v>
      </c>
      <c r="L650" s="58">
        <v>0.19581499999999999</v>
      </c>
    </row>
    <row r="651" spans="1:12" hidden="1" x14ac:dyDescent="0.25">
      <c r="A651" s="58" t="s">
        <v>2047</v>
      </c>
      <c r="B651" s="58" t="s">
        <v>2048</v>
      </c>
      <c r="C651" s="58">
        <f>COUNTIF(NGA_ADM2_POP_2020!C:C,'Cross river Land'!B651)</f>
        <v>1</v>
      </c>
      <c r="D651" s="58" t="s">
        <v>2047</v>
      </c>
      <c r="E651" s="58" t="s">
        <v>1006</v>
      </c>
      <c r="F651" s="58" t="s">
        <v>1268</v>
      </c>
      <c r="G651" s="58" t="s">
        <v>1269</v>
      </c>
      <c r="H651" s="58" t="s">
        <v>1079</v>
      </c>
      <c r="I651" s="59">
        <v>42703</v>
      </c>
      <c r="J651" s="59">
        <v>43572</v>
      </c>
      <c r="K651" s="58">
        <v>0.93363200000000002</v>
      </c>
      <c r="L651" s="58">
        <v>4.9564999999999998E-2</v>
      </c>
    </row>
    <row r="652" spans="1:12" hidden="1" x14ac:dyDescent="0.25">
      <c r="A652" s="58" t="s">
        <v>2163</v>
      </c>
      <c r="B652" s="58" t="s">
        <v>2164</v>
      </c>
      <c r="C652" s="58">
        <f>COUNTIF(NGA_ADM2_POP_2020!C:C,'Cross river Land'!B652)</f>
        <v>1</v>
      </c>
      <c r="D652" s="58" t="s">
        <v>2163</v>
      </c>
      <c r="E652" s="58" t="s">
        <v>1006</v>
      </c>
      <c r="F652" s="58" t="s">
        <v>1077</v>
      </c>
      <c r="G652" s="58" t="s">
        <v>1078</v>
      </c>
      <c r="H652" s="58" t="s">
        <v>1079</v>
      </c>
      <c r="I652" s="59">
        <v>42703</v>
      </c>
      <c r="J652" s="59">
        <v>43572</v>
      </c>
      <c r="K652" s="58">
        <v>0.87967399999999996</v>
      </c>
      <c r="L652" s="58">
        <v>2.2349000000000001E-2</v>
      </c>
    </row>
    <row r="653" spans="1:12" hidden="1" x14ac:dyDescent="0.25">
      <c r="A653" s="58" t="s">
        <v>2377</v>
      </c>
      <c r="B653" s="58" t="s">
        <v>2378</v>
      </c>
      <c r="C653" s="58">
        <f>COUNTIF(NGA_ADM2_POP_2020!C:C,'Cross river Land'!B653)</f>
        <v>1</v>
      </c>
      <c r="D653" s="58" t="s">
        <v>2377</v>
      </c>
      <c r="E653" s="58" t="s">
        <v>1006</v>
      </c>
      <c r="F653" s="58" t="s">
        <v>1268</v>
      </c>
      <c r="G653" s="58" t="s">
        <v>1269</v>
      </c>
      <c r="H653" s="58" t="s">
        <v>1079</v>
      </c>
      <c r="I653" s="59">
        <v>42703</v>
      </c>
      <c r="J653" s="59">
        <v>43572</v>
      </c>
      <c r="K653" s="58">
        <v>0.39590199999999998</v>
      </c>
      <c r="L653" s="58">
        <v>7.476E-3</v>
      </c>
    </row>
    <row r="654" spans="1:12" hidden="1" x14ac:dyDescent="0.25">
      <c r="A654" s="58" t="s">
        <v>2379</v>
      </c>
      <c r="B654" s="58" t="s">
        <v>2380</v>
      </c>
      <c r="C654" s="58">
        <f>COUNTIF(NGA_ADM2_POP_2020!C:C,'Cross river Land'!B654)</f>
        <v>1</v>
      </c>
      <c r="D654" s="58" t="s">
        <v>2379</v>
      </c>
      <c r="E654" s="58" t="s">
        <v>1006</v>
      </c>
      <c r="F654" s="58" t="s">
        <v>1268</v>
      </c>
      <c r="G654" s="58" t="s">
        <v>1269</v>
      </c>
      <c r="H654" s="58" t="s">
        <v>1079</v>
      </c>
      <c r="I654" s="59">
        <v>42703</v>
      </c>
      <c r="J654" s="59">
        <v>43572</v>
      </c>
      <c r="K654" s="58">
        <v>0.27553899999999998</v>
      </c>
      <c r="L654" s="58">
        <v>2.3779999999999999E-3</v>
      </c>
    </row>
    <row r="655" spans="1:12" hidden="1" x14ac:dyDescent="0.25">
      <c r="A655" s="58" t="s">
        <v>2381</v>
      </c>
      <c r="B655" s="58" t="s">
        <v>2382</v>
      </c>
      <c r="C655" s="58">
        <f>COUNTIF(NGA_ADM2_POP_2020!C:C,'Cross river Land'!B655)</f>
        <v>1</v>
      </c>
      <c r="D655" s="58" t="s">
        <v>2381</v>
      </c>
      <c r="E655" s="58" t="s">
        <v>1006</v>
      </c>
      <c r="F655" s="58" t="s">
        <v>1077</v>
      </c>
      <c r="G655" s="58" t="s">
        <v>1078</v>
      </c>
      <c r="H655" s="58" t="s">
        <v>1079</v>
      </c>
      <c r="I655" s="59">
        <v>42703</v>
      </c>
      <c r="J655" s="59">
        <v>43572</v>
      </c>
      <c r="K655" s="58">
        <v>0.85256600000000005</v>
      </c>
      <c r="L655" s="58">
        <v>3.0757E-2</v>
      </c>
    </row>
    <row r="656" spans="1:12" hidden="1" x14ac:dyDescent="0.25">
      <c r="A656" s="58" t="s">
        <v>2433</v>
      </c>
      <c r="B656" s="58" t="s">
        <v>2434</v>
      </c>
      <c r="C656" s="58">
        <f>COUNTIF(NGA_ADM2_POP_2020!C:C,'Cross river Land'!B656)</f>
        <v>1</v>
      </c>
      <c r="D656" s="58" t="s">
        <v>2433</v>
      </c>
      <c r="E656" s="58" t="s">
        <v>1006</v>
      </c>
      <c r="F656" s="58" t="s">
        <v>1268</v>
      </c>
      <c r="G656" s="58" t="s">
        <v>1269</v>
      </c>
      <c r="H656" s="58" t="s">
        <v>1079</v>
      </c>
      <c r="I656" s="59">
        <v>42703</v>
      </c>
      <c r="J656" s="59">
        <v>43572</v>
      </c>
      <c r="K656" s="58">
        <v>1.38662</v>
      </c>
      <c r="L656" s="58">
        <v>8.6915000000000006E-2</v>
      </c>
    </row>
    <row r="657" spans="1:12" hidden="1" x14ac:dyDescent="0.25">
      <c r="A657" s="58" t="s">
        <v>2435</v>
      </c>
      <c r="B657" s="58" t="s">
        <v>2436</v>
      </c>
      <c r="C657" s="58">
        <f>COUNTIF(NGA_ADM2_POP_2020!C:C,'Cross river Land'!B657)</f>
        <v>1</v>
      </c>
      <c r="D657" s="58" t="s">
        <v>2435</v>
      </c>
      <c r="E657" s="58" t="s">
        <v>1006</v>
      </c>
      <c r="F657" s="58" t="s">
        <v>1077</v>
      </c>
      <c r="G657" s="58" t="s">
        <v>1078</v>
      </c>
      <c r="H657" s="58" t="s">
        <v>1079</v>
      </c>
      <c r="I657" s="59">
        <v>42703</v>
      </c>
      <c r="J657" s="59">
        <v>43572</v>
      </c>
      <c r="K657" s="58">
        <v>1.0160130000000001</v>
      </c>
      <c r="L657" s="58">
        <v>5.4685999999999998E-2</v>
      </c>
    </row>
    <row r="658" spans="1:12" hidden="1" x14ac:dyDescent="0.25">
      <c r="A658" s="58" t="s">
        <v>2441</v>
      </c>
      <c r="B658" s="58" t="s">
        <v>2442</v>
      </c>
      <c r="C658" s="58">
        <f>COUNTIF(NGA_ADM2_POP_2020!C:C,'Cross river Land'!B658)</f>
        <v>1</v>
      </c>
      <c r="D658" s="58" t="s">
        <v>2441</v>
      </c>
      <c r="E658" s="58" t="s">
        <v>1006</v>
      </c>
      <c r="F658" s="58" t="s">
        <v>1077</v>
      </c>
      <c r="G658" s="58" t="s">
        <v>1078</v>
      </c>
      <c r="H658" s="58" t="s">
        <v>1079</v>
      </c>
      <c r="I658" s="59">
        <v>42703</v>
      </c>
      <c r="J658" s="59">
        <v>43572</v>
      </c>
      <c r="K658" s="58">
        <v>0.84297200000000005</v>
      </c>
      <c r="L658" s="58">
        <v>2.7215E-2</v>
      </c>
    </row>
    <row r="659" spans="1:12" hidden="1" x14ac:dyDescent="0.25">
      <c r="A659" s="58" t="s">
        <v>2459</v>
      </c>
      <c r="B659" s="58" t="s">
        <v>2460</v>
      </c>
      <c r="C659" s="58">
        <f>COUNTIF(NGA_ADM2_POP_2020!C:C,'Cross river Land'!B659)</f>
        <v>1</v>
      </c>
      <c r="D659" s="58" t="s">
        <v>2459</v>
      </c>
      <c r="E659" s="58" t="s">
        <v>1006</v>
      </c>
      <c r="F659" s="58" t="s">
        <v>1268</v>
      </c>
      <c r="G659" s="58" t="s">
        <v>1269</v>
      </c>
      <c r="H659" s="58" t="s">
        <v>1079</v>
      </c>
      <c r="I659" s="59">
        <v>42703</v>
      </c>
      <c r="J659" s="59">
        <v>43572</v>
      </c>
      <c r="K659" s="58">
        <v>1.274656</v>
      </c>
      <c r="L659" s="58">
        <v>7.4928999999999996E-2</v>
      </c>
    </row>
    <row r="660" spans="1:12" hidden="1" x14ac:dyDescent="0.25">
      <c r="A660" s="58" t="s">
        <v>2463</v>
      </c>
      <c r="B660" s="58" t="s">
        <v>2464</v>
      </c>
      <c r="C660" s="58">
        <f>COUNTIF(NGA_ADM2_POP_2020!C:C,'Cross river Land'!B660)</f>
        <v>1</v>
      </c>
      <c r="D660" s="58" t="s">
        <v>2463</v>
      </c>
      <c r="E660" s="58" t="s">
        <v>1006</v>
      </c>
      <c r="F660" s="58" t="s">
        <v>1268</v>
      </c>
      <c r="G660" s="58" t="s">
        <v>1269</v>
      </c>
      <c r="H660" s="58" t="s">
        <v>1079</v>
      </c>
      <c r="I660" s="59">
        <v>42703</v>
      </c>
      <c r="J660" s="59">
        <v>43572</v>
      </c>
      <c r="K660" s="58">
        <v>1.9375690000000001</v>
      </c>
      <c r="L660" s="58">
        <v>0.16694400000000001</v>
      </c>
    </row>
    <row r="661" spans="1:12" hidden="1" x14ac:dyDescent="0.25">
      <c r="A661" s="58" t="s">
        <v>2521</v>
      </c>
      <c r="B661" s="58" t="s">
        <v>2522</v>
      </c>
      <c r="C661" s="58">
        <f>COUNTIF(NGA_ADM2_POP_2020!C:C,'Cross river Land'!B661)</f>
        <v>1</v>
      </c>
      <c r="D661" s="58" t="s">
        <v>2521</v>
      </c>
      <c r="E661" s="58" t="s">
        <v>1006</v>
      </c>
      <c r="F661" s="58" t="s">
        <v>1077</v>
      </c>
      <c r="G661" s="58" t="s">
        <v>1078</v>
      </c>
      <c r="H661" s="58" t="s">
        <v>1079</v>
      </c>
      <c r="I661" s="59">
        <v>42703</v>
      </c>
      <c r="J661" s="59">
        <v>43572</v>
      </c>
      <c r="K661" s="58">
        <v>1.0654729999999999</v>
      </c>
      <c r="L661" s="58">
        <v>2.9295000000000002E-2</v>
      </c>
    </row>
    <row r="662" spans="1:12" hidden="1" x14ac:dyDescent="0.25">
      <c r="A662" s="58" t="s">
        <v>2523</v>
      </c>
      <c r="B662" s="58" t="s">
        <v>2524</v>
      </c>
      <c r="C662" s="58">
        <f>COUNTIF(NGA_ADM2_POP_2020!C:C,'Cross river Land'!B662)</f>
        <v>1</v>
      </c>
      <c r="D662" s="58" t="s">
        <v>2523</v>
      </c>
      <c r="E662" s="58" t="s">
        <v>1006</v>
      </c>
      <c r="F662" s="58" t="s">
        <v>1077</v>
      </c>
      <c r="G662" s="58" t="s">
        <v>1078</v>
      </c>
      <c r="H662" s="58" t="s">
        <v>1079</v>
      </c>
      <c r="I662" s="59">
        <v>42703</v>
      </c>
      <c r="J662" s="59">
        <v>43572</v>
      </c>
      <c r="K662" s="58">
        <v>1.358344</v>
      </c>
      <c r="L662" s="58">
        <v>4.8842000000000003E-2</v>
      </c>
    </row>
    <row r="663" spans="1:12" hidden="1" x14ac:dyDescent="0.25">
      <c r="A663" s="58" t="s">
        <v>2576</v>
      </c>
      <c r="B663" s="58" t="s">
        <v>2577</v>
      </c>
      <c r="C663" s="58">
        <f>COUNTIF(NGA_ADM2_POP_2020!C:C,'Cross river Land'!B663)</f>
        <v>1</v>
      </c>
      <c r="D663" s="58" t="s">
        <v>2576</v>
      </c>
      <c r="E663" s="58" t="s">
        <v>1006</v>
      </c>
      <c r="F663" s="58" t="s">
        <v>1268</v>
      </c>
      <c r="G663" s="58" t="s">
        <v>1269</v>
      </c>
      <c r="H663" s="58" t="s">
        <v>1079</v>
      </c>
      <c r="I663" s="59">
        <v>42703</v>
      </c>
      <c r="J663" s="59">
        <v>43572</v>
      </c>
      <c r="K663" s="58">
        <v>1.6055120000000001</v>
      </c>
      <c r="L663" s="58">
        <v>0.112368</v>
      </c>
    </row>
    <row r="664" spans="1:12" hidden="1" x14ac:dyDescent="0.25">
      <c r="A664" s="58" t="s">
        <v>2578</v>
      </c>
      <c r="B664" s="58" t="s">
        <v>2579</v>
      </c>
      <c r="C664" s="58">
        <f>COUNTIF(NGA_ADM2_POP_2020!C:C,'Cross river Land'!B664)</f>
        <v>1</v>
      </c>
      <c r="D664" s="58" t="s">
        <v>2578</v>
      </c>
      <c r="E664" s="58" t="s">
        <v>1006</v>
      </c>
      <c r="F664" s="58" t="s">
        <v>1268</v>
      </c>
      <c r="G664" s="58" t="s">
        <v>1269</v>
      </c>
      <c r="H664" s="58" t="s">
        <v>1079</v>
      </c>
      <c r="I664" s="59">
        <v>42703</v>
      </c>
      <c r="J664" s="59">
        <v>43572</v>
      </c>
      <c r="K664" s="58">
        <v>2.0474860000000001</v>
      </c>
      <c r="L664" s="58">
        <v>0.154395</v>
      </c>
    </row>
    <row r="665" spans="1:12" hidden="1" x14ac:dyDescent="0.25">
      <c r="A665" s="58" t="s">
        <v>2630</v>
      </c>
      <c r="B665" s="58" t="s">
        <v>2632</v>
      </c>
      <c r="C665" s="58">
        <f>COUNTIF(NGA_ADM2_POP_2020!C:C,'Cross river Land'!B665)</f>
        <v>1</v>
      </c>
      <c r="D665" s="58" t="s">
        <v>2630</v>
      </c>
      <c r="E665" s="58" t="s">
        <v>1006</v>
      </c>
      <c r="F665" s="58" t="s">
        <v>1077</v>
      </c>
      <c r="G665" s="58" t="s">
        <v>1078</v>
      </c>
      <c r="H665" s="58" t="s">
        <v>1079</v>
      </c>
      <c r="I665" s="59">
        <v>42703</v>
      </c>
      <c r="J665" s="59">
        <v>43572</v>
      </c>
      <c r="K665" s="58">
        <v>1.3269200000000001</v>
      </c>
      <c r="L665" s="58">
        <v>8.5041000000000005E-2</v>
      </c>
    </row>
    <row r="666" spans="1:12" hidden="1" x14ac:dyDescent="0.25">
      <c r="A666" s="58" t="s">
        <v>1327</v>
      </c>
      <c r="B666" s="58" t="s">
        <v>1328</v>
      </c>
      <c r="C666" s="58">
        <f>COUNTIF(NGA_ADM2_POP_2020!C:C,'Cross river Land'!B666)</f>
        <v>1</v>
      </c>
      <c r="D666" s="58" t="s">
        <v>1327</v>
      </c>
      <c r="E666" s="58" t="s">
        <v>1006</v>
      </c>
      <c r="F666" s="58" t="s">
        <v>1329</v>
      </c>
      <c r="G666" s="58" t="s">
        <v>1330</v>
      </c>
      <c r="H666" s="58" t="s">
        <v>1331</v>
      </c>
      <c r="I666" s="59">
        <v>42703</v>
      </c>
      <c r="J666" s="59">
        <v>43572</v>
      </c>
      <c r="K666" s="58">
        <v>1.532894</v>
      </c>
      <c r="L666" s="58">
        <v>8.2086999999999993E-2</v>
      </c>
    </row>
    <row r="667" spans="1:12" hidden="1" x14ac:dyDescent="0.25">
      <c r="A667" s="58" t="s">
        <v>1336</v>
      </c>
      <c r="B667" s="58" t="s">
        <v>1338</v>
      </c>
      <c r="C667" s="58">
        <f>COUNTIF(NGA_ADM2_POP_2020!C:C,'Cross river Land'!B667)</f>
        <v>1</v>
      </c>
      <c r="D667" s="58" t="s">
        <v>1336</v>
      </c>
      <c r="E667" s="58" t="s">
        <v>1006</v>
      </c>
      <c r="F667" s="58" t="s">
        <v>1329</v>
      </c>
      <c r="G667" s="58" t="s">
        <v>1330</v>
      </c>
      <c r="H667" s="58" t="s">
        <v>1331</v>
      </c>
      <c r="I667" s="59">
        <v>42703</v>
      </c>
      <c r="J667" s="59">
        <v>43572</v>
      </c>
      <c r="K667" s="58">
        <v>1.9254389999999999</v>
      </c>
      <c r="L667" s="58">
        <v>0.13589300000000001</v>
      </c>
    </row>
    <row r="668" spans="1:12" hidden="1" x14ac:dyDescent="0.25">
      <c r="A668" s="58" t="s">
        <v>1402</v>
      </c>
      <c r="B668" s="58" t="s">
        <v>1403</v>
      </c>
      <c r="C668" s="58">
        <f>COUNTIF(NGA_ADM2_POP_2020!C:C,'Cross river Land'!B668)</f>
        <v>1</v>
      </c>
      <c r="D668" s="58" t="s">
        <v>1402</v>
      </c>
      <c r="E668" s="58" t="s">
        <v>1006</v>
      </c>
      <c r="F668" s="58" t="s">
        <v>1404</v>
      </c>
      <c r="G668" s="58" t="s">
        <v>1405</v>
      </c>
      <c r="H668" s="58" t="s">
        <v>1331</v>
      </c>
      <c r="I668" s="59">
        <v>42703</v>
      </c>
      <c r="J668" s="59">
        <v>43572</v>
      </c>
      <c r="K668" s="58">
        <v>1.5590630000000001</v>
      </c>
      <c r="L668" s="58">
        <v>0.14163700000000001</v>
      </c>
    </row>
    <row r="669" spans="1:12" hidden="1" x14ac:dyDescent="0.25">
      <c r="A669" s="58" t="s">
        <v>2021</v>
      </c>
      <c r="B669" s="58" t="s">
        <v>2022</v>
      </c>
      <c r="C669" s="58">
        <f>COUNTIF(NGA_ADM2_POP_2020!C:C,'Cross river Land'!B669)</f>
        <v>1</v>
      </c>
      <c r="D669" s="58" t="s">
        <v>2021</v>
      </c>
      <c r="E669" s="58" t="s">
        <v>1006</v>
      </c>
      <c r="F669" s="58" t="s">
        <v>1329</v>
      </c>
      <c r="G669" s="58" t="s">
        <v>1330</v>
      </c>
      <c r="H669" s="58" t="s">
        <v>1331</v>
      </c>
      <c r="I669" s="59">
        <v>42703</v>
      </c>
      <c r="J669" s="59">
        <v>43572</v>
      </c>
      <c r="K669" s="58">
        <v>1.133167</v>
      </c>
      <c r="L669" s="58">
        <v>8.4719000000000003E-2</v>
      </c>
    </row>
    <row r="670" spans="1:12" hidden="1" x14ac:dyDescent="0.25">
      <c r="A670" s="58" t="s">
        <v>2023</v>
      </c>
      <c r="B670" s="58" t="s">
        <v>2024</v>
      </c>
      <c r="C670" s="58">
        <f>COUNTIF(NGA_ADM2_POP_2020!C:C,'Cross river Land'!B670)</f>
        <v>1</v>
      </c>
      <c r="D670" s="58" t="s">
        <v>2023</v>
      </c>
      <c r="E670" s="58" t="s">
        <v>1006</v>
      </c>
      <c r="F670" s="58" t="s">
        <v>1329</v>
      </c>
      <c r="G670" s="58" t="s">
        <v>1330</v>
      </c>
      <c r="H670" s="58" t="s">
        <v>1331</v>
      </c>
      <c r="I670" s="59">
        <v>42703</v>
      </c>
      <c r="J670" s="59">
        <v>43572</v>
      </c>
      <c r="K670" s="58">
        <v>0.63027999999999995</v>
      </c>
      <c r="L670" s="58">
        <v>2.1617000000000001E-2</v>
      </c>
    </row>
    <row r="671" spans="1:12" hidden="1" x14ac:dyDescent="0.25">
      <c r="A671" s="58" t="s">
        <v>2025</v>
      </c>
      <c r="B671" s="58" t="s">
        <v>2026</v>
      </c>
      <c r="C671" s="58">
        <f>COUNTIF(NGA_ADM2_POP_2020!C:C,'Cross river Land'!B671)</f>
        <v>1</v>
      </c>
      <c r="D671" s="58" t="s">
        <v>2025</v>
      </c>
      <c r="E671" s="58" t="s">
        <v>1006</v>
      </c>
      <c r="F671" s="58" t="s">
        <v>1329</v>
      </c>
      <c r="G671" s="58" t="s">
        <v>1330</v>
      </c>
      <c r="H671" s="58" t="s">
        <v>1331</v>
      </c>
      <c r="I671" s="59">
        <v>42703</v>
      </c>
      <c r="J671" s="59">
        <v>43572</v>
      </c>
      <c r="K671" s="58">
        <v>1.0014380000000001</v>
      </c>
      <c r="L671" s="58">
        <v>4.6653E-2</v>
      </c>
    </row>
    <row r="672" spans="1:12" hidden="1" x14ac:dyDescent="0.25">
      <c r="A672" s="58" t="s">
        <v>2057</v>
      </c>
      <c r="B672" s="58" t="s">
        <v>2058</v>
      </c>
      <c r="C672" s="58">
        <f>COUNTIF(NGA_ADM2_POP_2020!C:C,'Cross river Land'!B672)</f>
        <v>1</v>
      </c>
      <c r="D672" s="58" t="s">
        <v>2057</v>
      </c>
      <c r="E672" s="58" t="s">
        <v>1006</v>
      </c>
      <c r="F672" s="58" t="s">
        <v>1404</v>
      </c>
      <c r="G672" s="58" t="s">
        <v>1405</v>
      </c>
      <c r="H672" s="58" t="s">
        <v>1331</v>
      </c>
      <c r="I672" s="59">
        <v>42703</v>
      </c>
      <c r="J672" s="59">
        <v>43572</v>
      </c>
      <c r="K672" s="58">
        <v>2.588371</v>
      </c>
      <c r="L672" s="58">
        <v>0.22609699999999999</v>
      </c>
    </row>
    <row r="673" spans="1:12" hidden="1" x14ac:dyDescent="0.25">
      <c r="A673" s="58" t="s">
        <v>2061</v>
      </c>
      <c r="B673" s="58" t="s">
        <v>2062</v>
      </c>
      <c r="C673" s="58">
        <f>COUNTIF(NGA_ADM2_POP_2020!C:C,'Cross river Land'!B673)</f>
        <v>1</v>
      </c>
      <c r="D673" s="58" t="s">
        <v>2061</v>
      </c>
      <c r="E673" s="58" t="s">
        <v>1006</v>
      </c>
      <c r="F673" s="58" t="s">
        <v>1404</v>
      </c>
      <c r="G673" s="58" t="s">
        <v>1405</v>
      </c>
      <c r="H673" s="58" t="s">
        <v>1331</v>
      </c>
      <c r="I673" s="59">
        <v>42703</v>
      </c>
      <c r="J673" s="59">
        <v>43572</v>
      </c>
      <c r="K673" s="58">
        <v>1.390781</v>
      </c>
      <c r="L673" s="58">
        <v>7.7404000000000001E-2</v>
      </c>
    </row>
    <row r="674" spans="1:12" hidden="1" x14ac:dyDescent="0.25">
      <c r="A674" s="58" t="s">
        <v>2171</v>
      </c>
      <c r="B674" s="58" t="s">
        <v>2172</v>
      </c>
      <c r="C674" s="58">
        <f>COUNTIF(NGA_ADM2_POP_2020!C:C,'Cross river Land'!B674)</f>
        <v>1</v>
      </c>
      <c r="D674" s="58" t="s">
        <v>2171</v>
      </c>
      <c r="E674" s="58" t="s">
        <v>1006</v>
      </c>
      <c r="F674" s="58" t="s">
        <v>2173</v>
      </c>
      <c r="G674" s="58" t="s">
        <v>2174</v>
      </c>
      <c r="H674" s="58" t="s">
        <v>1331</v>
      </c>
      <c r="I674" s="59">
        <v>42703</v>
      </c>
      <c r="J674" s="59">
        <v>43572</v>
      </c>
      <c r="K674" s="58">
        <v>1.449416</v>
      </c>
      <c r="L674" s="58">
        <v>6.4352000000000006E-2</v>
      </c>
    </row>
    <row r="675" spans="1:12" hidden="1" x14ac:dyDescent="0.25">
      <c r="A675" s="58" t="s">
        <v>2175</v>
      </c>
      <c r="B675" s="58" t="s">
        <v>2176</v>
      </c>
      <c r="C675" s="58">
        <f>COUNTIF(NGA_ADM2_POP_2020!C:C,'Cross river Land'!B675)</f>
        <v>1</v>
      </c>
      <c r="D675" s="58" t="s">
        <v>2175</v>
      </c>
      <c r="E675" s="58" t="s">
        <v>1006</v>
      </c>
      <c r="F675" s="58" t="s">
        <v>2173</v>
      </c>
      <c r="G675" s="58" t="s">
        <v>2174</v>
      </c>
      <c r="H675" s="58" t="s">
        <v>1331</v>
      </c>
      <c r="I675" s="59">
        <v>42703</v>
      </c>
      <c r="J675" s="59">
        <v>43572</v>
      </c>
      <c r="K675" s="58">
        <v>1.4459690000000001</v>
      </c>
      <c r="L675" s="58">
        <v>9.8475999999999994E-2</v>
      </c>
    </row>
    <row r="676" spans="1:12" hidden="1" x14ac:dyDescent="0.25">
      <c r="A676" s="58" t="s">
        <v>2222</v>
      </c>
      <c r="B676" s="58" t="s">
        <v>2223</v>
      </c>
      <c r="C676" s="58">
        <f>COUNTIF(NGA_ADM2_POP_2020!C:C,'Cross river Land'!B676)</f>
        <v>1</v>
      </c>
      <c r="D676" s="58" t="s">
        <v>2222</v>
      </c>
      <c r="E676" s="58" t="s">
        <v>1006</v>
      </c>
      <c r="F676" s="58" t="s">
        <v>1404</v>
      </c>
      <c r="G676" s="58" t="s">
        <v>1405</v>
      </c>
      <c r="H676" s="58" t="s">
        <v>1331</v>
      </c>
      <c r="I676" s="59">
        <v>42703</v>
      </c>
      <c r="J676" s="59">
        <v>43572</v>
      </c>
      <c r="K676" s="58">
        <v>2.118042</v>
      </c>
      <c r="L676" s="58">
        <v>0.13250600000000001</v>
      </c>
    </row>
    <row r="677" spans="1:12" hidden="1" x14ac:dyDescent="0.25">
      <c r="A677" s="58" t="s">
        <v>2252</v>
      </c>
      <c r="B677" s="58" t="s">
        <v>2253</v>
      </c>
      <c r="C677" s="58">
        <f>COUNTIF(NGA_ADM2_POP_2020!C:C,'Cross river Land'!B677)</f>
        <v>1</v>
      </c>
      <c r="D677" s="58" t="s">
        <v>2252</v>
      </c>
      <c r="E677" s="58" t="s">
        <v>1006</v>
      </c>
      <c r="F677" s="58" t="s">
        <v>2173</v>
      </c>
      <c r="G677" s="58" t="s">
        <v>2174</v>
      </c>
      <c r="H677" s="58" t="s">
        <v>1331</v>
      </c>
      <c r="I677" s="59">
        <v>42703</v>
      </c>
      <c r="J677" s="59">
        <v>43572</v>
      </c>
      <c r="K677" s="58">
        <v>1.289164</v>
      </c>
      <c r="L677" s="58">
        <v>6.4569000000000001E-2</v>
      </c>
    </row>
    <row r="678" spans="1:12" hidden="1" x14ac:dyDescent="0.25">
      <c r="A678" s="58" t="s">
        <v>2529</v>
      </c>
      <c r="B678" s="58" t="s">
        <v>2530</v>
      </c>
      <c r="C678" s="58">
        <f>COUNTIF(NGA_ADM2_POP_2020!C:C,'Cross river Land'!B678)</f>
        <v>1</v>
      </c>
      <c r="D678" s="58" t="s">
        <v>2529</v>
      </c>
      <c r="E678" s="58" t="s">
        <v>1006</v>
      </c>
      <c r="F678" s="58" t="s">
        <v>1404</v>
      </c>
      <c r="G678" s="58" t="s">
        <v>1405</v>
      </c>
      <c r="H678" s="58" t="s">
        <v>1331</v>
      </c>
      <c r="I678" s="59">
        <v>42703</v>
      </c>
      <c r="J678" s="59">
        <v>43572</v>
      </c>
      <c r="K678" s="58">
        <v>2.0435430000000001</v>
      </c>
      <c r="L678" s="58">
        <v>0.118058</v>
      </c>
    </row>
    <row r="679" spans="1:12" hidden="1" x14ac:dyDescent="0.25">
      <c r="A679" s="58" t="s">
        <v>2539</v>
      </c>
      <c r="B679" s="58" t="s">
        <v>2540</v>
      </c>
      <c r="C679" s="58">
        <f>COUNTIF(NGA_ADM2_POP_2020!C:C,'Cross river Land'!B679)</f>
        <v>1</v>
      </c>
      <c r="D679" s="58" t="s">
        <v>2541</v>
      </c>
      <c r="E679" s="58" t="s">
        <v>1006</v>
      </c>
      <c r="F679" s="58" t="s">
        <v>2173</v>
      </c>
      <c r="G679" s="58" t="s">
        <v>2174</v>
      </c>
      <c r="H679" s="58" t="s">
        <v>1331</v>
      </c>
      <c r="I679" s="59">
        <v>42703</v>
      </c>
      <c r="J679" s="59">
        <v>43572</v>
      </c>
      <c r="K679" s="58">
        <v>2.303706</v>
      </c>
      <c r="L679" s="58">
        <v>0.20871200000000001</v>
      </c>
    </row>
    <row r="680" spans="1:12" hidden="1" x14ac:dyDescent="0.25">
      <c r="A680" s="58" t="s">
        <v>2558</v>
      </c>
      <c r="B680" s="58" t="s">
        <v>2559</v>
      </c>
      <c r="C680" s="58">
        <f>COUNTIF(NGA_ADM2_POP_2020!C:C,'Cross river Land'!B680)</f>
        <v>1</v>
      </c>
      <c r="D680" s="58" t="s">
        <v>2558</v>
      </c>
      <c r="E680" s="58" t="s">
        <v>1006</v>
      </c>
      <c r="F680" s="58" t="s">
        <v>1329</v>
      </c>
      <c r="G680" s="58" t="s">
        <v>1330</v>
      </c>
      <c r="H680" s="58" t="s">
        <v>1331</v>
      </c>
      <c r="I680" s="59">
        <v>42703</v>
      </c>
      <c r="J680" s="59">
        <v>43572</v>
      </c>
      <c r="K680" s="58">
        <v>1.266718</v>
      </c>
      <c r="L680" s="58">
        <v>6.8228999999999998E-2</v>
      </c>
    </row>
    <row r="681" spans="1:12" hidden="1" x14ac:dyDescent="0.25">
      <c r="A681" s="58" t="s">
        <v>2600</v>
      </c>
      <c r="B681" s="58" t="s">
        <v>2601</v>
      </c>
      <c r="C681" s="58">
        <f>COUNTIF(NGA_ADM2_POP_2020!C:C,'Cross river Land'!B681)</f>
        <v>1</v>
      </c>
      <c r="D681" s="58" t="s">
        <v>2600</v>
      </c>
      <c r="E681" s="58" t="s">
        <v>1006</v>
      </c>
      <c r="F681" s="58" t="s">
        <v>2173</v>
      </c>
      <c r="G681" s="58" t="s">
        <v>2174</v>
      </c>
      <c r="H681" s="58" t="s">
        <v>1331</v>
      </c>
      <c r="I681" s="59">
        <v>42703</v>
      </c>
      <c r="J681" s="59">
        <v>43572</v>
      </c>
      <c r="K681" s="58">
        <v>2.5971099999999998</v>
      </c>
      <c r="L681" s="58">
        <v>0.200463</v>
      </c>
    </row>
    <row r="682" spans="1:12" hidden="1" x14ac:dyDescent="0.25">
      <c r="A682" s="58" t="s">
        <v>2741</v>
      </c>
      <c r="B682" s="58" t="s">
        <v>2742</v>
      </c>
      <c r="C682" s="58">
        <f>COUNTIF(NGA_ADM2_POP_2020!C:C,'Cross river Land'!B682)</f>
        <v>1</v>
      </c>
      <c r="D682" s="58" t="s">
        <v>2741</v>
      </c>
      <c r="E682" s="58" t="s">
        <v>1006</v>
      </c>
      <c r="F682" s="58" t="s">
        <v>2173</v>
      </c>
      <c r="G682" s="58" t="s">
        <v>2174</v>
      </c>
      <c r="H682" s="58" t="s">
        <v>1331</v>
      </c>
      <c r="I682" s="59">
        <v>42703</v>
      </c>
      <c r="J682" s="59">
        <v>43572</v>
      </c>
      <c r="K682" s="58">
        <v>2.9223150000000002</v>
      </c>
      <c r="L682" s="58">
        <v>0.40952300000000003</v>
      </c>
    </row>
    <row r="683" spans="1:12" hidden="1" x14ac:dyDescent="0.25">
      <c r="A683" s="58" t="s">
        <v>1049</v>
      </c>
      <c r="B683" s="58" t="s">
        <v>1050</v>
      </c>
      <c r="C683" s="58">
        <f>COUNTIF(NGA_ADM2_POP_2020!C:C,'Cross river Land'!B683)</f>
        <v>1</v>
      </c>
      <c r="D683" s="58" t="s">
        <v>1049</v>
      </c>
      <c r="E683" s="58" t="s">
        <v>1006</v>
      </c>
      <c r="F683" s="58" t="s">
        <v>1051</v>
      </c>
      <c r="G683" s="58" t="s">
        <v>1052</v>
      </c>
      <c r="H683" s="58" t="s">
        <v>1053</v>
      </c>
      <c r="I683" s="59">
        <v>42703</v>
      </c>
      <c r="J683" s="59">
        <v>43572</v>
      </c>
      <c r="K683" s="58">
        <v>1.2570650000000001</v>
      </c>
      <c r="L683" s="58">
        <v>5.8377999999999999E-2</v>
      </c>
    </row>
    <row r="684" spans="1:12" hidden="1" x14ac:dyDescent="0.25">
      <c r="A684" s="58" t="s">
        <v>1109</v>
      </c>
      <c r="B684" s="58" t="s">
        <v>1110</v>
      </c>
      <c r="C684" s="58">
        <f>COUNTIF(NGA_ADM2_POP_2020!C:C,'Cross river Land'!B684)</f>
        <v>1</v>
      </c>
      <c r="D684" s="58" t="s">
        <v>1109</v>
      </c>
      <c r="E684" s="58" t="s">
        <v>1006</v>
      </c>
      <c r="F684" s="58" t="s">
        <v>1051</v>
      </c>
      <c r="G684" s="58" t="s">
        <v>1052</v>
      </c>
      <c r="H684" s="58" t="s">
        <v>1053</v>
      </c>
      <c r="I684" s="59">
        <v>42703</v>
      </c>
      <c r="J684" s="59">
        <v>43572</v>
      </c>
      <c r="K684" s="58">
        <v>0.93118999999999996</v>
      </c>
      <c r="L684" s="58">
        <v>2.5944999999999999E-2</v>
      </c>
    </row>
    <row r="685" spans="1:12" hidden="1" x14ac:dyDescent="0.25">
      <c r="A685" s="58" t="s">
        <v>1111</v>
      </c>
      <c r="B685" s="58" t="s">
        <v>1112</v>
      </c>
      <c r="C685" s="58">
        <f>COUNTIF(NGA_ADM2_POP_2020!C:C,'Cross river Land'!B685)</f>
        <v>1</v>
      </c>
      <c r="D685" s="58" t="s">
        <v>1111</v>
      </c>
      <c r="E685" s="58" t="s">
        <v>1006</v>
      </c>
      <c r="F685" s="58" t="s">
        <v>1051</v>
      </c>
      <c r="G685" s="58" t="s">
        <v>1052</v>
      </c>
      <c r="H685" s="58" t="s">
        <v>1053</v>
      </c>
      <c r="I685" s="59">
        <v>42703</v>
      </c>
      <c r="J685" s="59">
        <v>43572</v>
      </c>
      <c r="K685" s="58">
        <v>0.96111000000000002</v>
      </c>
      <c r="L685" s="58">
        <v>3.5915999999999997E-2</v>
      </c>
    </row>
    <row r="686" spans="1:12" hidden="1" x14ac:dyDescent="0.25">
      <c r="A686" s="58" t="s">
        <v>1162</v>
      </c>
      <c r="B686" s="58" t="s">
        <v>1163</v>
      </c>
      <c r="C686" s="58">
        <f>COUNTIF(NGA_ADM2_POP_2020!C:C,'Cross river Land'!B686)</f>
        <v>1</v>
      </c>
      <c r="D686" s="58" t="s">
        <v>1162</v>
      </c>
      <c r="E686" s="58" t="s">
        <v>1006</v>
      </c>
      <c r="F686" s="58" t="s">
        <v>1051</v>
      </c>
      <c r="G686" s="58" t="s">
        <v>1052</v>
      </c>
      <c r="H686" s="58" t="s">
        <v>1053</v>
      </c>
      <c r="I686" s="59">
        <v>42703</v>
      </c>
      <c r="J686" s="59">
        <v>43572</v>
      </c>
      <c r="K686" s="58">
        <v>1.420045</v>
      </c>
      <c r="L686" s="58">
        <v>0.101608</v>
      </c>
    </row>
    <row r="687" spans="1:12" hidden="1" x14ac:dyDescent="0.25">
      <c r="A687" s="58" t="s">
        <v>1201</v>
      </c>
      <c r="B687" s="58" t="s">
        <v>1202</v>
      </c>
      <c r="C687" s="58">
        <f>COUNTIF(NGA_ADM2_POP_2020!C:C,'Cross river Land'!B687)</f>
        <v>1</v>
      </c>
      <c r="D687" s="58" t="s">
        <v>1201</v>
      </c>
      <c r="E687" s="58" t="s">
        <v>1006</v>
      </c>
      <c r="F687" s="58" t="s">
        <v>1203</v>
      </c>
      <c r="G687" s="58" t="s">
        <v>1204</v>
      </c>
      <c r="H687" s="58" t="s">
        <v>1053</v>
      </c>
      <c r="I687" s="59">
        <v>42703</v>
      </c>
      <c r="J687" s="59">
        <v>43572</v>
      </c>
      <c r="K687" s="58">
        <v>0.72716000000000003</v>
      </c>
      <c r="L687" s="58">
        <v>2.0468E-2</v>
      </c>
    </row>
    <row r="688" spans="1:12" hidden="1" x14ac:dyDescent="0.25">
      <c r="A688" s="58" t="s">
        <v>1252</v>
      </c>
      <c r="B688" s="58" t="s">
        <v>1253</v>
      </c>
      <c r="C688" s="58">
        <f>COUNTIF(NGA_ADM2_POP_2020!C:C,'Cross river Land'!B688)</f>
        <v>1</v>
      </c>
      <c r="D688" s="58" t="s">
        <v>1252</v>
      </c>
      <c r="E688" s="58" t="s">
        <v>1006</v>
      </c>
      <c r="F688" s="58" t="s">
        <v>1051</v>
      </c>
      <c r="G688" s="58" t="s">
        <v>1052</v>
      </c>
      <c r="H688" s="58" t="s">
        <v>1053</v>
      </c>
      <c r="I688" s="59">
        <v>42703</v>
      </c>
      <c r="J688" s="59">
        <v>43572</v>
      </c>
      <c r="K688" s="58">
        <v>0.53492300000000004</v>
      </c>
      <c r="L688" s="58">
        <v>9.3760000000000007E-3</v>
      </c>
    </row>
    <row r="689" spans="1:12" hidden="1" x14ac:dyDescent="0.25">
      <c r="A689" s="58" t="s">
        <v>1414</v>
      </c>
      <c r="B689" s="58" t="s">
        <v>1415</v>
      </c>
      <c r="C689" s="58">
        <f>COUNTIF(NGA_ADM2_POP_2020!C:C,'Cross river Land'!B689)</f>
        <v>1</v>
      </c>
      <c r="D689" s="58" t="s">
        <v>1414</v>
      </c>
      <c r="E689" s="58" t="s">
        <v>1006</v>
      </c>
      <c r="F689" s="58" t="s">
        <v>1051</v>
      </c>
      <c r="G689" s="58" t="s">
        <v>1052</v>
      </c>
      <c r="H689" s="58" t="s">
        <v>1053</v>
      </c>
      <c r="I689" s="59">
        <v>42703</v>
      </c>
      <c r="J689" s="59">
        <v>43572</v>
      </c>
      <c r="K689" s="58">
        <v>1.2868580000000001</v>
      </c>
      <c r="L689" s="58">
        <v>4.4942999999999997E-2</v>
      </c>
    </row>
    <row r="690" spans="1:12" hidden="1" x14ac:dyDescent="0.25">
      <c r="A690" s="58" t="s">
        <v>1501</v>
      </c>
      <c r="B690" s="58" t="s">
        <v>1502</v>
      </c>
      <c r="C690" s="58">
        <f>COUNTIF(NGA_ADM2_POP_2020!C:C,'Cross river Land'!B690)</f>
        <v>1</v>
      </c>
      <c r="D690" s="58" t="s">
        <v>1501</v>
      </c>
      <c r="E690" s="58" t="s">
        <v>1006</v>
      </c>
      <c r="F690" s="58" t="s">
        <v>1051</v>
      </c>
      <c r="G690" s="58" t="s">
        <v>1052</v>
      </c>
      <c r="H690" s="58" t="s">
        <v>1053</v>
      </c>
      <c r="I690" s="59">
        <v>42703</v>
      </c>
      <c r="J690" s="59">
        <v>43572</v>
      </c>
      <c r="K690" s="58">
        <v>1.864382</v>
      </c>
      <c r="L690" s="58">
        <v>8.0402000000000001E-2</v>
      </c>
    </row>
    <row r="691" spans="1:12" hidden="1" x14ac:dyDescent="0.25">
      <c r="A691" s="58" t="s">
        <v>1582</v>
      </c>
      <c r="B691" s="58" t="s">
        <v>1583</v>
      </c>
      <c r="C691" s="58">
        <f>COUNTIF(NGA_ADM2_POP_2020!C:C,'Cross river Land'!B691)</f>
        <v>1</v>
      </c>
      <c r="D691" s="58" t="s">
        <v>1582</v>
      </c>
      <c r="E691" s="58" t="s">
        <v>1006</v>
      </c>
      <c r="F691" s="58" t="s">
        <v>1203</v>
      </c>
      <c r="G691" s="58" t="s">
        <v>1204</v>
      </c>
      <c r="H691" s="58" t="s">
        <v>1053</v>
      </c>
      <c r="I691" s="59">
        <v>42703</v>
      </c>
      <c r="J691" s="59">
        <v>43572</v>
      </c>
      <c r="K691" s="58">
        <v>0.41757100000000003</v>
      </c>
      <c r="L691" s="58">
        <v>1.1135000000000001E-2</v>
      </c>
    </row>
    <row r="692" spans="1:12" hidden="1" x14ac:dyDescent="0.25">
      <c r="A692" s="58" t="s">
        <v>1584</v>
      </c>
      <c r="B692" s="58" t="s">
        <v>1585</v>
      </c>
      <c r="C692" s="58">
        <f>COUNTIF(NGA_ADM2_POP_2020!C:C,'Cross river Land'!B692)</f>
        <v>1</v>
      </c>
      <c r="D692" s="58" t="s">
        <v>1584</v>
      </c>
      <c r="E692" s="58" t="s">
        <v>1006</v>
      </c>
      <c r="F692" s="58" t="s">
        <v>1586</v>
      </c>
      <c r="G692" s="58" t="s">
        <v>1587</v>
      </c>
      <c r="H692" s="58" t="s">
        <v>1053</v>
      </c>
      <c r="I692" s="59">
        <v>42703</v>
      </c>
      <c r="J692" s="59">
        <v>43572</v>
      </c>
      <c r="K692" s="58">
        <v>1.54888</v>
      </c>
      <c r="L692" s="58">
        <v>6.7926E-2</v>
      </c>
    </row>
    <row r="693" spans="1:12" hidden="1" x14ac:dyDescent="0.25">
      <c r="A693" s="58" t="s">
        <v>1619</v>
      </c>
      <c r="B693" s="58" t="s">
        <v>1620</v>
      </c>
      <c r="C693" s="58">
        <f>COUNTIF(NGA_ADM2_POP_2020!C:C,'Cross river Land'!B693)</f>
        <v>1</v>
      </c>
      <c r="D693" s="58" t="s">
        <v>1619</v>
      </c>
      <c r="E693" s="58" t="s">
        <v>1006</v>
      </c>
      <c r="F693" s="58" t="s">
        <v>1586</v>
      </c>
      <c r="G693" s="58" t="s">
        <v>1587</v>
      </c>
      <c r="H693" s="58" t="s">
        <v>1053</v>
      </c>
      <c r="I693" s="59">
        <v>42703</v>
      </c>
      <c r="J693" s="59">
        <v>43572</v>
      </c>
      <c r="K693" s="58">
        <v>1.1260889999999999</v>
      </c>
      <c r="L693" s="58">
        <v>6.6533999999999996E-2</v>
      </c>
    </row>
    <row r="694" spans="1:12" hidden="1" x14ac:dyDescent="0.25">
      <c r="A694" s="58" t="s">
        <v>1717</v>
      </c>
      <c r="B694" s="58" t="s">
        <v>1718</v>
      </c>
      <c r="C694" s="58">
        <f>COUNTIF(NGA_ADM2_POP_2020!C:C,'Cross river Land'!B694)</f>
        <v>1</v>
      </c>
      <c r="D694" s="58" t="s">
        <v>1717</v>
      </c>
      <c r="E694" s="58" t="s">
        <v>1006</v>
      </c>
      <c r="F694" s="58" t="s">
        <v>1203</v>
      </c>
      <c r="G694" s="58" t="s">
        <v>1204</v>
      </c>
      <c r="H694" s="58" t="s">
        <v>1053</v>
      </c>
      <c r="I694" s="59">
        <v>42703</v>
      </c>
      <c r="J694" s="59">
        <v>43572</v>
      </c>
      <c r="K694" s="58">
        <v>0.452241</v>
      </c>
      <c r="L694" s="58">
        <v>1.0819E-2</v>
      </c>
    </row>
    <row r="695" spans="1:12" hidden="1" x14ac:dyDescent="0.25">
      <c r="A695" s="58" t="s">
        <v>1908</v>
      </c>
      <c r="B695" s="58" t="s">
        <v>1909</v>
      </c>
      <c r="C695" s="58">
        <f>COUNTIF(NGA_ADM2_POP_2020!C:C,'Cross river Land'!B695)</f>
        <v>1</v>
      </c>
      <c r="D695" s="58" t="s">
        <v>1908</v>
      </c>
      <c r="E695" s="58" t="s">
        <v>1006</v>
      </c>
      <c r="F695" s="58" t="s">
        <v>1586</v>
      </c>
      <c r="G695" s="58" t="s">
        <v>1587</v>
      </c>
      <c r="H695" s="58" t="s">
        <v>1053</v>
      </c>
      <c r="I695" s="59">
        <v>42703</v>
      </c>
      <c r="J695" s="59">
        <v>43572</v>
      </c>
      <c r="K695" s="58">
        <v>1.0912280000000001</v>
      </c>
      <c r="L695" s="58">
        <v>5.3672999999999998E-2</v>
      </c>
    </row>
    <row r="696" spans="1:12" hidden="1" x14ac:dyDescent="0.25">
      <c r="A696" s="58" t="s">
        <v>2102</v>
      </c>
      <c r="B696" s="58" t="s">
        <v>2103</v>
      </c>
      <c r="C696" s="58">
        <f>COUNTIF(NGA_ADM2_POP_2020!C:C,'Cross river Land'!B696)</f>
        <v>1</v>
      </c>
      <c r="D696" s="58" t="s">
        <v>2102</v>
      </c>
      <c r="E696" s="58" t="s">
        <v>1006</v>
      </c>
      <c r="F696" s="58" t="s">
        <v>1203</v>
      </c>
      <c r="G696" s="58" t="s">
        <v>1204</v>
      </c>
      <c r="H696" s="58" t="s">
        <v>1053</v>
      </c>
      <c r="I696" s="59">
        <v>42703</v>
      </c>
      <c r="J696" s="59">
        <v>43572</v>
      </c>
      <c r="K696" s="58">
        <v>0.99028499999999997</v>
      </c>
      <c r="L696" s="58">
        <v>4.5553000000000003E-2</v>
      </c>
    </row>
    <row r="697" spans="1:12" hidden="1" x14ac:dyDescent="0.25">
      <c r="A697" s="58" t="s">
        <v>2343</v>
      </c>
      <c r="B697" s="58" t="s">
        <v>2344</v>
      </c>
      <c r="C697" s="58">
        <f>COUNTIF(NGA_ADM2_POP_2020!C:C,'Cross river Land'!B697)</f>
        <v>1</v>
      </c>
      <c r="D697" s="58" t="s">
        <v>2343</v>
      </c>
      <c r="E697" s="58" t="s">
        <v>1006</v>
      </c>
      <c r="F697" s="58" t="s">
        <v>1586</v>
      </c>
      <c r="G697" s="58" t="s">
        <v>1587</v>
      </c>
      <c r="H697" s="58" t="s">
        <v>1053</v>
      </c>
      <c r="I697" s="59">
        <v>42703</v>
      </c>
      <c r="J697" s="59">
        <v>43572</v>
      </c>
      <c r="K697" s="58">
        <v>0.81731100000000001</v>
      </c>
      <c r="L697" s="58">
        <v>2.1004999999999999E-2</v>
      </c>
    </row>
    <row r="698" spans="1:12" hidden="1" x14ac:dyDescent="0.25">
      <c r="A698" s="58" t="s">
        <v>2369</v>
      </c>
      <c r="B698" s="58" t="s">
        <v>2370</v>
      </c>
      <c r="C698" s="58">
        <f>COUNTIF(NGA_ADM2_POP_2020!C:C,'Cross river Land'!B698)</f>
        <v>1</v>
      </c>
      <c r="D698" s="58" t="s">
        <v>2369</v>
      </c>
      <c r="E698" s="58" t="s">
        <v>1006</v>
      </c>
      <c r="F698" s="58" t="s">
        <v>1051</v>
      </c>
      <c r="G698" s="58" t="s">
        <v>1052</v>
      </c>
      <c r="H698" s="58" t="s">
        <v>1053</v>
      </c>
      <c r="I698" s="59">
        <v>42703</v>
      </c>
      <c r="J698" s="59">
        <v>43572</v>
      </c>
      <c r="K698" s="58">
        <v>1.733889</v>
      </c>
      <c r="L698" s="58">
        <v>7.8192999999999999E-2</v>
      </c>
    </row>
    <row r="699" spans="1:12" hidden="1" x14ac:dyDescent="0.25">
      <c r="A699" s="58" t="s">
        <v>2387</v>
      </c>
      <c r="B699" s="58" t="s">
        <v>2388</v>
      </c>
      <c r="C699" s="58">
        <f>COUNTIF(NGA_ADM2_POP_2020!C:C,'Cross river Land'!B699)</f>
        <v>1</v>
      </c>
      <c r="D699" s="58" t="s">
        <v>2387</v>
      </c>
      <c r="E699" s="58" t="s">
        <v>1006</v>
      </c>
      <c r="F699" s="58" t="s">
        <v>1586</v>
      </c>
      <c r="G699" s="58" t="s">
        <v>1587</v>
      </c>
      <c r="H699" s="58" t="s">
        <v>1053</v>
      </c>
      <c r="I699" s="59">
        <v>42703</v>
      </c>
      <c r="J699" s="59">
        <v>43572</v>
      </c>
      <c r="K699" s="58">
        <v>0.60146500000000003</v>
      </c>
      <c r="L699" s="58">
        <v>1.0596E-2</v>
      </c>
    </row>
    <row r="700" spans="1:12" hidden="1" x14ac:dyDescent="0.25">
      <c r="A700" s="58" t="s">
        <v>2425</v>
      </c>
      <c r="B700" s="58" t="s">
        <v>2426</v>
      </c>
      <c r="C700" s="58">
        <f>COUNTIF(NGA_ADM2_POP_2020!C:C,'Cross river Land'!B700)</f>
        <v>1</v>
      </c>
      <c r="D700" s="58" t="s">
        <v>2425</v>
      </c>
      <c r="E700" s="58" t="s">
        <v>1006</v>
      </c>
      <c r="F700" s="58" t="s">
        <v>1586</v>
      </c>
      <c r="G700" s="58" t="s">
        <v>1587</v>
      </c>
      <c r="H700" s="58" t="s">
        <v>1053</v>
      </c>
      <c r="I700" s="59">
        <v>42703</v>
      </c>
      <c r="J700" s="59">
        <v>43572</v>
      </c>
      <c r="K700" s="58">
        <v>0.94747999999999999</v>
      </c>
      <c r="L700" s="58">
        <v>2.3344E-2</v>
      </c>
    </row>
    <row r="701" spans="1:12" hidden="1" x14ac:dyDescent="0.25">
      <c r="A701" s="58" t="s">
        <v>2439</v>
      </c>
      <c r="B701" s="58" t="s">
        <v>2440</v>
      </c>
      <c r="C701" s="58">
        <f>COUNTIF(NGA_ADM2_POP_2020!C:C,'Cross river Land'!B701)</f>
        <v>1</v>
      </c>
      <c r="D701" s="58" t="s">
        <v>2439</v>
      </c>
      <c r="E701" s="58" t="s">
        <v>1006</v>
      </c>
      <c r="F701" s="58" t="s">
        <v>1586</v>
      </c>
      <c r="G701" s="58" t="s">
        <v>1587</v>
      </c>
      <c r="H701" s="58" t="s">
        <v>1053</v>
      </c>
      <c r="I701" s="59">
        <v>42703</v>
      </c>
      <c r="J701" s="59">
        <v>43572</v>
      </c>
      <c r="K701" s="58">
        <v>0.59986099999999998</v>
      </c>
      <c r="L701" s="58">
        <v>1.2947E-2</v>
      </c>
    </row>
    <row r="702" spans="1:12" hidden="1" x14ac:dyDescent="0.25">
      <c r="A702" s="58" t="s">
        <v>2455</v>
      </c>
      <c r="B702" s="58" t="s">
        <v>2456</v>
      </c>
      <c r="C702" s="58">
        <f>COUNTIF(NGA_ADM2_POP_2020!C:C,'Cross river Land'!B702)</f>
        <v>1</v>
      </c>
      <c r="D702" s="58" t="s">
        <v>2455</v>
      </c>
      <c r="E702" s="58" t="s">
        <v>1006</v>
      </c>
      <c r="F702" s="58" t="s">
        <v>1203</v>
      </c>
      <c r="G702" s="58" t="s">
        <v>1204</v>
      </c>
      <c r="H702" s="58" t="s">
        <v>1053</v>
      </c>
      <c r="I702" s="59">
        <v>42703</v>
      </c>
      <c r="J702" s="59">
        <v>43572</v>
      </c>
      <c r="K702" s="58">
        <v>0.51451499999999994</v>
      </c>
      <c r="L702" s="58">
        <v>9.3670000000000003E-3</v>
      </c>
    </row>
    <row r="703" spans="1:12" hidden="1" x14ac:dyDescent="0.25">
      <c r="A703" s="58" t="s">
        <v>2519</v>
      </c>
      <c r="B703" s="58" t="s">
        <v>2520</v>
      </c>
      <c r="C703" s="58">
        <f>COUNTIF(NGA_ADM2_POP_2020!C:C,'Cross river Land'!B703)</f>
        <v>1</v>
      </c>
      <c r="D703" s="58" t="s">
        <v>2519</v>
      </c>
      <c r="E703" s="58" t="s">
        <v>1006</v>
      </c>
      <c r="F703" s="58" t="s">
        <v>1203</v>
      </c>
      <c r="G703" s="58" t="s">
        <v>1204</v>
      </c>
      <c r="H703" s="58" t="s">
        <v>1053</v>
      </c>
      <c r="I703" s="59">
        <v>42703</v>
      </c>
      <c r="J703" s="59">
        <v>43572</v>
      </c>
      <c r="K703" s="58">
        <v>0.92194500000000001</v>
      </c>
      <c r="L703" s="58">
        <v>2.0160000000000001E-2</v>
      </c>
    </row>
    <row r="704" spans="1:12" hidden="1" x14ac:dyDescent="0.25">
      <c r="A704" s="58" t="s">
        <v>2535</v>
      </c>
      <c r="B704" s="58" t="s">
        <v>2536</v>
      </c>
      <c r="C704" s="58">
        <f>COUNTIF(NGA_ADM2_POP_2020!C:C,'Cross river Land'!B704)</f>
        <v>1</v>
      </c>
      <c r="D704" s="58" t="s">
        <v>2535</v>
      </c>
      <c r="E704" s="58" t="s">
        <v>1006</v>
      </c>
      <c r="F704" s="58" t="s">
        <v>1586</v>
      </c>
      <c r="G704" s="58" t="s">
        <v>1587</v>
      </c>
      <c r="H704" s="58" t="s">
        <v>1053</v>
      </c>
      <c r="I704" s="59">
        <v>42703</v>
      </c>
      <c r="J704" s="59">
        <v>43572</v>
      </c>
      <c r="K704" s="58">
        <v>0.51517500000000005</v>
      </c>
      <c r="L704" s="58">
        <v>8.8199999999999997E-3</v>
      </c>
    </row>
    <row r="705" spans="1:12" hidden="1" x14ac:dyDescent="0.25">
      <c r="A705" s="58" t="s">
        <v>2637</v>
      </c>
      <c r="B705" s="58" t="s">
        <v>2638</v>
      </c>
      <c r="C705" s="58">
        <f>COUNTIF(NGA_ADM2_POP_2020!C:C,'Cross river Land'!B705)</f>
        <v>1</v>
      </c>
      <c r="D705" s="58" t="s">
        <v>2637</v>
      </c>
      <c r="E705" s="58" t="s">
        <v>1006</v>
      </c>
      <c r="F705" s="58" t="s">
        <v>1203</v>
      </c>
      <c r="G705" s="58" t="s">
        <v>1204</v>
      </c>
      <c r="H705" s="58" t="s">
        <v>1053</v>
      </c>
      <c r="I705" s="59">
        <v>42703</v>
      </c>
      <c r="J705" s="59">
        <v>43572</v>
      </c>
      <c r="K705" s="58">
        <v>0.50808399999999998</v>
      </c>
      <c r="L705" s="58">
        <v>1.3089E-2</v>
      </c>
    </row>
    <row r="706" spans="1:12" hidden="1" x14ac:dyDescent="0.25">
      <c r="A706" s="58" t="s">
        <v>1370</v>
      </c>
      <c r="B706" s="58" t="s">
        <v>1371</v>
      </c>
      <c r="C706" s="58">
        <f>COUNTIF(NGA_ADM2_POP_2020!C:C,'Cross river Land'!B706)</f>
        <v>1</v>
      </c>
      <c r="D706" s="58" t="s">
        <v>1370</v>
      </c>
      <c r="E706" s="58" t="s">
        <v>1006</v>
      </c>
      <c r="F706" s="58" t="s">
        <v>1372</v>
      </c>
      <c r="G706" s="58" t="s">
        <v>1373</v>
      </c>
      <c r="H706" s="58" t="s">
        <v>1374</v>
      </c>
      <c r="I706" s="59">
        <v>42703</v>
      </c>
      <c r="J706" s="59">
        <v>43572</v>
      </c>
      <c r="K706" s="58">
        <v>1.489406</v>
      </c>
      <c r="L706" s="58">
        <v>6.9056999999999993E-2</v>
      </c>
    </row>
    <row r="707" spans="1:12" hidden="1" x14ac:dyDescent="0.25">
      <c r="A707" s="58" t="s">
        <v>1394</v>
      </c>
      <c r="B707" s="58" t="s">
        <v>1395</v>
      </c>
      <c r="C707" s="58">
        <f>COUNTIF(NGA_ADM2_POP_2020!C:C,'Cross river Land'!B707)</f>
        <v>1</v>
      </c>
      <c r="D707" s="58" t="s">
        <v>1394</v>
      </c>
      <c r="E707" s="58" t="s">
        <v>1006</v>
      </c>
      <c r="F707" s="58" t="s">
        <v>1396</v>
      </c>
      <c r="G707" s="58" t="s">
        <v>1397</v>
      </c>
      <c r="H707" s="58" t="s">
        <v>1374</v>
      </c>
      <c r="I707" s="59">
        <v>42703</v>
      </c>
      <c r="J707" s="59">
        <v>43572</v>
      </c>
      <c r="K707" s="58">
        <v>1.1055120000000001</v>
      </c>
      <c r="L707" s="58">
        <v>5.3106E-2</v>
      </c>
    </row>
    <row r="708" spans="1:12" hidden="1" x14ac:dyDescent="0.25">
      <c r="A708" s="58" t="s">
        <v>1487</v>
      </c>
      <c r="B708" s="58" t="s">
        <v>1488</v>
      </c>
      <c r="C708" s="58">
        <f>COUNTIF(NGA_ADM2_POP_2020!C:C,'Cross river Land'!B708)</f>
        <v>1</v>
      </c>
      <c r="D708" s="58" t="s">
        <v>1487</v>
      </c>
      <c r="E708" s="58" t="s">
        <v>1006</v>
      </c>
      <c r="F708" s="58" t="s">
        <v>1396</v>
      </c>
      <c r="G708" s="58" t="s">
        <v>1397</v>
      </c>
      <c r="H708" s="58" t="s">
        <v>1374</v>
      </c>
      <c r="I708" s="59">
        <v>42703</v>
      </c>
      <c r="J708" s="59">
        <v>43572</v>
      </c>
      <c r="K708" s="58">
        <v>1.405702</v>
      </c>
      <c r="L708" s="58">
        <v>9.4408000000000006E-2</v>
      </c>
    </row>
    <row r="709" spans="1:12" hidden="1" x14ac:dyDescent="0.25">
      <c r="A709" s="58" t="s">
        <v>1677</v>
      </c>
      <c r="B709" s="58" t="s">
        <v>1678</v>
      </c>
      <c r="C709" s="58">
        <f>COUNTIF(NGA_ADM2_POP_2020!C:C,'Cross river Land'!B709)</f>
        <v>1</v>
      </c>
      <c r="D709" s="58" t="s">
        <v>1677</v>
      </c>
      <c r="E709" s="58" t="s">
        <v>1006</v>
      </c>
      <c r="F709" s="58" t="s">
        <v>1679</v>
      </c>
      <c r="G709" s="58" t="s">
        <v>1680</v>
      </c>
      <c r="H709" s="58" t="s">
        <v>1374</v>
      </c>
      <c r="I709" s="59">
        <v>42703</v>
      </c>
      <c r="J709" s="59">
        <v>43572</v>
      </c>
      <c r="K709" s="58">
        <v>1.960351</v>
      </c>
      <c r="L709" s="58">
        <v>0.12660399999999999</v>
      </c>
    </row>
    <row r="710" spans="1:12" hidden="1" x14ac:dyDescent="0.25">
      <c r="A710" s="58" t="s">
        <v>1748</v>
      </c>
      <c r="B710" s="58" t="s">
        <v>1749</v>
      </c>
      <c r="C710" s="58">
        <f>COUNTIF(NGA_ADM2_POP_2020!C:C,'Cross river Land'!B710)</f>
        <v>1</v>
      </c>
      <c r="D710" s="58" t="s">
        <v>1748</v>
      </c>
      <c r="E710" s="58" t="s">
        <v>1006</v>
      </c>
      <c r="F710" s="58" t="s">
        <v>1679</v>
      </c>
      <c r="G710" s="58" t="s">
        <v>1680</v>
      </c>
      <c r="H710" s="58" t="s">
        <v>1374</v>
      </c>
      <c r="I710" s="59">
        <v>42703</v>
      </c>
      <c r="J710" s="59">
        <v>43572</v>
      </c>
      <c r="K710" s="58">
        <v>1.724782</v>
      </c>
      <c r="L710" s="58">
        <v>8.3987000000000006E-2</v>
      </c>
    </row>
    <row r="711" spans="1:12" hidden="1" x14ac:dyDescent="0.25">
      <c r="A711" s="58" t="s">
        <v>1722</v>
      </c>
      <c r="B711" s="58" t="s">
        <v>1723</v>
      </c>
      <c r="C711" s="58">
        <f>COUNTIF(NGA_ADM2_POP_2020!C:C,'Cross river Land'!B711)</f>
        <v>1</v>
      </c>
      <c r="D711" s="58" t="s">
        <v>1722</v>
      </c>
      <c r="E711" s="58" t="s">
        <v>1006</v>
      </c>
      <c r="F711" s="58" t="s">
        <v>1679</v>
      </c>
      <c r="G711" s="58" t="s">
        <v>1680</v>
      </c>
      <c r="H711" s="58" t="s">
        <v>1374</v>
      </c>
      <c r="I711" s="59">
        <v>42703</v>
      </c>
      <c r="J711" s="59">
        <v>43572</v>
      </c>
      <c r="K711" s="58">
        <v>2.3156650000000001</v>
      </c>
      <c r="L711" s="58">
        <v>0.142599</v>
      </c>
    </row>
    <row r="712" spans="1:12" hidden="1" x14ac:dyDescent="0.25">
      <c r="A712" s="58" t="s">
        <v>1726</v>
      </c>
      <c r="B712" s="58" t="s">
        <v>1727</v>
      </c>
      <c r="C712" s="58">
        <f>COUNTIF(NGA_ADM2_POP_2020!C:C,'Cross river Land'!B712)</f>
        <v>1</v>
      </c>
      <c r="D712" s="58" t="s">
        <v>1726</v>
      </c>
      <c r="E712" s="58" t="s">
        <v>1006</v>
      </c>
      <c r="F712" s="58" t="s">
        <v>1372</v>
      </c>
      <c r="G712" s="58" t="s">
        <v>1373</v>
      </c>
      <c r="H712" s="58" t="s">
        <v>1374</v>
      </c>
      <c r="I712" s="59">
        <v>42703</v>
      </c>
      <c r="J712" s="59">
        <v>43572</v>
      </c>
      <c r="K712" s="58">
        <v>2.2077960000000001</v>
      </c>
      <c r="L712" s="58">
        <v>0.27393600000000001</v>
      </c>
    </row>
    <row r="713" spans="1:12" hidden="1" x14ac:dyDescent="0.25">
      <c r="A713" s="58" t="s">
        <v>1928</v>
      </c>
      <c r="B713" s="58" t="s">
        <v>1929</v>
      </c>
      <c r="C713" s="58">
        <f>COUNTIF(NGA_ADM2_POP_2020!C:C,'Cross river Land'!B713)</f>
        <v>1</v>
      </c>
      <c r="D713" s="58" t="s">
        <v>1928</v>
      </c>
      <c r="E713" s="58" t="s">
        <v>1006</v>
      </c>
      <c r="F713" s="58" t="s">
        <v>1679</v>
      </c>
      <c r="G713" s="58" t="s">
        <v>1680</v>
      </c>
      <c r="H713" s="58" t="s">
        <v>1374</v>
      </c>
      <c r="I713" s="59">
        <v>42703</v>
      </c>
      <c r="J713" s="59">
        <v>43572</v>
      </c>
      <c r="K713" s="58">
        <v>1.6308830000000001</v>
      </c>
      <c r="L713" s="58">
        <v>9.0338000000000002E-2</v>
      </c>
    </row>
    <row r="714" spans="1:12" hidden="1" x14ac:dyDescent="0.25">
      <c r="A714" s="58" t="s">
        <v>1955</v>
      </c>
      <c r="B714" s="58" t="s">
        <v>1956</v>
      </c>
      <c r="C714" s="58">
        <f>COUNTIF(NGA_ADM2_POP_2020!C:C,'Cross river Land'!B714)</f>
        <v>1</v>
      </c>
      <c r="D714" s="58" t="s">
        <v>1955</v>
      </c>
      <c r="E714" s="58" t="s">
        <v>1006</v>
      </c>
      <c r="F714" s="58" t="s">
        <v>1679</v>
      </c>
      <c r="G714" s="58" t="s">
        <v>1680</v>
      </c>
      <c r="H714" s="58" t="s">
        <v>1374</v>
      </c>
      <c r="I714" s="59">
        <v>42703</v>
      </c>
      <c r="J714" s="59">
        <v>43572</v>
      </c>
      <c r="K714" s="58">
        <v>2.3903949999999998</v>
      </c>
      <c r="L714" s="58">
        <v>0.180506</v>
      </c>
    </row>
    <row r="715" spans="1:12" hidden="1" x14ac:dyDescent="0.25">
      <c r="A715" s="58" t="s">
        <v>2098</v>
      </c>
      <c r="B715" s="58" t="s">
        <v>2099</v>
      </c>
      <c r="C715" s="58">
        <f>COUNTIF(NGA_ADM2_POP_2020!C:C,'Cross river Land'!B715)</f>
        <v>1</v>
      </c>
      <c r="D715" s="58" t="s">
        <v>2098</v>
      </c>
      <c r="E715" s="58" t="s">
        <v>1006</v>
      </c>
      <c r="F715" s="58" t="s">
        <v>1396</v>
      </c>
      <c r="G715" s="58" t="s">
        <v>1397</v>
      </c>
      <c r="H715" s="58" t="s">
        <v>1374</v>
      </c>
      <c r="I715" s="59">
        <v>42703</v>
      </c>
      <c r="J715" s="59">
        <v>43572</v>
      </c>
      <c r="K715" s="58">
        <v>2.3144689999999999</v>
      </c>
      <c r="L715" s="58">
        <v>0.217864</v>
      </c>
    </row>
    <row r="716" spans="1:12" hidden="1" x14ac:dyDescent="0.25">
      <c r="A716" s="58" t="s">
        <v>2157</v>
      </c>
      <c r="B716" s="58" t="s">
        <v>2158</v>
      </c>
      <c r="C716" s="58">
        <f>COUNTIF(NGA_ADM2_POP_2020!C:C,'Cross river Land'!B716)</f>
        <v>1</v>
      </c>
      <c r="D716" s="58" t="s">
        <v>2157</v>
      </c>
      <c r="E716" s="58" t="s">
        <v>1006</v>
      </c>
      <c r="F716" s="58" t="s">
        <v>1372</v>
      </c>
      <c r="G716" s="58" t="s">
        <v>1373</v>
      </c>
      <c r="H716" s="58" t="s">
        <v>1374</v>
      </c>
      <c r="I716" s="59">
        <v>42703</v>
      </c>
      <c r="J716" s="59">
        <v>43572</v>
      </c>
      <c r="K716" s="58">
        <v>1.337674</v>
      </c>
      <c r="L716" s="58">
        <v>4.9674000000000003E-2</v>
      </c>
    </row>
    <row r="717" spans="1:12" hidden="1" x14ac:dyDescent="0.25">
      <c r="A717" s="58" t="s">
        <v>2542</v>
      </c>
      <c r="B717" s="58" t="s">
        <v>2543</v>
      </c>
      <c r="C717" s="58">
        <f>COUNTIF(NGA_ADM2_POP_2020!C:C,'Cross river Land'!B717)</f>
        <v>1</v>
      </c>
      <c r="D717" s="58" t="s">
        <v>2542</v>
      </c>
      <c r="E717" s="58" t="s">
        <v>1006</v>
      </c>
      <c r="F717" s="58" t="s">
        <v>1679</v>
      </c>
      <c r="G717" s="58" t="s">
        <v>1680</v>
      </c>
      <c r="H717" s="58" t="s">
        <v>1374</v>
      </c>
      <c r="I717" s="59">
        <v>42703</v>
      </c>
      <c r="J717" s="59">
        <v>43572</v>
      </c>
      <c r="K717" s="58">
        <v>2.2533050000000001</v>
      </c>
      <c r="L717" s="58">
        <v>0.19944799999999999</v>
      </c>
    </row>
    <row r="718" spans="1:12" hidden="1" x14ac:dyDescent="0.25">
      <c r="A718" s="58" t="s">
        <v>2566</v>
      </c>
      <c r="B718" s="58" t="s">
        <v>2567</v>
      </c>
      <c r="C718" s="58">
        <f>COUNTIF(NGA_ADM2_POP_2020!C:C,'Cross river Land'!B718)</f>
        <v>1</v>
      </c>
      <c r="D718" s="58" t="s">
        <v>2566</v>
      </c>
      <c r="E718" s="58" t="s">
        <v>1006</v>
      </c>
      <c r="F718" s="58" t="s">
        <v>1679</v>
      </c>
      <c r="G718" s="58" t="s">
        <v>1680</v>
      </c>
      <c r="H718" s="58" t="s">
        <v>1374</v>
      </c>
      <c r="I718" s="59">
        <v>42703</v>
      </c>
      <c r="J718" s="59">
        <v>43572</v>
      </c>
      <c r="K718" s="58">
        <v>1.8623350000000001</v>
      </c>
      <c r="L718" s="58">
        <v>0.19847300000000001</v>
      </c>
    </row>
    <row r="719" spans="1:12" hidden="1" x14ac:dyDescent="0.25">
      <c r="A719" s="58" t="s">
        <v>2590</v>
      </c>
      <c r="B719" s="58" t="s">
        <v>2591</v>
      </c>
      <c r="C719" s="58">
        <f>COUNTIF(NGA_ADM2_POP_2020!C:C,'Cross river Land'!B719)</f>
        <v>1</v>
      </c>
      <c r="D719" s="58" t="s">
        <v>2590</v>
      </c>
      <c r="E719" s="58" t="s">
        <v>1006</v>
      </c>
      <c r="F719" s="58" t="s">
        <v>1396</v>
      </c>
      <c r="G719" s="58" t="s">
        <v>1397</v>
      </c>
      <c r="H719" s="58" t="s">
        <v>1374</v>
      </c>
      <c r="I719" s="59">
        <v>42703</v>
      </c>
      <c r="J719" s="59">
        <v>43572</v>
      </c>
      <c r="K719" s="58">
        <v>1.7793490000000001</v>
      </c>
      <c r="L719" s="58">
        <v>0.108957</v>
      </c>
    </row>
    <row r="720" spans="1:12" hidden="1" x14ac:dyDescent="0.25">
      <c r="A720" s="58" t="s">
        <v>2612</v>
      </c>
      <c r="B720" s="58" t="s">
        <v>2613</v>
      </c>
      <c r="C720" s="58">
        <f>COUNTIF(NGA_ADM2_POP_2020!C:C,'Cross river Land'!B720)</f>
        <v>1</v>
      </c>
      <c r="D720" s="58" t="s">
        <v>2612</v>
      </c>
      <c r="E720" s="58" t="s">
        <v>1006</v>
      </c>
      <c r="F720" s="58" t="s">
        <v>1372</v>
      </c>
      <c r="G720" s="58" t="s">
        <v>1373</v>
      </c>
      <c r="H720" s="58" t="s">
        <v>1374</v>
      </c>
      <c r="I720" s="59">
        <v>42703</v>
      </c>
      <c r="J720" s="59">
        <v>43572</v>
      </c>
      <c r="K720" s="58">
        <v>1.0315510000000001</v>
      </c>
      <c r="L720" s="58">
        <v>6.6517000000000007E-2</v>
      </c>
    </row>
    <row r="721" spans="1:12" hidden="1" x14ac:dyDescent="0.25">
      <c r="A721" s="58" t="s">
        <v>1372</v>
      </c>
      <c r="B721" s="58" t="s">
        <v>2616</v>
      </c>
      <c r="C721" s="58">
        <f>COUNTIF(NGA_ADM2_POP_2020!C:C,'Cross river Land'!B721)</f>
        <v>1</v>
      </c>
      <c r="D721" s="58" t="s">
        <v>1372</v>
      </c>
      <c r="E721" s="58" t="s">
        <v>1006</v>
      </c>
      <c r="F721" s="58" t="s">
        <v>1372</v>
      </c>
      <c r="G721" s="58" t="s">
        <v>1373</v>
      </c>
      <c r="H721" s="58" t="s">
        <v>1374</v>
      </c>
      <c r="I721" s="59">
        <v>42703</v>
      </c>
      <c r="J721" s="59">
        <v>43572</v>
      </c>
      <c r="K721" s="58">
        <v>0.26078000000000001</v>
      </c>
      <c r="L721" s="58">
        <v>3.336E-3</v>
      </c>
    </row>
    <row r="722" spans="1:12" hidden="1" x14ac:dyDescent="0.25">
      <c r="A722" s="58" t="s">
        <v>1396</v>
      </c>
      <c r="B722" s="58" t="s">
        <v>2617</v>
      </c>
      <c r="C722" s="58">
        <f>COUNTIF(NGA_ADM2_POP_2020!C:C,'Cross river Land'!B722)</f>
        <v>1</v>
      </c>
      <c r="D722" s="58" t="s">
        <v>1396</v>
      </c>
      <c r="E722" s="58" t="s">
        <v>1006</v>
      </c>
      <c r="F722" s="58" t="s">
        <v>1372</v>
      </c>
      <c r="G722" s="58" t="s">
        <v>1373</v>
      </c>
      <c r="H722" s="58" t="s">
        <v>1374</v>
      </c>
      <c r="I722" s="59">
        <v>42703</v>
      </c>
      <c r="J722" s="59">
        <v>43572</v>
      </c>
      <c r="K722" s="58">
        <v>0.221974</v>
      </c>
      <c r="L722" s="58">
        <v>2.3779999999999999E-3</v>
      </c>
    </row>
    <row r="723" spans="1:12" hidden="1" x14ac:dyDescent="0.25">
      <c r="A723" s="58" t="s">
        <v>2645</v>
      </c>
      <c r="B723" s="58" t="s">
        <v>2646</v>
      </c>
      <c r="C723" s="58">
        <f>COUNTIF(NGA_ADM2_POP_2020!C:C,'Cross river Land'!B723)</f>
        <v>1</v>
      </c>
      <c r="D723" s="58" t="s">
        <v>2645</v>
      </c>
      <c r="E723" s="58" t="s">
        <v>1006</v>
      </c>
      <c r="F723" s="58" t="s">
        <v>1396</v>
      </c>
      <c r="G723" s="58" t="s">
        <v>1397</v>
      </c>
      <c r="H723" s="58" t="s">
        <v>1374</v>
      </c>
      <c r="I723" s="59">
        <v>42703</v>
      </c>
      <c r="J723" s="59">
        <v>43572</v>
      </c>
      <c r="K723" s="58">
        <v>2.440706</v>
      </c>
      <c r="L723" s="58">
        <v>0.152865</v>
      </c>
    </row>
    <row r="724" spans="1:12" hidden="1" x14ac:dyDescent="0.25">
      <c r="A724" s="58" t="s">
        <v>2647</v>
      </c>
      <c r="B724" s="58" t="s">
        <v>2648</v>
      </c>
      <c r="C724" s="58">
        <f>COUNTIF(NGA_ADM2_POP_2020!C:C,'Cross river Land'!B724)</f>
        <v>1</v>
      </c>
      <c r="D724" s="58" t="s">
        <v>2647</v>
      </c>
      <c r="E724" s="58" t="s">
        <v>1006</v>
      </c>
      <c r="F724" s="58" t="s">
        <v>1372</v>
      </c>
      <c r="G724" s="58" t="s">
        <v>1373</v>
      </c>
      <c r="H724" s="58" t="s">
        <v>1374</v>
      </c>
      <c r="I724" s="59">
        <v>42703</v>
      </c>
      <c r="J724" s="59">
        <v>43572</v>
      </c>
      <c r="K724" s="58">
        <v>1.923435</v>
      </c>
      <c r="L724" s="58">
        <v>0.198291</v>
      </c>
    </row>
    <row r="725" spans="1:12" hidden="1" x14ac:dyDescent="0.25">
      <c r="A725" s="58" t="s">
        <v>2671</v>
      </c>
      <c r="B725" s="58" t="s">
        <v>2672</v>
      </c>
      <c r="C725" s="58">
        <f>COUNTIF(NGA_ADM2_POP_2020!C:C,'Cross river Land'!B725)</f>
        <v>1</v>
      </c>
      <c r="D725" s="58" t="s">
        <v>2671</v>
      </c>
      <c r="E725" s="58" t="s">
        <v>1006</v>
      </c>
      <c r="F725" s="58" t="s">
        <v>1396</v>
      </c>
      <c r="G725" s="58" t="s">
        <v>1397</v>
      </c>
      <c r="H725" s="58" t="s">
        <v>1374</v>
      </c>
      <c r="I725" s="59">
        <v>42703</v>
      </c>
      <c r="J725" s="59">
        <v>43572</v>
      </c>
      <c r="K725" s="58">
        <v>1.802457</v>
      </c>
      <c r="L725" s="58">
        <v>0.19119900000000001</v>
      </c>
    </row>
    <row r="726" spans="1:12" hidden="1" x14ac:dyDescent="0.25">
      <c r="A726" s="58" t="s">
        <v>2725</v>
      </c>
      <c r="B726" s="58" t="s">
        <v>2726</v>
      </c>
      <c r="C726" s="58">
        <f>COUNTIF(NGA_ADM2_POP_2020!C:C,'Cross river Land'!B726)</f>
        <v>1</v>
      </c>
      <c r="D726" s="58" t="s">
        <v>2725</v>
      </c>
      <c r="E726" s="58" t="s">
        <v>1006</v>
      </c>
      <c r="F726" s="58" t="s">
        <v>1372</v>
      </c>
      <c r="G726" s="58" t="s">
        <v>1373</v>
      </c>
      <c r="H726" s="58" t="s">
        <v>1374</v>
      </c>
      <c r="I726" s="59">
        <v>42703</v>
      </c>
      <c r="J726" s="59">
        <v>43572</v>
      </c>
      <c r="K726" s="58">
        <v>1.2531239999999999</v>
      </c>
      <c r="L726" s="58">
        <v>5.5287999999999997E-2</v>
      </c>
    </row>
    <row r="727" spans="1:12" hidden="1" x14ac:dyDescent="0.25">
      <c r="A727" s="58" t="s">
        <v>2747</v>
      </c>
      <c r="B727" s="58" t="s">
        <v>2748</v>
      </c>
      <c r="C727" s="58">
        <f>COUNTIF(NGA_ADM2_POP_2020!C:C,'Cross river Land'!B727)</f>
        <v>1</v>
      </c>
      <c r="D727" s="58" t="s">
        <v>2747</v>
      </c>
      <c r="E727" s="58" t="s">
        <v>1006</v>
      </c>
      <c r="F727" s="58" t="s">
        <v>1679</v>
      </c>
      <c r="G727" s="58" t="s">
        <v>1680</v>
      </c>
      <c r="H727" s="58" t="s">
        <v>1374</v>
      </c>
      <c r="I727" s="59">
        <v>42703</v>
      </c>
      <c r="J727" s="59">
        <v>43572</v>
      </c>
      <c r="K727" s="58">
        <v>1.3630850000000001</v>
      </c>
      <c r="L727" s="58">
        <v>5.6744999999999997E-2</v>
      </c>
    </row>
    <row r="728" spans="1:12" hidden="1" x14ac:dyDescent="0.25">
      <c r="A728" s="58" t="s">
        <v>2751</v>
      </c>
      <c r="B728" s="58" t="s">
        <v>2752</v>
      </c>
      <c r="C728" s="58">
        <f>COUNTIF(NGA_ADM2_POP_2020!C:C,'Cross river Land'!B728)</f>
        <v>1</v>
      </c>
      <c r="D728" s="58" t="s">
        <v>2751</v>
      </c>
      <c r="E728" s="58" t="s">
        <v>1006</v>
      </c>
      <c r="F728" s="58" t="s">
        <v>1396</v>
      </c>
      <c r="G728" s="58" t="s">
        <v>1397</v>
      </c>
      <c r="H728" s="58" t="s">
        <v>1374</v>
      </c>
      <c r="I728" s="59">
        <v>42703</v>
      </c>
      <c r="J728" s="59">
        <v>43572</v>
      </c>
      <c r="K728" s="58">
        <v>1.0853999999999999</v>
      </c>
      <c r="L728" s="58">
        <v>6.3969999999999999E-2</v>
      </c>
    </row>
    <row r="729" spans="1:12" hidden="1" x14ac:dyDescent="0.25">
      <c r="A729" s="58" t="s">
        <v>1232</v>
      </c>
      <c r="B729" s="58" t="s">
        <v>1233</v>
      </c>
      <c r="C729" s="58">
        <f>COUNTIF(NGA_ADM2_POP_2020!C:C,'Cross river Land'!B729)</f>
        <v>1</v>
      </c>
      <c r="D729" s="58" t="s">
        <v>1232</v>
      </c>
      <c r="E729" s="58" t="s">
        <v>1006</v>
      </c>
      <c r="F729" s="58" t="s">
        <v>1234</v>
      </c>
      <c r="G729" s="58" t="s">
        <v>1235</v>
      </c>
      <c r="H729" s="58" t="s">
        <v>1236</v>
      </c>
      <c r="I729" s="59">
        <v>42703</v>
      </c>
      <c r="J729" s="59">
        <v>43572</v>
      </c>
      <c r="K729" s="58">
        <v>1.817347</v>
      </c>
      <c r="L729" s="58">
        <v>0.18559800000000001</v>
      </c>
    </row>
    <row r="730" spans="1:12" hidden="1" x14ac:dyDescent="0.25">
      <c r="A730" s="58" t="s">
        <v>1319</v>
      </c>
      <c r="B730" s="58" t="s">
        <v>1320</v>
      </c>
      <c r="C730" s="58">
        <f>COUNTIF(NGA_ADM2_POP_2020!C:C,'Cross river Land'!B730)</f>
        <v>1</v>
      </c>
      <c r="D730" s="58" t="s">
        <v>1319</v>
      </c>
      <c r="E730" s="58" t="s">
        <v>1006</v>
      </c>
      <c r="F730" s="58" t="s">
        <v>1321</v>
      </c>
      <c r="G730" s="58" t="s">
        <v>1322</v>
      </c>
      <c r="H730" s="58" t="s">
        <v>1236</v>
      </c>
      <c r="I730" s="59">
        <v>42703</v>
      </c>
      <c r="J730" s="59">
        <v>43572</v>
      </c>
      <c r="K730" s="58">
        <v>4.263503</v>
      </c>
      <c r="L730" s="58">
        <v>0.74937299999999996</v>
      </c>
    </row>
    <row r="731" spans="1:12" hidden="1" x14ac:dyDescent="0.25">
      <c r="A731" s="58" t="s">
        <v>1516</v>
      </c>
      <c r="B731" s="58" t="s">
        <v>1517</v>
      </c>
      <c r="C731" s="58">
        <f>COUNTIF(NGA_ADM2_POP_2020!C:C,'Cross river Land'!B731)</f>
        <v>1</v>
      </c>
      <c r="D731" s="58" t="s">
        <v>1516</v>
      </c>
      <c r="E731" s="58" t="s">
        <v>1006</v>
      </c>
      <c r="F731" s="58" t="s">
        <v>1518</v>
      </c>
      <c r="G731" s="58" t="s">
        <v>1519</v>
      </c>
      <c r="H731" s="58" t="s">
        <v>1236</v>
      </c>
      <c r="I731" s="59">
        <v>42703</v>
      </c>
      <c r="J731" s="59">
        <v>43572</v>
      </c>
      <c r="K731" s="58">
        <v>3.0206140000000001</v>
      </c>
      <c r="L731" s="58">
        <v>0.249223</v>
      </c>
    </row>
    <row r="732" spans="1:12" hidden="1" x14ac:dyDescent="0.25">
      <c r="A732" s="58" t="s">
        <v>1697</v>
      </c>
      <c r="B732" s="58" t="s">
        <v>1698</v>
      </c>
      <c r="C732" s="58">
        <f>COUNTIF(NGA_ADM2_POP_2020!C:C,'Cross river Land'!B732)</f>
        <v>1</v>
      </c>
      <c r="D732" s="58" t="s">
        <v>1697</v>
      </c>
      <c r="E732" s="58" t="s">
        <v>1006</v>
      </c>
      <c r="F732" s="58" t="s">
        <v>1321</v>
      </c>
      <c r="G732" s="58" t="s">
        <v>1322</v>
      </c>
      <c r="H732" s="58" t="s">
        <v>1236</v>
      </c>
      <c r="I732" s="59">
        <v>42703</v>
      </c>
      <c r="J732" s="59">
        <v>43572</v>
      </c>
      <c r="K732" s="58">
        <v>3.7200470000000001</v>
      </c>
      <c r="L732" s="58">
        <v>0.686253</v>
      </c>
    </row>
    <row r="733" spans="1:12" hidden="1" x14ac:dyDescent="0.25">
      <c r="A733" s="58" t="s">
        <v>1699</v>
      </c>
      <c r="B733" s="58" t="s">
        <v>1700</v>
      </c>
      <c r="C733" s="58">
        <f>COUNTIF(NGA_ADM2_POP_2020!C:C,'Cross river Land'!B733)</f>
        <v>1</v>
      </c>
      <c r="D733" s="58" t="s">
        <v>1699</v>
      </c>
      <c r="E733" s="58" t="s">
        <v>1006</v>
      </c>
      <c r="F733" s="58" t="s">
        <v>1321</v>
      </c>
      <c r="G733" s="58" t="s">
        <v>1322</v>
      </c>
      <c r="H733" s="58" t="s">
        <v>1236</v>
      </c>
      <c r="I733" s="59">
        <v>42703</v>
      </c>
      <c r="J733" s="59">
        <v>43572</v>
      </c>
      <c r="K733" s="58">
        <v>3.1414589999999998</v>
      </c>
      <c r="L733" s="58">
        <v>0.45518399999999998</v>
      </c>
    </row>
    <row r="734" spans="1:12" hidden="1" x14ac:dyDescent="0.25">
      <c r="A734" s="58" t="s">
        <v>1800</v>
      </c>
      <c r="B734" s="58" t="s">
        <v>1801</v>
      </c>
      <c r="C734" s="58">
        <f>COUNTIF(NGA_ADM2_POP_2020!C:C,'Cross river Land'!B734)</f>
        <v>1</v>
      </c>
      <c r="D734" s="58" t="s">
        <v>1800</v>
      </c>
      <c r="E734" s="58" t="s">
        <v>1006</v>
      </c>
      <c r="F734" s="58" t="s">
        <v>1518</v>
      </c>
      <c r="G734" s="58" t="s">
        <v>1519</v>
      </c>
      <c r="H734" s="58" t="s">
        <v>1236</v>
      </c>
      <c r="I734" s="59">
        <v>42703</v>
      </c>
      <c r="J734" s="59">
        <v>43572</v>
      </c>
      <c r="K734" s="58">
        <v>3.2957860000000001</v>
      </c>
      <c r="L734" s="58">
        <v>0.21910399999999999</v>
      </c>
    </row>
    <row r="735" spans="1:12" hidden="1" x14ac:dyDescent="0.25">
      <c r="A735" s="58" t="s">
        <v>2007</v>
      </c>
      <c r="B735" s="58" t="s">
        <v>2008</v>
      </c>
      <c r="C735" s="58">
        <f>COUNTIF(NGA_ADM2_POP_2020!C:C,'Cross river Land'!B735)</f>
        <v>1</v>
      </c>
      <c r="D735" s="58" t="s">
        <v>2007</v>
      </c>
      <c r="E735" s="58" t="s">
        <v>1006</v>
      </c>
      <c r="F735" s="58" t="s">
        <v>1234</v>
      </c>
      <c r="G735" s="58" t="s">
        <v>1235</v>
      </c>
      <c r="H735" s="58" t="s">
        <v>1236</v>
      </c>
      <c r="I735" s="59">
        <v>42703</v>
      </c>
      <c r="J735" s="59">
        <v>43572</v>
      </c>
      <c r="K735" s="58">
        <v>0.71887999999999996</v>
      </c>
      <c r="L735" s="58">
        <v>1.5654000000000001E-2</v>
      </c>
    </row>
    <row r="736" spans="1:12" hidden="1" x14ac:dyDescent="0.25">
      <c r="A736" s="58" t="s">
        <v>2071</v>
      </c>
      <c r="B736" s="58" t="s">
        <v>2072</v>
      </c>
      <c r="C736" s="58">
        <f>COUNTIF(NGA_ADM2_POP_2020!C:C,'Cross river Land'!B736)</f>
        <v>1</v>
      </c>
      <c r="D736" s="58" t="s">
        <v>2071</v>
      </c>
      <c r="E736" s="58" t="s">
        <v>1006</v>
      </c>
      <c r="F736" s="58" t="s">
        <v>1234</v>
      </c>
      <c r="G736" s="58" t="s">
        <v>1235</v>
      </c>
      <c r="H736" s="58" t="s">
        <v>1236</v>
      </c>
      <c r="I736" s="59">
        <v>42703</v>
      </c>
      <c r="J736" s="59">
        <v>43572</v>
      </c>
      <c r="K736" s="58">
        <v>3.89025</v>
      </c>
      <c r="L736" s="58">
        <v>0.54400999999999999</v>
      </c>
    </row>
    <row r="737" spans="1:12" hidden="1" x14ac:dyDescent="0.25">
      <c r="A737" s="58" t="s">
        <v>2147</v>
      </c>
      <c r="B737" s="58" t="s">
        <v>2148</v>
      </c>
      <c r="C737" s="58">
        <f>COUNTIF(NGA_ADM2_POP_2020!C:C,'Cross river Land'!B737)</f>
        <v>1</v>
      </c>
      <c r="D737" s="58" t="s">
        <v>2147</v>
      </c>
      <c r="E737" s="58" t="s">
        <v>1006</v>
      </c>
      <c r="F737" s="58" t="s">
        <v>1321</v>
      </c>
      <c r="G737" s="58" t="s">
        <v>1322</v>
      </c>
      <c r="H737" s="58" t="s">
        <v>1236</v>
      </c>
      <c r="I737" s="59">
        <v>42703</v>
      </c>
      <c r="J737" s="59">
        <v>43572</v>
      </c>
      <c r="K737" s="58">
        <v>3.0263879999999999</v>
      </c>
      <c r="L737" s="58">
        <v>0.35614000000000001</v>
      </c>
    </row>
    <row r="738" spans="1:12" hidden="1" x14ac:dyDescent="0.25">
      <c r="A738" s="58" t="s">
        <v>2179</v>
      </c>
      <c r="B738" s="58" t="s">
        <v>2180</v>
      </c>
      <c r="C738" s="58">
        <f>COUNTIF(NGA_ADM2_POP_2020!C:C,'Cross river Land'!B738)</f>
        <v>1</v>
      </c>
      <c r="D738" s="58" t="s">
        <v>2179</v>
      </c>
      <c r="E738" s="58" t="s">
        <v>1006</v>
      </c>
      <c r="F738" s="58" t="s">
        <v>1234</v>
      </c>
      <c r="G738" s="58" t="s">
        <v>1235</v>
      </c>
      <c r="H738" s="58" t="s">
        <v>1236</v>
      </c>
      <c r="I738" s="59">
        <v>42703</v>
      </c>
      <c r="J738" s="59">
        <v>43572</v>
      </c>
      <c r="K738" s="58">
        <v>1.679128</v>
      </c>
      <c r="L738" s="58">
        <v>0.136327</v>
      </c>
    </row>
    <row r="739" spans="1:12" hidden="1" x14ac:dyDescent="0.25">
      <c r="A739" s="58" t="s">
        <v>2586</v>
      </c>
      <c r="B739" s="58" t="s">
        <v>2587</v>
      </c>
      <c r="C739" s="58">
        <f>COUNTIF(NGA_ADM2_POP_2020!C:C,'Cross river Land'!B739)</f>
        <v>1</v>
      </c>
      <c r="D739" s="58" t="s">
        <v>2586</v>
      </c>
      <c r="E739" s="58" t="s">
        <v>1006</v>
      </c>
      <c r="F739" s="58" t="s">
        <v>1321</v>
      </c>
      <c r="G739" s="58" t="s">
        <v>1322</v>
      </c>
      <c r="H739" s="58" t="s">
        <v>1236</v>
      </c>
      <c r="I739" s="59">
        <v>42703</v>
      </c>
      <c r="J739" s="59">
        <v>43572</v>
      </c>
      <c r="K739" s="58">
        <v>3.1556950000000001</v>
      </c>
      <c r="L739" s="58">
        <v>0.37598599999999999</v>
      </c>
    </row>
    <row r="740" spans="1:12" hidden="1" x14ac:dyDescent="0.25">
      <c r="A740" s="58" t="s">
        <v>2641</v>
      </c>
      <c r="B740" s="58" t="s">
        <v>2642</v>
      </c>
      <c r="C740" s="58">
        <f>COUNTIF(NGA_ADM2_POP_2020!C:C,'Cross river Land'!B740)</f>
        <v>1</v>
      </c>
      <c r="D740" s="58" t="s">
        <v>2641</v>
      </c>
      <c r="E740" s="58" t="s">
        <v>1006</v>
      </c>
      <c r="F740" s="58" t="s">
        <v>1518</v>
      </c>
      <c r="G740" s="58" t="s">
        <v>1519</v>
      </c>
      <c r="H740" s="58" t="s">
        <v>1236</v>
      </c>
      <c r="I740" s="59">
        <v>42703</v>
      </c>
      <c r="J740" s="59">
        <v>43572</v>
      </c>
      <c r="K740" s="58">
        <v>2.9176030000000002</v>
      </c>
      <c r="L740" s="58">
        <v>0.195357</v>
      </c>
    </row>
    <row r="741" spans="1:12" hidden="1" x14ac:dyDescent="0.25">
      <c r="A741" s="58" t="s">
        <v>2715</v>
      </c>
      <c r="B741" s="58" t="s">
        <v>2716</v>
      </c>
      <c r="C741" s="58">
        <f>COUNTIF(NGA_ADM2_POP_2020!C:C,'Cross river Land'!B741)</f>
        <v>1</v>
      </c>
      <c r="D741" s="58" t="s">
        <v>2715</v>
      </c>
      <c r="E741" s="58" t="s">
        <v>1006</v>
      </c>
      <c r="F741" s="58" t="s">
        <v>1518</v>
      </c>
      <c r="G741" s="58" t="s">
        <v>1519</v>
      </c>
      <c r="H741" s="58" t="s">
        <v>1236</v>
      </c>
      <c r="I741" s="59">
        <v>42703</v>
      </c>
      <c r="J741" s="59">
        <v>43572</v>
      </c>
      <c r="K741" s="58">
        <v>1.7423120000000001</v>
      </c>
      <c r="L741" s="58">
        <v>0.122364</v>
      </c>
    </row>
    <row r="742" spans="1:12" hidden="1" x14ac:dyDescent="0.25">
      <c r="A742" s="58" t="s">
        <v>2745</v>
      </c>
      <c r="B742" s="58" t="s">
        <v>2746</v>
      </c>
      <c r="C742" s="58">
        <f>COUNTIF(NGA_ADM2_POP_2020!C:C,'Cross river Land'!B742)</f>
        <v>1</v>
      </c>
      <c r="D742" s="58" t="s">
        <v>2745</v>
      </c>
      <c r="E742" s="58" t="s">
        <v>1006</v>
      </c>
      <c r="F742" s="58" t="s">
        <v>1518</v>
      </c>
      <c r="G742" s="58" t="s">
        <v>1519</v>
      </c>
      <c r="H742" s="58" t="s">
        <v>1236</v>
      </c>
      <c r="I742" s="59">
        <v>42703</v>
      </c>
      <c r="J742" s="59">
        <v>43572</v>
      </c>
      <c r="K742" s="58">
        <v>3.0862120000000002</v>
      </c>
      <c r="L742" s="58">
        <v>0.32282499999999997</v>
      </c>
    </row>
    <row r="743" spans="1:12" hidden="1" x14ac:dyDescent="0.25">
      <c r="A743" s="58" t="s">
        <v>2773</v>
      </c>
      <c r="B743" s="58" t="s">
        <v>2774</v>
      </c>
      <c r="C743" s="58">
        <f>COUNTIF(NGA_ADM2_POP_2020!C:C,'Cross river Land'!B743)</f>
        <v>1</v>
      </c>
      <c r="D743" s="58" t="s">
        <v>2773</v>
      </c>
      <c r="E743" s="58" t="s">
        <v>1006</v>
      </c>
      <c r="F743" s="58" t="s">
        <v>1234</v>
      </c>
      <c r="G743" s="58" t="s">
        <v>1235</v>
      </c>
      <c r="H743" s="58" t="s">
        <v>1236</v>
      </c>
      <c r="I743" s="59">
        <v>42703</v>
      </c>
      <c r="J743" s="59">
        <v>43572</v>
      </c>
      <c r="K743" s="58">
        <v>1.8280749999999999</v>
      </c>
      <c r="L743" s="58">
        <v>0.104613</v>
      </c>
    </row>
    <row r="744" spans="1:12" hidden="1" x14ac:dyDescent="0.25">
      <c r="A744" s="58" t="s">
        <v>2787</v>
      </c>
      <c r="B744" s="58" t="s">
        <v>2788</v>
      </c>
      <c r="C744" s="58">
        <f>COUNTIF(NGA_ADM2_POP_2020!C:C,'Cross river Land'!B744)</f>
        <v>1</v>
      </c>
      <c r="D744" s="58" t="s">
        <v>2787</v>
      </c>
      <c r="E744" s="58" t="s">
        <v>1006</v>
      </c>
      <c r="F744" s="58" t="s">
        <v>1234</v>
      </c>
      <c r="G744" s="58" t="s">
        <v>1235</v>
      </c>
      <c r="H744" s="58" t="s">
        <v>1236</v>
      </c>
      <c r="I744" s="59">
        <v>42703</v>
      </c>
      <c r="J744" s="59">
        <v>43572</v>
      </c>
      <c r="K744" s="58">
        <v>1.1861950000000001</v>
      </c>
      <c r="L744" s="58">
        <v>8.4463999999999997E-2</v>
      </c>
    </row>
    <row r="745" spans="1:12" hidden="1" x14ac:dyDescent="0.25">
      <c r="A745" s="58" t="s">
        <v>1295</v>
      </c>
      <c r="B745" s="58" t="s">
        <v>1296</v>
      </c>
      <c r="C745" s="58">
        <f>COUNTIF(NGA_ADM2_POP_2020!C:C,'Cross river Land'!B745)</f>
        <v>1</v>
      </c>
      <c r="D745" s="58" t="s">
        <v>1295</v>
      </c>
      <c r="E745" s="58" t="s">
        <v>1006</v>
      </c>
      <c r="F745" s="58" t="s">
        <v>1297</v>
      </c>
      <c r="G745" s="58" t="s">
        <v>1298</v>
      </c>
      <c r="H745" s="58" t="s">
        <v>1299</v>
      </c>
      <c r="I745" s="59">
        <v>42703</v>
      </c>
      <c r="J745" s="59">
        <v>43572</v>
      </c>
      <c r="K745" s="58">
        <v>1.901654</v>
      </c>
      <c r="L745" s="58">
        <v>6.9385000000000002E-2</v>
      </c>
    </row>
    <row r="746" spans="1:12" hidden="1" x14ac:dyDescent="0.25">
      <c r="A746" s="58" t="s">
        <v>1441</v>
      </c>
      <c r="B746" s="58" t="s">
        <v>1442</v>
      </c>
      <c r="C746" s="58">
        <f>COUNTIF(NGA_ADM2_POP_2020!C:C,'Cross river Land'!B746)</f>
        <v>1</v>
      </c>
      <c r="D746" s="58" t="s">
        <v>1441</v>
      </c>
      <c r="E746" s="58" t="s">
        <v>1006</v>
      </c>
      <c r="F746" s="58" t="s">
        <v>1443</v>
      </c>
      <c r="G746" s="58" t="s">
        <v>1444</v>
      </c>
      <c r="H746" s="58" t="s">
        <v>1299</v>
      </c>
      <c r="I746" s="59">
        <v>42703</v>
      </c>
      <c r="J746" s="59">
        <v>43572</v>
      </c>
      <c r="K746" s="58">
        <v>2.394301</v>
      </c>
      <c r="L746" s="58">
        <v>0.31766100000000003</v>
      </c>
    </row>
    <row r="747" spans="1:12" hidden="1" x14ac:dyDescent="0.25">
      <c r="A747" s="58" t="s">
        <v>1469</v>
      </c>
      <c r="B747" s="58" t="s">
        <v>1470</v>
      </c>
      <c r="C747" s="58">
        <f>COUNTIF(NGA_ADM2_POP_2020!C:C,'Cross river Land'!B747)</f>
        <v>1</v>
      </c>
      <c r="D747" s="58" t="s">
        <v>1469</v>
      </c>
      <c r="E747" s="58" t="s">
        <v>1006</v>
      </c>
      <c r="F747" s="58" t="s">
        <v>1471</v>
      </c>
      <c r="G747" s="58" t="s">
        <v>1472</v>
      </c>
      <c r="H747" s="58" t="s">
        <v>1299</v>
      </c>
      <c r="I747" s="59">
        <v>42703</v>
      </c>
      <c r="J747" s="59">
        <v>43572</v>
      </c>
      <c r="K747" s="58">
        <v>2.0504959999999999</v>
      </c>
      <c r="L747" s="58">
        <v>0.19442999999999999</v>
      </c>
    </row>
    <row r="748" spans="1:12" hidden="1" x14ac:dyDescent="0.25">
      <c r="A748" s="58" t="s">
        <v>1663</v>
      </c>
      <c r="B748" s="58" t="s">
        <v>1664</v>
      </c>
      <c r="C748" s="58">
        <f>COUNTIF(NGA_ADM2_POP_2020!C:C,'Cross river Land'!B748)</f>
        <v>1</v>
      </c>
      <c r="D748" s="58" t="s">
        <v>1663</v>
      </c>
      <c r="E748" s="58" t="s">
        <v>1006</v>
      </c>
      <c r="F748" s="58" t="s">
        <v>1471</v>
      </c>
      <c r="G748" s="58" t="s">
        <v>1472</v>
      </c>
      <c r="H748" s="58" t="s">
        <v>1299</v>
      </c>
      <c r="I748" s="59">
        <v>42703</v>
      </c>
      <c r="J748" s="59">
        <v>43572</v>
      </c>
      <c r="K748" s="58">
        <v>2.243538</v>
      </c>
      <c r="L748" s="58">
        <v>0.1782</v>
      </c>
    </row>
    <row r="749" spans="1:12" hidden="1" x14ac:dyDescent="0.25">
      <c r="A749" s="58" t="s">
        <v>1671</v>
      </c>
      <c r="B749" s="58" t="s">
        <v>1672</v>
      </c>
      <c r="C749" s="58">
        <f>COUNTIF(NGA_ADM2_POP_2020!C:C,'Cross river Land'!B749)</f>
        <v>1</v>
      </c>
      <c r="D749" s="58" t="s">
        <v>1671</v>
      </c>
      <c r="E749" s="58" t="s">
        <v>1006</v>
      </c>
      <c r="F749" s="58" t="s">
        <v>1471</v>
      </c>
      <c r="G749" s="58" t="s">
        <v>1472</v>
      </c>
      <c r="H749" s="58" t="s">
        <v>1299</v>
      </c>
      <c r="I749" s="59">
        <v>42703</v>
      </c>
      <c r="J749" s="59">
        <v>43572</v>
      </c>
      <c r="K749" s="58">
        <v>3.2816360000000002</v>
      </c>
      <c r="L749" s="58">
        <v>0.45420500000000003</v>
      </c>
    </row>
    <row r="750" spans="1:12" hidden="1" x14ac:dyDescent="0.25">
      <c r="A750" s="58" t="s">
        <v>1707</v>
      </c>
      <c r="B750" s="58" t="s">
        <v>1708</v>
      </c>
      <c r="C750" s="58">
        <f>COUNTIF(NGA_ADM2_POP_2020!C:C,'Cross river Land'!B750)</f>
        <v>1</v>
      </c>
      <c r="D750" s="58" t="s">
        <v>1707</v>
      </c>
      <c r="E750" s="58" t="s">
        <v>1006</v>
      </c>
      <c r="F750" s="58" t="s">
        <v>1443</v>
      </c>
      <c r="G750" s="58" t="s">
        <v>1444</v>
      </c>
      <c r="H750" s="58" t="s">
        <v>1299</v>
      </c>
      <c r="I750" s="59">
        <v>42703</v>
      </c>
      <c r="J750" s="59">
        <v>43572</v>
      </c>
      <c r="K750" s="58">
        <v>2.6652079999999998</v>
      </c>
      <c r="L750" s="58">
        <v>0.31961699999999998</v>
      </c>
    </row>
    <row r="751" spans="1:12" hidden="1" x14ac:dyDescent="0.25">
      <c r="A751" s="58" t="s">
        <v>1728</v>
      </c>
      <c r="B751" s="58" t="s">
        <v>1729</v>
      </c>
      <c r="C751" s="58">
        <f>COUNTIF(NGA_ADM2_POP_2020!C:C,'Cross river Land'!B751)</f>
        <v>1</v>
      </c>
      <c r="D751" s="58" t="s">
        <v>1728</v>
      </c>
      <c r="E751" s="58" t="s">
        <v>1006</v>
      </c>
      <c r="F751" s="58" t="s">
        <v>1443</v>
      </c>
      <c r="G751" s="58" t="s">
        <v>1444</v>
      </c>
      <c r="H751" s="58" t="s">
        <v>1299</v>
      </c>
      <c r="I751" s="59">
        <v>42703</v>
      </c>
      <c r="J751" s="59">
        <v>43572</v>
      </c>
      <c r="K751" s="58">
        <v>2.6412179999999998</v>
      </c>
      <c r="L751" s="58">
        <v>0.28731800000000002</v>
      </c>
    </row>
    <row r="752" spans="1:12" hidden="1" x14ac:dyDescent="0.25">
      <c r="A752" s="58" t="s">
        <v>1730</v>
      </c>
      <c r="B752" s="58" t="s">
        <v>1731</v>
      </c>
      <c r="C752" s="58">
        <f>COUNTIF(NGA_ADM2_POP_2020!C:C,'Cross river Land'!B752)</f>
        <v>1</v>
      </c>
      <c r="D752" s="58" t="s">
        <v>1730</v>
      </c>
      <c r="E752" s="58" t="s">
        <v>1006</v>
      </c>
      <c r="F752" s="58" t="s">
        <v>1443</v>
      </c>
      <c r="G752" s="58" t="s">
        <v>1444</v>
      </c>
      <c r="H752" s="58" t="s">
        <v>1299</v>
      </c>
      <c r="I752" s="59">
        <v>42703</v>
      </c>
      <c r="J752" s="59">
        <v>43572</v>
      </c>
      <c r="K752" s="58">
        <v>2.193495</v>
      </c>
      <c r="L752" s="58">
        <v>0.176145</v>
      </c>
    </row>
    <row r="753" spans="1:12" hidden="1" x14ac:dyDescent="0.25">
      <c r="A753" s="58" t="s">
        <v>2005</v>
      </c>
      <c r="B753" s="58" t="s">
        <v>2006</v>
      </c>
      <c r="C753" s="58">
        <f>COUNTIF(NGA_ADM2_POP_2020!C:C,'Cross river Land'!B753)</f>
        <v>1</v>
      </c>
      <c r="D753" s="58" t="s">
        <v>2005</v>
      </c>
      <c r="E753" s="58" t="s">
        <v>1006</v>
      </c>
      <c r="F753" s="58" t="s">
        <v>1297</v>
      </c>
      <c r="G753" s="58" t="s">
        <v>1298</v>
      </c>
      <c r="H753" s="58" t="s">
        <v>1299</v>
      </c>
      <c r="I753" s="59">
        <v>42703</v>
      </c>
      <c r="J753" s="59">
        <v>43572</v>
      </c>
      <c r="K753" s="58">
        <v>2.6893509999999998</v>
      </c>
      <c r="L753" s="58">
        <v>0.29346499999999998</v>
      </c>
    </row>
    <row r="754" spans="1:12" hidden="1" x14ac:dyDescent="0.25">
      <c r="A754" s="58" t="s">
        <v>2067</v>
      </c>
      <c r="B754" s="58" t="s">
        <v>2068</v>
      </c>
      <c r="C754" s="58">
        <f>COUNTIF(NGA_ADM2_POP_2020!C:C,'Cross river Land'!B754)</f>
        <v>1</v>
      </c>
      <c r="D754" s="58" t="s">
        <v>2067</v>
      </c>
      <c r="E754" s="58" t="s">
        <v>1006</v>
      </c>
      <c r="F754" s="58" t="s">
        <v>1297</v>
      </c>
      <c r="G754" s="58" t="s">
        <v>1298</v>
      </c>
      <c r="H754" s="58" t="s">
        <v>1299</v>
      </c>
      <c r="I754" s="59">
        <v>42703</v>
      </c>
      <c r="J754" s="59">
        <v>43572</v>
      </c>
      <c r="K754" s="58">
        <v>2.0933860000000002</v>
      </c>
      <c r="L754" s="58">
        <v>0.11097899999999999</v>
      </c>
    </row>
    <row r="755" spans="1:12" hidden="1" x14ac:dyDescent="0.25">
      <c r="A755" s="58" t="s">
        <v>2189</v>
      </c>
      <c r="B755" s="58" t="s">
        <v>2190</v>
      </c>
      <c r="C755" s="58">
        <f>COUNTIF(NGA_ADM2_POP_2020!C:C,'Cross river Land'!B755)</f>
        <v>1</v>
      </c>
      <c r="D755" s="58" t="s">
        <v>2189</v>
      </c>
      <c r="E755" s="58" t="s">
        <v>1006</v>
      </c>
      <c r="F755" s="58" t="s">
        <v>1297</v>
      </c>
      <c r="G755" s="58" t="s">
        <v>1298</v>
      </c>
      <c r="H755" s="58" t="s">
        <v>1299</v>
      </c>
      <c r="I755" s="59">
        <v>42703</v>
      </c>
      <c r="J755" s="59">
        <v>43572</v>
      </c>
      <c r="K755" s="58">
        <v>1.779161</v>
      </c>
      <c r="L755" s="58">
        <v>0.10666200000000001</v>
      </c>
    </row>
    <row r="756" spans="1:12" hidden="1" x14ac:dyDescent="0.25">
      <c r="A756" s="58" t="s">
        <v>2284</v>
      </c>
      <c r="B756" s="58" t="s">
        <v>2285</v>
      </c>
      <c r="C756" s="58">
        <f>COUNTIF(NGA_ADM2_POP_2020!C:C,'Cross river Land'!B756)</f>
        <v>1</v>
      </c>
      <c r="D756" s="58" t="s">
        <v>2284</v>
      </c>
      <c r="E756" s="58" t="s">
        <v>1006</v>
      </c>
      <c r="F756" s="58" t="s">
        <v>1471</v>
      </c>
      <c r="G756" s="58" t="s">
        <v>1472</v>
      </c>
      <c r="H756" s="58" t="s">
        <v>1299</v>
      </c>
      <c r="I756" s="59">
        <v>42703</v>
      </c>
      <c r="J756" s="59">
        <v>43572</v>
      </c>
      <c r="K756" s="58">
        <v>1.7742260000000001</v>
      </c>
      <c r="L756" s="58">
        <v>8.6599999999999996E-2</v>
      </c>
    </row>
    <row r="757" spans="1:12" hidden="1" x14ac:dyDescent="0.25">
      <c r="A757" s="58" t="s">
        <v>2304</v>
      </c>
      <c r="B757" s="58" t="s">
        <v>2305</v>
      </c>
      <c r="C757" s="58">
        <f>COUNTIF(NGA_ADM2_POP_2020!C:C,'Cross river Land'!B757)</f>
        <v>1</v>
      </c>
      <c r="D757" s="58" t="s">
        <v>2304</v>
      </c>
      <c r="E757" s="58" t="s">
        <v>1006</v>
      </c>
      <c r="F757" s="58" t="s">
        <v>1297</v>
      </c>
      <c r="G757" s="58" t="s">
        <v>1298</v>
      </c>
      <c r="H757" s="58" t="s">
        <v>1299</v>
      </c>
      <c r="I757" s="59">
        <v>42703</v>
      </c>
      <c r="J757" s="59">
        <v>43572</v>
      </c>
      <c r="K757" s="58">
        <v>1.186747</v>
      </c>
      <c r="L757" s="58">
        <v>6.8035999999999999E-2</v>
      </c>
    </row>
    <row r="758" spans="1:12" hidden="1" x14ac:dyDescent="0.25">
      <c r="A758" s="58" t="s">
        <v>2537</v>
      </c>
      <c r="B758" s="58" t="s">
        <v>2538</v>
      </c>
      <c r="C758" s="58">
        <f>COUNTIF(NGA_ADM2_POP_2020!C:C,'Cross river Land'!B758)</f>
        <v>1</v>
      </c>
      <c r="D758" s="58" t="s">
        <v>2537</v>
      </c>
      <c r="E758" s="58" t="s">
        <v>1006</v>
      </c>
      <c r="F758" s="58" t="s">
        <v>1471</v>
      </c>
      <c r="G758" s="58" t="s">
        <v>1472</v>
      </c>
      <c r="H758" s="58" t="s">
        <v>1299</v>
      </c>
      <c r="I758" s="59">
        <v>42703</v>
      </c>
      <c r="J758" s="59">
        <v>43572</v>
      </c>
      <c r="K758" s="58">
        <v>0.90595300000000001</v>
      </c>
      <c r="L758" s="58">
        <v>4.7761999999999999E-2</v>
      </c>
    </row>
    <row r="759" spans="1:12" hidden="1" x14ac:dyDescent="0.25">
      <c r="A759" s="58" t="s">
        <v>2653</v>
      </c>
      <c r="B759" s="58" t="s">
        <v>2654</v>
      </c>
      <c r="C759" s="58">
        <f>COUNTIF(NGA_ADM2_POP_2020!C:C,'Cross river Land'!B759)</f>
        <v>1</v>
      </c>
      <c r="D759" s="58" t="s">
        <v>2653</v>
      </c>
      <c r="E759" s="58" t="s">
        <v>1006</v>
      </c>
      <c r="F759" s="58" t="s">
        <v>1443</v>
      </c>
      <c r="G759" s="58" t="s">
        <v>1444</v>
      </c>
      <c r="H759" s="58" t="s">
        <v>1299</v>
      </c>
      <c r="I759" s="59">
        <v>42703</v>
      </c>
      <c r="J759" s="59">
        <v>43572</v>
      </c>
      <c r="K759" s="58">
        <v>2.9031859999999998</v>
      </c>
      <c r="L759" s="58">
        <v>0.37597399999999997</v>
      </c>
    </row>
    <row r="760" spans="1:12" hidden="1" x14ac:dyDescent="0.25">
      <c r="A760" s="58" t="s">
        <v>2775</v>
      </c>
      <c r="B760" s="58" t="s">
        <v>2776</v>
      </c>
      <c r="C760" s="58">
        <f>COUNTIF(NGA_ADM2_POP_2020!C:C,'Cross river Land'!B760)</f>
        <v>1</v>
      </c>
      <c r="D760" s="58" t="s">
        <v>2775</v>
      </c>
      <c r="E760" s="58" t="s">
        <v>1006</v>
      </c>
      <c r="F760" s="58" t="s">
        <v>1443</v>
      </c>
      <c r="G760" s="58" t="s">
        <v>1444</v>
      </c>
      <c r="H760" s="58" t="s">
        <v>1299</v>
      </c>
      <c r="I760" s="59">
        <v>42703</v>
      </c>
      <c r="J760" s="59">
        <v>43572</v>
      </c>
      <c r="K760" s="58">
        <v>3.1119970000000001</v>
      </c>
      <c r="L760" s="58">
        <v>0.31802200000000003</v>
      </c>
    </row>
    <row r="761" spans="1:12" hidden="1" x14ac:dyDescent="0.25">
      <c r="A761" s="58" t="s">
        <v>2777</v>
      </c>
      <c r="B761" s="58" t="s">
        <v>2778</v>
      </c>
      <c r="C761" s="58">
        <f>COUNTIF(NGA_ADM2_POP_2020!C:C,'Cross river Land'!B761)</f>
        <v>1</v>
      </c>
      <c r="D761" s="58" t="s">
        <v>2777</v>
      </c>
      <c r="E761" s="58" t="s">
        <v>1006</v>
      </c>
      <c r="F761" s="58" t="s">
        <v>1297</v>
      </c>
      <c r="G761" s="58" t="s">
        <v>1298</v>
      </c>
      <c r="H761" s="58" t="s">
        <v>1299</v>
      </c>
      <c r="I761" s="59">
        <v>42703</v>
      </c>
      <c r="J761" s="59">
        <v>43572</v>
      </c>
      <c r="K761" s="58">
        <v>3.3415539999999999</v>
      </c>
      <c r="L761" s="58">
        <v>0.32223000000000002</v>
      </c>
    </row>
    <row r="762" spans="1:12" hidden="1" x14ac:dyDescent="0.25">
      <c r="A762" s="58" t="s">
        <v>1217</v>
      </c>
      <c r="B762" s="58" t="s">
        <v>1218</v>
      </c>
      <c r="C762" s="58">
        <f>COUNTIF(NGA_ADM2_POP_2020!C:C,'Cross river Land'!B762)</f>
        <v>1</v>
      </c>
      <c r="D762" s="58" t="s">
        <v>1217</v>
      </c>
      <c r="E762" s="58" t="s">
        <v>1006</v>
      </c>
      <c r="F762" s="58" t="s">
        <v>1219</v>
      </c>
      <c r="G762" s="58" t="s">
        <v>1220</v>
      </c>
      <c r="H762" s="58" t="s">
        <v>1221</v>
      </c>
      <c r="I762" s="59">
        <v>42703</v>
      </c>
      <c r="J762" s="59">
        <v>43572</v>
      </c>
      <c r="K762" s="58">
        <v>2.2903709999999999</v>
      </c>
      <c r="L762" s="58">
        <v>0.21151800000000001</v>
      </c>
    </row>
    <row r="763" spans="1:12" hidden="1" x14ac:dyDescent="0.25">
      <c r="A763" s="58" t="s">
        <v>1313</v>
      </c>
      <c r="B763" s="58" t="s">
        <v>1314</v>
      </c>
      <c r="C763" s="58">
        <f>COUNTIF(NGA_ADM2_POP_2020!C:C,'Cross river Land'!B763)</f>
        <v>1</v>
      </c>
      <c r="D763" s="58" t="s">
        <v>1313</v>
      </c>
      <c r="E763" s="58" t="s">
        <v>1006</v>
      </c>
      <c r="F763" s="58" t="s">
        <v>1219</v>
      </c>
      <c r="G763" s="58" t="s">
        <v>1220</v>
      </c>
      <c r="H763" s="58" t="s">
        <v>1221</v>
      </c>
      <c r="I763" s="59">
        <v>42703</v>
      </c>
      <c r="J763" s="59">
        <v>43572</v>
      </c>
      <c r="K763" s="58">
        <v>1.6167579999999999</v>
      </c>
      <c r="L763" s="58">
        <v>0.124928</v>
      </c>
    </row>
    <row r="764" spans="1:12" hidden="1" x14ac:dyDescent="0.25">
      <c r="A764" s="58" t="s">
        <v>1388</v>
      </c>
      <c r="B764" s="58" t="s">
        <v>1389</v>
      </c>
      <c r="C764" s="58">
        <f>COUNTIF(NGA_ADM2_POP_2020!C:C,'Cross river Land'!B764)</f>
        <v>1</v>
      </c>
      <c r="D764" s="58" t="s">
        <v>1388</v>
      </c>
      <c r="E764" s="58" t="s">
        <v>1006</v>
      </c>
      <c r="F764" s="58" t="s">
        <v>1390</v>
      </c>
      <c r="G764" s="58" t="s">
        <v>1391</v>
      </c>
      <c r="H764" s="58" t="s">
        <v>1221</v>
      </c>
      <c r="I764" s="59">
        <v>42703</v>
      </c>
      <c r="J764" s="59">
        <v>43572</v>
      </c>
      <c r="K764" s="58">
        <v>1.4965269999999999</v>
      </c>
      <c r="L764" s="58">
        <v>0.1031</v>
      </c>
    </row>
    <row r="765" spans="1:12" hidden="1" x14ac:dyDescent="0.25">
      <c r="A765" s="58" t="s">
        <v>1431</v>
      </c>
      <c r="B765" s="58" t="s">
        <v>1432</v>
      </c>
      <c r="C765" s="58">
        <f>COUNTIF(NGA_ADM2_POP_2020!C:C,'Cross river Land'!B765)</f>
        <v>1</v>
      </c>
      <c r="D765" s="58" t="s">
        <v>1431</v>
      </c>
      <c r="E765" s="58" t="s">
        <v>1006</v>
      </c>
      <c r="F765" s="58" t="s">
        <v>1219</v>
      </c>
      <c r="G765" s="58" t="s">
        <v>1220</v>
      </c>
      <c r="H765" s="58" t="s">
        <v>1221</v>
      </c>
      <c r="I765" s="59">
        <v>42703</v>
      </c>
      <c r="J765" s="59">
        <v>43572</v>
      </c>
      <c r="K765" s="58">
        <v>2.4002849999999998</v>
      </c>
      <c r="L765" s="58">
        <v>0.27354099999999998</v>
      </c>
    </row>
    <row r="766" spans="1:12" hidden="1" x14ac:dyDescent="0.25">
      <c r="A766" s="58" t="s">
        <v>1433</v>
      </c>
      <c r="B766" s="58" t="s">
        <v>1434</v>
      </c>
      <c r="C766" s="58">
        <f>COUNTIF(NGA_ADM2_POP_2020!C:C,'Cross river Land'!B766)</f>
        <v>1</v>
      </c>
      <c r="D766" s="58" t="s">
        <v>1433</v>
      </c>
      <c r="E766" s="58" t="s">
        <v>1006</v>
      </c>
      <c r="F766" s="58" t="s">
        <v>1435</v>
      </c>
      <c r="G766" s="58" t="s">
        <v>1436</v>
      </c>
      <c r="H766" s="58" t="s">
        <v>1221</v>
      </c>
      <c r="I766" s="59">
        <v>42703</v>
      </c>
      <c r="J766" s="59">
        <v>43572</v>
      </c>
      <c r="K766" s="58">
        <v>2.8408359999999999</v>
      </c>
      <c r="L766" s="58">
        <v>0.168688</v>
      </c>
    </row>
    <row r="767" spans="1:12" hidden="1" x14ac:dyDescent="0.25">
      <c r="A767" s="58" t="s">
        <v>1736</v>
      </c>
      <c r="B767" s="58" t="s">
        <v>1737</v>
      </c>
      <c r="C767" s="58">
        <f>COUNTIF(NGA_ADM2_POP_2020!C:C,'Cross river Land'!B767)</f>
        <v>1</v>
      </c>
      <c r="D767" s="58" t="s">
        <v>1736</v>
      </c>
      <c r="E767" s="58" t="s">
        <v>1006</v>
      </c>
      <c r="F767" s="58" t="s">
        <v>1219</v>
      </c>
      <c r="G767" s="58" t="s">
        <v>1220</v>
      </c>
      <c r="H767" s="58" t="s">
        <v>1221</v>
      </c>
      <c r="I767" s="59">
        <v>42703</v>
      </c>
      <c r="J767" s="59">
        <v>43572</v>
      </c>
      <c r="K767" s="58">
        <v>2.0440079999999998</v>
      </c>
      <c r="L767" s="58">
        <v>0.21629000000000001</v>
      </c>
    </row>
    <row r="768" spans="1:12" hidden="1" x14ac:dyDescent="0.25">
      <c r="A768" s="58" t="s">
        <v>1742</v>
      </c>
      <c r="B768" s="58" t="s">
        <v>1743</v>
      </c>
      <c r="C768" s="58">
        <f>COUNTIF(NGA_ADM2_POP_2020!C:C,'Cross river Land'!B768)</f>
        <v>1</v>
      </c>
      <c r="D768" s="58" t="s">
        <v>1742</v>
      </c>
      <c r="E768" s="58" t="s">
        <v>1006</v>
      </c>
      <c r="F768" s="58" t="s">
        <v>1435</v>
      </c>
      <c r="G768" s="58" t="s">
        <v>1436</v>
      </c>
      <c r="H768" s="58" t="s">
        <v>1221</v>
      </c>
      <c r="I768" s="59">
        <v>42703</v>
      </c>
      <c r="J768" s="59">
        <v>43572</v>
      </c>
      <c r="K768" s="58">
        <v>3.4976029999999998</v>
      </c>
      <c r="L768" s="58">
        <v>0.224776</v>
      </c>
    </row>
    <row r="769" spans="1:12" hidden="1" x14ac:dyDescent="0.25">
      <c r="A769" s="58" t="s">
        <v>2090</v>
      </c>
      <c r="B769" s="58" t="s">
        <v>2091</v>
      </c>
      <c r="C769" s="58">
        <f>COUNTIF(NGA_ADM2_POP_2020!C:C,'Cross river Land'!B769)</f>
        <v>1</v>
      </c>
      <c r="D769" s="58" t="s">
        <v>2090</v>
      </c>
      <c r="E769" s="58" t="s">
        <v>1006</v>
      </c>
      <c r="F769" s="58" t="s">
        <v>1390</v>
      </c>
      <c r="G769" s="58" t="s">
        <v>1391</v>
      </c>
      <c r="H769" s="58" t="s">
        <v>1221</v>
      </c>
      <c r="I769" s="59">
        <v>42703</v>
      </c>
      <c r="J769" s="59">
        <v>43572</v>
      </c>
      <c r="K769" s="58">
        <v>1.478966</v>
      </c>
      <c r="L769" s="58">
        <v>7.2022000000000003E-2</v>
      </c>
    </row>
    <row r="770" spans="1:12" hidden="1" x14ac:dyDescent="0.25">
      <c r="A770" s="58" t="s">
        <v>2226</v>
      </c>
      <c r="B770" s="58" t="s">
        <v>2227</v>
      </c>
      <c r="C770" s="58">
        <f>COUNTIF(NGA_ADM2_POP_2020!C:C,'Cross river Land'!B770)</f>
        <v>1</v>
      </c>
      <c r="D770" s="58" t="s">
        <v>2226</v>
      </c>
      <c r="E770" s="58" t="s">
        <v>1006</v>
      </c>
      <c r="F770" s="58" t="s">
        <v>1219</v>
      </c>
      <c r="G770" s="58" t="s">
        <v>1220</v>
      </c>
      <c r="H770" s="58" t="s">
        <v>1221</v>
      </c>
      <c r="I770" s="59">
        <v>42703</v>
      </c>
      <c r="J770" s="59">
        <v>43572</v>
      </c>
      <c r="K770" s="58">
        <v>2.4212539999999998</v>
      </c>
      <c r="L770" s="58">
        <v>0.22922899999999999</v>
      </c>
    </row>
    <row r="771" spans="1:12" hidden="1" x14ac:dyDescent="0.25">
      <c r="A771" s="58" t="s">
        <v>2234</v>
      </c>
      <c r="B771" s="58" t="s">
        <v>2235</v>
      </c>
      <c r="C771" s="58">
        <f>COUNTIF(NGA_ADM2_POP_2020!C:C,'Cross river Land'!B771)</f>
        <v>1</v>
      </c>
      <c r="D771" s="58" t="s">
        <v>2234</v>
      </c>
      <c r="E771" s="58" t="s">
        <v>1006</v>
      </c>
      <c r="F771" s="58" t="s">
        <v>1435</v>
      </c>
      <c r="G771" s="58" t="s">
        <v>1436</v>
      </c>
      <c r="H771" s="58" t="s">
        <v>1221</v>
      </c>
      <c r="I771" s="59">
        <v>42703</v>
      </c>
      <c r="J771" s="59">
        <v>43572</v>
      </c>
      <c r="K771" s="58">
        <v>5.0894440000000003</v>
      </c>
      <c r="L771" s="58">
        <v>0.59795900000000002</v>
      </c>
    </row>
    <row r="772" spans="1:12" hidden="1" x14ac:dyDescent="0.25">
      <c r="A772" s="58" t="s">
        <v>2602</v>
      </c>
      <c r="B772" s="58" t="s">
        <v>2603</v>
      </c>
      <c r="C772" s="58">
        <f>COUNTIF(NGA_ADM2_POP_2020!C:C,'Cross river Land'!B772)</f>
        <v>1</v>
      </c>
      <c r="D772" s="58" t="s">
        <v>2602</v>
      </c>
      <c r="E772" s="58" t="s">
        <v>1006</v>
      </c>
      <c r="F772" s="58" t="s">
        <v>1390</v>
      </c>
      <c r="G772" s="58" t="s">
        <v>1391</v>
      </c>
      <c r="H772" s="58" t="s">
        <v>1221</v>
      </c>
      <c r="I772" s="59">
        <v>42703</v>
      </c>
      <c r="J772" s="59">
        <v>43572</v>
      </c>
      <c r="K772" s="58">
        <v>1.3854040000000001</v>
      </c>
      <c r="L772" s="58">
        <v>6.5239000000000005E-2</v>
      </c>
    </row>
    <row r="773" spans="1:12" hidden="1" x14ac:dyDescent="0.25">
      <c r="A773" s="58" t="s">
        <v>2643</v>
      </c>
      <c r="B773" s="58" t="s">
        <v>2644</v>
      </c>
      <c r="C773" s="58">
        <f>COUNTIF(NGA_ADM2_POP_2020!C:C,'Cross river Land'!B773)</f>
        <v>1</v>
      </c>
      <c r="D773" s="58" t="s">
        <v>2643</v>
      </c>
      <c r="E773" s="58" t="s">
        <v>1006</v>
      </c>
      <c r="F773" s="58" t="s">
        <v>1390</v>
      </c>
      <c r="G773" s="58" t="s">
        <v>1391</v>
      </c>
      <c r="H773" s="58" t="s">
        <v>1221</v>
      </c>
      <c r="I773" s="59">
        <v>42703</v>
      </c>
      <c r="J773" s="59">
        <v>43572</v>
      </c>
      <c r="K773" s="58">
        <v>1.552346</v>
      </c>
      <c r="L773" s="58">
        <v>0.121836</v>
      </c>
    </row>
    <row r="774" spans="1:12" hidden="1" x14ac:dyDescent="0.25">
      <c r="A774" s="58" t="s">
        <v>2665</v>
      </c>
      <c r="B774" s="58" t="s">
        <v>2666</v>
      </c>
      <c r="C774" s="58">
        <f>COUNTIF(NGA_ADM2_POP_2020!C:C,'Cross river Land'!B774)</f>
        <v>1</v>
      </c>
      <c r="D774" s="58" t="s">
        <v>2665</v>
      </c>
      <c r="E774" s="58" t="s">
        <v>1006</v>
      </c>
      <c r="F774" s="58" t="s">
        <v>1435</v>
      </c>
      <c r="G774" s="58" t="s">
        <v>1436</v>
      </c>
      <c r="H774" s="58" t="s">
        <v>1221</v>
      </c>
      <c r="I774" s="59">
        <v>42703</v>
      </c>
      <c r="J774" s="59">
        <v>43572</v>
      </c>
      <c r="K774" s="58">
        <v>1.950269</v>
      </c>
      <c r="L774" s="58">
        <v>0.15019099999999999</v>
      </c>
    </row>
    <row r="775" spans="1:12" hidden="1" x14ac:dyDescent="0.25">
      <c r="A775" s="58" t="s">
        <v>2789</v>
      </c>
      <c r="B775" s="58" t="s">
        <v>2790</v>
      </c>
      <c r="C775" s="58">
        <f>COUNTIF(NGA_ADM2_POP_2020!C:C,'Cross river Land'!B775)</f>
        <v>1</v>
      </c>
      <c r="D775" s="58" t="s">
        <v>2789</v>
      </c>
      <c r="E775" s="58" t="s">
        <v>1006</v>
      </c>
      <c r="F775" s="58" t="s">
        <v>1390</v>
      </c>
      <c r="G775" s="58" t="s">
        <v>1391</v>
      </c>
      <c r="H775" s="58" t="s">
        <v>1221</v>
      </c>
      <c r="I775" s="59">
        <v>42703</v>
      </c>
      <c r="J775" s="59">
        <v>43572</v>
      </c>
      <c r="K775" s="58">
        <v>2.6119340000000002</v>
      </c>
      <c r="L775" s="58">
        <v>0.22353799999999999</v>
      </c>
    </row>
    <row r="776" spans="1:12" x14ac:dyDescent="0.25">
      <c r="K776">
        <f>SUM(K170:K187)</f>
        <v>26.244799</v>
      </c>
      <c r="L776">
        <f>SUM(L170:L187)</f>
        <v>1.7112169999999998</v>
      </c>
    </row>
    <row r="779" spans="1:12" x14ac:dyDescent="0.25">
      <c r="L779" t="s">
        <v>2840</v>
      </c>
    </row>
    <row r="780" spans="1:12" x14ac:dyDescent="0.25">
      <c r="L780">
        <f>SUM(K776:L776)</f>
        <v>27.956016000000002</v>
      </c>
    </row>
  </sheetData>
  <autoFilter ref="A1:L775">
    <filterColumn colId="7">
      <filters>
        <filter val="Cross River"/>
      </filters>
    </filterColumn>
  </autoFilter>
  <sortState ref="A2:Q775">
    <sortCondition ref="B2:B775"/>
  </sortState>
  <conditionalFormatting sqref="C1:C1048576">
    <cfRule type="cellIs" dxfId="21" priority="1" operat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X776"/>
  <sheetViews>
    <sheetView zoomScale="90" zoomScaleNormal="90" workbookViewId="0">
      <pane ySplit="1" topLeftCell="A370" activePane="bottomLeft" state="frozen"/>
      <selection pane="bottomLeft" activeCell="E413" sqref="E413"/>
    </sheetView>
  </sheetViews>
  <sheetFormatPr defaultColWidth="17.42578125" defaultRowHeight="15" x14ac:dyDescent="0.25"/>
  <cols>
    <col min="1" max="16384" width="17.42578125" style="83"/>
  </cols>
  <sheetData>
    <row r="1" spans="1:76" s="82" customFormat="1" x14ac:dyDescent="0.25">
      <c r="A1" s="80" t="s">
        <v>0</v>
      </c>
      <c r="B1" s="80" t="s">
        <v>1</v>
      </c>
      <c r="C1" s="80" t="s">
        <v>752</v>
      </c>
      <c r="D1" s="80" t="s">
        <v>2798</v>
      </c>
      <c r="E1" s="81" t="s">
        <v>910</v>
      </c>
      <c r="F1" s="81" t="s">
        <v>909</v>
      </c>
      <c r="G1" s="81" t="s">
        <v>911</v>
      </c>
      <c r="H1" s="81" t="s">
        <v>956</v>
      </c>
      <c r="I1" s="81" t="s">
        <v>957</v>
      </c>
      <c r="J1" s="81" t="s">
        <v>926</v>
      </c>
      <c r="K1" s="81" t="s">
        <v>927</v>
      </c>
      <c r="L1" s="81" t="s">
        <v>928</v>
      </c>
      <c r="M1" s="81" t="s">
        <v>929</v>
      </c>
      <c r="N1" s="81" t="s">
        <v>930</v>
      </c>
      <c r="O1" s="81" t="s">
        <v>931</v>
      </c>
      <c r="P1" s="81" t="s">
        <v>932</v>
      </c>
      <c r="Q1" s="81" t="s">
        <v>933</v>
      </c>
      <c r="R1" s="81" t="s">
        <v>934</v>
      </c>
      <c r="S1" s="81" t="s">
        <v>935</v>
      </c>
      <c r="T1" s="81" t="s">
        <v>936</v>
      </c>
      <c r="U1" s="81" t="s">
        <v>937</v>
      </c>
      <c r="V1" s="81" t="s">
        <v>938</v>
      </c>
      <c r="W1" s="81" t="s">
        <v>939</v>
      </c>
      <c r="X1" s="81" t="s">
        <v>2794</v>
      </c>
      <c r="Y1" s="81" t="s">
        <v>954</v>
      </c>
      <c r="Z1" s="81" t="s">
        <v>955</v>
      </c>
      <c r="AA1" s="81" t="s">
        <v>912</v>
      </c>
      <c r="AB1" s="81" t="s">
        <v>913</v>
      </c>
      <c r="AC1" s="81" t="s">
        <v>914</v>
      </c>
      <c r="AD1" s="81" t="s">
        <v>915</v>
      </c>
      <c r="AE1" s="81" t="s">
        <v>916</v>
      </c>
      <c r="AF1" s="81" t="s">
        <v>917</v>
      </c>
      <c r="AG1" s="81" t="s">
        <v>918</v>
      </c>
      <c r="AH1" s="81" t="s">
        <v>919</v>
      </c>
      <c r="AI1" s="81" t="s">
        <v>920</v>
      </c>
      <c r="AJ1" s="81" t="s">
        <v>921</v>
      </c>
      <c r="AK1" s="81" t="s">
        <v>922</v>
      </c>
      <c r="AL1" s="81" t="s">
        <v>923</v>
      </c>
      <c r="AM1" s="81" t="s">
        <v>924</v>
      </c>
      <c r="AN1" s="81" t="s">
        <v>925</v>
      </c>
      <c r="AO1" s="81" t="s">
        <v>2795</v>
      </c>
      <c r="AP1" s="81" t="s">
        <v>958</v>
      </c>
      <c r="AQ1" s="81" t="s">
        <v>959</v>
      </c>
      <c r="AR1" s="81" t="s">
        <v>940</v>
      </c>
      <c r="AS1" s="81" t="s">
        <v>941</v>
      </c>
      <c r="AT1" s="81" t="s">
        <v>942</v>
      </c>
      <c r="AU1" s="81" t="s">
        <v>943</v>
      </c>
      <c r="AV1" s="81" t="s">
        <v>944</v>
      </c>
      <c r="AW1" s="81" t="s">
        <v>945</v>
      </c>
      <c r="AX1" s="81" t="s">
        <v>946</v>
      </c>
      <c r="AY1" s="81" t="s">
        <v>947</v>
      </c>
      <c r="AZ1" s="81" t="s">
        <v>948</v>
      </c>
      <c r="BA1" s="81" t="s">
        <v>949</v>
      </c>
      <c r="BB1" s="81" t="s">
        <v>950</v>
      </c>
      <c r="BC1" s="81" t="s">
        <v>951</v>
      </c>
      <c r="BD1" s="81" t="s">
        <v>952</v>
      </c>
      <c r="BE1" s="81" t="s">
        <v>953</v>
      </c>
      <c r="BF1" s="81" t="s">
        <v>2796</v>
      </c>
      <c r="BG1" s="81"/>
      <c r="BH1" s="81"/>
      <c r="BI1" s="81"/>
      <c r="BJ1" s="81"/>
      <c r="BK1" s="81"/>
      <c r="BL1" s="81"/>
      <c r="BM1" s="81"/>
      <c r="BN1" s="81"/>
      <c r="BO1" s="81"/>
      <c r="BP1" s="81"/>
      <c r="BQ1" s="81"/>
      <c r="BR1" s="81"/>
      <c r="BS1" s="81"/>
      <c r="BT1" s="81"/>
      <c r="BU1" s="81"/>
      <c r="BV1" s="81"/>
      <c r="BW1" s="81"/>
      <c r="BX1" s="81"/>
    </row>
    <row r="2" spans="1:76" customFormat="1" hidden="1" x14ac:dyDescent="0.25">
      <c r="A2" t="s">
        <v>3</v>
      </c>
      <c r="B2" t="s">
        <v>4</v>
      </c>
      <c r="C2" t="str">
        <f>VLOOKUP(B2,'Cross river Land'!A:B,2,0)</f>
        <v>NG001001</v>
      </c>
      <c r="D2">
        <f t="shared" ref="D2:D65" si="0">COUNTIF(C:C,C2)</f>
        <v>1</v>
      </c>
      <c r="E2" s="60">
        <v>57686</v>
      </c>
      <c r="F2" s="60">
        <v>57619</v>
      </c>
      <c r="G2" s="60">
        <v>115305</v>
      </c>
      <c r="H2" s="60">
        <v>6388</v>
      </c>
      <c r="I2" s="60">
        <v>5977</v>
      </c>
      <c r="J2" s="60">
        <v>7828</v>
      </c>
      <c r="K2" s="60">
        <v>7206</v>
      </c>
      <c r="L2" s="60">
        <v>5964</v>
      </c>
      <c r="M2" s="60">
        <v>4996</v>
      </c>
      <c r="N2" s="60">
        <v>4249</v>
      </c>
      <c r="O2" s="60">
        <v>3896</v>
      </c>
      <c r="P2" s="60">
        <v>2843</v>
      </c>
      <c r="Q2" s="60">
        <v>2483</v>
      </c>
      <c r="R2" s="60">
        <v>1641</v>
      </c>
      <c r="S2" s="60">
        <v>1517</v>
      </c>
      <c r="T2" s="60">
        <v>935</v>
      </c>
      <c r="U2" s="60">
        <v>828</v>
      </c>
      <c r="V2" s="60">
        <v>443</v>
      </c>
      <c r="W2" s="60">
        <v>315</v>
      </c>
      <c r="X2" s="60">
        <v>177</v>
      </c>
      <c r="Y2" s="60">
        <v>6624</v>
      </c>
      <c r="Z2" s="60">
        <v>5870</v>
      </c>
      <c r="AA2" s="60">
        <v>6606</v>
      </c>
      <c r="AB2" s="60">
        <v>6046</v>
      </c>
      <c r="AC2" s="60">
        <v>5819</v>
      </c>
      <c r="AD2" s="60">
        <v>4994</v>
      </c>
      <c r="AE2" s="60">
        <v>4586</v>
      </c>
      <c r="AF2" s="60">
        <v>3865</v>
      </c>
      <c r="AG2" s="60">
        <v>3571</v>
      </c>
      <c r="AH2" s="60">
        <v>3160</v>
      </c>
      <c r="AI2" s="60">
        <v>2061</v>
      </c>
      <c r="AJ2" s="60">
        <v>1845</v>
      </c>
      <c r="AK2" s="60">
        <v>907</v>
      </c>
      <c r="AL2" s="60">
        <v>911</v>
      </c>
      <c r="AM2" s="60">
        <v>374</v>
      </c>
      <c r="AN2" s="60">
        <v>277</v>
      </c>
      <c r="AO2" s="60">
        <v>103</v>
      </c>
      <c r="AP2" s="60">
        <v>13012</v>
      </c>
      <c r="AQ2" s="60">
        <v>11847</v>
      </c>
      <c r="AR2" s="60">
        <v>14434</v>
      </c>
      <c r="AS2" s="60">
        <v>13252</v>
      </c>
      <c r="AT2" s="60">
        <v>11783</v>
      </c>
      <c r="AU2" s="60">
        <v>9990</v>
      </c>
      <c r="AV2" s="60">
        <v>8835</v>
      </c>
      <c r="AW2" s="60">
        <v>7761</v>
      </c>
      <c r="AX2" s="60">
        <v>6414</v>
      </c>
      <c r="AY2" s="60">
        <v>5643</v>
      </c>
      <c r="AZ2" s="60">
        <v>3702</v>
      </c>
      <c r="BA2" s="60">
        <v>3362</v>
      </c>
      <c r="BB2" s="60">
        <v>1842</v>
      </c>
      <c r="BC2" s="60">
        <v>1739</v>
      </c>
      <c r="BD2" s="60">
        <v>817</v>
      </c>
      <c r="BE2" s="60">
        <v>592</v>
      </c>
      <c r="BF2" s="60">
        <v>280</v>
      </c>
    </row>
    <row r="3" spans="1:76" customFormat="1" hidden="1" x14ac:dyDescent="0.25">
      <c r="A3" t="s">
        <v>3</v>
      </c>
      <c r="B3" t="s">
        <v>5</v>
      </c>
      <c r="C3" t="str">
        <f>VLOOKUP(B3,'Cross river Land'!A:B,2,0)</f>
        <v>NG001002</v>
      </c>
      <c r="D3">
        <f t="shared" si="0"/>
        <v>1</v>
      </c>
      <c r="E3" s="60">
        <v>185314</v>
      </c>
      <c r="F3" s="60">
        <v>199626</v>
      </c>
      <c r="G3" s="60">
        <v>384940</v>
      </c>
      <c r="H3" s="60">
        <v>19222</v>
      </c>
      <c r="I3" s="60">
        <v>20744</v>
      </c>
      <c r="J3" s="60">
        <v>24907</v>
      </c>
      <c r="K3" s="60">
        <v>23586</v>
      </c>
      <c r="L3" s="60">
        <v>18694</v>
      </c>
      <c r="M3" s="60">
        <v>15988</v>
      </c>
      <c r="N3" s="60">
        <v>13318</v>
      </c>
      <c r="O3" s="60">
        <v>12485</v>
      </c>
      <c r="P3" s="60">
        <v>9173</v>
      </c>
      <c r="Q3" s="60">
        <v>8381</v>
      </c>
      <c r="R3" s="60">
        <v>5613</v>
      </c>
      <c r="S3" s="60">
        <v>5142</v>
      </c>
      <c r="T3" s="60">
        <v>2834</v>
      </c>
      <c r="U3" s="60">
        <v>2467</v>
      </c>
      <c r="V3" s="60">
        <v>1239</v>
      </c>
      <c r="W3" s="60">
        <v>986</v>
      </c>
      <c r="X3" s="60">
        <v>535</v>
      </c>
      <c r="Y3" s="60">
        <v>20579</v>
      </c>
      <c r="Z3" s="60">
        <v>21416</v>
      </c>
      <c r="AA3" s="60">
        <v>24319</v>
      </c>
      <c r="AB3" s="60">
        <v>24659</v>
      </c>
      <c r="AC3" s="60">
        <v>21072</v>
      </c>
      <c r="AD3" s="60">
        <v>17262</v>
      </c>
      <c r="AE3" s="60">
        <v>14268</v>
      </c>
      <c r="AF3" s="60">
        <v>12228</v>
      </c>
      <c r="AG3" s="60">
        <v>11039</v>
      </c>
      <c r="AH3" s="60">
        <v>9561</v>
      </c>
      <c r="AI3" s="60">
        <v>7101</v>
      </c>
      <c r="AJ3" s="60">
        <v>6022</v>
      </c>
      <c r="AK3" s="60">
        <v>3828</v>
      </c>
      <c r="AL3" s="60">
        <v>3118</v>
      </c>
      <c r="AM3" s="60">
        <v>1644</v>
      </c>
      <c r="AN3" s="60">
        <v>1020</v>
      </c>
      <c r="AO3" s="60">
        <v>490</v>
      </c>
      <c r="AP3" s="60">
        <v>39801</v>
      </c>
      <c r="AQ3" s="60">
        <v>42160</v>
      </c>
      <c r="AR3" s="60">
        <v>49226</v>
      </c>
      <c r="AS3" s="60">
        <v>48245</v>
      </c>
      <c r="AT3" s="60">
        <v>39766</v>
      </c>
      <c r="AU3" s="60">
        <v>33250</v>
      </c>
      <c r="AV3" s="60">
        <v>27586</v>
      </c>
      <c r="AW3" s="60">
        <v>24713</v>
      </c>
      <c r="AX3" s="60">
        <v>20212</v>
      </c>
      <c r="AY3" s="60">
        <v>17942</v>
      </c>
      <c r="AZ3" s="60">
        <v>12714</v>
      </c>
      <c r="BA3" s="60">
        <v>11164</v>
      </c>
      <c r="BB3" s="60">
        <v>6662</v>
      </c>
      <c r="BC3" s="60">
        <v>5585</v>
      </c>
      <c r="BD3" s="60">
        <v>2883</v>
      </c>
      <c r="BE3" s="60">
        <v>2006</v>
      </c>
      <c r="BF3" s="60">
        <v>1025</v>
      </c>
    </row>
    <row r="4" spans="1:76" customFormat="1" hidden="1" x14ac:dyDescent="0.25">
      <c r="A4" t="s">
        <v>3</v>
      </c>
      <c r="B4" t="s">
        <v>6</v>
      </c>
      <c r="C4" t="str">
        <f>VLOOKUP(B4,'Cross river Land'!A:B,2,0)</f>
        <v>NG001003</v>
      </c>
      <c r="D4">
        <f t="shared" si="0"/>
        <v>1</v>
      </c>
      <c r="E4" s="60">
        <v>126730</v>
      </c>
      <c r="F4" s="60">
        <v>128709</v>
      </c>
      <c r="G4" s="60">
        <v>255439</v>
      </c>
      <c r="H4" s="60">
        <v>13544</v>
      </c>
      <c r="I4" s="60">
        <v>14969</v>
      </c>
      <c r="J4" s="60">
        <v>15892</v>
      </c>
      <c r="K4" s="60">
        <v>15049</v>
      </c>
      <c r="L4" s="60">
        <v>10955</v>
      </c>
      <c r="M4" s="60">
        <v>9022</v>
      </c>
      <c r="N4" s="60">
        <v>8242</v>
      </c>
      <c r="O4" s="60">
        <v>8102</v>
      </c>
      <c r="P4" s="60">
        <v>6759</v>
      </c>
      <c r="Q4" s="60">
        <v>6111</v>
      </c>
      <c r="R4" s="60">
        <v>4644</v>
      </c>
      <c r="S4" s="60">
        <v>4393</v>
      </c>
      <c r="T4" s="60">
        <v>3054</v>
      </c>
      <c r="U4" s="60">
        <v>2717</v>
      </c>
      <c r="V4" s="60">
        <v>1568</v>
      </c>
      <c r="W4" s="60">
        <v>1065</v>
      </c>
      <c r="X4" s="60">
        <v>644</v>
      </c>
      <c r="Y4" s="60">
        <v>14374</v>
      </c>
      <c r="Z4" s="60">
        <v>16017</v>
      </c>
      <c r="AA4" s="60">
        <v>17151</v>
      </c>
      <c r="AB4" s="60">
        <v>16624</v>
      </c>
      <c r="AC4" s="60">
        <v>12964</v>
      </c>
      <c r="AD4" s="60">
        <v>9550</v>
      </c>
      <c r="AE4" s="60">
        <v>7395</v>
      </c>
      <c r="AF4" s="60">
        <v>6701</v>
      </c>
      <c r="AG4" s="60">
        <v>6198</v>
      </c>
      <c r="AH4" s="60">
        <v>5546</v>
      </c>
      <c r="AI4" s="60">
        <v>4397</v>
      </c>
      <c r="AJ4" s="60">
        <v>3689</v>
      </c>
      <c r="AK4" s="60">
        <v>2579</v>
      </c>
      <c r="AL4" s="60">
        <v>2452</v>
      </c>
      <c r="AM4" s="60">
        <v>1407</v>
      </c>
      <c r="AN4" s="60">
        <v>1179</v>
      </c>
      <c r="AO4" s="60">
        <v>486</v>
      </c>
      <c r="AP4" s="60">
        <v>27918</v>
      </c>
      <c r="AQ4" s="60">
        <v>30986</v>
      </c>
      <c r="AR4" s="60">
        <v>33043</v>
      </c>
      <c r="AS4" s="60">
        <v>31673</v>
      </c>
      <c r="AT4" s="60">
        <v>23919</v>
      </c>
      <c r="AU4" s="60">
        <v>18572</v>
      </c>
      <c r="AV4" s="60">
        <v>15637</v>
      </c>
      <c r="AW4" s="60">
        <v>14803</v>
      </c>
      <c r="AX4" s="60">
        <v>12957</v>
      </c>
      <c r="AY4" s="60">
        <v>11657</v>
      </c>
      <c r="AZ4" s="60">
        <v>9041</v>
      </c>
      <c r="BA4" s="60">
        <v>8082</v>
      </c>
      <c r="BB4" s="60">
        <v>5633</v>
      </c>
      <c r="BC4" s="60">
        <v>5169</v>
      </c>
      <c r="BD4" s="60">
        <v>2975</v>
      </c>
      <c r="BE4" s="60">
        <v>2244</v>
      </c>
      <c r="BF4" s="60">
        <v>1130</v>
      </c>
    </row>
    <row r="5" spans="1:76" customFormat="1" hidden="1" x14ac:dyDescent="0.25">
      <c r="A5" t="s">
        <v>3</v>
      </c>
      <c r="B5" t="s">
        <v>7</v>
      </c>
      <c r="C5" t="str">
        <f>VLOOKUP(B5,'Cross river Land'!A:B,2,0)</f>
        <v>NG001004</v>
      </c>
      <c r="D5">
        <f t="shared" si="0"/>
        <v>1</v>
      </c>
      <c r="E5" s="60">
        <v>124460</v>
      </c>
      <c r="F5" s="60">
        <v>120035</v>
      </c>
      <c r="G5" s="60">
        <v>244495</v>
      </c>
      <c r="H5" s="60">
        <v>13473</v>
      </c>
      <c r="I5" s="60">
        <v>13602</v>
      </c>
      <c r="J5" s="60">
        <v>14501</v>
      </c>
      <c r="K5" s="60">
        <v>13798</v>
      </c>
      <c r="L5" s="60">
        <v>9908</v>
      </c>
      <c r="M5" s="60">
        <v>8153</v>
      </c>
      <c r="N5" s="60">
        <v>7678</v>
      </c>
      <c r="O5" s="60">
        <v>7475</v>
      </c>
      <c r="P5" s="60">
        <v>6353</v>
      </c>
      <c r="Q5" s="60">
        <v>6221</v>
      </c>
      <c r="R5" s="60">
        <v>5070</v>
      </c>
      <c r="S5" s="60">
        <v>5135</v>
      </c>
      <c r="T5" s="60">
        <v>3817</v>
      </c>
      <c r="U5" s="60">
        <v>4021</v>
      </c>
      <c r="V5" s="60">
        <v>2598</v>
      </c>
      <c r="W5" s="60">
        <v>1788</v>
      </c>
      <c r="X5" s="60">
        <v>869</v>
      </c>
      <c r="Y5" s="60">
        <v>13632</v>
      </c>
      <c r="Z5" s="60">
        <v>14335</v>
      </c>
      <c r="AA5" s="60">
        <v>15180</v>
      </c>
      <c r="AB5" s="60">
        <v>14995</v>
      </c>
      <c r="AC5" s="60">
        <v>11648</v>
      </c>
      <c r="AD5" s="60">
        <v>8674</v>
      </c>
      <c r="AE5" s="60">
        <v>7119</v>
      </c>
      <c r="AF5" s="60">
        <v>6164</v>
      </c>
      <c r="AG5" s="60">
        <v>5804</v>
      </c>
      <c r="AH5" s="60">
        <v>5368</v>
      </c>
      <c r="AI5" s="60">
        <v>3973</v>
      </c>
      <c r="AJ5" s="60">
        <v>4150</v>
      </c>
      <c r="AK5" s="60">
        <v>2546</v>
      </c>
      <c r="AL5" s="60">
        <v>2993</v>
      </c>
      <c r="AM5" s="60">
        <v>1523</v>
      </c>
      <c r="AN5" s="60">
        <v>1315</v>
      </c>
      <c r="AO5" s="60">
        <v>616</v>
      </c>
      <c r="AP5" s="60">
        <v>27105</v>
      </c>
      <c r="AQ5" s="60">
        <v>27937</v>
      </c>
      <c r="AR5" s="60">
        <v>29681</v>
      </c>
      <c r="AS5" s="60">
        <v>28793</v>
      </c>
      <c r="AT5" s="60">
        <v>21556</v>
      </c>
      <c r="AU5" s="60">
        <v>16827</v>
      </c>
      <c r="AV5" s="60">
        <v>14797</v>
      </c>
      <c r="AW5" s="60">
        <v>13639</v>
      </c>
      <c r="AX5" s="60">
        <v>12157</v>
      </c>
      <c r="AY5" s="60">
        <v>11589</v>
      </c>
      <c r="AZ5" s="60">
        <v>9043</v>
      </c>
      <c r="BA5" s="60">
        <v>9285</v>
      </c>
      <c r="BB5" s="60">
        <v>6363</v>
      </c>
      <c r="BC5" s="60">
        <v>7014</v>
      </c>
      <c r="BD5" s="60">
        <v>4121</v>
      </c>
      <c r="BE5" s="60">
        <v>3103</v>
      </c>
      <c r="BF5" s="60">
        <v>1485</v>
      </c>
    </row>
    <row r="6" spans="1:76" customFormat="1" hidden="1" x14ac:dyDescent="0.25">
      <c r="A6" t="s">
        <v>3</v>
      </c>
      <c r="B6" t="s">
        <v>8</v>
      </c>
      <c r="C6" t="str">
        <f>VLOOKUP(B6,'Cross river Land'!A:B,2,0)</f>
        <v>NG001005</v>
      </c>
      <c r="D6">
        <f t="shared" si="0"/>
        <v>1</v>
      </c>
      <c r="E6" s="60">
        <v>155278</v>
      </c>
      <c r="F6" s="60">
        <v>161525</v>
      </c>
      <c r="G6" s="60">
        <v>316803</v>
      </c>
      <c r="H6" s="60">
        <v>16378</v>
      </c>
      <c r="I6" s="60">
        <v>18303</v>
      </c>
      <c r="J6" s="60">
        <v>19019</v>
      </c>
      <c r="K6" s="60">
        <v>19069</v>
      </c>
      <c r="L6" s="60">
        <v>15232</v>
      </c>
      <c r="M6" s="60">
        <v>11109</v>
      </c>
      <c r="N6" s="60">
        <v>9742</v>
      </c>
      <c r="O6" s="60">
        <v>9133</v>
      </c>
      <c r="P6" s="60">
        <v>7577</v>
      </c>
      <c r="Q6" s="60">
        <v>7187</v>
      </c>
      <c r="R6" s="60">
        <v>5489</v>
      </c>
      <c r="S6" s="60">
        <v>5428</v>
      </c>
      <c r="T6" s="60">
        <v>3637</v>
      </c>
      <c r="U6" s="60">
        <v>3631</v>
      </c>
      <c r="V6" s="60">
        <v>2104</v>
      </c>
      <c r="W6" s="60">
        <v>1414</v>
      </c>
      <c r="X6" s="60">
        <v>826</v>
      </c>
      <c r="Y6" s="60">
        <v>16909</v>
      </c>
      <c r="Z6" s="60">
        <v>18989</v>
      </c>
      <c r="AA6" s="60">
        <v>20743</v>
      </c>
      <c r="AB6" s="60">
        <v>20924</v>
      </c>
      <c r="AC6" s="60">
        <v>20270</v>
      </c>
      <c r="AD6" s="60">
        <v>12862</v>
      </c>
      <c r="AE6" s="60">
        <v>9060</v>
      </c>
      <c r="AF6" s="60">
        <v>7906</v>
      </c>
      <c r="AG6" s="60">
        <v>7285</v>
      </c>
      <c r="AH6" s="60">
        <v>6483</v>
      </c>
      <c r="AI6" s="60">
        <v>4938</v>
      </c>
      <c r="AJ6" s="60">
        <v>5091</v>
      </c>
      <c r="AK6" s="60">
        <v>3138</v>
      </c>
      <c r="AL6" s="60">
        <v>3092</v>
      </c>
      <c r="AM6" s="60">
        <v>1822</v>
      </c>
      <c r="AN6" s="60">
        <v>1365</v>
      </c>
      <c r="AO6" s="60">
        <v>648</v>
      </c>
      <c r="AP6" s="60">
        <v>33287</v>
      </c>
      <c r="AQ6" s="60">
        <v>37292</v>
      </c>
      <c r="AR6" s="60">
        <v>39762</v>
      </c>
      <c r="AS6" s="60">
        <v>39993</v>
      </c>
      <c r="AT6" s="60">
        <v>35502</v>
      </c>
      <c r="AU6" s="60">
        <v>23971</v>
      </c>
      <c r="AV6" s="60">
        <v>18802</v>
      </c>
      <c r="AW6" s="60">
        <v>17039</v>
      </c>
      <c r="AX6" s="60">
        <v>14862</v>
      </c>
      <c r="AY6" s="60">
        <v>13670</v>
      </c>
      <c r="AZ6" s="60">
        <v>10427</v>
      </c>
      <c r="BA6" s="60">
        <v>10519</v>
      </c>
      <c r="BB6" s="60">
        <v>6775</v>
      </c>
      <c r="BC6" s="60">
        <v>6723</v>
      </c>
      <c r="BD6" s="60">
        <v>3926</v>
      </c>
      <c r="BE6" s="60">
        <v>2779</v>
      </c>
      <c r="BF6" s="60">
        <v>1474</v>
      </c>
    </row>
    <row r="7" spans="1:76" customFormat="1" hidden="1" x14ac:dyDescent="0.25">
      <c r="A7" t="s">
        <v>3</v>
      </c>
      <c r="B7" s="58" t="s">
        <v>1965</v>
      </c>
      <c r="C7" t="str">
        <f>VLOOKUP(B7,'Cross river Land'!A:B,2,0)</f>
        <v>NG001006</v>
      </c>
      <c r="D7">
        <f t="shared" si="0"/>
        <v>1</v>
      </c>
      <c r="E7" s="60">
        <v>112642</v>
      </c>
      <c r="F7" s="60">
        <v>108993</v>
      </c>
      <c r="G7" s="60">
        <v>221635</v>
      </c>
      <c r="H7" s="60">
        <v>12122</v>
      </c>
      <c r="I7" s="60">
        <v>12698</v>
      </c>
      <c r="J7" s="60">
        <v>14546</v>
      </c>
      <c r="K7" s="60">
        <v>13791</v>
      </c>
      <c r="L7" s="60">
        <v>9362</v>
      </c>
      <c r="M7" s="60">
        <v>7858</v>
      </c>
      <c r="N7" s="60">
        <v>7100</v>
      </c>
      <c r="O7" s="60">
        <v>6799</v>
      </c>
      <c r="P7" s="60">
        <v>5772</v>
      </c>
      <c r="Q7" s="60">
        <v>5205</v>
      </c>
      <c r="R7" s="60">
        <v>4287</v>
      </c>
      <c r="S7" s="60">
        <v>3878</v>
      </c>
      <c r="T7" s="60">
        <v>2737</v>
      </c>
      <c r="U7" s="60">
        <v>2556</v>
      </c>
      <c r="V7" s="60">
        <v>1984</v>
      </c>
      <c r="W7" s="60">
        <v>1118</v>
      </c>
      <c r="X7" s="60">
        <v>829</v>
      </c>
      <c r="Y7" s="60">
        <v>12596</v>
      </c>
      <c r="Z7" s="60">
        <v>13190</v>
      </c>
      <c r="AA7" s="60">
        <v>14682</v>
      </c>
      <c r="AB7" s="60">
        <v>14187</v>
      </c>
      <c r="AC7" s="60">
        <v>10438</v>
      </c>
      <c r="AD7" s="60">
        <v>7669</v>
      </c>
      <c r="AE7" s="60">
        <v>6249</v>
      </c>
      <c r="AF7" s="60">
        <v>5570</v>
      </c>
      <c r="AG7" s="60">
        <v>5138</v>
      </c>
      <c r="AH7" s="60">
        <v>4599</v>
      </c>
      <c r="AI7" s="60">
        <v>3757</v>
      </c>
      <c r="AJ7" s="60">
        <v>3456</v>
      </c>
      <c r="AK7" s="60">
        <v>2204</v>
      </c>
      <c r="AL7" s="60">
        <v>2158</v>
      </c>
      <c r="AM7" s="60">
        <v>1441</v>
      </c>
      <c r="AN7" s="60">
        <v>1075</v>
      </c>
      <c r="AO7" s="60">
        <v>584</v>
      </c>
      <c r="AP7" s="60">
        <v>24718</v>
      </c>
      <c r="AQ7" s="60">
        <v>25888</v>
      </c>
      <c r="AR7" s="60">
        <v>29228</v>
      </c>
      <c r="AS7" s="60">
        <v>27978</v>
      </c>
      <c r="AT7" s="60">
        <v>19800</v>
      </c>
      <c r="AU7" s="60">
        <v>15527</v>
      </c>
      <c r="AV7" s="60">
        <v>13349</v>
      </c>
      <c r="AW7" s="60">
        <v>12369</v>
      </c>
      <c r="AX7" s="60">
        <v>10910</v>
      </c>
      <c r="AY7" s="60">
        <v>9804</v>
      </c>
      <c r="AZ7" s="60">
        <v>8044</v>
      </c>
      <c r="BA7" s="60">
        <v>7334</v>
      </c>
      <c r="BB7" s="60">
        <v>4941</v>
      </c>
      <c r="BC7" s="60">
        <v>4714</v>
      </c>
      <c r="BD7" s="60">
        <v>3425</v>
      </c>
      <c r="BE7" s="60">
        <v>2193</v>
      </c>
      <c r="BF7" s="60">
        <v>1413</v>
      </c>
    </row>
    <row r="8" spans="1:76" customFormat="1" hidden="1" x14ac:dyDescent="0.25">
      <c r="A8" t="s">
        <v>3</v>
      </c>
      <c r="B8" s="58" t="s">
        <v>1967</v>
      </c>
      <c r="C8" t="str">
        <f>VLOOKUP(B8,'Cross river Land'!A:B,2,0)</f>
        <v>NG001007</v>
      </c>
      <c r="D8">
        <f t="shared" si="0"/>
        <v>1</v>
      </c>
      <c r="E8" s="60">
        <v>84520</v>
      </c>
      <c r="F8" s="60">
        <v>80615</v>
      </c>
      <c r="G8" s="60">
        <v>165135</v>
      </c>
      <c r="H8" s="60">
        <v>9523</v>
      </c>
      <c r="I8" s="60">
        <v>9062</v>
      </c>
      <c r="J8" s="60">
        <v>11124</v>
      </c>
      <c r="K8" s="60">
        <v>10189</v>
      </c>
      <c r="L8" s="60">
        <v>7055</v>
      </c>
      <c r="M8" s="60">
        <v>5705</v>
      </c>
      <c r="N8" s="60">
        <v>5160</v>
      </c>
      <c r="O8" s="60">
        <v>4907</v>
      </c>
      <c r="P8" s="60">
        <v>4335</v>
      </c>
      <c r="Q8" s="60">
        <v>3745</v>
      </c>
      <c r="R8" s="60">
        <v>3434</v>
      </c>
      <c r="S8" s="60">
        <v>3005</v>
      </c>
      <c r="T8" s="60">
        <v>2452</v>
      </c>
      <c r="U8" s="60">
        <v>1800</v>
      </c>
      <c r="V8" s="60">
        <v>1362</v>
      </c>
      <c r="W8" s="60">
        <v>914</v>
      </c>
      <c r="X8" s="60">
        <v>748</v>
      </c>
      <c r="Y8" s="60">
        <v>9746</v>
      </c>
      <c r="Z8" s="60">
        <v>9383</v>
      </c>
      <c r="AA8" s="60">
        <v>11724</v>
      </c>
      <c r="AB8" s="60">
        <v>10225</v>
      </c>
      <c r="AC8" s="60">
        <v>7117</v>
      </c>
      <c r="AD8" s="60">
        <v>5385</v>
      </c>
      <c r="AE8" s="60">
        <v>4768</v>
      </c>
      <c r="AF8" s="60">
        <v>4161</v>
      </c>
      <c r="AG8" s="60">
        <v>4044</v>
      </c>
      <c r="AH8" s="60">
        <v>3371</v>
      </c>
      <c r="AI8" s="60">
        <v>2718</v>
      </c>
      <c r="AJ8" s="60">
        <v>2408</v>
      </c>
      <c r="AK8" s="60">
        <v>1710</v>
      </c>
      <c r="AL8" s="60">
        <v>1475</v>
      </c>
      <c r="AM8" s="60">
        <v>1060</v>
      </c>
      <c r="AN8" s="60">
        <v>833</v>
      </c>
      <c r="AO8" s="60">
        <v>487</v>
      </c>
      <c r="AP8" s="60">
        <v>19269</v>
      </c>
      <c r="AQ8" s="60">
        <v>18445</v>
      </c>
      <c r="AR8" s="60">
        <v>22848</v>
      </c>
      <c r="AS8" s="60">
        <v>20414</v>
      </c>
      <c r="AT8" s="60">
        <v>14172</v>
      </c>
      <c r="AU8" s="60">
        <v>11090</v>
      </c>
      <c r="AV8" s="60">
        <v>9928</v>
      </c>
      <c r="AW8" s="60">
        <v>9068</v>
      </c>
      <c r="AX8" s="60">
        <v>8379</v>
      </c>
      <c r="AY8" s="60">
        <v>7116</v>
      </c>
      <c r="AZ8" s="60">
        <v>6152</v>
      </c>
      <c r="BA8" s="60">
        <v>5413</v>
      </c>
      <c r="BB8" s="60">
        <v>4162</v>
      </c>
      <c r="BC8" s="60">
        <v>3275</v>
      </c>
      <c r="BD8" s="60">
        <v>2422</v>
      </c>
      <c r="BE8" s="60">
        <v>1747</v>
      </c>
      <c r="BF8" s="60">
        <v>1235</v>
      </c>
    </row>
    <row r="9" spans="1:76" customFormat="1" hidden="1" x14ac:dyDescent="0.25">
      <c r="A9" t="s">
        <v>3</v>
      </c>
      <c r="B9" s="58" t="s">
        <v>1973</v>
      </c>
      <c r="C9" t="str">
        <f>VLOOKUP(B9,'Cross river Land'!A:B,2,0)</f>
        <v>NG001008</v>
      </c>
      <c r="D9">
        <f t="shared" si="0"/>
        <v>1</v>
      </c>
      <c r="E9" s="60">
        <v>93491</v>
      </c>
      <c r="F9" s="60">
        <v>87572</v>
      </c>
      <c r="G9" s="60">
        <v>181063</v>
      </c>
      <c r="H9" s="60">
        <v>8525</v>
      </c>
      <c r="I9" s="60">
        <v>8746</v>
      </c>
      <c r="J9" s="60">
        <v>11130</v>
      </c>
      <c r="K9" s="60">
        <v>12206</v>
      </c>
      <c r="L9" s="60">
        <v>10032</v>
      </c>
      <c r="M9" s="60">
        <v>5871</v>
      </c>
      <c r="N9" s="60">
        <v>4877</v>
      </c>
      <c r="O9" s="60">
        <v>4773</v>
      </c>
      <c r="P9" s="60">
        <v>4335</v>
      </c>
      <c r="Q9" s="60">
        <v>4240</v>
      </c>
      <c r="R9" s="60">
        <v>3755</v>
      </c>
      <c r="S9" s="60">
        <v>4095</v>
      </c>
      <c r="T9" s="60">
        <v>3161</v>
      </c>
      <c r="U9" s="60">
        <v>3373</v>
      </c>
      <c r="V9" s="60">
        <v>2045</v>
      </c>
      <c r="W9" s="60">
        <v>1511</v>
      </c>
      <c r="X9" s="60">
        <v>816</v>
      </c>
      <c r="Y9" s="60">
        <v>8511</v>
      </c>
      <c r="Z9" s="60">
        <v>8910</v>
      </c>
      <c r="AA9" s="60">
        <v>11734</v>
      </c>
      <c r="AB9" s="60">
        <v>12210</v>
      </c>
      <c r="AC9" s="60">
        <v>10640</v>
      </c>
      <c r="AD9" s="60">
        <v>6711</v>
      </c>
      <c r="AE9" s="60">
        <v>4747</v>
      </c>
      <c r="AF9" s="60">
        <v>4079</v>
      </c>
      <c r="AG9" s="60">
        <v>3804</v>
      </c>
      <c r="AH9" s="60">
        <v>3621</v>
      </c>
      <c r="AI9" s="60">
        <v>2718</v>
      </c>
      <c r="AJ9" s="60">
        <v>2924</v>
      </c>
      <c r="AK9" s="60">
        <v>1979</v>
      </c>
      <c r="AL9" s="60">
        <v>2064</v>
      </c>
      <c r="AM9" s="60">
        <v>1316</v>
      </c>
      <c r="AN9" s="60">
        <v>1101</v>
      </c>
      <c r="AO9" s="60">
        <v>503</v>
      </c>
      <c r="AP9" s="60">
        <v>17036</v>
      </c>
      <c r="AQ9" s="60">
        <v>17656</v>
      </c>
      <c r="AR9" s="60">
        <v>22864</v>
      </c>
      <c r="AS9" s="60">
        <v>24416</v>
      </c>
      <c r="AT9" s="60">
        <v>20672</v>
      </c>
      <c r="AU9" s="60">
        <v>12582</v>
      </c>
      <c r="AV9" s="60">
        <v>9624</v>
      </c>
      <c r="AW9" s="60">
        <v>8852</v>
      </c>
      <c r="AX9" s="60">
        <v>8139</v>
      </c>
      <c r="AY9" s="60">
        <v>7861</v>
      </c>
      <c r="AZ9" s="60">
        <v>6473</v>
      </c>
      <c r="BA9" s="60">
        <v>7019</v>
      </c>
      <c r="BB9" s="60">
        <v>5140</v>
      </c>
      <c r="BC9" s="60">
        <v>5437</v>
      </c>
      <c r="BD9" s="60">
        <v>3361</v>
      </c>
      <c r="BE9" s="60">
        <v>2612</v>
      </c>
      <c r="BF9" s="60">
        <v>1319</v>
      </c>
    </row>
    <row r="10" spans="1:76" customFormat="1" hidden="1" x14ac:dyDescent="0.25">
      <c r="A10" t="s">
        <v>3</v>
      </c>
      <c r="B10" s="58" t="s">
        <v>2341</v>
      </c>
      <c r="C10" t="str">
        <f>VLOOKUP(B10,'Cross river Land'!A:B,2,0)</f>
        <v>NG001009</v>
      </c>
      <c r="D10">
        <f t="shared" si="0"/>
        <v>1</v>
      </c>
      <c r="E10" s="60">
        <v>121537</v>
      </c>
      <c r="F10" s="60">
        <v>116490</v>
      </c>
      <c r="G10" s="60">
        <v>238027</v>
      </c>
      <c r="H10" s="60">
        <v>13615</v>
      </c>
      <c r="I10" s="60">
        <v>13484</v>
      </c>
      <c r="J10" s="60">
        <v>16478</v>
      </c>
      <c r="K10" s="60">
        <v>14886</v>
      </c>
      <c r="L10" s="60">
        <v>10425</v>
      </c>
      <c r="M10" s="60">
        <v>8067</v>
      </c>
      <c r="N10" s="60">
        <v>7479</v>
      </c>
      <c r="O10" s="60">
        <v>6939</v>
      </c>
      <c r="P10" s="60">
        <v>6232</v>
      </c>
      <c r="Q10" s="60">
        <v>5514</v>
      </c>
      <c r="R10" s="60">
        <v>4552</v>
      </c>
      <c r="S10" s="60">
        <v>3785</v>
      </c>
      <c r="T10" s="60">
        <v>3208</v>
      </c>
      <c r="U10" s="60">
        <v>2504</v>
      </c>
      <c r="V10" s="60">
        <v>2055</v>
      </c>
      <c r="W10" s="60">
        <v>1274</v>
      </c>
      <c r="X10" s="60">
        <v>1040</v>
      </c>
      <c r="Y10" s="60">
        <v>13642</v>
      </c>
      <c r="Z10" s="60">
        <v>13960</v>
      </c>
      <c r="AA10" s="60">
        <v>16062</v>
      </c>
      <c r="AB10" s="60">
        <v>14501</v>
      </c>
      <c r="AC10" s="60">
        <v>10768</v>
      </c>
      <c r="AD10" s="60">
        <v>8067</v>
      </c>
      <c r="AE10" s="60">
        <v>6863</v>
      </c>
      <c r="AF10" s="60">
        <v>5791</v>
      </c>
      <c r="AG10" s="60">
        <v>5772</v>
      </c>
      <c r="AH10" s="60">
        <v>5263</v>
      </c>
      <c r="AI10" s="60">
        <v>4120</v>
      </c>
      <c r="AJ10" s="60">
        <v>3616</v>
      </c>
      <c r="AK10" s="60">
        <v>2563</v>
      </c>
      <c r="AL10" s="60">
        <v>2222</v>
      </c>
      <c r="AM10" s="60">
        <v>1533</v>
      </c>
      <c r="AN10" s="60">
        <v>1046</v>
      </c>
      <c r="AO10" s="60">
        <v>701</v>
      </c>
      <c r="AP10" s="60">
        <v>27257</v>
      </c>
      <c r="AQ10" s="60">
        <v>27444</v>
      </c>
      <c r="AR10" s="60">
        <v>32540</v>
      </c>
      <c r="AS10" s="60">
        <v>29387</v>
      </c>
      <c r="AT10" s="60">
        <v>21193</v>
      </c>
      <c r="AU10" s="60">
        <v>16134</v>
      </c>
      <c r="AV10" s="60">
        <v>14342</v>
      </c>
      <c r="AW10" s="60">
        <v>12730</v>
      </c>
      <c r="AX10" s="60">
        <v>12004</v>
      </c>
      <c r="AY10" s="60">
        <v>10777</v>
      </c>
      <c r="AZ10" s="60">
        <v>8672</v>
      </c>
      <c r="BA10" s="60">
        <v>7401</v>
      </c>
      <c r="BB10" s="60">
        <v>5771</v>
      </c>
      <c r="BC10" s="60">
        <v>4726</v>
      </c>
      <c r="BD10" s="60">
        <v>3588</v>
      </c>
      <c r="BE10" s="60">
        <v>2320</v>
      </c>
      <c r="BF10" s="60">
        <v>1741</v>
      </c>
    </row>
    <row r="11" spans="1:76" customFormat="1" hidden="1" x14ac:dyDescent="0.25">
      <c r="A11" t="s">
        <v>3</v>
      </c>
      <c r="B11" t="s">
        <v>9</v>
      </c>
      <c r="C11" t="str">
        <f>VLOOKUP(B11,'Cross river Land'!A:B,2,0)</f>
        <v>NG001010</v>
      </c>
      <c r="D11">
        <f t="shared" si="0"/>
        <v>1</v>
      </c>
      <c r="E11" s="60">
        <v>176085</v>
      </c>
      <c r="F11" s="60">
        <v>177797</v>
      </c>
      <c r="G11" s="60">
        <v>353882</v>
      </c>
      <c r="H11" s="60">
        <v>19431</v>
      </c>
      <c r="I11" s="60">
        <v>20452</v>
      </c>
      <c r="J11" s="60">
        <v>21995</v>
      </c>
      <c r="K11" s="60">
        <v>20914</v>
      </c>
      <c r="L11" s="60">
        <v>14677</v>
      </c>
      <c r="M11" s="60">
        <v>12154</v>
      </c>
      <c r="N11" s="60">
        <v>11006</v>
      </c>
      <c r="O11" s="60">
        <v>11002</v>
      </c>
      <c r="P11" s="60">
        <v>9056</v>
      </c>
      <c r="Q11" s="60">
        <v>8479</v>
      </c>
      <c r="R11" s="60">
        <v>6370</v>
      </c>
      <c r="S11" s="60">
        <v>6527</v>
      </c>
      <c r="T11" s="60">
        <v>4151</v>
      </c>
      <c r="U11" s="60">
        <v>3993</v>
      </c>
      <c r="V11" s="60">
        <v>2696</v>
      </c>
      <c r="W11" s="60">
        <v>2117</v>
      </c>
      <c r="X11" s="60">
        <v>1065</v>
      </c>
      <c r="Y11" s="60">
        <v>20654</v>
      </c>
      <c r="Z11" s="60">
        <v>21767</v>
      </c>
      <c r="AA11" s="60">
        <v>24353</v>
      </c>
      <c r="AB11" s="60">
        <v>23893</v>
      </c>
      <c r="AC11" s="60">
        <v>17072</v>
      </c>
      <c r="AD11" s="60">
        <v>12733</v>
      </c>
      <c r="AE11" s="60">
        <v>10064</v>
      </c>
      <c r="AF11" s="60">
        <v>9080</v>
      </c>
      <c r="AG11" s="60">
        <v>8350</v>
      </c>
      <c r="AH11" s="60">
        <v>7490</v>
      </c>
      <c r="AI11" s="60">
        <v>5664</v>
      </c>
      <c r="AJ11" s="60">
        <v>5486</v>
      </c>
      <c r="AK11" s="60">
        <v>3339</v>
      </c>
      <c r="AL11" s="60">
        <v>3320</v>
      </c>
      <c r="AM11" s="60">
        <v>2118</v>
      </c>
      <c r="AN11" s="60">
        <v>1604</v>
      </c>
      <c r="AO11" s="60">
        <v>810</v>
      </c>
      <c r="AP11" s="60">
        <v>40085</v>
      </c>
      <c r="AQ11" s="60">
        <v>42219</v>
      </c>
      <c r="AR11" s="60">
        <v>46348</v>
      </c>
      <c r="AS11" s="60">
        <v>44807</v>
      </c>
      <c r="AT11" s="60">
        <v>31749</v>
      </c>
      <c r="AU11" s="60">
        <v>24887</v>
      </c>
      <c r="AV11" s="60">
        <v>21070</v>
      </c>
      <c r="AW11" s="60">
        <v>20082</v>
      </c>
      <c r="AX11" s="60">
        <v>17406</v>
      </c>
      <c r="AY11" s="60">
        <v>15969</v>
      </c>
      <c r="AZ11" s="60">
        <v>12034</v>
      </c>
      <c r="BA11" s="60">
        <v>12013</v>
      </c>
      <c r="BB11" s="60">
        <v>7490</v>
      </c>
      <c r="BC11" s="60">
        <v>7313</v>
      </c>
      <c r="BD11" s="60">
        <v>4814</v>
      </c>
      <c r="BE11" s="60">
        <v>3721</v>
      </c>
      <c r="BF11" s="60">
        <v>1875</v>
      </c>
    </row>
    <row r="12" spans="1:76" customFormat="1" hidden="1" x14ac:dyDescent="0.25">
      <c r="A12" t="s">
        <v>3</v>
      </c>
      <c r="B12" t="s">
        <v>10</v>
      </c>
      <c r="C12" t="str">
        <f>VLOOKUP(B12,'Cross river Land'!A:B,2,0)</f>
        <v>NG001011</v>
      </c>
      <c r="D12">
        <f t="shared" si="0"/>
        <v>1</v>
      </c>
      <c r="E12" s="60">
        <v>143335</v>
      </c>
      <c r="F12" s="60">
        <v>145419</v>
      </c>
      <c r="G12" s="60">
        <v>288754</v>
      </c>
      <c r="H12" s="60">
        <v>17830</v>
      </c>
      <c r="I12" s="60">
        <v>15892</v>
      </c>
      <c r="J12" s="60">
        <v>19286</v>
      </c>
      <c r="K12" s="60">
        <v>17189</v>
      </c>
      <c r="L12" s="60">
        <v>13810</v>
      </c>
      <c r="M12" s="60">
        <v>11661</v>
      </c>
      <c r="N12" s="60">
        <v>9932</v>
      </c>
      <c r="O12" s="60">
        <v>8861</v>
      </c>
      <c r="P12" s="60">
        <v>6845</v>
      </c>
      <c r="Q12" s="60">
        <v>5787</v>
      </c>
      <c r="R12" s="60">
        <v>4245</v>
      </c>
      <c r="S12" s="60">
        <v>4076</v>
      </c>
      <c r="T12" s="60">
        <v>2674</v>
      </c>
      <c r="U12" s="60">
        <v>2083</v>
      </c>
      <c r="V12" s="60">
        <v>1363</v>
      </c>
      <c r="W12" s="60">
        <v>1075</v>
      </c>
      <c r="X12" s="60">
        <v>726</v>
      </c>
      <c r="Y12" s="60">
        <v>19000</v>
      </c>
      <c r="Z12" s="60">
        <v>16229</v>
      </c>
      <c r="AA12" s="60">
        <v>17748</v>
      </c>
      <c r="AB12" s="60">
        <v>16401</v>
      </c>
      <c r="AC12" s="60">
        <v>14294</v>
      </c>
      <c r="AD12" s="60">
        <v>11821</v>
      </c>
      <c r="AE12" s="60">
        <v>10432</v>
      </c>
      <c r="AF12" s="60">
        <v>8764</v>
      </c>
      <c r="AG12" s="60">
        <v>8056</v>
      </c>
      <c r="AH12" s="60">
        <v>6829</v>
      </c>
      <c r="AI12" s="60">
        <v>4956</v>
      </c>
      <c r="AJ12" s="60">
        <v>4043</v>
      </c>
      <c r="AK12" s="60">
        <v>2293</v>
      </c>
      <c r="AL12" s="60">
        <v>2078</v>
      </c>
      <c r="AM12" s="60">
        <v>1139</v>
      </c>
      <c r="AN12" s="60">
        <v>869</v>
      </c>
      <c r="AO12" s="60">
        <v>467</v>
      </c>
      <c r="AP12" s="60">
        <v>36830</v>
      </c>
      <c r="AQ12" s="60">
        <v>32121</v>
      </c>
      <c r="AR12" s="60">
        <v>37034</v>
      </c>
      <c r="AS12" s="60">
        <v>33590</v>
      </c>
      <c r="AT12" s="60">
        <v>28104</v>
      </c>
      <c r="AU12" s="60">
        <v>23482</v>
      </c>
      <c r="AV12" s="60">
        <v>20364</v>
      </c>
      <c r="AW12" s="60">
        <v>17625</v>
      </c>
      <c r="AX12" s="60">
        <v>14901</v>
      </c>
      <c r="AY12" s="60">
        <v>12616</v>
      </c>
      <c r="AZ12" s="60">
        <v>9201</v>
      </c>
      <c r="BA12" s="60">
        <v>8119</v>
      </c>
      <c r="BB12" s="60">
        <v>4967</v>
      </c>
      <c r="BC12" s="60">
        <v>4161</v>
      </c>
      <c r="BD12" s="60">
        <v>2502</v>
      </c>
      <c r="BE12" s="60">
        <v>1944</v>
      </c>
      <c r="BF12" s="60">
        <v>1193</v>
      </c>
    </row>
    <row r="13" spans="1:76" customFormat="1" hidden="1" x14ac:dyDescent="0.25">
      <c r="A13" t="s">
        <v>3</v>
      </c>
      <c r="B13" t="s">
        <v>11</v>
      </c>
      <c r="C13" t="str">
        <f>VLOOKUP(B13,'Cross river Land'!A:B,2,0)</f>
        <v>NG001012</v>
      </c>
      <c r="D13">
        <f t="shared" si="0"/>
        <v>1</v>
      </c>
      <c r="E13" s="60">
        <v>55827</v>
      </c>
      <c r="F13" s="60">
        <v>55886</v>
      </c>
      <c r="G13" s="60">
        <v>111713</v>
      </c>
      <c r="H13" s="60">
        <v>6639</v>
      </c>
      <c r="I13" s="60">
        <v>6796</v>
      </c>
      <c r="J13" s="60">
        <v>7135</v>
      </c>
      <c r="K13" s="60">
        <v>6971</v>
      </c>
      <c r="L13" s="60">
        <v>4795</v>
      </c>
      <c r="M13" s="60">
        <v>4033</v>
      </c>
      <c r="N13" s="60">
        <v>3607</v>
      </c>
      <c r="O13" s="60">
        <v>3395</v>
      </c>
      <c r="P13" s="60">
        <v>2717</v>
      </c>
      <c r="Q13" s="60">
        <v>2503</v>
      </c>
      <c r="R13" s="60">
        <v>1923</v>
      </c>
      <c r="S13" s="60">
        <v>1653</v>
      </c>
      <c r="T13" s="60">
        <v>1106</v>
      </c>
      <c r="U13" s="60">
        <v>1108</v>
      </c>
      <c r="V13" s="60">
        <v>653</v>
      </c>
      <c r="W13" s="60">
        <v>471</v>
      </c>
      <c r="X13" s="60">
        <v>322</v>
      </c>
      <c r="Y13" s="60">
        <v>6747</v>
      </c>
      <c r="Z13" s="60">
        <v>6956</v>
      </c>
      <c r="AA13" s="60">
        <v>7523</v>
      </c>
      <c r="AB13" s="60">
        <v>7059</v>
      </c>
      <c r="AC13" s="60">
        <v>5352</v>
      </c>
      <c r="AD13" s="60">
        <v>4034</v>
      </c>
      <c r="AE13" s="60">
        <v>3415</v>
      </c>
      <c r="AF13" s="60">
        <v>2992</v>
      </c>
      <c r="AG13" s="60">
        <v>2798</v>
      </c>
      <c r="AH13" s="60">
        <v>2390</v>
      </c>
      <c r="AI13" s="60">
        <v>1891</v>
      </c>
      <c r="AJ13" s="60">
        <v>1540</v>
      </c>
      <c r="AK13" s="60">
        <v>1169</v>
      </c>
      <c r="AL13" s="60">
        <v>929</v>
      </c>
      <c r="AM13" s="60">
        <v>509</v>
      </c>
      <c r="AN13" s="60">
        <v>363</v>
      </c>
      <c r="AO13" s="60">
        <v>219</v>
      </c>
      <c r="AP13" s="60">
        <v>13386</v>
      </c>
      <c r="AQ13" s="60">
        <v>13752</v>
      </c>
      <c r="AR13" s="60">
        <v>14658</v>
      </c>
      <c r="AS13" s="60">
        <v>14030</v>
      </c>
      <c r="AT13" s="60">
        <v>10147</v>
      </c>
      <c r="AU13" s="60">
        <v>8067</v>
      </c>
      <c r="AV13" s="60">
        <v>7022</v>
      </c>
      <c r="AW13" s="60">
        <v>6387</v>
      </c>
      <c r="AX13" s="60">
        <v>5515</v>
      </c>
      <c r="AY13" s="60">
        <v>4893</v>
      </c>
      <c r="AZ13" s="60">
        <v>3814</v>
      </c>
      <c r="BA13" s="60">
        <v>3193</v>
      </c>
      <c r="BB13" s="60">
        <v>2275</v>
      </c>
      <c r="BC13" s="60">
        <v>2037</v>
      </c>
      <c r="BD13" s="60">
        <v>1162</v>
      </c>
      <c r="BE13" s="60">
        <v>834</v>
      </c>
      <c r="BF13" s="60">
        <v>541</v>
      </c>
    </row>
    <row r="14" spans="1:76" customFormat="1" hidden="1" x14ac:dyDescent="0.25">
      <c r="A14" t="s">
        <v>3</v>
      </c>
      <c r="B14" t="s">
        <v>12</v>
      </c>
      <c r="C14" t="str">
        <f>VLOOKUP(B14,'Cross river Land'!A:B,2,0)</f>
        <v>NG001013</v>
      </c>
      <c r="D14">
        <f t="shared" si="0"/>
        <v>1</v>
      </c>
      <c r="E14" s="60">
        <v>45031</v>
      </c>
      <c r="F14" s="60">
        <v>45724</v>
      </c>
      <c r="G14" s="60">
        <v>90755</v>
      </c>
      <c r="H14" s="60">
        <v>5382</v>
      </c>
      <c r="I14" s="60">
        <v>5595</v>
      </c>
      <c r="J14" s="60">
        <v>5681</v>
      </c>
      <c r="K14" s="60">
        <v>5085</v>
      </c>
      <c r="L14" s="60">
        <v>3798</v>
      </c>
      <c r="M14" s="60">
        <v>3208</v>
      </c>
      <c r="N14" s="60">
        <v>2928</v>
      </c>
      <c r="O14" s="60">
        <v>2906</v>
      </c>
      <c r="P14" s="60">
        <v>2338</v>
      </c>
      <c r="Q14" s="60">
        <v>2075</v>
      </c>
      <c r="R14" s="60">
        <v>1462</v>
      </c>
      <c r="S14" s="60">
        <v>1560</v>
      </c>
      <c r="T14" s="60">
        <v>891</v>
      </c>
      <c r="U14" s="60">
        <v>987</v>
      </c>
      <c r="V14" s="60">
        <v>650</v>
      </c>
      <c r="W14" s="60">
        <v>253</v>
      </c>
      <c r="X14" s="60">
        <v>232</v>
      </c>
      <c r="Y14" s="60">
        <v>5601</v>
      </c>
      <c r="Z14" s="60">
        <v>5912</v>
      </c>
      <c r="AA14" s="60">
        <v>6121</v>
      </c>
      <c r="AB14" s="60">
        <v>5786</v>
      </c>
      <c r="AC14" s="60">
        <v>4371</v>
      </c>
      <c r="AD14" s="60">
        <v>3272</v>
      </c>
      <c r="AE14" s="60">
        <v>2668</v>
      </c>
      <c r="AF14" s="60">
        <v>2406</v>
      </c>
      <c r="AG14" s="60">
        <v>2238</v>
      </c>
      <c r="AH14" s="60">
        <v>1976</v>
      </c>
      <c r="AI14" s="60">
        <v>1581</v>
      </c>
      <c r="AJ14" s="60">
        <v>1181</v>
      </c>
      <c r="AK14" s="60">
        <v>801</v>
      </c>
      <c r="AL14" s="60">
        <v>774</v>
      </c>
      <c r="AM14" s="60">
        <v>552</v>
      </c>
      <c r="AN14" s="60">
        <v>323</v>
      </c>
      <c r="AO14" s="60">
        <v>161</v>
      </c>
      <c r="AP14" s="60">
        <v>10983</v>
      </c>
      <c r="AQ14" s="60">
        <v>11507</v>
      </c>
      <c r="AR14" s="60">
        <v>11802</v>
      </c>
      <c r="AS14" s="60">
        <v>10871</v>
      </c>
      <c r="AT14" s="60">
        <v>8169</v>
      </c>
      <c r="AU14" s="60">
        <v>6480</v>
      </c>
      <c r="AV14" s="60">
        <v>5596</v>
      </c>
      <c r="AW14" s="60">
        <v>5312</v>
      </c>
      <c r="AX14" s="60">
        <v>4576</v>
      </c>
      <c r="AY14" s="60">
        <v>4051</v>
      </c>
      <c r="AZ14" s="60">
        <v>3043</v>
      </c>
      <c r="BA14" s="60">
        <v>2741</v>
      </c>
      <c r="BB14" s="60">
        <v>1692</v>
      </c>
      <c r="BC14" s="60">
        <v>1761</v>
      </c>
      <c r="BD14" s="60">
        <v>1202</v>
      </c>
      <c r="BE14" s="60">
        <v>576</v>
      </c>
      <c r="BF14" s="60">
        <v>393</v>
      </c>
    </row>
    <row r="15" spans="1:76" customFormat="1" hidden="1" x14ac:dyDescent="0.25">
      <c r="A15" t="s">
        <v>3</v>
      </c>
      <c r="B15" t="s">
        <v>13</v>
      </c>
      <c r="C15" t="str">
        <f>VLOOKUP(B15,'Cross river Land'!A:B,2,0)</f>
        <v>NG001014</v>
      </c>
      <c r="D15">
        <f t="shared" si="0"/>
        <v>1</v>
      </c>
      <c r="E15" s="60">
        <v>67657</v>
      </c>
      <c r="F15" s="60">
        <v>69002</v>
      </c>
      <c r="G15" s="60">
        <v>136659</v>
      </c>
      <c r="H15" s="60">
        <v>7811</v>
      </c>
      <c r="I15" s="60">
        <v>8002</v>
      </c>
      <c r="J15" s="60">
        <v>8765</v>
      </c>
      <c r="K15" s="60">
        <v>8020</v>
      </c>
      <c r="L15" s="60">
        <v>5927</v>
      </c>
      <c r="M15" s="60">
        <v>5018</v>
      </c>
      <c r="N15" s="60">
        <v>4523</v>
      </c>
      <c r="O15" s="60">
        <v>4221</v>
      </c>
      <c r="P15" s="60">
        <v>3472</v>
      </c>
      <c r="Q15" s="60">
        <v>3137</v>
      </c>
      <c r="R15" s="60">
        <v>2440</v>
      </c>
      <c r="S15" s="60">
        <v>1904</v>
      </c>
      <c r="T15" s="60">
        <v>1398</v>
      </c>
      <c r="U15" s="60">
        <v>1188</v>
      </c>
      <c r="V15" s="60">
        <v>926</v>
      </c>
      <c r="W15" s="60">
        <v>578</v>
      </c>
      <c r="X15" s="60">
        <v>327</v>
      </c>
      <c r="Y15" s="60">
        <v>8024</v>
      </c>
      <c r="Z15" s="60">
        <v>8337</v>
      </c>
      <c r="AA15" s="60">
        <v>8971</v>
      </c>
      <c r="AB15" s="60">
        <v>8628</v>
      </c>
      <c r="AC15" s="60">
        <v>6604</v>
      </c>
      <c r="AD15" s="60">
        <v>5264</v>
      </c>
      <c r="AE15" s="60">
        <v>4474</v>
      </c>
      <c r="AF15" s="60">
        <v>3876</v>
      </c>
      <c r="AG15" s="60">
        <v>3491</v>
      </c>
      <c r="AH15" s="60">
        <v>3053</v>
      </c>
      <c r="AI15" s="60">
        <v>2387</v>
      </c>
      <c r="AJ15" s="60">
        <v>1945</v>
      </c>
      <c r="AK15" s="60">
        <v>1427</v>
      </c>
      <c r="AL15" s="60">
        <v>1105</v>
      </c>
      <c r="AM15" s="60">
        <v>731</v>
      </c>
      <c r="AN15" s="60">
        <v>481</v>
      </c>
      <c r="AO15" s="60">
        <v>204</v>
      </c>
      <c r="AP15" s="60">
        <v>15835</v>
      </c>
      <c r="AQ15" s="60">
        <v>16339</v>
      </c>
      <c r="AR15" s="60">
        <v>17736</v>
      </c>
      <c r="AS15" s="60">
        <v>16648</v>
      </c>
      <c r="AT15" s="60">
        <v>12531</v>
      </c>
      <c r="AU15" s="60">
        <v>10282</v>
      </c>
      <c r="AV15" s="60">
        <v>8997</v>
      </c>
      <c r="AW15" s="60">
        <v>8097</v>
      </c>
      <c r="AX15" s="60">
        <v>6963</v>
      </c>
      <c r="AY15" s="60">
        <v>6190</v>
      </c>
      <c r="AZ15" s="60">
        <v>4827</v>
      </c>
      <c r="BA15" s="60">
        <v>3849</v>
      </c>
      <c r="BB15" s="60">
        <v>2825</v>
      </c>
      <c r="BC15" s="60">
        <v>2293</v>
      </c>
      <c r="BD15" s="60">
        <v>1657</v>
      </c>
      <c r="BE15" s="60">
        <v>1059</v>
      </c>
      <c r="BF15" s="60">
        <v>531</v>
      </c>
    </row>
    <row r="16" spans="1:76" customFormat="1" hidden="1" x14ac:dyDescent="0.25">
      <c r="A16" t="s">
        <v>3</v>
      </c>
      <c r="B16" t="s">
        <v>14</v>
      </c>
      <c r="C16" t="str">
        <f>VLOOKUP(B16,'Cross river Land'!A:B,2,0)</f>
        <v>NG001015</v>
      </c>
      <c r="D16">
        <f t="shared" si="0"/>
        <v>1</v>
      </c>
      <c r="E16" s="60">
        <v>158870</v>
      </c>
      <c r="F16" s="60">
        <v>161062</v>
      </c>
      <c r="G16" s="60">
        <v>319932</v>
      </c>
      <c r="H16" s="60">
        <v>16786</v>
      </c>
      <c r="I16" s="60">
        <v>16648</v>
      </c>
      <c r="J16" s="60">
        <v>19978</v>
      </c>
      <c r="K16" s="60">
        <v>19383</v>
      </c>
      <c r="L16" s="60">
        <v>15030</v>
      </c>
      <c r="M16" s="60">
        <v>12164</v>
      </c>
      <c r="N16" s="60">
        <v>10243</v>
      </c>
      <c r="O16" s="60">
        <v>9767</v>
      </c>
      <c r="P16" s="60">
        <v>7911</v>
      </c>
      <c r="Q16" s="60">
        <v>7362</v>
      </c>
      <c r="R16" s="60">
        <v>5537</v>
      </c>
      <c r="S16" s="60">
        <v>5871</v>
      </c>
      <c r="T16" s="60">
        <v>3577</v>
      </c>
      <c r="U16" s="60">
        <v>3645</v>
      </c>
      <c r="V16" s="60">
        <v>2256</v>
      </c>
      <c r="W16" s="60">
        <v>1806</v>
      </c>
      <c r="X16" s="60">
        <v>906</v>
      </c>
      <c r="Y16" s="60">
        <v>17433</v>
      </c>
      <c r="Z16" s="60">
        <v>17041</v>
      </c>
      <c r="AA16" s="60">
        <v>20297</v>
      </c>
      <c r="AB16" s="60">
        <v>20489</v>
      </c>
      <c r="AC16" s="60">
        <v>16842</v>
      </c>
      <c r="AD16" s="60">
        <v>12818</v>
      </c>
      <c r="AE16" s="60">
        <v>10188</v>
      </c>
      <c r="AF16" s="60">
        <v>8653</v>
      </c>
      <c r="AG16" s="60">
        <v>8041</v>
      </c>
      <c r="AH16" s="60">
        <v>7718</v>
      </c>
      <c r="AI16" s="60">
        <v>5754</v>
      </c>
      <c r="AJ16" s="60">
        <v>5421</v>
      </c>
      <c r="AK16" s="60">
        <v>3240</v>
      </c>
      <c r="AL16" s="60">
        <v>3344</v>
      </c>
      <c r="AM16" s="60">
        <v>1712</v>
      </c>
      <c r="AN16" s="60">
        <v>1498</v>
      </c>
      <c r="AO16" s="60">
        <v>573</v>
      </c>
      <c r="AP16" s="60">
        <v>34219</v>
      </c>
      <c r="AQ16" s="60">
        <v>33689</v>
      </c>
      <c r="AR16" s="60">
        <v>40275</v>
      </c>
      <c r="AS16" s="60">
        <v>39872</v>
      </c>
      <c r="AT16" s="60">
        <v>31872</v>
      </c>
      <c r="AU16" s="60">
        <v>24982</v>
      </c>
      <c r="AV16" s="60">
        <v>20431</v>
      </c>
      <c r="AW16" s="60">
        <v>18420</v>
      </c>
      <c r="AX16" s="60">
        <v>15952</v>
      </c>
      <c r="AY16" s="60">
        <v>15080</v>
      </c>
      <c r="AZ16" s="60">
        <v>11291</v>
      </c>
      <c r="BA16" s="60">
        <v>11292</v>
      </c>
      <c r="BB16" s="60">
        <v>6817</v>
      </c>
      <c r="BC16" s="60">
        <v>6989</v>
      </c>
      <c r="BD16" s="60">
        <v>3968</v>
      </c>
      <c r="BE16" s="60">
        <v>3304</v>
      </c>
      <c r="BF16" s="60">
        <v>1479</v>
      </c>
    </row>
    <row r="17" spans="1:58" customFormat="1" hidden="1" x14ac:dyDescent="0.25">
      <c r="A17" t="s">
        <v>3</v>
      </c>
      <c r="B17" t="s">
        <v>15</v>
      </c>
      <c r="C17" t="str">
        <f>VLOOKUP(B17,'Cross river Land'!A:B,2,0)</f>
        <v>NG001016</v>
      </c>
      <c r="D17">
        <f t="shared" si="0"/>
        <v>1</v>
      </c>
      <c r="E17" s="60">
        <v>101375</v>
      </c>
      <c r="F17" s="60">
        <v>98007</v>
      </c>
      <c r="G17" s="60">
        <v>199382</v>
      </c>
      <c r="H17" s="60">
        <v>10022</v>
      </c>
      <c r="I17" s="60">
        <v>10087</v>
      </c>
      <c r="J17" s="60">
        <v>13954</v>
      </c>
      <c r="K17" s="60">
        <v>12942</v>
      </c>
      <c r="L17" s="60">
        <v>8752</v>
      </c>
      <c r="M17" s="60">
        <v>6956</v>
      </c>
      <c r="N17" s="60">
        <v>6232</v>
      </c>
      <c r="O17" s="60">
        <v>5979</v>
      </c>
      <c r="P17" s="60">
        <v>4906</v>
      </c>
      <c r="Q17" s="60">
        <v>4761</v>
      </c>
      <c r="R17" s="60">
        <v>3724</v>
      </c>
      <c r="S17" s="60">
        <v>4182</v>
      </c>
      <c r="T17" s="60">
        <v>2572</v>
      </c>
      <c r="U17" s="60">
        <v>2688</v>
      </c>
      <c r="V17" s="60">
        <v>1687</v>
      </c>
      <c r="W17" s="60">
        <v>1220</v>
      </c>
      <c r="X17" s="60">
        <v>711</v>
      </c>
      <c r="Y17" s="60">
        <v>10406</v>
      </c>
      <c r="Z17" s="60">
        <v>10702</v>
      </c>
      <c r="AA17" s="60">
        <v>12043</v>
      </c>
      <c r="AB17" s="60">
        <v>11856</v>
      </c>
      <c r="AC17" s="60">
        <v>10006</v>
      </c>
      <c r="AD17" s="60">
        <v>7533</v>
      </c>
      <c r="AE17" s="60">
        <v>6038</v>
      </c>
      <c r="AF17" s="60">
        <v>5273</v>
      </c>
      <c r="AG17" s="60">
        <v>4973</v>
      </c>
      <c r="AH17" s="60">
        <v>4569</v>
      </c>
      <c r="AI17" s="60">
        <v>3443</v>
      </c>
      <c r="AJ17" s="60">
        <v>3548</v>
      </c>
      <c r="AK17" s="60">
        <v>2109</v>
      </c>
      <c r="AL17" s="60">
        <v>2367</v>
      </c>
      <c r="AM17" s="60">
        <v>1389</v>
      </c>
      <c r="AN17" s="60">
        <v>1244</v>
      </c>
      <c r="AO17" s="60">
        <v>508</v>
      </c>
      <c r="AP17" s="60">
        <v>20428</v>
      </c>
      <c r="AQ17" s="60">
        <v>20789</v>
      </c>
      <c r="AR17" s="60">
        <v>25997</v>
      </c>
      <c r="AS17" s="60">
        <v>24798</v>
      </c>
      <c r="AT17" s="60">
        <v>18758</v>
      </c>
      <c r="AU17" s="60">
        <v>14489</v>
      </c>
      <c r="AV17" s="60">
        <v>12270</v>
      </c>
      <c r="AW17" s="60">
        <v>11252</v>
      </c>
      <c r="AX17" s="60">
        <v>9879</v>
      </c>
      <c r="AY17" s="60">
        <v>9330</v>
      </c>
      <c r="AZ17" s="60">
        <v>7167</v>
      </c>
      <c r="BA17" s="60">
        <v>7730</v>
      </c>
      <c r="BB17" s="60">
        <v>4681</v>
      </c>
      <c r="BC17" s="60">
        <v>5055</v>
      </c>
      <c r="BD17" s="60">
        <v>3076</v>
      </c>
      <c r="BE17" s="60">
        <v>2464</v>
      </c>
      <c r="BF17" s="60">
        <v>1219</v>
      </c>
    </row>
    <row r="18" spans="1:58" customFormat="1" hidden="1" x14ac:dyDescent="0.25">
      <c r="A18" t="s">
        <v>3</v>
      </c>
      <c r="B18" s="58" t="s">
        <v>2699</v>
      </c>
      <c r="C18" t="str">
        <f>VLOOKUP(B18,'Cross river Land'!A:B,2,0)</f>
        <v>NG001017</v>
      </c>
      <c r="D18">
        <f t="shared" si="0"/>
        <v>1</v>
      </c>
      <c r="E18" s="60">
        <v>127401</v>
      </c>
      <c r="F18" s="60">
        <v>127657</v>
      </c>
      <c r="G18" s="60">
        <v>255058</v>
      </c>
      <c r="H18" s="60">
        <v>13792</v>
      </c>
      <c r="I18" s="60">
        <v>14810</v>
      </c>
      <c r="J18" s="60">
        <v>16486</v>
      </c>
      <c r="K18" s="60">
        <v>15076</v>
      </c>
      <c r="L18" s="60">
        <v>10915</v>
      </c>
      <c r="M18" s="60">
        <v>9268</v>
      </c>
      <c r="N18" s="60">
        <v>8436</v>
      </c>
      <c r="O18" s="60">
        <v>8084</v>
      </c>
      <c r="P18" s="60">
        <v>6567</v>
      </c>
      <c r="Q18" s="60">
        <v>6099</v>
      </c>
      <c r="R18" s="60">
        <v>4461</v>
      </c>
      <c r="S18" s="60">
        <v>4307</v>
      </c>
      <c r="T18" s="60">
        <v>3248</v>
      </c>
      <c r="U18" s="60">
        <v>2644</v>
      </c>
      <c r="V18" s="60">
        <v>1526</v>
      </c>
      <c r="W18" s="60">
        <v>1060</v>
      </c>
      <c r="X18" s="60">
        <v>622</v>
      </c>
      <c r="Y18" s="60">
        <v>14280</v>
      </c>
      <c r="Z18" s="60">
        <v>15617</v>
      </c>
      <c r="AA18" s="60">
        <v>17357</v>
      </c>
      <c r="AB18" s="60">
        <v>16214</v>
      </c>
      <c r="AC18" s="60">
        <v>12576</v>
      </c>
      <c r="AD18" s="60">
        <v>9197</v>
      </c>
      <c r="AE18" s="60">
        <v>7425</v>
      </c>
      <c r="AF18" s="60">
        <v>6714</v>
      </c>
      <c r="AG18" s="60">
        <v>6340</v>
      </c>
      <c r="AH18" s="60">
        <v>5565</v>
      </c>
      <c r="AI18" s="60">
        <v>4588</v>
      </c>
      <c r="AJ18" s="60">
        <v>3690</v>
      </c>
      <c r="AK18" s="60">
        <v>2787</v>
      </c>
      <c r="AL18" s="60">
        <v>2341</v>
      </c>
      <c r="AM18" s="60">
        <v>1496</v>
      </c>
      <c r="AN18" s="60">
        <v>955</v>
      </c>
      <c r="AO18" s="60">
        <v>515</v>
      </c>
      <c r="AP18" s="60">
        <v>28072</v>
      </c>
      <c r="AQ18" s="60">
        <v>30427</v>
      </c>
      <c r="AR18" s="60">
        <v>33843</v>
      </c>
      <c r="AS18" s="60">
        <v>31290</v>
      </c>
      <c r="AT18" s="60">
        <v>23491</v>
      </c>
      <c r="AU18" s="60">
        <v>18465</v>
      </c>
      <c r="AV18" s="60">
        <v>15861</v>
      </c>
      <c r="AW18" s="60">
        <v>14798</v>
      </c>
      <c r="AX18" s="60">
        <v>12907</v>
      </c>
      <c r="AY18" s="60">
        <v>11664</v>
      </c>
      <c r="AZ18" s="60">
        <v>9049</v>
      </c>
      <c r="BA18" s="60">
        <v>7997</v>
      </c>
      <c r="BB18" s="60">
        <v>6035</v>
      </c>
      <c r="BC18" s="60">
        <v>4985</v>
      </c>
      <c r="BD18" s="60">
        <v>3022</v>
      </c>
      <c r="BE18" s="60">
        <v>2015</v>
      </c>
      <c r="BF18" s="60">
        <v>1137</v>
      </c>
    </row>
    <row r="19" spans="1:58" customFormat="1" hidden="1" x14ac:dyDescent="0.25">
      <c r="A19" t="s">
        <v>16</v>
      </c>
      <c r="B19" t="s">
        <v>17</v>
      </c>
      <c r="C19" t="str">
        <f>VLOOKUP(B19,'Cross river Land'!A:B,2,0)</f>
        <v>NG002001</v>
      </c>
      <c r="D19">
        <f t="shared" si="0"/>
        <v>1</v>
      </c>
      <c r="E19" s="60">
        <v>144840</v>
      </c>
      <c r="F19" s="60">
        <v>146514</v>
      </c>
      <c r="G19" s="60">
        <v>291354</v>
      </c>
      <c r="H19" s="60">
        <v>25261</v>
      </c>
      <c r="I19" s="60">
        <v>21528</v>
      </c>
      <c r="J19" s="60">
        <v>18397</v>
      </c>
      <c r="K19" s="60">
        <v>15490</v>
      </c>
      <c r="L19" s="60">
        <v>12714</v>
      </c>
      <c r="M19" s="60">
        <v>10768</v>
      </c>
      <c r="N19" s="60">
        <v>8703</v>
      </c>
      <c r="O19" s="60">
        <v>7113</v>
      </c>
      <c r="P19" s="60">
        <v>5802</v>
      </c>
      <c r="Q19" s="60">
        <v>4502</v>
      </c>
      <c r="R19" s="60">
        <v>3625</v>
      </c>
      <c r="S19" s="60">
        <v>3264</v>
      </c>
      <c r="T19" s="60">
        <v>2568</v>
      </c>
      <c r="U19" s="60">
        <v>1896</v>
      </c>
      <c r="V19" s="60">
        <v>1637</v>
      </c>
      <c r="W19" s="60">
        <v>987</v>
      </c>
      <c r="X19" s="60">
        <v>585</v>
      </c>
      <c r="Y19" s="60">
        <v>26393</v>
      </c>
      <c r="Z19" s="60">
        <v>22439</v>
      </c>
      <c r="AA19" s="60">
        <v>18551</v>
      </c>
      <c r="AB19" s="60">
        <v>16053</v>
      </c>
      <c r="AC19" s="60">
        <v>12094</v>
      </c>
      <c r="AD19" s="60">
        <v>10211</v>
      </c>
      <c r="AE19" s="60">
        <v>8958</v>
      </c>
      <c r="AF19" s="60">
        <v>7716</v>
      </c>
      <c r="AG19" s="60">
        <v>5985</v>
      </c>
      <c r="AH19" s="60">
        <v>4817</v>
      </c>
      <c r="AI19" s="60">
        <v>3448</v>
      </c>
      <c r="AJ19" s="60">
        <v>3360</v>
      </c>
      <c r="AK19" s="60">
        <v>2001</v>
      </c>
      <c r="AL19" s="60">
        <v>1822</v>
      </c>
      <c r="AM19" s="60">
        <v>1313</v>
      </c>
      <c r="AN19" s="60">
        <v>884</v>
      </c>
      <c r="AO19" s="60">
        <v>469</v>
      </c>
      <c r="AP19" s="60">
        <v>51654</v>
      </c>
      <c r="AQ19" s="60">
        <v>43967</v>
      </c>
      <c r="AR19" s="60">
        <v>36948</v>
      </c>
      <c r="AS19" s="60">
        <v>31543</v>
      </c>
      <c r="AT19" s="60">
        <v>24808</v>
      </c>
      <c r="AU19" s="60">
        <v>20979</v>
      </c>
      <c r="AV19" s="60">
        <v>17661</v>
      </c>
      <c r="AW19" s="60">
        <v>14829</v>
      </c>
      <c r="AX19" s="60">
        <v>11787</v>
      </c>
      <c r="AY19" s="60">
        <v>9319</v>
      </c>
      <c r="AZ19" s="60">
        <v>7073</v>
      </c>
      <c r="BA19" s="60">
        <v>6624</v>
      </c>
      <c r="BB19" s="60">
        <v>4569</v>
      </c>
      <c r="BC19" s="60">
        <v>3718</v>
      </c>
      <c r="BD19" s="60">
        <v>2950</v>
      </c>
      <c r="BE19" s="60">
        <v>1871</v>
      </c>
      <c r="BF19" s="60">
        <v>1054</v>
      </c>
    </row>
    <row r="20" spans="1:58" customFormat="1" hidden="1" x14ac:dyDescent="0.25">
      <c r="A20" t="s">
        <v>16</v>
      </c>
      <c r="B20" t="s">
        <v>18</v>
      </c>
      <c r="C20" t="str">
        <f>VLOOKUP(B20,'Cross river Land'!A:B,2,0)</f>
        <v>NG002002</v>
      </c>
      <c r="D20">
        <f t="shared" si="0"/>
        <v>1</v>
      </c>
      <c r="E20" s="60">
        <v>119794</v>
      </c>
      <c r="F20" s="60">
        <v>122089</v>
      </c>
      <c r="G20" s="60">
        <v>241883</v>
      </c>
      <c r="H20" s="60">
        <v>20913</v>
      </c>
      <c r="I20" s="60">
        <v>18633</v>
      </c>
      <c r="J20" s="60">
        <v>15365</v>
      </c>
      <c r="K20" s="60">
        <v>12441</v>
      </c>
      <c r="L20" s="60">
        <v>10161</v>
      </c>
      <c r="M20" s="60">
        <v>8143</v>
      </c>
      <c r="N20" s="60">
        <v>7415</v>
      </c>
      <c r="O20" s="60">
        <v>5612</v>
      </c>
      <c r="P20" s="60">
        <v>5423</v>
      </c>
      <c r="Q20" s="60">
        <v>3311</v>
      </c>
      <c r="R20" s="60">
        <v>3526</v>
      </c>
      <c r="S20" s="60">
        <v>2186</v>
      </c>
      <c r="T20" s="60">
        <v>2239</v>
      </c>
      <c r="U20" s="60">
        <v>1495</v>
      </c>
      <c r="V20" s="60">
        <v>1634</v>
      </c>
      <c r="W20" s="60">
        <v>733</v>
      </c>
      <c r="X20" s="60">
        <v>564</v>
      </c>
      <c r="Y20" s="60">
        <v>21581</v>
      </c>
      <c r="Z20" s="60">
        <v>18972</v>
      </c>
      <c r="AA20" s="60">
        <v>14932</v>
      </c>
      <c r="AB20" s="60">
        <v>12442</v>
      </c>
      <c r="AC20" s="60">
        <v>9342</v>
      </c>
      <c r="AD20" s="60">
        <v>8046</v>
      </c>
      <c r="AE20" s="60">
        <v>7412</v>
      </c>
      <c r="AF20" s="60">
        <v>6607</v>
      </c>
      <c r="AG20" s="60">
        <v>5573</v>
      </c>
      <c r="AH20" s="60">
        <v>4074</v>
      </c>
      <c r="AI20" s="60">
        <v>3639</v>
      </c>
      <c r="AJ20" s="60">
        <v>2845</v>
      </c>
      <c r="AK20" s="60">
        <v>2233</v>
      </c>
      <c r="AL20" s="60">
        <v>1774</v>
      </c>
      <c r="AM20" s="60">
        <v>1390</v>
      </c>
      <c r="AN20" s="60">
        <v>743</v>
      </c>
      <c r="AO20" s="60">
        <v>484</v>
      </c>
      <c r="AP20" s="60">
        <v>42494</v>
      </c>
      <c r="AQ20" s="60">
        <v>37605</v>
      </c>
      <c r="AR20" s="60">
        <v>30297</v>
      </c>
      <c r="AS20" s="60">
        <v>24883</v>
      </c>
      <c r="AT20" s="60">
        <v>19503</v>
      </c>
      <c r="AU20" s="60">
        <v>16189</v>
      </c>
      <c r="AV20" s="60">
        <v>14827</v>
      </c>
      <c r="AW20" s="60">
        <v>12219</v>
      </c>
      <c r="AX20" s="60">
        <v>10996</v>
      </c>
      <c r="AY20" s="60">
        <v>7385</v>
      </c>
      <c r="AZ20" s="60">
        <v>7165</v>
      </c>
      <c r="BA20" s="60">
        <v>5031</v>
      </c>
      <c r="BB20" s="60">
        <v>4472</v>
      </c>
      <c r="BC20" s="60">
        <v>3269</v>
      </c>
      <c r="BD20" s="60">
        <v>3024</v>
      </c>
      <c r="BE20" s="60">
        <v>1476</v>
      </c>
      <c r="BF20" s="60">
        <v>1048</v>
      </c>
    </row>
    <row r="21" spans="1:58" customFormat="1" hidden="1" x14ac:dyDescent="0.25">
      <c r="A21" t="s">
        <v>16</v>
      </c>
      <c r="B21" t="s">
        <v>19</v>
      </c>
      <c r="C21" t="str">
        <f>VLOOKUP(B21,'Cross river Land'!A:B,2,0)</f>
        <v>NG002003</v>
      </c>
      <c r="D21">
        <f t="shared" si="0"/>
        <v>1</v>
      </c>
      <c r="E21" s="60">
        <v>110754</v>
      </c>
      <c r="F21" s="60">
        <v>113312</v>
      </c>
      <c r="G21" s="60">
        <v>224066</v>
      </c>
      <c r="H21" s="60">
        <v>19397</v>
      </c>
      <c r="I21" s="60">
        <v>16711</v>
      </c>
      <c r="J21" s="60">
        <v>13374</v>
      </c>
      <c r="K21" s="60">
        <v>11080</v>
      </c>
      <c r="L21" s="60">
        <v>9630</v>
      </c>
      <c r="M21" s="60">
        <v>7967</v>
      </c>
      <c r="N21" s="60">
        <v>6954</v>
      </c>
      <c r="O21" s="60">
        <v>5559</v>
      </c>
      <c r="P21" s="60">
        <v>5143</v>
      </c>
      <c r="Q21" s="60">
        <v>3435</v>
      </c>
      <c r="R21" s="60">
        <v>3144</v>
      </c>
      <c r="S21" s="60">
        <v>2226</v>
      </c>
      <c r="T21" s="60">
        <v>2235</v>
      </c>
      <c r="U21" s="60">
        <v>1507</v>
      </c>
      <c r="V21" s="60">
        <v>1242</v>
      </c>
      <c r="W21" s="60">
        <v>627</v>
      </c>
      <c r="X21" s="60">
        <v>523</v>
      </c>
      <c r="Y21" s="60">
        <v>20646</v>
      </c>
      <c r="Z21" s="60">
        <v>17139</v>
      </c>
      <c r="AA21" s="60">
        <v>13643</v>
      </c>
      <c r="AB21" s="60">
        <v>11944</v>
      </c>
      <c r="AC21" s="60">
        <v>8895</v>
      </c>
      <c r="AD21" s="60">
        <v>7576</v>
      </c>
      <c r="AE21" s="60">
        <v>7090</v>
      </c>
      <c r="AF21" s="60">
        <v>6366</v>
      </c>
      <c r="AG21" s="60">
        <v>4886</v>
      </c>
      <c r="AH21" s="60">
        <v>3948</v>
      </c>
      <c r="AI21" s="60">
        <v>3037</v>
      </c>
      <c r="AJ21" s="60">
        <v>2601</v>
      </c>
      <c r="AK21" s="60">
        <v>1897</v>
      </c>
      <c r="AL21" s="60">
        <v>1420</v>
      </c>
      <c r="AM21" s="60">
        <v>1118</v>
      </c>
      <c r="AN21" s="60">
        <v>666</v>
      </c>
      <c r="AO21" s="60">
        <v>440</v>
      </c>
      <c r="AP21" s="60">
        <v>40043</v>
      </c>
      <c r="AQ21" s="60">
        <v>33850</v>
      </c>
      <c r="AR21" s="60">
        <v>27017</v>
      </c>
      <c r="AS21" s="60">
        <v>23024</v>
      </c>
      <c r="AT21" s="60">
        <v>18525</v>
      </c>
      <c r="AU21" s="60">
        <v>15543</v>
      </c>
      <c r="AV21" s="60">
        <v>14044</v>
      </c>
      <c r="AW21" s="60">
        <v>11925</v>
      </c>
      <c r="AX21" s="60">
        <v>10029</v>
      </c>
      <c r="AY21" s="60">
        <v>7383</v>
      </c>
      <c r="AZ21" s="60">
        <v>6181</v>
      </c>
      <c r="BA21" s="60">
        <v>4827</v>
      </c>
      <c r="BB21" s="60">
        <v>4132</v>
      </c>
      <c r="BC21" s="60">
        <v>2927</v>
      </c>
      <c r="BD21" s="60">
        <v>2360</v>
      </c>
      <c r="BE21" s="60">
        <v>1293</v>
      </c>
      <c r="BF21" s="60">
        <v>963</v>
      </c>
    </row>
    <row r="22" spans="1:58" customFormat="1" hidden="1" x14ac:dyDescent="0.25">
      <c r="A22" t="s">
        <v>16</v>
      </c>
      <c r="B22" t="s">
        <v>20</v>
      </c>
      <c r="C22" t="str">
        <f>VLOOKUP(B22,'Cross river Land'!A:B,2,0)</f>
        <v>NG002005</v>
      </c>
      <c r="D22">
        <f t="shared" si="0"/>
        <v>1</v>
      </c>
      <c r="E22" s="60">
        <v>89186</v>
      </c>
      <c r="F22" s="60">
        <v>96116</v>
      </c>
      <c r="G22" s="60">
        <v>185302</v>
      </c>
      <c r="H22" s="60">
        <v>15752</v>
      </c>
      <c r="I22" s="60">
        <v>13070</v>
      </c>
      <c r="J22" s="60">
        <v>11237</v>
      </c>
      <c r="K22" s="60">
        <v>10509</v>
      </c>
      <c r="L22" s="60">
        <v>9056</v>
      </c>
      <c r="M22" s="60">
        <v>6567</v>
      </c>
      <c r="N22" s="60">
        <v>5422</v>
      </c>
      <c r="O22" s="60">
        <v>4166</v>
      </c>
      <c r="P22" s="60">
        <v>3587</v>
      </c>
      <c r="Q22" s="60">
        <v>2403</v>
      </c>
      <c r="R22" s="60">
        <v>2114</v>
      </c>
      <c r="S22" s="60">
        <v>1460</v>
      </c>
      <c r="T22" s="60">
        <v>1337</v>
      </c>
      <c r="U22" s="60">
        <v>903</v>
      </c>
      <c r="V22" s="60">
        <v>812</v>
      </c>
      <c r="W22" s="60">
        <v>454</v>
      </c>
      <c r="X22" s="60">
        <v>337</v>
      </c>
      <c r="Y22" s="60">
        <v>16619</v>
      </c>
      <c r="Z22" s="60">
        <v>14083</v>
      </c>
      <c r="AA22" s="60">
        <v>11854</v>
      </c>
      <c r="AB22" s="60">
        <v>9833</v>
      </c>
      <c r="AC22" s="60">
        <v>9838</v>
      </c>
      <c r="AD22" s="60">
        <v>7902</v>
      </c>
      <c r="AE22" s="60">
        <v>5824</v>
      </c>
      <c r="AF22" s="60">
        <v>5167</v>
      </c>
      <c r="AG22" s="60">
        <v>3991</v>
      </c>
      <c r="AH22" s="60">
        <v>3083</v>
      </c>
      <c r="AI22" s="60">
        <v>2303</v>
      </c>
      <c r="AJ22" s="60">
        <v>1877</v>
      </c>
      <c r="AK22" s="60">
        <v>1262</v>
      </c>
      <c r="AL22" s="60">
        <v>996</v>
      </c>
      <c r="AM22" s="60">
        <v>728</v>
      </c>
      <c r="AN22" s="60">
        <v>513</v>
      </c>
      <c r="AO22" s="60">
        <v>243</v>
      </c>
      <c r="AP22" s="60">
        <v>32371</v>
      </c>
      <c r="AQ22" s="60">
        <v>27153</v>
      </c>
      <c r="AR22" s="60">
        <v>23091</v>
      </c>
      <c r="AS22" s="60">
        <v>20342</v>
      </c>
      <c r="AT22" s="60">
        <v>18894</v>
      </c>
      <c r="AU22" s="60">
        <v>14469</v>
      </c>
      <c r="AV22" s="60">
        <v>11246</v>
      </c>
      <c r="AW22" s="60">
        <v>9333</v>
      </c>
      <c r="AX22" s="60">
        <v>7578</v>
      </c>
      <c r="AY22" s="60">
        <v>5486</v>
      </c>
      <c r="AZ22" s="60">
        <v>4417</v>
      </c>
      <c r="BA22" s="60">
        <v>3337</v>
      </c>
      <c r="BB22" s="60">
        <v>2599</v>
      </c>
      <c r="BC22" s="60">
        <v>1899</v>
      </c>
      <c r="BD22" s="60">
        <v>1540</v>
      </c>
      <c r="BE22" s="60">
        <v>967</v>
      </c>
      <c r="BF22" s="60">
        <v>580</v>
      </c>
    </row>
    <row r="23" spans="1:58" customFormat="1" hidden="1" x14ac:dyDescent="0.25">
      <c r="A23" t="s">
        <v>16</v>
      </c>
      <c r="B23" t="s">
        <v>21</v>
      </c>
      <c r="C23" t="str">
        <f>VLOOKUP(B23,'Cross river Land'!A:B,2,0)</f>
        <v>NG002004</v>
      </c>
      <c r="D23">
        <f t="shared" si="0"/>
        <v>1</v>
      </c>
      <c r="E23" s="60">
        <v>106531</v>
      </c>
      <c r="F23" s="60">
        <v>108167</v>
      </c>
      <c r="G23" s="60">
        <v>214698</v>
      </c>
      <c r="H23" s="60">
        <v>18628</v>
      </c>
      <c r="I23" s="60">
        <v>16058</v>
      </c>
      <c r="J23" s="60">
        <v>13108</v>
      </c>
      <c r="K23" s="60">
        <v>11473</v>
      </c>
      <c r="L23" s="60">
        <v>9014</v>
      </c>
      <c r="M23" s="60">
        <v>7508</v>
      </c>
      <c r="N23" s="60">
        <v>6295</v>
      </c>
      <c r="O23" s="60">
        <v>5069</v>
      </c>
      <c r="P23" s="60">
        <v>4602</v>
      </c>
      <c r="Q23" s="60">
        <v>3367</v>
      </c>
      <c r="R23" s="60">
        <v>3142</v>
      </c>
      <c r="S23" s="60">
        <v>2216</v>
      </c>
      <c r="T23" s="60">
        <v>2031</v>
      </c>
      <c r="U23" s="60">
        <v>1582</v>
      </c>
      <c r="V23" s="60">
        <v>1328</v>
      </c>
      <c r="W23" s="60">
        <v>642</v>
      </c>
      <c r="X23" s="60">
        <v>468</v>
      </c>
      <c r="Y23" s="60">
        <v>19660</v>
      </c>
      <c r="Z23" s="60">
        <v>16681</v>
      </c>
      <c r="AA23" s="60">
        <v>13660</v>
      </c>
      <c r="AB23" s="60">
        <v>11733</v>
      </c>
      <c r="AC23" s="60">
        <v>8777</v>
      </c>
      <c r="AD23" s="60">
        <v>7386</v>
      </c>
      <c r="AE23" s="60">
        <v>6338</v>
      </c>
      <c r="AF23" s="60">
        <v>5461</v>
      </c>
      <c r="AG23" s="60">
        <v>4483</v>
      </c>
      <c r="AH23" s="60">
        <v>3444</v>
      </c>
      <c r="AI23" s="60">
        <v>2796</v>
      </c>
      <c r="AJ23" s="60">
        <v>2416</v>
      </c>
      <c r="AK23" s="60">
        <v>1724</v>
      </c>
      <c r="AL23" s="60">
        <v>1553</v>
      </c>
      <c r="AM23" s="60">
        <v>1038</v>
      </c>
      <c r="AN23" s="60">
        <v>636</v>
      </c>
      <c r="AO23" s="60">
        <v>381</v>
      </c>
      <c r="AP23" s="60">
        <v>38288</v>
      </c>
      <c r="AQ23" s="60">
        <v>32739</v>
      </c>
      <c r="AR23" s="60">
        <v>26768</v>
      </c>
      <c r="AS23" s="60">
        <v>23206</v>
      </c>
      <c r="AT23" s="60">
        <v>17791</v>
      </c>
      <c r="AU23" s="60">
        <v>14894</v>
      </c>
      <c r="AV23" s="60">
        <v>12633</v>
      </c>
      <c r="AW23" s="60">
        <v>10530</v>
      </c>
      <c r="AX23" s="60">
        <v>9085</v>
      </c>
      <c r="AY23" s="60">
        <v>6811</v>
      </c>
      <c r="AZ23" s="60">
        <v>5938</v>
      </c>
      <c r="BA23" s="60">
        <v>4632</v>
      </c>
      <c r="BB23" s="60">
        <v>3755</v>
      </c>
      <c r="BC23" s="60">
        <v>3135</v>
      </c>
      <c r="BD23" s="60">
        <v>2366</v>
      </c>
      <c r="BE23" s="60">
        <v>1278</v>
      </c>
      <c r="BF23" s="60">
        <v>849</v>
      </c>
    </row>
    <row r="24" spans="1:58" customFormat="1" hidden="1" x14ac:dyDescent="0.25">
      <c r="A24" t="s">
        <v>16</v>
      </c>
      <c r="B24" t="s">
        <v>22</v>
      </c>
      <c r="C24" t="str">
        <f>VLOOKUP(B24,'Cross river Land'!A:B,2,0)</f>
        <v>NG002006</v>
      </c>
      <c r="D24">
        <f t="shared" si="0"/>
        <v>1</v>
      </c>
      <c r="E24" s="60">
        <v>189363</v>
      </c>
      <c r="F24" s="60">
        <v>194962</v>
      </c>
      <c r="G24" s="60">
        <v>384325</v>
      </c>
      <c r="H24" s="60">
        <v>33387</v>
      </c>
      <c r="I24" s="60">
        <v>28039</v>
      </c>
      <c r="J24" s="60">
        <v>23559</v>
      </c>
      <c r="K24" s="60">
        <v>20085</v>
      </c>
      <c r="L24" s="60">
        <v>16154</v>
      </c>
      <c r="M24" s="60">
        <v>14141</v>
      </c>
      <c r="N24" s="60">
        <v>11669</v>
      </c>
      <c r="O24" s="60">
        <v>9608</v>
      </c>
      <c r="P24" s="60">
        <v>8183</v>
      </c>
      <c r="Q24" s="60">
        <v>6047</v>
      </c>
      <c r="R24" s="60">
        <v>4836</v>
      </c>
      <c r="S24" s="60">
        <v>4207</v>
      </c>
      <c r="T24" s="60">
        <v>3188</v>
      </c>
      <c r="U24" s="60">
        <v>2621</v>
      </c>
      <c r="V24" s="60">
        <v>1962</v>
      </c>
      <c r="W24" s="60">
        <v>1186</v>
      </c>
      <c r="X24" s="60">
        <v>491</v>
      </c>
      <c r="Y24" s="60">
        <v>35799</v>
      </c>
      <c r="Z24" s="60">
        <v>29389</v>
      </c>
      <c r="AA24" s="60">
        <v>24801</v>
      </c>
      <c r="AB24" s="60">
        <v>21101</v>
      </c>
      <c r="AC24" s="60">
        <v>15283</v>
      </c>
      <c r="AD24" s="60">
        <v>13264</v>
      </c>
      <c r="AE24" s="60">
        <v>12187</v>
      </c>
      <c r="AF24" s="60">
        <v>10318</v>
      </c>
      <c r="AG24" s="60">
        <v>8547</v>
      </c>
      <c r="AH24" s="60">
        <v>6800</v>
      </c>
      <c r="AI24" s="60">
        <v>5100</v>
      </c>
      <c r="AJ24" s="60">
        <v>3719</v>
      </c>
      <c r="AK24" s="60">
        <v>2840</v>
      </c>
      <c r="AL24" s="60">
        <v>2434</v>
      </c>
      <c r="AM24" s="60">
        <v>1668</v>
      </c>
      <c r="AN24" s="60">
        <v>1144</v>
      </c>
      <c r="AO24" s="60">
        <v>568</v>
      </c>
      <c r="AP24" s="60">
        <v>69186</v>
      </c>
      <c r="AQ24" s="60">
        <v>57428</v>
      </c>
      <c r="AR24" s="60">
        <v>48360</v>
      </c>
      <c r="AS24" s="60">
        <v>41186</v>
      </c>
      <c r="AT24" s="60">
        <v>31437</v>
      </c>
      <c r="AU24" s="60">
        <v>27405</v>
      </c>
      <c r="AV24" s="60">
        <v>23856</v>
      </c>
      <c r="AW24" s="60">
        <v>19926</v>
      </c>
      <c r="AX24" s="60">
        <v>16730</v>
      </c>
      <c r="AY24" s="60">
        <v>12847</v>
      </c>
      <c r="AZ24" s="60">
        <v>9936</v>
      </c>
      <c r="BA24" s="60">
        <v>7926</v>
      </c>
      <c r="BB24" s="60">
        <v>6028</v>
      </c>
      <c r="BC24" s="60">
        <v>5055</v>
      </c>
      <c r="BD24" s="60">
        <v>3630</v>
      </c>
      <c r="BE24" s="60">
        <v>2330</v>
      </c>
      <c r="BF24" s="60">
        <v>1059</v>
      </c>
    </row>
    <row r="25" spans="1:58" customFormat="1" hidden="1" x14ac:dyDescent="0.25">
      <c r="A25" t="s">
        <v>16</v>
      </c>
      <c r="B25" t="s">
        <v>23</v>
      </c>
      <c r="C25" t="str">
        <f>VLOOKUP(B25,'Cross river Land'!A:B,2,0)</f>
        <v>NG002007</v>
      </c>
      <c r="D25">
        <f t="shared" si="0"/>
        <v>1</v>
      </c>
      <c r="E25" s="60">
        <v>107651</v>
      </c>
      <c r="F25" s="60">
        <v>105155</v>
      </c>
      <c r="G25" s="60">
        <v>212806</v>
      </c>
      <c r="H25" s="60">
        <v>17690</v>
      </c>
      <c r="I25" s="60">
        <v>15571</v>
      </c>
      <c r="J25" s="60">
        <v>13500</v>
      </c>
      <c r="K25" s="60">
        <v>11000</v>
      </c>
      <c r="L25" s="60">
        <v>8914</v>
      </c>
      <c r="M25" s="60">
        <v>7230</v>
      </c>
      <c r="N25" s="60">
        <v>6220</v>
      </c>
      <c r="O25" s="60">
        <v>4724</v>
      </c>
      <c r="P25" s="60">
        <v>4793</v>
      </c>
      <c r="Q25" s="60">
        <v>3607</v>
      </c>
      <c r="R25" s="60">
        <v>3742</v>
      </c>
      <c r="S25" s="60">
        <v>2810</v>
      </c>
      <c r="T25" s="60">
        <v>2677</v>
      </c>
      <c r="U25" s="60">
        <v>1794</v>
      </c>
      <c r="V25" s="60">
        <v>1840</v>
      </c>
      <c r="W25" s="60">
        <v>926</v>
      </c>
      <c r="X25" s="60">
        <v>613</v>
      </c>
      <c r="Y25" s="60">
        <v>18226</v>
      </c>
      <c r="Z25" s="60">
        <v>15660</v>
      </c>
      <c r="AA25" s="60">
        <v>13156</v>
      </c>
      <c r="AB25" s="60">
        <v>11255</v>
      </c>
      <c r="AC25" s="60">
        <v>9134</v>
      </c>
      <c r="AD25" s="60">
        <v>7916</v>
      </c>
      <c r="AE25" s="60">
        <v>6560</v>
      </c>
      <c r="AF25" s="60">
        <v>5472</v>
      </c>
      <c r="AG25" s="60">
        <v>4198</v>
      </c>
      <c r="AH25" s="60">
        <v>3249</v>
      </c>
      <c r="AI25" s="60">
        <v>2444</v>
      </c>
      <c r="AJ25" s="60">
        <v>2443</v>
      </c>
      <c r="AK25" s="60">
        <v>1606</v>
      </c>
      <c r="AL25" s="60">
        <v>1675</v>
      </c>
      <c r="AM25" s="60">
        <v>1104</v>
      </c>
      <c r="AN25" s="60">
        <v>705</v>
      </c>
      <c r="AO25" s="60">
        <v>352</v>
      </c>
      <c r="AP25" s="60">
        <v>35916</v>
      </c>
      <c r="AQ25" s="60">
        <v>31231</v>
      </c>
      <c r="AR25" s="60">
        <v>26656</v>
      </c>
      <c r="AS25" s="60">
        <v>22255</v>
      </c>
      <c r="AT25" s="60">
        <v>18048</v>
      </c>
      <c r="AU25" s="60">
        <v>15146</v>
      </c>
      <c r="AV25" s="60">
        <v>12780</v>
      </c>
      <c r="AW25" s="60">
        <v>10196</v>
      </c>
      <c r="AX25" s="60">
        <v>8991</v>
      </c>
      <c r="AY25" s="60">
        <v>6856</v>
      </c>
      <c r="AZ25" s="60">
        <v>6186</v>
      </c>
      <c r="BA25" s="60">
        <v>5253</v>
      </c>
      <c r="BB25" s="60">
        <v>4283</v>
      </c>
      <c r="BC25" s="60">
        <v>3469</v>
      </c>
      <c r="BD25" s="60">
        <v>2944</v>
      </c>
      <c r="BE25" s="60">
        <v>1631</v>
      </c>
      <c r="BF25" s="60">
        <v>965</v>
      </c>
    </row>
    <row r="26" spans="1:58" customFormat="1" hidden="1" x14ac:dyDescent="0.25">
      <c r="A26" t="s">
        <v>16</v>
      </c>
      <c r="B26" t="s">
        <v>24</v>
      </c>
      <c r="C26" t="str">
        <f>VLOOKUP(B26,'Cross river Land'!A:B,2,0)</f>
        <v>NG002008</v>
      </c>
      <c r="D26">
        <f t="shared" si="0"/>
        <v>1</v>
      </c>
      <c r="E26" s="60">
        <v>100707</v>
      </c>
      <c r="F26" s="60">
        <v>97412</v>
      </c>
      <c r="G26" s="60">
        <v>198119</v>
      </c>
      <c r="H26" s="60">
        <v>16321</v>
      </c>
      <c r="I26" s="60">
        <v>15328</v>
      </c>
      <c r="J26" s="60">
        <v>11515</v>
      </c>
      <c r="K26" s="60">
        <v>9859</v>
      </c>
      <c r="L26" s="60">
        <v>8423</v>
      </c>
      <c r="M26" s="60">
        <v>7133</v>
      </c>
      <c r="N26" s="60">
        <v>6564</v>
      </c>
      <c r="O26" s="60">
        <v>4951</v>
      </c>
      <c r="P26" s="60">
        <v>4943</v>
      </c>
      <c r="Q26" s="60">
        <v>3216</v>
      </c>
      <c r="R26" s="60">
        <v>3323</v>
      </c>
      <c r="S26" s="60">
        <v>2314</v>
      </c>
      <c r="T26" s="60">
        <v>2393</v>
      </c>
      <c r="U26" s="60">
        <v>1551</v>
      </c>
      <c r="V26" s="60">
        <v>1546</v>
      </c>
      <c r="W26" s="60">
        <v>743</v>
      </c>
      <c r="X26" s="60">
        <v>584</v>
      </c>
      <c r="Y26" s="60">
        <v>16855</v>
      </c>
      <c r="Z26" s="60">
        <v>15127</v>
      </c>
      <c r="AA26" s="60">
        <v>11418</v>
      </c>
      <c r="AB26" s="60">
        <v>9337</v>
      </c>
      <c r="AC26" s="60">
        <v>7188</v>
      </c>
      <c r="AD26" s="60">
        <v>6473</v>
      </c>
      <c r="AE26" s="60">
        <v>6349</v>
      </c>
      <c r="AF26" s="60">
        <v>5738</v>
      </c>
      <c r="AG26" s="60">
        <v>4567</v>
      </c>
      <c r="AH26" s="60">
        <v>3433</v>
      </c>
      <c r="AI26" s="60">
        <v>2705</v>
      </c>
      <c r="AJ26" s="60">
        <v>2481</v>
      </c>
      <c r="AK26" s="60">
        <v>1931</v>
      </c>
      <c r="AL26" s="60">
        <v>1460</v>
      </c>
      <c r="AM26" s="60">
        <v>1184</v>
      </c>
      <c r="AN26" s="60">
        <v>736</v>
      </c>
      <c r="AO26" s="60">
        <v>430</v>
      </c>
      <c r="AP26" s="60">
        <v>33176</v>
      </c>
      <c r="AQ26" s="60">
        <v>30455</v>
      </c>
      <c r="AR26" s="60">
        <v>22933</v>
      </c>
      <c r="AS26" s="60">
        <v>19196</v>
      </c>
      <c r="AT26" s="60">
        <v>15611</v>
      </c>
      <c r="AU26" s="60">
        <v>13606</v>
      </c>
      <c r="AV26" s="60">
        <v>12913</v>
      </c>
      <c r="AW26" s="60">
        <v>10689</v>
      </c>
      <c r="AX26" s="60">
        <v>9510</v>
      </c>
      <c r="AY26" s="60">
        <v>6649</v>
      </c>
      <c r="AZ26" s="60">
        <v>6028</v>
      </c>
      <c r="BA26" s="60">
        <v>4795</v>
      </c>
      <c r="BB26" s="60">
        <v>4324</v>
      </c>
      <c r="BC26" s="60">
        <v>3011</v>
      </c>
      <c r="BD26" s="60">
        <v>2730</v>
      </c>
      <c r="BE26" s="60">
        <v>1479</v>
      </c>
      <c r="BF26" s="60">
        <v>1014</v>
      </c>
    </row>
    <row r="27" spans="1:58" customFormat="1" hidden="1" x14ac:dyDescent="0.25">
      <c r="A27" t="s">
        <v>16</v>
      </c>
      <c r="B27" t="s">
        <v>25</v>
      </c>
      <c r="C27" t="str">
        <f>VLOOKUP(B27,'Cross river Land'!A:B,2,0)</f>
        <v>NG002009</v>
      </c>
      <c r="D27">
        <f t="shared" si="0"/>
        <v>1</v>
      </c>
      <c r="E27" s="60">
        <v>73917</v>
      </c>
      <c r="F27" s="60">
        <v>76811</v>
      </c>
      <c r="G27" s="60">
        <v>150728</v>
      </c>
      <c r="H27" s="60">
        <v>12867</v>
      </c>
      <c r="I27" s="60">
        <v>11189</v>
      </c>
      <c r="J27" s="60">
        <v>9523</v>
      </c>
      <c r="K27" s="60">
        <v>7784</v>
      </c>
      <c r="L27" s="60">
        <v>6528</v>
      </c>
      <c r="M27" s="60">
        <v>5650</v>
      </c>
      <c r="N27" s="60">
        <v>4721</v>
      </c>
      <c r="O27" s="60">
        <v>3633</v>
      </c>
      <c r="P27" s="60">
        <v>2967</v>
      </c>
      <c r="Q27" s="60">
        <v>2291</v>
      </c>
      <c r="R27" s="60">
        <v>1780</v>
      </c>
      <c r="S27" s="60">
        <v>1465</v>
      </c>
      <c r="T27" s="60">
        <v>1143</v>
      </c>
      <c r="U27" s="60">
        <v>955</v>
      </c>
      <c r="V27" s="60">
        <v>628</v>
      </c>
      <c r="W27" s="60">
        <v>511</v>
      </c>
      <c r="X27" s="60">
        <v>282</v>
      </c>
      <c r="Y27" s="60">
        <v>13595</v>
      </c>
      <c r="Z27" s="60">
        <v>11638</v>
      </c>
      <c r="AA27" s="60">
        <v>9558</v>
      </c>
      <c r="AB27" s="60">
        <v>8316</v>
      </c>
      <c r="AC27" s="60">
        <v>6321</v>
      </c>
      <c r="AD27" s="60">
        <v>5364</v>
      </c>
      <c r="AE27" s="60">
        <v>5095</v>
      </c>
      <c r="AF27" s="60">
        <v>4312</v>
      </c>
      <c r="AG27" s="60">
        <v>3444</v>
      </c>
      <c r="AH27" s="60">
        <v>2488</v>
      </c>
      <c r="AI27" s="60">
        <v>2018</v>
      </c>
      <c r="AJ27" s="60">
        <v>1506</v>
      </c>
      <c r="AK27" s="60">
        <v>1007</v>
      </c>
      <c r="AL27" s="60">
        <v>873</v>
      </c>
      <c r="AM27" s="60">
        <v>583</v>
      </c>
      <c r="AN27" s="60">
        <v>460</v>
      </c>
      <c r="AO27" s="60">
        <v>233</v>
      </c>
      <c r="AP27" s="60">
        <v>26462</v>
      </c>
      <c r="AQ27" s="60">
        <v>22827</v>
      </c>
      <c r="AR27" s="60">
        <v>19081</v>
      </c>
      <c r="AS27" s="60">
        <v>16100</v>
      </c>
      <c r="AT27" s="60">
        <v>12849</v>
      </c>
      <c r="AU27" s="60">
        <v>11014</v>
      </c>
      <c r="AV27" s="60">
        <v>9816</v>
      </c>
      <c r="AW27" s="60">
        <v>7945</v>
      </c>
      <c r="AX27" s="60">
        <v>6411</v>
      </c>
      <c r="AY27" s="60">
        <v>4779</v>
      </c>
      <c r="AZ27" s="60">
        <v>3798</v>
      </c>
      <c r="BA27" s="60">
        <v>2971</v>
      </c>
      <c r="BB27" s="60">
        <v>2150</v>
      </c>
      <c r="BC27" s="60">
        <v>1828</v>
      </c>
      <c r="BD27" s="60">
        <v>1211</v>
      </c>
      <c r="BE27" s="60">
        <v>971</v>
      </c>
      <c r="BF27" s="60">
        <v>515</v>
      </c>
    </row>
    <row r="28" spans="1:58" customFormat="1" hidden="1" x14ac:dyDescent="0.25">
      <c r="A28" t="s">
        <v>16</v>
      </c>
      <c r="B28" t="s">
        <v>26</v>
      </c>
      <c r="C28" t="str">
        <f>VLOOKUP(B28,'Cross river Land'!A:B,2,0)</f>
        <v>NG002010</v>
      </c>
      <c r="D28">
        <f t="shared" si="0"/>
        <v>1</v>
      </c>
      <c r="E28" s="60">
        <v>89054</v>
      </c>
      <c r="F28" s="60">
        <v>87497</v>
      </c>
      <c r="G28" s="60">
        <v>176551</v>
      </c>
      <c r="H28" s="60">
        <v>15081</v>
      </c>
      <c r="I28" s="60">
        <v>12934</v>
      </c>
      <c r="J28" s="60">
        <v>11233</v>
      </c>
      <c r="K28" s="60">
        <v>9142</v>
      </c>
      <c r="L28" s="60">
        <v>7394</v>
      </c>
      <c r="M28" s="60">
        <v>5895</v>
      </c>
      <c r="N28" s="60">
        <v>5085</v>
      </c>
      <c r="O28" s="60">
        <v>4152</v>
      </c>
      <c r="P28" s="60">
        <v>4135</v>
      </c>
      <c r="Q28" s="60">
        <v>2966</v>
      </c>
      <c r="R28" s="60">
        <v>3180</v>
      </c>
      <c r="S28" s="60">
        <v>1968</v>
      </c>
      <c r="T28" s="60">
        <v>2187</v>
      </c>
      <c r="U28" s="60">
        <v>1335</v>
      </c>
      <c r="V28" s="60">
        <v>1290</v>
      </c>
      <c r="W28" s="60">
        <v>630</v>
      </c>
      <c r="X28" s="60">
        <v>447</v>
      </c>
      <c r="Y28" s="60">
        <v>16529</v>
      </c>
      <c r="Z28" s="60">
        <v>13349</v>
      </c>
      <c r="AA28" s="60">
        <v>11236</v>
      </c>
      <c r="AB28" s="60">
        <v>9691</v>
      </c>
      <c r="AC28" s="60">
        <v>6838</v>
      </c>
      <c r="AD28" s="60">
        <v>5716</v>
      </c>
      <c r="AE28" s="60">
        <v>5187</v>
      </c>
      <c r="AF28" s="60">
        <v>4403</v>
      </c>
      <c r="AG28" s="60">
        <v>3603</v>
      </c>
      <c r="AH28" s="60">
        <v>2703</v>
      </c>
      <c r="AI28" s="60">
        <v>2103</v>
      </c>
      <c r="AJ28" s="60">
        <v>1877</v>
      </c>
      <c r="AK28" s="60">
        <v>1314</v>
      </c>
      <c r="AL28" s="60">
        <v>1125</v>
      </c>
      <c r="AM28" s="60">
        <v>939</v>
      </c>
      <c r="AN28" s="60">
        <v>527</v>
      </c>
      <c r="AO28" s="60">
        <v>357</v>
      </c>
      <c r="AP28" s="60">
        <v>31610</v>
      </c>
      <c r="AQ28" s="60">
        <v>26283</v>
      </c>
      <c r="AR28" s="60">
        <v>22469</v>
      </c>
      <c r="AS28" s="60">
        <v>18833</v>
      </c>
      <c r="AT28" s="60">
        <v>14232</v>
      </c>
      <c r="AU28" s="60">
        <v>11611</v>
      </c>
      <c r="AV28" s="60">
        <v>10272</v>
      </c>
      <c r="AW28" s="60">
        <v>8555</v>
      </c>
      <c r="AX28" s="60">
        <v>7738</v>
      </c>
      <c r="AY28" s="60">
        <v>5669</v>
      </c>
      <c r="AZ28" s="60">
        <v>5283</v>
      </c>
      <c r="BA28" s="60">
        <v>3845</v>
      </c>
      <c r="BB28" s="60">
        <v>3501</v>
      </c>
      <c r="BC28" s="60">
        <v>2460</v>
      </c>
      <c r="BD28" s="60">
        <v>2229</v>
      </c>
      <c r="BE28" s="60">
        <v>1157</v>
      </c>
      <c r="BF28" s="60">
        <v>804</v>
      </c>
    </row>
    <row r="29" spans="1:58" customFormat="1" hidden="1" x14ac:dyDescent="0.25">
      <c r="A29" t="s">
        <v>16</v>
      </c>
      <c r="B29" t="s">
        <v>27</v>
      </c>
      <c r="C29" t="str">
        <f>VLOOKUP(B29,'Cross river Land'!A:B,2,0)</f>
        <v>NG002011</v>
      </c>
      <c r="D29">
        <f t="shared" si="0"/>
        <v>1</v>
      </c>
      <c r="E29" s="60">
        <v>62779</v>
      </c>
      <c r="F29" s="60">
        <v>64435</v>
      </c>
      <c r="G29" s="60">
        <v>127214</v>
      </c>
      <c r="H29" s="60">
        <v>11722</v>
      </c>
      <c r="I29" s="60">
        <v>9778</v>
      </c>
      <c r="J29" s="60">
        <v>7631</v>
      </c>
      <c r="K29" s="60">
        <v>6707</v>
      </c>
      <c r="L29" s="60">
        <v>5532</v>
      </c>
      <c r="M29" s="60">
        <v>4573</v>
      </c>
      <c r="N29" s="60">
        <v>3908</v>
      </c>
      <c r="O29" s="60">
        <v>2896</v>
      </c>
      <c r="P29" s="60">
        <v>2526</v>
      </c>
      <c r="Q29" s="60">
        <v>1777</v>
      </c>
      <c r="R29" s="60">
        <v>1608</v>
      </c>
      <c r="S29" s="60">
        <v>1091</v>
      </c>
      <c r="T29" s="60">
        <v>968</v>
      </c>
      <c r="U29" s="60">
        <v>631</v>
      </c>
      <c r="V29" s="60">
        <v>762</v>
      </c>
      <c r="W29" s="60">
        <v>366</v>
      </c>
      <c r="X29" s="60">
        <v>303</v>
      </c>
      <c r="Y29" s="60">
        <v>12739</v>
      </c>
      <c r="Z29" s="60">
        <v>10456</v>
      </c>
      <c r="AA29" s="60">
        <v>8218</v>
      </c>
      <c r="AB29" s="60">
        <v>6552</v>
      </c>
      <c r="AC29" s="60">
        <v>4813</v>
      </c>
      <c r="AD29" s="60">
        <v>4153</v>
      </c>
      <c r="AE29" s="60">
        <v>3898</v>
      </c>
      <c r="AF29" s="60">
        <v>3214</v>
      </c>
      <c r="AG29" s="60">
        <v>2755</v>
      </c>
      <c r="AH29" s="60">
        <v>2085</v>
      </c>
      <c r="AI29" s="60">
        <v>1557</v>
      </c>
      <c r="AJ29" s="60">
        <v>1207</v>
      </c>
      <c r="AK29" s="60">
        <v>868</v>
      </c>
      <c r="AL29" s="60">
        <v>714</v>
      </c>
      <c r="AM29" s="60">
        <v>605</v>
      </c>
      <c r="AN29" s="60">
        <v>360</v>
      </c>
      <c r="AO29" s="60">
        <v>241</v>
      </c>
      <c r="AP29" s="60">
        <v>24461</v>
      </c>
      <c r="AQ29" s="60">
        <v>20234</v>
      </c>
      <c r="AR29" s="60">
        <v>15849</v>
      </c>
      <c r="AS29" s="60">
        <v>13259</v>
      </c>
      <c r="AT29" s="60">
        <v>10345</v>
      </c>
      <c r="AU29" s="60">
        <v>8726</v>
      </c>
      <c r="AV29" s="60">
        <v>7806</v>
      </c>
      <c r="AW29" s="60">
        <v>6110</v>
      </c>
      <c r="AX29" s="60">
        <v>5281</v>
      </c>
      <c r="AY29" s="60">
        <v>3862</v>
      </c>
      <c r="AZ29" s="60">
        <v>3165</v>
      </c>
      <c r="BA29" s="60">
        <v>2298</v>
      </c>
      <c r="BB29" s="60">
        <v>1836</v>
      </c>
      <c r="BC29" s="60">
        <v>1345</v>
      </c>
      <c r="BD29" s="60">
        <v>1367</v>
      </c>
      <c r="BE29" s="60">
        <v>726</v>
      </c>
      <c r="BF29" s="60">
        <v>544</v>
      </c>
    </row>
    <row r="30" spans="1:58" customFormat="1" hidden="1" x14ac:dyDescent="0.25">
      <c r="A30" t="s">
        <v>16</v>
      </c>
      <c r="B30" t="s">
        <v>28</v>
      </c>
      <c r="C30" t="str">
        <f>VLOOKUP(B30,'Cross river Land'!A:B,2,0)</f>
        <v>NG002012</v>
      </c>
      <c r="D30">
        <f t="shared" si="0"/>
        <v>1</v>
      </c>
      <c r="E30" s="60">
        <v>82562</v>
      </c>
      <c r="F30" s="60">
        <v>80228</v>
      </c>
      <c r="G30" s="60">
        <v>162790</v>
      </c>
      <c r="H30" s="60">
        <v>13026</v>
      </c>
      <c r="I30" s="60">
        <v>12261</v>
      </c>
      <c r="J30" s="60">
        <v>10185</v>
      </c>
      <c r="K30" s="60">
        <v>8308</v>
      </c>
      <c r="L30" s="60">
        <v>7019</v>
      </c>
      <c r="M30" s="60">
        <v>5821</v>
      </c>
      <c r="N30" s="60">
        <v>5021</v>
      </c>
      <c r="O30" s="60">
        <v>4153</v>
      </c>
      <c r="P30" s="60">
        <v>3935</v>
      </c>
      <c r="Q30" s="60">
        <v>2612</v>
      </c>
      <c r="R30" s="60">
        <v>2635</v>
      </c>
      <c r="S30" s="60">
        <v>1980</v>
      </c>
      <c r="T30" s="60">
        <v>1895</v>
      </c>
      <c r="U30" s="60">
        <v>1289</v>
      </c>
      <c r="V30" s="60">
        <v>1248</v>
      </c>
      <c r="W30" s="60">
        <v>665</v>
      </c>
      <c r="X30" s="60">
        <v>509</v>
      </c>
      <c r="Y30" s="60">
        <v>12921</v>
      </c>
      <c r="Z30" s="60">
        <v>12181</v>
      </c>
      <c r="AA30" s="60">
        <v>10242</v>
      </c>
      <c r="AB30" s="60">
        <v>8454</v>
      </c>
      <c r="AC30" s="60">
        <v>6353</v>
      </c>
      <c r="AD30" s="60">
        <v>5333</v>
      </c>
      <c r="AE30" s="60">
        <v>4902</v>
      </c>
      <c r="AF30" s="60">
        <v>4338</v>
      </c>
      <c r="AG30" s="60">
        <v>3518</v>
      </c>
      <c r="AH30" s="60">
        <v>2901</v>
      </c>
      <c r="AI30" s="60">
        <v>2300</v>
      </c>
      <c r="AJ30" s="60">
        <v>2088</v>
      </c>
      <c r="AK30" s="60">
        <v>1377</v>
      </c>
      <c r="AL30" s="60">
        <v>1279</v>
      </c>
      <c r="AM30" s="60">
        <v>956</v>
      </c>
      <c r="AN30" s="60">
        <v>686</v>
      </c>
      <c r="AO30" s="60">
        <v>399</v>
      </c>
      <c r="AP30" s="60">
        <v>25947</v>
      </c>
      <c r="AQ30" s="60">
        <v>24442</v>
      </c>
      <c r="AR30" s="60">
        <v>20427</v>
      </c>
      <c r="AS30" s="60">
        <v>16762</v>
      </c>
      <c r="AT30" s="60">
        <v>13372</v>
      </c>
      <c r="AU30" s="60">
        <v>11154</v>
      </c>
      <c r="AV30" s="60">
        <v>9923</v>
      </c>
      <c r="AW30" s="60">
        <v>8491</v>
      </c>
      <c r="AX30" s="60">
        <v>7453</v>
      </c>
      <c r="AY30" s="60">
        <v>5513</v>
      </c>
      <c r="AZ30" s="60">
        <v>4935</v>
      </c>
      <c r="BA30" s="60">
        <v>4068</v>
      </c>
      <c r="BB30" s="60">
        <v>3272</v>
      </c>
      <c r="BC30" s="60">
        <v>2568</v>
      </c>
      <c r="BD30" s="60">
        <v>2204</v>
      </c>
      <c r="BE30" s="60">
        <v>1351</v>
      </c>
      <c r="BF30" s="60">
        <v>908</v>
      </c>
    </row>
    <row r="31" spans="1:58" customFormat="1" hidden="1" x14ac:dyDescent="0.25">
      <c r="A31" t="s">
        <v>16</v>
      </c>
      <c r="B31" t="s">
        <v>29</v>
      </c>
      <c r="C31" t="str">
        <f>VLOOKUP(B31,'Cross river Land'!A:B,2,0)</f>
        <v>NG002013</v>
      </c>
      <c r="D31">
        <f t="shared" si="0"/>
        <v>1</v>
      </c>
      <c r="E31" s="60">
        <v>92842</v>
      </c>
      <c r="F31" s="60">
        <v>85693</v>
      </c>
      <c r="G31" s="60">
        <v>178535</v>
      </c>
      <c r="H31" s="60">
        <v>14853</v>
      </c>
      <c r="I31" s="60">
        <v>13150</v>
      </c>
      <c r="J31" s="60">
        <v>11248</v>
      </c>
      <c r="K31" s="60">
        <v>9896</v>
      </c>
      <c r="L31" s="60">
        <v>7348</v>
      </c>
      <c r="M31" s="60">
        <v>6091</v>
      </c>
      <c r="N31" s="60">
        <v>5181</v>
      </c>
      <c r="O31" s="60">
        <v>4330</v>
      </c>
      <c r="P31" s="60">
        <v>3913</v>
      </c>
      <c r="Q31" s="60">
        <v>3282</v>
      </c>
      <c r="R31" s="60">
        <v>3125</v>
      </c>
      <c r="S31" s="60">
        <v>2455</v>
      </c>
      <c r="T31" s="60">
        <v>2420</v>
      </c>
      <c r="U31" s="60">
        <v>2096</v>
      </c>
      <c r="V31" s="60">
        <v>1899</v>
      </c>
      <c r="W31" s="60">
        <v>915</v>
      </c>
      <c r="X31" s="60">
        <v>640</v>
      </c>
      <c r="Y31" s="60">
        <v>15138</v>
      </c>
      <c r="Z31" s="60">
        <v>13497</v>
      </c>
      <c r="AA31" s="60">
        <v>11300</v>
      </c>
      <c r="AB31" s="60">
        <v>9570</v>
      </c>
      <c r="AC31" s="60">
        <v>6507</v>
      </c>
      <c r="AD31" s="60">
        <v>5372</v>
      </c>
      <c r="AE31" s="60">
        <v>4870</v>
      </c>
      <c r="AF31" s="60">
        <v>4294</v>
      </c>
      <c r="AG31" s="60">
        <v>3404</v>
      </c>
      <c r="AH31" s="60">
        <v>2825</v>
      </c>
      <c r="AI31" s="60">
        <v>2102</v>
      </c>
      <c r="AJ31" s="60">
        <v>1961</v>
      </c>
      <c r="AK31" s="60">
        <v>1384</v>
      </c>
      <c r="AL31" s="60">
        <v>1317</v>
      </c>
      <c r="AM31" s="60">
        <v>1062</v>
      </c>
      <c r="AN31" s="60">
        <v>639</v>
      </c>
      <c r="AO31" s="60">
        <v>451</v>
      </c>
      <c r="AP31" s="60">
        <v>29991</v>
      </c>
      <c r="AQ31" s="60">
        <v>26647</v>
      </c>
      <c r="AR31" s="60">
        <v>22548</v>
      </c>
      <c r="AS31" s="60">
        <v>19466</v>
      </c>
      <c r="AT31" s="60">
        <v>13855</v>
      </c>
      <c r="AU31" s="60">
        <v>11463</v>
      </c>
      <c r="AV31" s="60">
        <v>10051</v>
      </c>
      <c r="AW31" s="60">
        <v>8624</v>
      </c>
      <c r="AX31" s="60">
        <v>7317</v>
      </c>
      <c r="AY31" s="60">
        <v>6107</v>
      </c>
      <c r="AZ31" s="60">
        <v>5227</v>
      </c>
      <c r="BA31" s="60">
        <v>4416</v>
      </c>
      <c r="BB31" s="60">
        <v>3804</v>
      </c>
      <c r="BC31" s="60">
        <v>3413</v>
      </c>
      <c r="BD31" s="60">
        <v>2961</v>
      </c>
      <c r="BE31" s="60">
        <v>1554</v>
      </c>
      <c r="BF31" s="60">
        <v>1091</v>
      </c>
    </row>
    <row r="32" spans="1:58" customFormat="1" hidden="1" x14ac:dyDescent="0.25">
      <c r="A32" t="s">
        <v>16</v>
      </c>
      <c r="B32" t="s">
        <v>30</v>
      </c>
      <c r="C32" t="str">
        <f>VLOOKUP(B32,'Cross river Land'!A:B,2,0)</f>
        <v>NG002014</v>
      </c>
      <c r="D32">
        <f t="shared" si="0"/>
        <v>1</v>
      </c>
      <c r="E32" s="60">
        <v>73379</v>
      </c>
      <c r="F32" s="60">
        <v>78149</v>
      </c>
      <c r="G32" s="60">
        <v>151528</v>
      </c>
      <c r="H32" s="60">
        <v>12340</v>
      </c>
      <c r="I32" s="60">
        <v>10861</v>
      </c>
      <c r="J32" s="60">
        <v>9728</v>
      </c>
      <c r="K32" s="60">
        <v>8023</v>
      </c>
      <c r="L32" s="60">
        <v>6280</v>
      </c>
      <c r="M32" s="60">
        <v>5025</v>
      </c>
      <c r="N32" s="60">
        <v>4070</v>
      </c>
      <c r="O32" s="60">
        <v>3429</v>
      </c>
      <c r="P32" s="60">
        <v>3000</v>
      </c>
      <c r="Q32" s="60">
        <v>2439</v>
      </c>
      <c r="R32" s="60">
        <v>2081</v>
      </c>
      <c r="S32" s="60">
        <v>1671</v>
      </c>
      <c r="T32" s="60">
        <v>1362</v>
      </c>
      <c r="U32" s="60">
        <v>1198</v>
      </c>
      <c r="V32" s="60">
        <v>940</v>
      </c>
      <c r="W32" s="60">
        <v>553</v>
      </c>
      <c r="X32" s="60">
        <v>379</v>
      </c>
      <c r="Y32" s="60">
        <v>12671</v>
      </c>
      <c r="Z32" s="60">
        <v>11198</v>
      </c>
      <c r="AA32" s="60">
        <v>10003</v>
      </c>
      <c r="AB32" s="60">
        <v>8527</v>
      </c>
      <c r="AC32" s="60">
        <v>7852</v>
      </c>
      <c r="AD32" s="60">
        <v>6353</v>
      </c>
      <c r="AE32" s="60">
        <v>4786</v>
      </c>
      <c r="AF32" s="60">
        <v>4030</v>
      </c>
      <c r="AG32" s="60">
        <v>2968</v>
      </c>
      <c r="AH32" s="60">
        <v>2649</v>
      </c>
      <c r="AI32" s="60">
        <v>1868</v>
      </c>
      <c r="AJ32" s="60">
        <v>1848</v>
      </c>
      <c r="AK32" s="60">
        <v>1000</v>
      </c>
      <c r="AL32" s="60">
        <v>1012</v>
      </c>
      <c r="AM32" s="60">
        <v>653</v>
      </c>
      <c r="AN32" s="60">
        <v>490</v>
      </c>
      <c r="AO32" s="60">
        <v>241</v>
      </c>
      <c r="AP32" s="60">
        <v>25011</v>
      </c>
      <c r="AQ32" s="60">
        <v>22059</v>
      </c>
      <c r="AR32" s="60">
        <v>19731</v>
      </c>
      <c r="AS32" s="60">
        <v>16550</v>
      </c>
      <c r="AT32" s="60">
        <v>14132</v>
      </c>
      <c r="AU32" s="60">
        <v>11378</v>
      </c>
      <c r="AV32" s="60">
        <v>8856</v>
      </c>
      <c r="AW32" s="60">
        <v>7459</v>
      </c>
      <c r="AX32" s="60">
        <v>5968</v>
      </c>
      <c r="AY32" s="60">
        <v>5088</v>
      </c>
      <c r="AZ32" s="60">
        <v>3949</v>
      </c>
      <c r="BA32" s="60">
        <v>3519</v>
      </c>
      <c r="BB32" s="60">
        <v>2362</v>
      </c>
      <c r="BC32" s="60">
        <v>2210</v>
      </c>
      <c r="BD32" s="60">
        <v>1593</v>
      </c>
      <c r="BE32" s="60">
        <v>1043</v>
      </c>
      <c r="BF32" s="60">
        <v>620</v>
      </c>
    </row>
    <row r="33" spans="1:58" customFormat="1" hidden="1" x14ac:dyDescent="0.25">
      <c r="A33" t="s">
        <v>16</v>
      </c>
      <c r="B33" t="s">
        <v>31</v>
      </c>
      <c r="C33" t="str">
        <f>VLOOKUP(B33,'Cross river Land'!A:B,2,0)</f>
        <v>NG002015</v>
      </c>
      <c r="D33">
        <f t="shared" si="0"/>
        <v>1</v>
      </c>
      <c r="E33" s="60">
        <v>63287</v>
      </c>
      <c r="F33" s="60">
        <v>66682</v>
      </c>
      <c r="G33" s="60">
        <v>129969</v>
      </c>
      <c r="H33" s="60">
        <v>10817</v>
      </c>
      <c r="I33" s="60">
        <v>9517</v>
      </c>
      <c r="J33" s="60">
        <v>8710</v>
      </c>
      <c r="K33" s="60">
        <v>6700</v>
      </c>
      <c r="L33" s="60">
        <v>5235</v>
      </c>
      <c r="M33" s="60">
        <v>4377</v>
      </c>
      <c r="N33" s="60">
        <v>3572</v>
      </c>
      <c r="O33" s="60">
        <v>2971</v>
      </c>
      <c r="P33" s="60">
        <v>2594</v>
      </c>
      <c r="Q33" s="60">
        <v>1923</v>
      </c>
      <c r="R33" s="60">
        <v>1783</v>
      </c>
      <c r="S33" s="60">
        <v>1191</v>
      </c>
      <c r="T33" s="60">
        <v>1226</v>
      </c>
      <c r="U33" s="60">
        <v>881</v>
      </c>
      <c r="V33" s="60">
        <v>913</v>
      </c>
      <c r="W33" s="60">
        <v>509</v>
      </c>
      <c r="X33" s="60">
        <v>368</v>
      </c>
      <c r="Y33" s="60">
        <v>11393</v>
      </c>
      <c r="Z33" s="60">
        <v>9689</v>
      </c>
      <c r="AA33" s="60">
        <v>8948</v>
      </c>
      <c r="AB33" s="60">
        <v>7384</v>
      </c>
      <c r="AC33" s="60">
        <v>5861</v>
      </c>
      <c r="AD33" s="60">
        <v>4781</v>
      </c>
      <c r="AE33" s="60">
        <v>3974</v>
      </c>
      <c r="AF33" s="60">
        <v>3425</v>
      </c>
      <c r="AG33" s="60">
        <v>2527</v>
      </c>
      <c r="AH33" s="60">
        <v>2168</v>
      </c>
      <c r="AI33" s="60">
        <v>1522</v>
      </c>
      <c r="AJ33" s="60">
        <v>1660</v>
      </c>
      <c r="AK33" s="60">
        <v>918</v>
      </c>
      <c r="AL33" s="60">
        <v>1014</v>
      </c>
      <c r="AM33" s="60">
        <v>653</v>
      </c>
      <c r="AN33" s="60">
        <v>503</v>
      </c>
      <c r="AO33" s="60">
        <v>262</v>
      </c>
      <c r="AP33" s="60">
        <v>22210</v>
      </c>
      <c r="AQ33" s="60">
        <v>19206</v>
      </c>
      <c r="AR33" s="60">
        <v>17658</v>
      </c>
      <c r="AS33" s="60">
        <v>14084</v>
      </c>
      <c r="AT33" s="60">
        <v>11096</v>
      </c>
      <c r="AU33" s="60">
        <v>9158</v>
      </c>
      <c r="AV33" s="60">
        <v>7546</v>
      </c>
      <c r="AW33" s="60">
        <v>6396</v>
      </c>
      <c r="AX33" s="60">
        <v>5121</v>
      </c>
      <c r="AY33" s="60">
        <v>4091</v>
      </c>
      <c r="AZ33" s="60">
        <v>3305</v>
      </c>
      <c r="BA33" s="60">
        <v>2851</v>
      </c>
      <c r="BB33" s="60">
        <v>2144</v>
      </c>
      <c r="BC33" s="60">
        <v>1895</v>
      </c>
      <c r="BD33" s="60">
        <v>1566</v>
      </c>
      <c r="BE33" s="60">
        <v>1012</v>
      </c>
      <c r="BF33" s="60">
        <v>630</v>
      </c>
    </row>
    <row r="34" spans="1:58" customFormat="1" hidden="1" x14ac:dyDescent="0.25">
      <c r="A34" t="s">
        <v>16</v>
      </c>
      <c r="B34" t="s">
        <v>32</v>
      </c>
      <c r="C34" t="str">
        <f>VLOOKUP(B34,'Cross river Land'!A:B,2,0)</f>
        <v>NG002016</v>
      </c>
      <c r="D34">
        <f t="shared" si="0"/>
        <v>1</v>
      </c>
      <c r="E34" s="60">
        <v>59424</v>
      </c>
      <c r="F34" s="60">
        <v>64606</v>
      </c>
      <c r="G34" s="60">
        <v>124030</v>
      </c>
      <c r="H34" s="60">
        <v>9414</v>
      </c>
      <c r="I34" s="60">
        <v>8481</v>
      </c>
      <c r="J34" s="60">
        <v>7391</v>
      </c>
      <c r="K34" s="60">
        <v>6421</v>
      </c>
      <c r="L34" s="60">
        <v>5385</v>
      </c>
      <c r="M34" s="60">
        <v>4405</v>
      </c>
      <c r="N34" s="60">
        <v>3755</v>
      </c>
      <c r="O34" s="60">
        <v>3079</v>
      </c>
      <c r="P34" s="60">
        <v>2348</v>
      </c>
      <c r="Q34" s="60">
        <v>1936</v>
      </c>
      <c r="R34" s="60">
        <v>1735</v>
      </c>
      <c r="S34" s="60">
        <v>1426</v>
      </c>
      <c r="T34" s="60">
        <v>1213</v>
      </c>
      <c r="U34" s="60">
        <v>997</v>
      </c>
      <c r="V34" s="60">
        <v>691</v>
      </c>
      <c r="W34" s="60">
        <v>419</v>
      </c>
      <c r="X34" s="60">
        <v>328</v>
      </c>
      <c r="Y34" s="60">
        <v>10111</v>
      </c>
      <c r="Z34" s="60">
        <v>8590</v>
      </c>
      <c r="AA34" s="60">
        <v>7912</v>
      </c>
      <c r="AB34" s="60">
        <v>7013</v>
      </c>
      <c r="AC34" s="60">
        <v>6122</v>
      </c>
      <c r="AD34" s="60">
        <v>5375</v>
      </c>
      <c r="AE34" s="60">
        <v>4675</v>
      </c>
      <c r="AF34" s="60">
        <v>3790</v>
      </c>
      <c r="AG34" s="60">
        <v>2880</v>
      </c>
      <c r="AH34" s="60">
        <v>2318</v>
      </c>
      <c r="AI34" s="60">
        <v>1515</v>
      </c>
      <c r="AJ34" s="60">
        <v>1455</v>
      </c>
      <c r="AK34" s="60">
        <v>922</v>
      </c>
      <c r="AL34" s="60">
        <v>907</v>
      </c>
      <c r="AM34" s="60">
        <v>448</v>
      </c>
      <c r="AN34" s="60">
        <v>396</v>
      </c>
      <c r="AO34" s="60">
        <v>177</v>
      </c>
      <c r="AP34" s="60">
        <v>19525</v>
      </c>
      <c r="AQ34" s="60">
        <v>17071</v>
      </c>
      <c r="AR34" s="60">
        <v>15303</v>
      </c>
      <c r="AS34" s="60">
        <v>13434</v>
      </c>
      <c r="AT34" s="60">
        <v>11507</v>
      </c>
      <c r="AU34" s="60">
        <v>9780</v>
      </c>
      <c r="AV34" s="60">
        <v>8430</v>
      </c>
      <c r="AW34" s="60">
        <v>6869</v>
      </c>
      <c r="AX34" s="60">
        <v>5228</v>
      </c>
      <c r="AY34" s="60">
        <v>4254</v>
      </c>
      <c r="AZ34" s="60">
        <v>3250</v>
      </c>
      <c r="BA34" s="60">
        <v>2881</v>
      </c>
      <c r="BB34" s="60">
        <v>2135</v>
      </c>
      <c r="BC34" s="60">
        <v>1904</v>
      </c>
      <c r="BD34" s="60">
        <v>1139</v>
      </c>
      <c r="BE34" s="60">
        <v>815</v>
      </c>
      <c r="BF34" s="60">
        <v>505</v>
      </c>
    </row>
    <row r="35" spans="1:58" customFormat="1" hidden="1" x14ac:dyDescent="0.25">
      <c r="A35" t="s">
        <v>16</v>
      </c>
      <c r="B35" t="s">
        <v>33</v>
      </c>
      <c r="C35" t="str">
        <f>VLOOKUP(B35,'Cross river Land'!A:B,2,0)</f>
        <v>NG002017</v>
      </c>
      <c r="D35">
        <f t="shared" si="0"/>
        <v>1</v>
      </c>
      <c r="E35" s="60">
        <v>180082</v>
      </c>
      <c r="F35" s="60">
        <v>185314</v>
      </c>
      <c r="G35" s="60">
        <v>365396</v>
      </c>
      <c r="H35" s="60">
        <v>35746</v>
      </c>
      <c r="I35" s="60">
        <v>27021</v>
      </c>
      <c r="J35" s="60">
        <v>21722</v>
      </c>
      <c r="K35" s="60">
        <v>18559</v>
      </c>
      <c r="L35" s="60">
        <v>15393</v>
      </c>
      <c r="M35" s="60">
        <v>13065</v>
      </c>
      <c r="N35" s="60">
        <v>10973</v>
      </c>
      <c r="O35" s="60">
        <v>8686</v>
      </c>
      <c r="P35" s="60">
        <v>7287</v>
      </c>
      <c r="Q35" s="60">
        <v>5371</v>
      </c>
      <c r="R35" s="60">
        <v>4414</v>
      </c>
      <c r="S35" s="60">
        <v>3418</v>
      </c>
      <c r="T35" s="60">
        <v>2961</v>
      </c>
      <c r="U35" s="60">
        <v>2208</v>
      </c>
      <c r="V35" s="60">
        <v>1786</v>
      </c>
      <c r="W35" s="60">
        <v>908</v>
      </c>
      <c r="X35" s="60">
        <v>564</v>
      </c>
      <c r="Y35" s="60">
        <v>37948</v>
      </c>
      <c r="Z35" s="60">
        <v>28776</v>
      </c>
      <c r="AA35" s="60">
        <v>23438</v>
      </c>
      <c r="AB35" s="60">
        <v>19555</v>
      </c>
      <c r="AC35" s="60">
        <v>14410</v>
      </c>
      <c r="AD35" s="60">
        <v>11893</v>
      </c>
      <c r="AE35" s="60">
        <v>10848</v>
      </c>
      <c r="AF35" s="60">
        <v>9360</v>
      </c>
      <c r="AG35" s="60">
        <v>7709</v>
      </c>
      <c r="AH35" s="60">
        <v>5907</v>
      </c>
      <c r="AI35" s="60">
        <v>4743</v>
      </c>
      <c r="AJ35" s="60">
        <v>3113</v>
      </c>
      <c r="AK35" s="60">
        <v>2535</v>
      </c>
      <c r="AL35" s="60">
        <v>1825</v>
      </c>
      <c r="AM35" s="60">
        <v>1671</v>
      </c>
      <c r="AN35" s="60">
        <v>1053</v>
      </c>
      <c r="AO35" s="60">
        <v>530</v>
      </c>
      <c r="AP35" s="60">
        <v>73694</v>
      </c>
      <c r="AQ35" s="60">
        <v>55797</v>
      </c>
      <c r="AR35" s="60">
        <v>45160</v>
      </c>
      <c r="AS35" s="60">
        <v>38114</v>
      </c>
      <c r="AT35" s="60">
        <v>29803</v>
      </c>
      <c r="AU35" s="60">
        <v>24958</v>
      </c>
      <c r="AV35" s="60">
        <v>21821</v>
      </c>
      <c r="AW35" s="60">
        <v>18046</v>
      </c>
      <c r="AX35" s="60">
        <v>14996</v>
      </c>
      <c r="AY35" s="60">
        <v>11278</v>
      </c>
      <c r="AZ35" s="60">
        <v>9157</v>
      </c>
      <c r="BA35" s="60">
        <v>6531</v>
      </c>
      <c r="BB35" s="60">
        <v>5496</v>
      </c>
      <c r="BC35" s="60">
        <v>4033</v>
      </c>
      <c r="BD35" s="60">
        <v>3457</v>
      </c>
      <c r="BE35" s="60">
        <v>1961</v>
      </c>
      <c r="BF35" s="60">
        <v>1094</v>
      </c>
    </row>
    <row r="36" spans="1:58" customFormat="1" hidden="1" x14ac:dyDescent="0.25">
      <c r="A36" t="s">
        <v>16</v>
      </c>
      <c r="B36" t="s">
        <v>34</v>
      </c>
      <c r="C36" t="str">
        <f>VLOOKUP(B36,'Cross river Land'!A:B,2,0)</f>
        <v>NG002018</v>
      </c>
      <c r="D36">
        <f t="shared" si="0"/>
        <v>1</v>
      </c>
      <c r="E36" s="60">
        <v>139452</v>
      </c>
      <c r="F36" s="60">
        <v>139085</v>
      </c>
      <c r="G36" s="60">
        <v>278537</v>
      </c>
      <c r="H36" s="60">
        <v>24258</v>
      </c>
      <c r="I36" s="60">
        <v>21359</v>
      </c>
      <c r="J36" s="60">
        <v>17140</v>
      </c>
      <c r="K36" s="60">
        <v>15765</v>
      </c>
      <c r="L36" s="60">
        <v>12636</v>
      </c>
      <c r="M36" s="60">
        <v>9914</v>
      </c>
      <c r="N36" s="60">
        <v>8685</v>
      </c>
      <c r="O36" s="60">
        <v>6608</v>
      </c>
      <c r="P36" s="60">
        <v>5727</v>
      </c>
      <c r="Q36" s="60">
        <v>3928</v>
      </c>
      <c r="R36" s="60">
        <v>3534</v>
      </c>
      <c r="S36" s="60">
        <v>2638</v>
      </c>
      <c r="T36" s="60">
        <v>2263</v>
      </c>
      <c r="U36" s="60">
        <v>1867</v>
      </c>
      <c r="V36" s="60">
        <v>1611</v>
      </c>
      <c r="W36" s="60">
        <v>889</v>
      </c>
      <c r="X36" s="60">
        <v>630</v>
      </c>
      <c r="Y36" s="60">
        <v>25489</v>
      </c>
      <c r="Z36" s="60">
        <v>21614</v>
      </c>
      <c r="AA36" s="60">
        <v>17457</v>
      </c>
      <c r="AB36" s="60">
        <v>14487</v>
      </c>
      <c r="AC36" s="60">
        <v>10841</v>
      </c>
      <c r="AD36" s="60">
        <v>9654</v>
      </c>
      <c r="AE36" s="60">
        <v>8616</v>
      </c>
      <c r="AF36" s="60">
        <v>7360</v>
      </c>
      <c r="AG36" s="60">
        <v>6333</v>
      </c>
      <c r="AH36" s="60">
        <v>4551</v>
      </c>
      <c r="AI36" s="60">
        <v>3495</v>
      </c>
      <c r="AJ36" s="60">
        <v>2769</v>
      </c>
      <c r="AK36" s="60">
        <v>2135</v>
      </c>
      <c r="AL36" s="60">
        <v>1708</v>
      </c>
      <c r="AM36" s="60">
        <v>1235</v>
      </c>
      <c r="AN36" s="60">
        <v>844</v>
      </c>
      <c r="AO36" s="60">
        <v>497</v>
      </c>
      <c r="AP36" s="60">
        <v>49747</v>
      </c>
      <c r="AQ36" s="60">
        <v>42973</v>
      </c>
      <c r="AR36" s="60">
        <v>34597</v>
      </c>
      <c r="AS36" s="60">
        <v>30252</v>
      </c>
      <c r="AT36" s="60">
        <v>23477</v>
      </c>
      <c r="AU36" s="60">
        <v>19568</v>
      </c>
      <c r="AV36" s="60">
        <v>17301</v>
      </c>
      <c r="AW36" s="60">
        <v>13968</v>
      </c>
      <c r="AX36" s="60">
        <v>12060</v>
      </c>
      <c r="AY36" s="60">
        <v>8479</v>
      </c>
      <c r="AZ36" s="60">
        <v>7029</v>
      </c>
      <c r="BA36" s="60">
        <v>5407</v>
      </c>
      <c r="BB36" s="60">
        <v>4398</v>
      </c>
      <c r="BC36" s="60">
        <v>3575</v>
      </c>
      <c r="BD36" s="60">
        <v>2846</v>
      </c>
      <c r="BE36" s="60">
        <v>1733</v>
      </c>
      <c r="BF36" s="60">
        <v>1127</v>
      </c>
    </row>
    <row r="37" spans="1:58" customFormat="1" hidden="1" x14ac:dyDescent="0.25">
      <c r="A37" t="s">
        <v>16</v>
      </c>
      <c r="B37" t="s">
        <v>35</v>
      </c>
      <c r="C37" t="str">
        <f>VLOOKUP(B37,'Cross river Land'!A:B,2,0)</f>
        <v>NG002019</v>
      </c>
      <c r="D37">
        <f t="shared" si="0"/>
        <v>1</v>
      </c>
      <c r="E37" s="60">
        <v>33467</v>
      </c>
      <c r="F37" s="60">
        <v>35331</v>
      </c>
      <c r="G37" s="60">
        <v>68798</v>
      </c>
      <c r="H37" s="60">
        <v>5959</v>
      </c>
      <c r="I37" s="60">
        <v>4940</v>
      </c>
      <c r="J37" s="60">
        <v>3885</v>
      </c>
      <c r="K37" s="60">
        <v>3742</v>
      </c>
      <c r="L37" s="60">
        <v>3126</v>
      </c>
      <c r="M37" s="60">
        <v>2715</v>
      </c>
      <c r="N37" s="60">
        <v>2298</v>
      </c>
      <c r="O37" s="60">
        <v>1645</v>
      </c>
      <c r="P37" s="60">
        <v>1459</v>
      </c>
      <c r="Q37" s="60">
        <v>958</v>
      </c>
      <c r="R37" s="60">
        <v>847</v>
      </c>
      <c r="S37" s="60">
        <v>490</v>
      </c>
      <c r="T37" s="60">
        <v>533</v>
      </c>
      <c r="U37" s="60">
        <v>261</v>
      </c>
      <c r="V37" s="60">
        <v>309</v>
      </c>
      <c r="W37" s="60">
        <v>164</v>
      </c>
      <c r="X37" s="60">
        <v>136</v>
      </c>
      <c r="Y37" s="60">
        <v>6124</v>
      </c>
      <c r="Z37" s="60">
        <v>5222</v>
      </c>
      <c r="AA37" s="60">
        <v>4062</v>
      </c>
      <c r="AB37" s="60">
        <v>3915</v>
      </c>
      <c r="AC37" s="60">
        <v>3093</v>
      </c>
      <c r="AD37" s="60">
        <v>2506</v>
      </c>
      <c r="AE37" s="60">
        <v>2306</v>
      </c>
      <c r="AF37" s="60">
        <v>1996</v>
      </c>
      <c r="AG37" s="60">
        <v>1627</v>
      </c>
      <c r="AH37" s="60">
        <v>1233</v>
      </c>
      <c r="AI37" s="60">
        <v>1007</v>
      </c>
      <c r="AJ37" s="60">
        <v>655</v>
      </c>
      <c r="AK37" s="60">
        <v>592</v>
      </c>
      <c r="AL37" s="60">
        <v>390</v>
      </c>
      <c r="AM37" s="60">
        <v>298</v>
      </c>
      <c r="AN37" s="60">
        <v>192</v>
      </c>
      <c r="AO37" s="60">
        <v>113</v>
      </c>
      <c r="AP37" s="60">
        <v>12083</v>
      </c>
      <c r="AQ37" s="60">
        <v>10162</v>
      </c>
      <c r="AR37" s="60">
        <v>7947</v>
      </c>
      <c r="AS37" s="60">
        <v>7657</v>
      </c>
      <c r="AT37" s="60">
        <v>6219</v>
      </c>
      <c r="AU37" s="60">
        <v>5221</v>
      </c>
      <c r="AV37" s="60">
        <v>4604</v>
      </c>
      <c r="AW37" s="60">
        <v>3641</v>
      </c>
      <c r="AX37" s="60">
        <v>3086</v>
      </c>
      <c r="AY37" s="60">
        <v>2191</v>
      </c>
      <c r="AZ37" s="60">
        <v>1854</v>
      </c>
      <c r="BA37" s="60">
        <v>1145</v>
      </c>
      <c r="BB37" s="60">
        <v>1125</v>
      </c>
      <c r="BC37" s="60">
        <v>651</v>
      </c>
      <c r="BD37" s="60">
        <v>607</v>
      </c>
      <c r="BE37" s="60">
        <v>356</v>
      </c>
      <c r="BF37" s="60">
        <v>249</v>
      </c>
    </row>
    <row r="38" spans="1:58" customFormat="1" hidden="1" x14ac:dyDescent="0.25">
      <c r="A38" t="s">
        <v>16</v>
      </c>
      <c r="B38" t="s">
        <v>36</v>
      </c>
      <c r="C38" t="str">
        <f>VLOOKUP(B38,'Cross river Land'!A:B,2,0)</f>
        <v>NG002020</v>
      </c>
      <c r="D38">
        <f t="shared" si="0"/>
        <v>1</v>
      </c>
      <c r="E38" s="60">
        <v>120794</v>
      </c>
      <c r="F38" s="60">
        <v>146518</v>
      </c>
      <c r="G38" s="60">
        <v>267312</v>
      </c>
      <c r="H38" s="60">
        <v>18524</v>
      </c>
      <c r="I38" s="60">
        <v>16044</v>
      </c>
      <c r="J38" s="60">
        <v>16725</v>
      </c>
      <c r="K38" s="60">
        <v>14492</v>
      </c>
      <c r="L38" s="60">
        <v>12722</v>
      </c>
      <c r="M38" s="60">
        <v>9681</v>
      </c>
      <c r="N38" s="60">
        <v>7483</v>
      </c>
      <c r="O38" s="60">
        <v>6858</v>
      </c>
      <c r="P38" s="60">
        <v>5344</v>
      </c>
      <c r="Q38" s="60">
        <v>4012</v>
      </c>
      <c r="R38" s="60">
        <v>2477</v>
      </c>
      <c r="S38" s="60">
        <v>2217</v>
      </c>
      <c r="T38" s="60">
        <v>1240</v>
      </c>
      <c r="U38" s="60">
        <v>1172</v>
      </c>
      <c r="V38" s="60">
        <v>821</v>
      </c>
      <c r="W38" s="60">
        <v>593</v>
      </c>
      <c r="X38" s="60">
        <v>389</v>
      </c>
      <c r="Y38" s="60">
        <v>19177</v>
      </c>
      <c r="Z38" s="60">
        <v>17340</v>
      </c>
      <c r="AA38" s="60">
        <v>16969</v>
      </c>
      <c r="AB38" s="60">
        <v>16906</v>
      </c>
      <c r="AC38" s="60">
        <v>17736</v>
      </c>
      <c r="AD38" s="60">
        <v>14706</v>
      </c>
      <c r="AE38" s="60">
        <v>10664</v>
      </c>
      <c r="AF38" s="60">
        <v>8991</v>
      </c>
      <c r="AG38" s="60">
        <v>6688</v>
      </c>
      <c r="AH38" s="60">
        <v>6074</v>
      </c>
      <c r="AI38" s="60">
        <v>3610</v>
      </c>
      <c r="AJ38" s="60">
        <v>3565</v>
      </c>
      <c r="AK38" s="60">
        <v>1476</v>
      </c>
      <c r="AL38" s="60">
        <v>1357</v>
      </c>
      <c r="AM38" s="60">
        <v>538</v>
      </c>
      <c r="AN38" s="60">
        <v>503</v>
      </c>
      <c r="AO38" s="60">
        <v>218</v>
      </c>
      <c r="AP38" s="60">
        <v>37701</v>
      </c>
      <c r="AQ38" s="60">
        <v>33384</v>
      </c>
      <c r="AR38" s="60">
        <v>33694</v>
      </c>
      <c r="AS38" s="60">
        <v>31398</v>
      </c>
      <c r="AT38" s="60">
        <v>30458</v>
      </c>
      <c r="AU38" s="60">
        <v>24387</v>
      </c>
      <c r="AV38" s="60">
        <v>18147</v>
      </c>
      <c r="AW38" s="60">
        <v>15849</v>
      </c>
      <c r="AX38" s="60">
        <v>12032</v>
      </c>
      <c r="AY38" s="60">
        <v>10086</v>
      </c>
      <c r="AZ38" s="60">
        <v>6087</v>
      </c>
      <c r="BA38" s="60">
        <v>5782</v>
      </c>
      <c r="BB38" s="60">
        <v>2716</v>
      </c>
      <c r="BC38" s="60">
        <v>2529</v>
      </c>
      <c r="BD38" s="60">
        <v>1359</v>
      </c>
      <c r="BE38" s="60">
        <v>1096</v>
      </c>
      <c r="BF38" s="60">
        <v>607</v>
      </c>
    </row>
    <row r="39" spans="1:58" customFormat="1" hidden="1" x14ac:dyDescent="0.25">
      <c r="A39" t="s">
        <v>16</v>
      </c>
      <c r="B39" t="s">
        <v>37</v>
      </c>
      <c r="C39" t="str">
        <f>VLOOKUP(B39,'Cross river Land'!A:B,2,0)</f>
        <v>NG002021</v>
      </c>
      <c r="D39">
        <f t="shared" si="0"/>
        <v>1</v>
      </c>
      <c r="E39" s="60">
        <v>128387</v>
      </c>
      <c r="F39" s="60">
        <v>134271</v>
      </c>
      <c r="G39" s="60">
        <v>262658</v>
      </c>
      <c r="H39" s="60">
        <v>20804</v>
      </c>
      <c r="I39" s="60">
        <v>18103</v>
      </c>
      <c r="J39" s="60">
        <v>17835</v>
      </c>
      <c r="K39" s="60">
        <v>15728</v>
      </c>
      <c r="L39" s="60">
        <v>11552</v>
      </c>
      <c r="M39" s="60">
        <v>9054</v>
      </c>
      <c r="N39" s="60">
        <v>7637</v>
      </c>
      <c r="O39" s="60">
        <v>6461</v>
      </c>
      <c r="P39" s="60">
        <v>5439</v>
      </c>
      <c r="Q39" s="60">
        <v>3962</v>
      </c>
      <c r="R39" s="60">
        <v>3083</v>
      </c>
      <c r="S39" s="60">
        <v>2528</v>
      </c>
      <c r="T39" s="60">
        <v>1882</v>
      </c>
      <c r="U39" s="60">
        <v>1501</v>
      </c>
      <c r="V39" s="60">
        <v>1381</v>
      </c>
      <c r="W39" s="60">
        <v>830</v>
      </c>
      <c r="X39" s="60">
        <v>607</v>
      </c>
      <c r="Y39" s="60">
        <v>22307</v>
      </c>
      <c r="Z39" s="60">
        <v>18110</v>
      </c>
      <c r="AA39" s="60">
        <v>16447</v>
      </c>
      <c r="AB39" s="60">
        <v>14462</v>
      </c>
      <c r="AC39" s="60">
        <v>12934</v>
      </c>
      <c r="AD39" s="60">
        <v>10312</v>
      </c>
      <c r="AE39" s="60">
        <v>8268</v>
      </c>
      <c r="AF39" s="60">
        <v>7518</v>
      </c>
      <c r="AG39" s="60">
        <v>6159</v>
      </c>
      <c r="AH39" s="60">
        <v>5286</v>
      </c>
      <c r="AI39" s="60">
        <v>3436</v>
      </c>
      <c r="AJ39" s="60">
        <v>3453</v>
      </c>
      <c r="AK39" s="60">
        <v>1914</v>
      </c>
      <c r="AL39" s="60">
        <v>1662</v>
      </c>
      <c r="AM39" s="60">
        <v>951</v>
      </c>
      <c r="AN39" s="60">
        <v>724</v>
      </c>
      <c r="AO39" s="60">
        <v>328</v>
      </c>
      <c r="AP39" s="60">
        <v>43111</v>
      </c>
      <c r="AQ39" s="60">
        <v>36213</v>
      </c>
      <c r="AR39" s="60">
        <v>34282</v>
      </c>
      <c r="AS39" s="60">
        <v>30190</v>
      </c>
      <c r="AT39" s="60">
        <v>24486</v>
      </c>
      <c r="AU39" s="60">
        <v>19366</v>
      </c>
      <c r="AV39" s="60">
        <v>15905</v>
      </c>
      <c r="AW39" s="60">
        <v>13979</v>
      </c>
      <c r="AX39" s="60">
        <v>11598</v>
      </c>
      <c r="AY39" s="60">
        <v>9248</v>
      </c>
      <c r="AZ39" s="60">
        <v>6519</v>
      </c>
      <c r="BA39" s="60">
        <v>5981</v>
      </c>
      <c r="BB39" s="60">
        <v>3796</v>
      </c>
      <c r="BC39" s="60">
        <v>3163</v>
      </c>
      <c r="BD39" s="60">
        <v>2332</v>
      </c>
      <c r="BE39" s="60">
        <v>1554</v>
      </c>
      <c r="BF39" s="60">
        <v>935</v>
      </c>
    </row>
    <row r="40" spans="1:58" customFormat="1" hidden="1" x14ac:dyDescent="0.25">
      <c r="A40" t="s">
        <v>38</v>
      </c>
      <c r="B40" t="s">
        <v>39</v>
      </c>
      <c r="C40" t="str">
        <f>VLOOKUP(B40,'Cross river Land'!A:B,2,0)</f>
        <v>NG003001</v>
      </c>
      <c r="D40">
        <f t="shared" si="0"/>
        <v>1</v>
      </c>
      <c r="E40" s="60">
        <v>76707</v>
      </c>
      <c r="F40" s="60">
        <v>78238</v>
      </c>
      <c r="G40" s="60">
        <v>154945</v>
      </c>
      <c r="H40" s="60">
        <v>8808</v>
      </c>
      <c r="I40" s="60">
        <v>9387</v>
      </c>
      <c r="J40" s="60">
        <v>10033</v>
      </c>
      <c r="K40" s="60">
        <v>9358</v>
      </c>
      <c r="L40" s="60">
        <v>6963</v>
      </c>
      <c r="M40" s="60">
        <v>5608</v>
      </c>
      <c r="N40" s="60">
        <v>4978</v>
      </c>
      <c r="O40" s="60">
        <v>4863</v>
      </c>
      <c r="P40" s="60">
        <v>3929</v>
      </c>
      <c r="Q40" s="60">
        <v>3523</v>
      </c>
      <c r="R40" s="60">
        <v>2561</v>
      </c>
      <c r="S40" s="60">
        <v>2080</v>
      </c>
      <c r="T40" s="60">
        <v>1643</v>
      </c>
      <c r="U40" s="60">
        <v>1439</v>
      </c>
      <c r="V40" s="60">
        <v>862</v>
      </c>
      <c r="W40" s="60">
        <v>462</v>
      </c>
      <c r="X40" s="60">
        <v>210</v>
      </c>
      <c r="Y40" s="60">
        <v>9319</v>
      </c>
      <c r="Z40" s="60">
        <v>9893</v>
      </c>
      <c r="AA40" s="60">
        <v>10524</v>
      </c>
      <c r="AB40" s="60">
        <v>10165</v>
      </c>
      <c r="AC40" s="60">
        <v>7778</v>
      </c>
      <c r="AD40" s="60">
        <v>5772</v>
      </c>
      <c r="AE40" s="60">
        <v>4663</v>
      </c>
      <c r="AF40" s="60">
        <v>4164</v>
      </c>
      <c r="AG40" s="60">
        <v>3837</v>
      </c>
      <c r="AH40" s="60">
        <v>3422</v>
      </c>
      <c r="AI40" s="60">
        <v>2543</v>
      </c>
      <c r="AJ40" s="60">
        <v>2114</v>
      </c>
      <c r="AK40" s="60">
        <v>1644</v>
      </c>
      <c r="AL40" s="60">
        <v>1106</v>
      </c>
      <c r="AM40" s="60">
        <v>704</v>
      </c>
      <c r="AN40" s="60">
        <v>396</v>
      </c>
      <c r="AO40" s="60">
        <v>194</v>
      </c>
      <c r="AP40" s="60">
        <v>18127</v>
      </c>
      <c r="AQ40" s="60">
        <v>19280</v>
      </c>
      <c r="AR40" s="60">
        <v>20557</v>
      </c>
      <c r="AS40" s="60">
        <v>19523</v>
      </c>
      <c r="AT40" s="60">
        <v>14741</v>
      </c>
      <c r="AU40" s="60">
        <v>11380</v>
      </c>
      <c r="AV40" s="60">
        <v>9641</v>
      </c>
      <c r="AW40" s="60">
        <v>9027</v>
      </c>
      <c r="AX40" s="60">
        <v>7766</v>
      </c>
      <c r="AY40" s="60">
        <v>6945</v>
      </c>
      <c r="AZ40" s="60">
        <v>5104</v>
      </c>
      <c r="BA40" s="60">
        <v>4194</v>
      </c>
      <c r="BB40" s="60">
        <v>3287</v>
      </c>
      <c r="BC40" s="60">
        <v>2545</v>
      </c>
      <c r="BD40" s="60">
        <v>1566</v>
      </c>
      <c r="BE40" s="60">
        <v>858</v>
      </c>
      <c r="BF40" s="60">
        <v>404</v>
      </c>
    </row>
    <row r="41" spans="1:58" customFormat="1" hidden="1" x14ac:dyDescent="0.25">
      <c r="A41" t="s">
        <v>38</v>
      </c>
      <c r="B41" t="s">
        <v>40</v>
      </c>
      <c r="C41" t="str">
        <f>VLOOKUP(B41,'Cross river Land'!A:B,2,0)</f>
        <v>NG003002</v>
      </c>
      <c r="D41">
        <f t="shared" si="0"/>
        <v>1</v>
      </c>
      <c r="E41" s="60">
        <v>62512</v>
      </c>
      <c r="F41" s="60">
        <v>63013</v>
      </c>
      <c r="G41" s="60">
        <v>125525</v>
      </c>
      <c r="H41" s="60">
        <v>7475</v>
      </c>
      <c r="I41" s="60">
        <v>8032</v>
      </c>
      <c r="J41" s="60">
        <v>8021</v>
      </c>
      <c r="K41" s="60">
        <v>7231</v>
      </c>
      <c r="L41" s="60">
        <v>5304</v>
      </c>
      <c r="M41" s="60">
        <v>4577</v>
      </c>
      <c r="N41" s="60">
        <v>4114</v>
      </c>
      <c r="O41" s="60">
        <v>4138</v>
      </c>
      <c r="P41" s="60">
        <v>3361</v>
      </c>
      <c r="Q41" s="60">
        <v>3038</v>
      </c>
      <c r="R41" s="60">
        <v>2174</v>
      </c>
      <c r="S41" s="60">
        <v>1220</v>
      </c>
      <c r="T41" s="60">
        <v>1410</v>
      </c>
      <c r="U41" s="60">
        <v>1419</v>
      </c>
      <c r="V41" s="60">
        <v>370</v>
      </c>
      <c r="W41" s="60">
        <v>446</v>
      </c>
      <c r="X41" s="60">
        <v>182</v>
      </c>
      <c r="Y41" s="60">
        <v>8072</v>
      </c>
      <c r="Z41" s="60">
        <v>8295</v>
      </c>
      <c r="AA41" s="60">
        <v>8547</v>
      </c>
      <c r="AB41" s="60">
        <v>7919</v>
      </c>
      <c r="AC41" s="60">
        <v>6062</v>
      </c>
      <c r="AD41" s="60">
        <v>4269</v>
      </c>
      <c r="AE41" s="60">
        <v>3536</v>
      </c>
      <c r="AF41" s="60">
        <v>3279</v>
      </c>
      <c r="AG41" s="60">
        <v>3127</v>
      </c>
      <c r="AH41" s="60">
        <v>2536</v>
      </c>
      <c r="AI41" s="60">
        <v>2329</v>
      </c>
      <c r="AJ41" s="60">
        <v>1478</v>
      </c>
      <c r="AK41" s="60">
        <v>1282</v>
      </c>
      <c r="AL41" s="60">
        <v>816</v>
      </c>
      <c r="AM41" s="60">
        <v>755</v>
      </c>
      <c r="AN41" s="60">
        <v>449</v>
      </c>
      <c r="AO41" s="60">
        <v>262</v>
      </c>
      <c r="AP41" s="60">
        <v>15547</v>
      </c>
      <c r="AQ41" s="60">
        <v>16327</v>
      </c>
      <c r="AR41" s="60">
        <v>16568</v>
      </c>
      <c r="AS41" s="60">
        <v>15150</v>
      </c>
      <c r="AT41" s="60">
        <v>11366</v>
      </c>
      <c r="AU41" s="60">
        <v>8846</v>
      </c>
      <c r="AV41" s="60">
        <v>7650</v>
      </c>
      <c r="AW41" s="60">
        <v>7417</v>
      </c>
      <c r="AX41" s="60">
        <v>6488</v>
      </c>
      <c r="AY41" s="60">
        <v>5574</v>
      </c>
      <c r="AZ41" s="60">
        <v>4503</v>
      </c>
      <c r="BA41" s="60">
        <v>2698</v>
      </c>
      <c r="BB41" s="60">
        <v>2692</v>
      </c>
      <c r="BC41" s="60">
        <v>2235</v>
      </c>
      <c r="BD41" s="60">
        <v>1125</v>
      </c>
      <c r="BE41" s="60">
        <v>895</v>
      </c>
      <c r="BF41" s="60">
        <v>444</v>
      </c>
    </row>
    <row r="42" spans="1:58" customFormat="1" hidden="1" x14ac:dyDescent="0.25">
      <c r="A42" t="s">
        <v>38</v>
      </c>
      <c r="B42" t="s">
        <v>41</v>
      </c>
      <c r="C42" t="str">
        <f>VLOOKUP(B42,'Cross river Land'!A:B,2,0)</f>
        <v>NG003003</v>
      </c>
      <c r="D42">
        <f t="shared" si="0"/>
        <v>1</v>
      </c>
      <c r="E42" s="60">
        <v>152296</v>
      </c>
      <c r="F42" s="60">
        <v>162604</v>
      </c>
      <c r="G42" s="60">
        <v>314900</v>
      </c>
      <c r="H42" s="60">
        <v>18198</v>
      </c>
      <c r="I42" s="60">
        <v>18867</v>
      </c>
      <c r="J42" s="60">
        <v>18865</v>
      </c>
      <c r="K42" s="60">
        <v>18135</v>
      </c>
      <c r="L42" s="60">
        <v>14493</v>
      </c>
      <c r="M42" s="60">
        <v>12131</v>
      </c>
      <c r="N42" s="60">
        <v>10565</v>
      </c>
      <c r="O42" s="60">
        <v>10012</v>
      </c>
      <c r="P42" s="60">
        <v>7812</v>
      </c>
      <c r="Q42" s="60">
        <v>6909</v>
      </c>
      <c r="R42" s="60">
        <v>4626</v>
      </c>
      <c r="S42" s="60">
        <v>4418</v>
      </c>
      <c r="T42" s="60">
        <v>2617</v>
      </c>
      <c r="U42" s="60">
        <v>2443</v>
      </c>
      <c r="V42" s="60">
        <v>1011</v>
      </c>
      <c r="W42" s="60">
        <v>839</v>
      </c>
      <c r="X42" s="60">
        <v>355</v>
      </c>
      <c r="Y42" s="60">
        <v>19567</v>
      </c>
      <c r="Z42" s="60">
        <v>19828</v>
      </c>
      <c r="AA42" s="60">
        <v>19846</v>
      </c>
      <c r="AB42" s="60">
        <v>19502</v>
      </c>
      <c r="AC42" s="60">
        <v>16801</v>
      </c>
      <c r="AD42" s="60">
        <v>13386</v>
      </c>
      <c r="AE42" s="60">
        <v>10795</v>
      </c>
      <c r="AF42" s="60">
        <v>9716</v>
      </c>
      <c r="AG42" s="60">
        <v>8294</v>
      </c>
      <c r="AH42" s="60">
        <v>7083</v>
      </c>
      <c r="AI42" s="60">
        <v>5018</v>
      </c>
      <c r="AJ42" s="60">
        <v>4427</v>
      </c>
      <c r="AK42" s="60">
        <v>2979</v>
      </c>
      <c r="AL42" s="60">
        <v>2665</v>
      </c>
      <c r="AM42" s="60">
        <v>1364</v>
      </c>
      <c r="AN42" s="60">
        <v>991</v>
      </c>
      <c r="AO42" s="60">
        <v>342</v>
      </c>
      <c r="AP42" s="60">
        <v>37765</v>
      </c>
      <c r="AQ42" s="60">
        <v>38695</v>
      </c>
      <c r="AR42" s="60">
        <v>38711</v>
      </c>
      <c r="AS42" s="60">
        <v>37637</v>
      </c>
      <c r="AT42" s="60">
        <v>31294</v>
      </c>
      <c r="AU42" s="60">
        <v>25517</v>
      </c>
      <c r="AV42" s="60">
        <v>21360</v>
      </c>
      <c r="AW42" s="60">
        <v>19728</v>
      </c>
      <c r="AX42" s="60">
        <v>16106</v>
      </c>
      <c r="AY42" s="60">
        <v>13992</v>
      </c>
      <c r="AZ42" s="60">
        <v>9644</v>
      </c>
      <c r="BA42" s="60">
        <v>8845</v>
      </c>
      <c r="BB42" s="60">
        <v>5596</v>
      </c>
      <c r="BC42" s="60">
        <v>5108</v>
      </c>
      <c r="BD42" s="60">
        <v>2375</v>
      </c>
      <c r="BE42" s="60">
        <v>1830</v>
      </c>
      <c r="BF42" s="60">
        <v>697</v>
      </c>
    </row>
    <row r="43" spans="1:58" customFormat="1" hidden="1" x14ac:dyDescent="0.25">
      <c r="A43" t="s">
        <v>38</v>
      </c>
      <c r="B43" s="58" t="s">
        <v>1615</v>
      </c>
      <c r="C43" t="str">
        <f>VLOOKUP(B43,'Cross river Land'!A:B,2,0)</f>
        <v>NG003004</v>
      </c>
      <c r="D43">
        <f t="shared" si="0"/>
        <v>1</v>
      </c>
      <c r="E43" s="60">
        <v>46100</v>
      </c>
      <c r="F43" s="60">
        <v>47125</v>
      </c>
      <c r="G43" s="60">
        <v>93225</v>
      </c>
      <c r="H43" s="60">
        <v>5652</v>
      </c>
      <c r="I43" s="60">
        <v>5772</v>
      </c>
      <c r="J43" s="60">
        <v>5581</v>
      </c>
      <c r="K43" s="60">
        <v>5119</v>
      </c>
      <c r="L43" s="60">
        <v>3932</v>
      </c>
      <c r="M43" s="60">
        <v>3405</v>
      </c>
      <c r="N43" s="60">
        <v>3071</v>
      </c>
      <c r="O43" s="60">
        <v>2963</v>
      </c>
      <c r="P43" s="60">
        <v>2396</v>
      </c>
      <c r="Q43" s="60">
        <v>2262</v>
      </c>
      <c r="R43" s="60">
        <v>1774</v>
      </c>
      <c r="S43" s="60">
        <v>1194</v>
      </c>
      <c r="T43" s="60">
        <v>1061</v>
      </c>
      <c r="U43" s="60">
        <v>1014</v>
      </c>
      <c r="V43" s="60">
        <v>431</v>
      </c>
      <c r="W43" s="60">
        <v>370</v>
      </c>
      <c r="X43" s="60">
        <v>103</v>
      </c>
      <c r="Y43" s="60">
        <v>5977</v>
      </c>
      <c r="Z43" s="60">
        <v>6174</v>
      </c>
      <c r="AA43" s="60">
        <v>6111</v>
      </c>
      <c r="AB43" s="60">
        <v>5575</v>
      </c>
      <c r="AC43" s="60">
        <v>4533</v>
      </c>
      <c r="AD43" s="60">
        <v>3441</v>
      </c>
      <c r="AE43" s="60">
        <v>2766</v>
      </c>
      <c r="AF43" s="60">
        <v>2583</v>
      </c>
      <c r="AG43" s="60">
        <v>2316</v>
      </c>
      <c r="AH43" s="60">
        <v>2072</v>
      </c>
      <c r="AI43" s="60">
        <v>1700</v>
      </c>
      <c r="AJ43" s="60">
        <v>1170</v>
      </c>
      <c r="AK43" s="60">
        <v>1331</v>
      </c>
      <c r="AL43" s="60">
        <v>582</v>
      </c>
      <c r="AM43" s="60">
        <v>467</v>
      </c>
      <c r="AN43" s="60">
        <v>181</v>
      </c>
      <c r="AO43" s="60">
        <v>146</v>
      </c>
      <c r="AP43" s="60">
        <v>11629</v>
      </c>
      <c r="AQ43" s="60">
        <v>11946</v>
      </c>
      <c r="AR43" s="60">
        <v>11692</v>
      </c>
      <c r="AS43" s="60">
        <v>10694</v>
      </c>
      <c r="AT43" s="60">
        <v>8465</v>
      </c>
      <c r="AU43" s="60">
        <v>6846</v>
      </c>
      <c r="AV43" s="60">
        <v>5837</v>
      </c>
      <c r="AW43" s="60">
        <v>5546</v>
      </c>
      <c r="AX43" s="60">
        <v>4712</v>
      </c>
      <c r="AY43" s="60">
        <v>4334</v>
      </c>
      <c r="AZ43" s="60">
        <v>3474</v>
      </c>
      <c r="BA43" s="60">
        <v>2364</v>
      </c>
      <c r="BB43" s="60">
        <v>2392</v>
      </c>
      <c r="BC43" s="60">
        <v>1596</v>
      </c>
      <c r="BD43" s="60">
        <v>898</v>
      </c>
      <c r="BE43" s="60">
        <v>551</v>
      </c>
      <c r="BF43" s="60">
        <v>249</v>
      </c>
    </row>
    <row r="44" spans="1:58" customFormat="1" hidden="1" x14ac:dyDescent="0.25">
      <c r="A44" t="s">
        <v>38</v>
      </c>
      <c r="B44" t="s">
        <v>42</v>
      </c>
      <c r="C44" t="str">
        <f>VLOOKUP(B44,'Cross river Land'!A:B,2,0)</f>
        <v>NG003005</v>
      </c>
      <c r="D44">
        <f t="shared" si="0"/>
        <v>1</v>
      </c>
      <c r="E44" s="60">
        <v>123805</v>
      </c>
      <c r="F44" s="60">
        <v>126185</v>
      </c>
      <c r="G44" s="60">
        <v>249990</v>
      </c>
      <c r="H44" s="60">
        <v>14157</v>
      </c>
      <c r="I44" s="60">
        <v>15422</v>
      </c>
      <c r="J44" s="60">
        <v>15816</v>
      </c>
      <c r="K44" s="60">
        <v>14766</v>
      </c>
      <c r="L44" s="60">
        <v>10632</v>
      </c>
      <c r="M44" s="60">
        <v>8975</v>
      </c>
      <c r="N44" s="60">
        <v>7904</v>
      </c>
      <c r="O44" s="60">
        <v>7767</v>
      </c>
      <c r="P44" s="60">
        <v>6418</v>
      </c>
      <c r="Q44" s="60">
        <v>5957</v>
      </c>
      <c r="R44" s="60">
        <v>4176</v>
      </c>
      <c r="S44" s="60">
        <v>3818</v>
      </c>
      <c r="T44" s="60">
        <v>2886</v>
      </c>
      <c r="U44" s="60">
        <v>2567</v>
      </c>
      <c r="V44" s="60">
        <v>1430</v>
      </c>
      <c r="W44" s="60">
        <v>666</v>
      </c>
      <c r="X44" s="60">
        <v>448</v>
      </c>
      <c r="Y44" s="60">
        <v>15032</v>
      </c>
      <c r="Z44" s="60">
        <v>16477</v>
      </c>
      <c r="AA44" s="60">
        <v>16927</v>
      </c>
      <c r="AB44" s="60">
        <v>16095</v>
      </c>
      <c r="AC44" s="60">
        <v>12258</v>
      </c>
      <c r="AD44" s="60">
        <v>9252</v>
      </c>
      <c r="AE44" s="60">
        <v>7457</v>
      </c>
      <c r="AF44" s="60">
        <v>6551</v>
      </c>
      <c r="AG44" s="60">
        <v>5947</v>
      </c>
      <c r="AH44" s="60">
        <v>5380</v>
      </c>
      <c r="AI44" s="60">
        <v>4233</v>
      </c>
      <c r="AJ44" s="60">
        <v>3388</v>
      </c>
      <c r="AK44" s="60">
        <v>2884</v>
      </c>
      <c r="AL44" s="60">
        <v>1954</v>
      </c>
      <c r="AM44" s="60">
        <v>1215</v>
      </c>
      <c r="AN44" s="60">
        <v>757</v>
      </c>
      <c r="AO44" s="60">
        <v>378</v>
      </c>
      <c r="AP44" s="60">
        <v>29189</v>
      </c>
      <c r="AQ44" s="60">
        <v>31899</v>
      </c>
      <c r="AR44" s="60">
        <v>32743</v>
      </c>
      <c r="AS44" s="60">
        <v>30861</v>
      </c>
      <c r="AT44" s="60">
        <v>22890</v>
      </c>
      <c r="AU44" s="60">
        <v>18227</v>
      </c>
      <c r="AV44" s="60">
        <v>15361</v>
      </c>
      <c r="AW44" s="60">
        <v>14318</v>
      </c>
      <c r="AX44" s="60">
        <v>12365</v>
      </c>
      <c r="AY44" s="60">
        <v>11337</v>
      </c>
      <c r="AZ44" s="60">
        <v>8409</v>
      </c>
      <c r="BA44" s="60">
        <v>7206</v>
      </c>
      <c r="BB44" s="60">
        <v>5770</v>
      </c>
      <c r="BC44" s="60">
        <v>4521</v>
      </c>
      <c r="BD44" s="60">
        <v>2645</v>
      </c>
      <c r="BE44" s="60">
        <v>1423</v>
      </c>
      <c r="BF44" s="60">
        <v>826</v>
      </c>
    </row>
    <row r="45" spans="1:58" customFormat="1" hidden="1" x14ac:dyDescent="0.25">
      <c r="A45" t="s">
        <v>38</v>
      </c>
      <c r="B45" t="s">
        <v>43</v>
      </c>
      <c r="C45" t="str">
        <f>VLOOKUP(B45,'Cross river Land'!A:B,2,0)</f>
        <v>NG003006</v>
      </c>
      <c r="D45">
        <f t="shared" si="0"/>
        <v>1</v>
      </c>
      <c r="E45" s="60">
        <v>68644</v>
      </c>
      <c r="F45" s="60">
        <v>69748</v>
      </c>
      <c r="G45" s="60">
        <v>138392</v>
      </c>
      <c r="H45" s="60">
        <v>7837</v>
      </c>
      <c r="I45" s="60">
        <v>8554</v>
      </c>
      <c r="J45" s="60">
        <v>8789</v>
      </c>
      <c r="K45" s="60">
        <v>8409</v>
      </c>
      <c r="L45" s="60">
        <v>5952</v>
      </c>
      <c r="M45" s="60">
        <v>5099</v>
      </c>
      <c r="N45" s="60">
        <v>4516</v>
      </c>
      <c r="O45" s="60">
        <v>4442</v>
      </c>
      <c r="P45" s="60">
        <v>3637</v>
      </c>
      <c r="Q45" s="60">
        <v>3151</v>
      </c>
      <c r="R45" s="60">
        <v>2343</v>
      </c>
      <c r="S45" s="60">
        <v>1884</v>
      </c>
      <c r="T45" s="60">
        <v>1627</v>
      </c>
      <c r="U45" s="60">
        <v>1244</v>
      </c>
      <c r="V45" s="60">
        <v>635</v>
      </c>
      <c r="W45" s="60">
        <v>320</v>
      </c>
      <c r="X45" s="60">
        <v>205</v>
      </c>
      <c r="Y45" s="60">
        <v>8442</v>
      </c>
      <c r="Z45" s="60">
        <v>9057</v>
      </c>
      <c r="AA45" s="60">
        <v>9419</v>
      </c>
      <c r="AB45" s="60">
        <v>8906</v>
      </c>
      <c r="AC45" s="60">
        <v>6625</v>
      </c>
      <c r="AD45" s="60">
        <v>4938</v>
      </c>
      <c r="AE45" s="60">
        <v>4133</v>
      </c>
      <c r="AF45" s="60">
        <v>3755</v>
      </c>
      <c r="AG45" s="60">
        <v>3564</v>
      </c>
      <c r="AH45" s="60">
        <v>2966</v>
      </c>
      <c r="AI45" s="60">
        <v>2477</v>
      </c>
      <c r="AJ45" s="60">
        <v>1631</v>
      </c>
      <c r="AK45" s="60">
        <v>1477</v>
      </c>
      <c r="AL45" s="60">
        <v>1040</v>
      </c>
      <c r="AM45" s="60">
        <v>697</v>
      </c>
      <c r="AN45" s="60">
        <v>398</v>
      </c>
      <c r="AO45" s="60">
        <v>223</v>
      </c>
      <c r="AP45" s="60">
        <v>16279</v>
      </c>
      <c r="AQ45" s="60">
        <v>17611</v>
      </c>
      <c r="AR45" s="60">
        <v>18208</v>
      </c>
      <c r="AS45" s="60">
        <v>17315</v>
      </c>
      <c r="AT45" s="60">
        <v>12577</v>
      </c>
      <c r="AU45" s="60">
        <v>10037</v>
      </c>
      <c r="AV45" s="60">
        <v>8649</v>
      </c>
      <c r="AW45" s="60">
        <v>8197</v>
      </c>
      <c r="AX45" s="60">
        <v>7201</v>
      </c>
      <c r="AY45" s="60">
        <v>6117</v>
      </c>
      <c r="AZ45" s="60">
        <v>4820</v>
      </c>
      <c r="BA45" s="60">
        <v>3515</v>
      </c>
      <c r="BB45" s="60">
        <v>3104</v>
      </c>
      <c r="BC45" s="60">
        <v>2284</v>
      </c>
      <c r="BD45" s="60">
        <v>1332</v>
      </c>
      <c r="BE45" s="60">
        <v>718</v>
      </c>
      <c r="BF45" s="60">
        <v>428</v>
      </c>
    </row>
    <row r="46" spans="1:58" customFormat="1" hidden="1" x14ac:dyDescent="0.25">
      <c r="A46" t="s">
        <v>38</v>
      </c>
      <c r="B46" t="s">
        <v>44</v>
      </c>
      <c r="C46" t="str">
        <f>VLOOKUP(B46,'Cross river Land'!A:B,2,0)</f>
        <v>NG003007</v>
      </c>
      <c r="D46">
        <f t="shared" si="0"/>
        <v>1</v>
      </c>
      <c r="E46" s="60">
        <v>136426</v>
      </c>
      <c r="F46" s="60">
        <v>139459</v>
      </c>
      <c r="G46" s="60">
        <v>275885</v>
      </c>
      <c r="H46" s="60">
        <v>15793</v>
      </c>
      <c r="I46" s="60">
        <v>16782</v>
      </c>
      <c r="J46" s="60">
        <v>16895</v>
      </c>
      <c r="K46" s="60">
        <v>15457</v>
      </c>
      <c r="L46" s="60">
        <v>11638</v>
      </c>
      <c r="M46" s="60">
        <v>9819</v>
      </c>
      <c r="N46" s="60">
        <v>8912</v>
      </c>
      <c r="O46" s="60">
        <v>8879</v>
      </c>
      <c r="P46" s="60">
        <v>7081</v>
      </c>
      <c r="Q46" s="60">
        <v>6777</v>
      </c>
      <c r="R46" s="60">
        <v>4729</v>
      </c>
      <c r="S46" s="60">
        <v>4563</v>
      </c>
      <c r="T46" s="60">
        <v>3430</v>
      </c>
      <c r="U46" s="60">
        <v>3285</v>
      </c>
      <c r="V46" s="60">
        <v>1464</v>
      </c>
      <c r="W46" s="60">
        <v>617</v>
      </c>
      <c r="X46" s="60">
        <v>305</v>
      </c>
      <c r="Y46" s="60">
        <v>16693</v>
      </c>
      <c r="Z46" s="60">
        <v>17991</v>
      </c>
      <c r="AA46" s="60">
        <v>18034</v>
      </c>
      <c r="AB46" s="60">
        <v>17200</v>
      </c>
      <c r="AC46" s="60">
        <v>13476</v>
      </c>
      <c r="AD46" s="60">
        <v>10102</v>
      </c>
      <c r="AE46" s="60">
        <v>8123</v>
      </c>
      <c r="AF46" s="60">
        <v>7485</v>
      </c>
      <c r="AG46" s="60">
        <v>6811</v>
      </c>
      <c r="AH46" s="60">
        <v>6160</v>
      </c>
      <c r="AI46" s="60">
        <v>4660</v>
      </c>
      <c r="AJ46" s="60">
        <v>4109</v>
      </c>
      <c r="AK46" s="60">
        <v>3468</v>
      </c>
      <c r="AL46" s="60">
        <v>2524</v>
      </c>
      <c r="AM46" s="60">
        <v>1596</v>
      </c>
      <c r="AN46" s="60">
        <v>726</v>
      </c>
      <c r="AO46" s="60">
        <v>301</v>
      </c>
      <c r="AP46" s="60">
        <v>32486</v>
      </c>
      <c r="AQ46" s="60">
        <v>34773</v>
      </c>
      <c r="AR46" s="60">
        <v>34929</v>
      </c>
      <c r="AS46" s="60">
        <v>32657</v>
      </c>
      <c r="AT46" s="60">
        <v>25114</v>
      </c>
      <c r="AU46" s="60">
        <v>19921</v>
      </c>
      <c r="AV46" s="60">
        <v>17035</v>
      </c>
      <c r="AW46" s="60">
        <v>16364</v>
      </c>
      <c r="AX46" s="60">
        <v>13892</v>
      </c>
      <c r="AY46" s="60">
        <v>12937</v>
      </c>
      <c r="AZ46" s="60">
        <v>9389</v>
      </c>
      <c r="BA46" s="60">
        <v>8672</v>
      </c>
      <c r="BB46" s="60">
        <v>6898</v>
      </c>
      <c r="BC46" s="60">
        <v>5809</v>
      </c>
      <c r="BD46" s="60">
        <v>3060</v>
      </c>
      <c r="BE46" s="60">
        <v>1343</v>
      </c>
      <c r="BF46" s="60">
        <v>606</v>
      </c>
    </row>
    <row r="47" spans="1:58" customFormat="1" hidden="1" x14ac:dyDescent="0.25">
      <c r="A47" t="s">
        <v>38</v>
      </c>
      <c r="B47" t="s">
        <v>45</v>
      </c>
      <c r="C47" t="str">
        <f>VLOOKUP(B47,'Cross river Land'!A:B,2,0)</f>
        <v>NG003008</v>
      </c>
      <c r="D47">
        <f t="shared" si="0"/>
        <v>1</v>
      </c>
      <c r="E47" s="60">
        <v>51098</v>
      </c>
      <c r="F47" s="60">
        <v>59025</v>
      </c>
      <c r="G47" s="60">
        <v>110123</v>
      </c>
      <c r="H47" s="60">
        <v>5980</v>
      </c>
      <c r="I47" s="60">
        <v>6440</v>
      </c>
      <c r="J47" s="60">
        <v>6690</v>
      </c>
      <c r="K47" s="60">
        <v>6197</v>
      </c>
      <c r="L47" s="60">
        <v>4624</v>
      </c>
      <c r="M47" s="60">
        <v>4025</v>
      </c>
      <c r="N47" s="60">
        <v>3583</v>
      </c>
      <c r="O47" s="60">
        <v>3357</v>
      </c>
      <c r="P47" s="60">
        <v>2666</v>
      </c>
      <c r="Q47" s="60">
        <v>2308</v>
      </c>
      <c r="R47" s="60">
        <v>1632</v>
      </c>
      <c r="S47" s="60">
        <v>1325</v>
      </c>
      <c r="T47" s="60">
        <v>878</v>
      </c>
      <c r="U47" s="60">
        <v>583</v>
      </c>
      <c r="V47" s="60">
        <v>408</v>
      </c>
      <c r="W47" s="60">
        <v>259</v>
      </c>
      <c r="X47" s="60">
        <v>143</v>
      </c>
      <c r="Y47" s="60">
        <v>6544</v>
      </c>
      <c r="Z47" s="60">
        <v>7181</v>
      </c>
      <c r="AA47" s="60">
        <v>7334</v>
      </c>
      <c r="AB47" s="60">
        <v>7040</v>
      </c>
      <c r="AC47" s="60">
        <v>5677</v>
      </c>
      <c r="AD47" s="60">
        <v>4547</v>
      </c>
      <c r="AE47" s="60">
        <v>4214</v>
      </c>
      <c r="AF47" s="60">
        <v>3961</v>
      </c>
      <c r="AG47" s="60">
        <v>3481</v>
      </c>
      <c r="AH47" s="60">
        <v>2799</v>
      </c>
      <c r="AI47" s="60">
        <v>2044</v>
      </c>
      <c r="AJ47" s="60">
        <v>1481</v>
      </c>
      <c r="AK47" s="60">
        <v>1128</v>
      </c>
      <c r="AL47" s="60">
        <v>720</v>
      </c>
      <c r="AM47" s="60">
        <v>498</v>
      </c>
      <c r="AN47" s="60">
        <v>237</v>
      </c>
      <c r="AO47" s="60">
        <v>139</v>
      </c>
      <c r="AP47" s="60">
        <v>12524</v>
      </c>
      <c r="AQ47" s="60">
        <v>13621</v>
      </c>
      <c r="AR47" s="60">
        <v>14024</v>
      </c>
      <c r="AS47" s="60">
        <v>13237</v>
      </c>
      <c r="AT47" s="60">
        <v>10301</v>
      </c>
      <c r="AU47" s="60">
        <v>8572</v>
      </c>
      <c r="AV47" s="60">
        <v>7797</v>
      </c>
      <c r="AW47" s="60">
        <v>7318</v>
      </c>
      <c r="AX47" s="60">
        <v>6147</v>
      </c>
      <c r="AY47" s="60">
        <v>5107</v>
      </c>
      <c r="AZ47" s="60">
        <v>3676</v>
      </c>
      <c r="BA47" s="60">
        <v>2806</v>
      </c>
      <c r="BB47" s="60">
        <v>2006</v>
      </c>
      <c r="BC47" s="60">
        <v>1303</v>
      </c>
      <c r="BD47" s="60">
        <v>906</v>
      </c>
      <c r="BE47" s="60">
        <v>496</v>
      </c>
      <c r="BF47" s="60">
        <v>282</v>
      </c>
    </row>
    <row r="48" spans="1:58" customFormat="1" hidden="1" x14ac:dyDescent="0.25">
      <c r="A48" t="s">
        <v>38</v>
      </c>
      <c r="B48" t="s">
        <v>46</v>
      </c>
      <c r="C48" t="str">
        <f>VLOOKUP(B48,'Cross river Land'!A:B,2,0)</f>
        <v>NG003009</v>
      </c>
      <c r="D48">
        <f t="shared" si="0"/>
        <v>1</v>
      </c>
      <c r="E48" s="60">
        <v>106957</v>
      </c>
      <c r="F48" s="60">
        <v>110057</v>
      </c>
      <c r="G48" s="60">
        <v>217014</v>
      </c>
      <c r="H48" s="60">
        <v>12741</v>
      </c>
      <c r="I48" s="60">
        <v>13192</v>
      </c>
      <c r="J48" s="60">
        <v>13636</v>
      </c>
      <c r="K48" s="60">
        <v>12567</v>
      </c>
      <c r="L48" s="60">
        <v>9234</v>
      </c>
      <c r="M48" s="60">
        <v>7787</v>
      </c>
      <c r="N48" s="60">
        <v>6989</v>
      </c>
      <c r="O48" s="60">
        <v>6974</v>
      </c>
      <c r="P48" s="60">
        <v>5548</v>
      </c>
      <c r="Q48" s="60">
        <v>5026</v>
      </c>
      <c r="R48" s="60">
        <v>3483</v>
      </c>
      <c r="S48" s="60">
        <v>3141</v>
      </c>
      <c r="T48" s="60">
        <v>2454</v>
      </c>
      <c r="U48" s="60">
        <v>1873</v>
      </c>
      <c r="V48" s="60">
        <v>1208</v>
      </c>
      <c r="W48" s="60">
        <v>767</v>
      </c>
      <c r="X48" s="60">
        <v>337</v>
      </c>
      <c r="Y48" s="60">
        <v>13677</v>
      </c>
      <c r="Z48" s="60">
        <v>14207</v>
      </c>
      <c r="AA48" s="60">
        <v>14421</v>
      </c>
      <c r="AB48" s="60">
        <v>13607</v>
      </c>
      <c r="AC48" s="60">
        <v>10696</v>
      </c>
      <c r="AD48" s="60">
        <v>8109</v>
      </c>
      <c r="AE48" s="60">
        <v>6435</v>
      </c>
      <c r="AF48" s="60">
        <v>5956</v>
      </c>
      <c r="AG48" s="60">
        <v>5408</v>
      </c>
      <c r="AH48" s="60">
        <v>4850</v>
      </c>
      <c r="AI48" s="60">
        <v>3616</v>
      </c>
      <c r="AJ48" s="60">
        <v>2985</v>
      </c>
      <c r="AK48" s="60">
        <v>2341</v>
      </c>
      <c r="AL48" s="60">
        <v>1886</v>
      </c>
      <c r="AM48" s="60">
        <v>1091</v>
      </c>
      <c r="AN48" s="60">
        <v>481</v>
      </c>
      <c r="AO48" s="60">
        <v>291</v>
      </c>
      <c r="AP48" s="60">
        <v>26418</v>
      </c>
      <c r="AQ48" s="60">
        <v>27399</v>
      </c>
      <c r="AR48" s="60">
        <v>28057</v>
      </c>
      <c r="AS48" s="60">
        <v>26174</v>
      </c>
      <c r="AT48" s="60">
        <v>19930</v>
      </c>
      <c r="AU48" s="60">
        <v>15896</v>
      </c>
      <c r="AV48" s="60">
        <v>13424</v>
      </c>
      <c r="AW48" s="60">
        <v>12930</v>
      </c>
      <c r="AX48" s="60">
        <v>10956</v>
      </c>
      <c r="AY48" s="60">
        <v>9876</v>
      </c>
      <c r="AZ48" s="60">
        <v>7099</v>
      </c>
      <c r="BA48" s="60">
        <v>6126</v>
      </c>
      <c r="BB48" s="60">
        <v>4795</v>
      </c>
      <c r="BC48" s="60">
        <v>3759</v>
      </c>
      <c r="BD48" s="60">
        <v>2299</v>
      </c>
      <c r="BE48" s="60">
        <v>1248</v>
      </c>
      <c r="BF48" s="60">
        <v>628</v>
      </c>
    </row>
    <row r="49" spans="1:58" customFormat="1" hidden="1" x14ac:dyDescent="0.25">
      <c r="A49" t="s">
        <v>38</v>
      </c>
      <c r="B49" t="s">
        <v>47</v>
      </c>
      <c r="C49" t="str">
        <f>VLOOKUP(B49,'Cross river Land'!A:B,2,0)</f>
        <v>NG003010</v>
      </c>
      <c r="D49">
        <f t="shared" si="0"/>
        <v>1</v>
      </c>
      <c r="E49" s="60">
        <v>137589</v>
      </c>
      <c r="F49" s="60">
        <v>141849</v>
      </c>
      <c r="G49" s="60">
        <v>279438</v>
      </c>
      <c r="H49" s="60">
        <v>16477</v>
      </c>
      <c r="I49" s="60">
        <v>17145</v>
      </c>
      <c r="J49" s="60">
        <v>17377</v>
      </c>
      <c r="K49" s="60">
        <v>15706</v>
      </c>
      <c r="L49" s="60">
        <v>11184</v>
      </c>
      <c r="M49" s="60">
        <v>9625</v>
      </c>
      <c r="N49" s="60">
        <v>9074</v>
      </c>
      <c r="O49" s="60">
        <v>8971</v>
      </c>
      <c r="P49" s="60">
        <v>7345</v>
      </c>
      <c r="Q49" s="60">
        <v>6703</v>
      </c>
      <c r="R49" s="60">
        <v>5304</v>
      </c>
      <c r="S49" s="60">
        <v>3543</v>
      </c>
      <c r="T49" s="60">
        <v>3018</v>
      </c>
      <c r="U49" s="60">
        <v>3222</v>
      </c>
      <c r="V49" s="60">
        <v>1588</v>
      </c>
      <c r="W49" s="60">
        <v>866</v>
      </c>
      <c r="X49" s="60">
        <v>441</v>
      </c>
      <c r="Y49" s="60">
        <v>17487</v>
      </c>
      <c r="Z49" s="60">
        <v>18527</v>
      </c>
      <c r="AA49" s="60">
        <v>18618</v>
      </c>
      <c r="AB49" s="60">
        <v>17570</v>
      </c>
      <c r="AC49" s="60">
        <v>13615</v>
      </c>
      <c r="AD49" s="60">
        <v>10283</v>
      </c>
      <c r="AE49" s="60">
        <v>8225</v>
      </c>
      <c r="AF49" s="60">
        <v>7680</v>
      </c>
      <c r="AG49" s="60">
        <v>7036</v>
      </c>
      <c r="AH49" s="60">
        <v>6262</v>
      </c>
      <c r="AI49" s="60">
        <v>4628</v>
      </c>
      <c r="AJ49" s="60">
        <v>3518</v>
      </c>
      <c r="AK49" s="60">
        <v>3299</v>
      </c>
      <c r="AL49" s="60">
        <v>2316</v>
      </c>
      <c r="AM49" s="60">
        <v>1166</v>
      </c>
      <c r="AN49" s="60">
        <v>1195</v>
      </c>
      <c r="AO49" s="60">
        <v>424</v>
      </c>
      <c r="AP49" s="60">
        <v>33964</v>
      </c>
      <c r="AQ49" s="60">
        <v>35672</v>
      </c>
      <c r="AR49" s="60">
        <v>35995</v>
      </c>
      <c r="AS49" s="60">
        <v>33276</v>
      </c>
      <c r="AT49" s="60">
        <v>24799</v>
      </c>
      <c r="AU49" s="60">
        <v>19908</v>
      </c>
      <c r="AV49" s="60">
        <v>17299</v>
      </c>
      <c r="AW49" s="60">
        <v>16651</v>
      </c>
      <c r="AX49" s="60">
        <v>14381</v>
      </c>
      <c r="AY49" s="60">
        <v>12965</v>
      </c>
      <c r="AZ49" s="60">
        <v>9932</v>
      </c>
      <c r="BA49" s="60">
        <v>7061</v>
      </c>
      <c r="BB49" s="60">
        <v>6317</v>
      </c>
      <c r="BC49" s="60">
        <v>5538</v>
      </c>
      <c r="BD49" s="60">
        <v>2754</v>
      </c>
      <c r="BE49" s="60">
        <v>2061</v>
      </c>
      <c r="BF49" s="60">
        <v>865</v>
      </c>
    </row>
    <row r="50" spans="1:58" customFormat="1" hidden="1" x14ac:dyDescent="0.25">
      <c r="A50" t="s">
        <v>38</v>
      </c>
      <c r="B50" t="s">
        <v>48</v>
      </c>
      <c r="C50" t="str">
        <f>VLOOKUP(B50,'Cross river Land'!A:B,2,0)</f>
        <v>NG003011</v>
      </c>
      <c r="D50">
        <f t="shared" si="0"/>
        <v>1</v>
      </c>
      <c r="E50" s="60">
        <v>46984</v>
      </c>
      <c r="F50" s="60">
        <v>48093</v>
      </c>
      <c r="G50" s="60">
        <v>95077</v>
      </c>
      <c r="H50" s="60">
        <v>5583</v>
      </c>
      <c r="I50" s="60">
        <v>5788</v>
      </c>
      <c r="J50" s="60">
        <v>5850</v>
      </c>
      <c r="K50" s="60">
        <v>5389</v>
      </c>
      <c r="L50" s="60">
        <v>4095</v>
      </c>
      <c r="M50" s="60">
        <v>3456</v>
      </c>
      <c r="N50" s="60">
        <v>3099</v>
      </c>
      <c r="O50" s="60">
        <v>2962</v>
      </c>
      <c r="P50" s="60">
        <v>2406</v>
      </c>
      <c r="Q50" s="60">
        <v>2182</v>
      </c>
      <c r="R50" s="60">
        <v>1629</v>
      </c>
      <c r="S50" s="60">
        <v>1451</v>
      </c>
      <c r="T50" s="60">
        <v>986</v>
      </c>
      <c r="U50" s="60">
        <v>1062</v>
      </c>
      <c r="V50" s="60">
        <v>505</v>
      </c>
      <c r="W50" s="60">
        <v>359</v>
      </c>
      <c r="X50" s="60">
        <v>182</v>
      </c>
      <c r="Y50" s="60">
        <v>5913</v>
      </c>
      <c r="Z50" s="60">
        <v>6244</v>
      </c>
      <c r="AA50" s="60">
        <v>6274</v>
      </c>
      <c r="AB50" s="60">
        <v>6012</v>
      </c>
      <c r="AC50" s="60">
        <v>4614</v>
      </c>
      <c r="AD50" s="60">
        <v>3575</v>
      </c>
      <c r="AE50" s="60">
        <v>2852</v>
      </c>
      <c r="AF50" s="60">
        <v>2615</v>
      </c>
      <c r="AG50" s="60">
        <v>2413</v>
      </c>
      <c r="AH50" s="60">
        <v>2070</v>
      </c>
      <c r="AI50" s="60">
        <v>1645</v>
      </c>
      <c r="AJ50" s="60">
        <v>1183</v>
      </c>
      <c r="AK50" s="60">
        <v>1082</v>
      </c>
      <c r="AL50" s="60">
        <v>676</v>
      </c>
      <c r="AM50" s="60">
        <v>462</v>
      </c>
      <c r="AN50" s="60">
        <v>272</v>
      </c>
      <c r="AO50" s="60">
        <v>191</v>
      </c>
      <c r="AP50" s="60">
        <v>11496</v>
      </c>
      <c r="AQ50" s="60">
        <v>12032</v>
      </c>
      <c r="AR50" s="60">
        <v>12124</v>
      </c>
      <c r="AS50" s="60">
        <v>11401</v>
      </c>
      <c r="AT50" s="60">
        <v>8709</v>
      </c>
      <c r="AU50" s="60">
        <v>7031</v>
      </c>
      <c r="AV50" s="60">
        <v>5951</v>
      </c>
      <c r="AW50" s="60">
        <v>5577</v>
      </c>
      <c r="AX50" s="60">
        <v>4819</v>
      </c>
      <c r="AY50" s="60">
        <v>4252</v>
      </c>
      <c r="AZ50" s="60">
        <v>3274</v>
      </c>
      <c r="BA50" s="60">
        <v>2634</v>
      </c>
      <c r="BB50" s="60">
        <v>2068</v>
      </c>
      <c r="BC50" s="60">
        <v>1738</v>
      </c>
      <c r="BD50" s="60">
        <v>967</v>
      </c>
      <c r="BE50" s="60">
        <v>631</v>
      </c>
      <c r="BF50" s="60">
        <v>373</v>
      </c>
    </row>
    <row r="51" spans="1:58" customFormat="1" hidden="1" x14ac:dyDescent="0.25">
      <c r="A51" t="s">
        <v>38</v>
      </c>
      <c r="B51" t="s">
        <v>49</v>
      </c>
      <c r="C51" t="str">
        <f>VLOOKUP(B51,'Cross river Land'!A:B,2,0)</f>
        <v>NG003012</v>
      </c>
      <c r="D51">
        <f t="shared" si="0"/>
        <v>1</v>
      </c>
      <c r="E51" s="60">
        <v>81876</v>
      </c>
      <c r="F51" s="60">
        <v>81472</v>
      </c>
      <c r="G51" s="60">
        <v>163348</v>
      </c>
      <c r="H51" s="60">
        <v>9231</v>
      </c>
      <c r="I51" s="60">
        <v>9783</v>
      </c>
      <c r="J51" s="60">
        <v>10717</v>
      </c>
      <c r="K51" s="60">
        <v>10457</v>
      </c>
      <c r="L51" s="60">
        <v>6801</v>
      </c>
      <c r="M51" s="60">
        <v>5595</v>
      </c>
      <c r="N51" s="60">
        <v>5129</v>
      </c>
      <c r="O51" s="60">
        <v>5239</v>
      </c>
      <c r="P51" s="60">
        <v>4233</v>
      </c>
      <c r="Q51" s="60">
        <v>3887</v>
      </c>
      <c r="R51" s="60">
        <v>2658</v>
      </c>
      <c r="S51" s="60">
        <v>2689</v>
      </c>
      <c r="T51" s="60">
        <v>1871</v>
      </c>
      <c r="U51" s="60">
        <v>1879</v>
      </c>
      <c r="V51" s="60">
        <v>941</v>
      </c>
      <c r="W51" s="60">
        <v>488</v>
      </c>
      <c r="X51" s="60">
        <v>278</v>
      </c>
      <c r="Y51" s="60">
        <v>9772</v>
      </c>
      <c r="Z51" s="60">
        <v>10453</v>
      </c>
      <c r="AA51" s="60">
        <v>10748</v>
      </c>
      <c r="AB51" s="60">
        <v>10319</v>
      </c>
      <c r="AC51" s="60">
        <v>7994</v>
      </c>
      <c r="AD51" s="60">
        <v>5851</v>
      </c>
      <c r="AE51" s="60">
        <v>4624</v>
      </c>
      <c r="AF51" s="60">
        <v>4224</v>
      </c>
      <c r="AG51" s="60">
        <v>3962</v>
      </c>
      <c r="AH51" s="60">
        <v>3551</v>
      </c>
      <c r="AI51" s="60">
        <v>2864</v>
      </c>
      <c r="AJ51" s="60">
        <v>2260</v>
      </c>
      <c r="AK51" s="60">
        <v>1873</v>
      </c>
      <c r="AL51" s="60">
        <v>1340</v>
      </c>
      <c r="AM51" s="60">
        <v>840</v>
      </c>
      <c r="AN51" s="60">
        <v>527</v>
      </c>
      <c r="AO51" s="60">
        <v>270</v>
      </c>
      <c r="AP51" s="60">
        <v>19003</v>
      </c>
      <c r="AQ51" s="60">
        <v>20236</v>
      </c>
      <c r="AR51" s="60">
        <v>21465</v>
      </c>
      <c r="AS51" s="60">
        <v>20776</v>
      </c>
      <c r="AT51" s="60">
        <v>14795</v>
      </c>
      <c r="AU51" s="60">
        <v>11446</v>
      </c>
      <c r="AV51" s="60">
        <v>9753</v>
      </c>
      <c r="AW51" s="60">
        <v>9463</v>
      </c>
      <c r="AX51" s="60">
        <v>8195</v>
      </c>
      <c r="AY51" s="60">
        <v>7438</v>
      </c>
      <c r="AZ51" s="60">
        <v>5522</v>
      </c>
      <c r="BA51" s="60">
        <v>4949</v>
      </c>
      <c r="BB51" s="60">
        <v>3744</v>
      </c>
      <c r="BC51" s="60">
        <v>3219</v>
      </c>
      <c r="BD51" s="60">
        <v>1781</v>
      </c>
      <c r="BE51" s="60">
        <v>1015</v>
      </c>
      <c r="BF51" s="60">
        <v>548</v>
      </c>
    </row>
    <row r="52" spans="1:58" customFormat="1" hidden="1" x14ac:dyDescent="0.25">
      <c r="A52" t="s">
        <v>38</v>
      </c>
      <c r="B52" t="s">
        <v>50</v>
      </c>
      <c r="C52" t="str">
        <f>VLOOKUP(B52,'Cross river Land'!A:B,2,0)</f>
        <v>NG003013</v>
      </c>
      <c r="D52">
        <f t="shared" si="0"/>
        <v>1</v>
      </c>
      <c r="E52" s="60">
        <v>135778</v>
      </c>
      <c r="F52" s="60">
        <v>141765</v>
      </c>
      <c r="G52" s="60">
        <v>277543</v>
      </c>
      <c r="H52" s="60">
        <v>15420</v>
      </c>
      <c r="I52" s="60">
        <v>17082</v>
      </c>
      <c r="J52" s="60">
        <v>17182</v>
      </c>
      <c r="K52" s="60">
        <v>15911</v>
      </c>
      <c r="L52" s="60">
        <v>11541</v>
      </c>
      <c r="M52" s="60">
        <v>10403</v>
      </c>
      <c r="N52" s="60">
        <v>9197</v>
      </c>
      <c r="O52" s="60">
        <v>9052</v>
      </c>
      <c r="P52" s="60">
        <v>7105</v>
      </c>
      <c r="Q52" s="60">
        <v>6359</v>
      </c>
      <c r="R52" s="60">
        <v>4560</v>
      </c>
      <c r="S52" s="60">
        <v>4222</v>
      </c>
      <c r="T52" s="60">
        <v>2973</v>
      </c>
      <c r="U52" s="60">
        <v>2512</v>
      </c>
      <c r="V52" s="60">
        <v>1179</v>
      </c>
      <c r="W52" s="60">
        <v>800</v>
      </c>
      <c r="X52" s="60">
        <v>280</v>
      </c>
      <c r="Y52" s="60">
        <v>16742</v>
      </c>
      <c r="Z52" s="60">
        <v>18067</v>
      </c>
      <c r="AA52" s="60">
        <v>18314</v>
      </c>
      <c r="AB52" s="60">
        <v>17534</v>
      </c>
      <c r="AC52" s="60">
        <v>13518</v>
      </c>
      <c r="AD52" s="60">
        <v>10425</v>
      </c>
      <c r="AE52" s="60">
        <v>8789</v>
      </c>
      <c r="AF52" s="60">
        <v>8127</v>
      </c>
      <c r="AG52" s="60">
        <v>7169</v>
      </c>
      <c r="AH52" s="60">
        <v>6214</v>
      </c>
      <c r="AI52" s="60">
        <v>4429</v>
      </c>
      <c r="AJ52" s="60">
        <v>4233</v>
      </c>
      <c r="AK52" s="60">
        <v>3207</v>
      </c>
      <c r="AL52" s="60">
        <v>2382</v>
      </c>
      <c r="AM52" s="60">
        <v>1430</v>
      </c>
      <c r="AN52" s="60">
        <v>869</v>
      </c>
      <c r="AO52" s="60">
        <v>316</v>
      </c>
      <c r="AP52" s="60">
        <v>32162</v>
      </c>
      <c r="AQ52" s="60">
        <v>35149</v>
      </c>
      <c r="AR52" s="60">
        <v>35496</v>
      </c>
      <c r="AS52" s="60">
        <v>33445</v>
      </c>
      <c r="AT52" s="60">
        <v>25059</v>
      </c>
      <c r="AU52" s="60">
        <v>20828</v>
      </c>
      <c r="AV52" s="60">
        <v>17986</v>
      </c>
      <c r="AW52" s="60">
        <v>17179</v>
      </c>
      <c r="AX52" s="60">
        <v>14274</v>
      </c>
      <c r="AY52" s="60">
        <v>12573</v>
      </c>
      <c r="AZ52" s="60">
        <v>8989</v>
      </c>
      <c r="BA52" s="60">
        <v>8455</v>
      </c>
      <c r="BB52" s="60">
        <v>6180</v>
      </c>
      <c r="BC52" s="60">
        <v>4894</v>
      </c>
      <c r="BD52" s="60">
        <v>2609</v>
      </c>
      <c r="BE52" s="60">
        <v>1669</v>
      </c>
      <c r="BF52" s="60">
        <v>596</v>
      </c>
    </row>
    <row r="53" spans="1:58" customFormat="1" hidden="1" x14ac:dyDescent="0.25">
      <c r="A53" t="s">
        <v>38</v>
      </c>
      <c r="B53" t="s">
        <v>51</v>
      </c>
      <c r="C53" t="str">
        <f>VLOOKUP(B53,'Cross river Land'!A:B,2,0)</f>
        <v>NG003014</v>
      </c>
      <c r="D53">
        <f t="shared" si="0"/>
        <v>1</v>
      </c>
      <c r="E53" s="60">
        <v>107809</v>
      </c>
      <c r="F53" s="60">
        <v>111551</v>
      </c>
      <c r="G53" s="60">
        <v>219360</v>
      </c>
      <c r="H53" s="60">
        <v>11314</v>
      </c>
      <c r="I53" s="60">
        <v>11904</v>
      </c>
      <c r="J53" s="60">
        <v>13936</v>
      </c>
      <c r="K53" s="60">
        <v>14707</v>
      </c>
      <c r="L53" s="60">
        <v>10770</v>
      </c>
      <c r="M53" s="60">
        <v>8184</v>
      </c>
      <c r="N53" s="60">
        <v>7195</v>
      </c>
      <c r="O53" s="60">
        <v>6714</v>
      </c>
      <c r="P53" s="60">
        <v>5385</v>
      </c>
      <c r="Q53" s="60">
        <v>4886</v>
      </c>
      <c r="R53" s="60">
        <v>3756</v>
      </c>
      <c r="S53" s="60">
        <v>2910</v>
      </c>
      <c r="T53" s="60">
        <v>2437</v>
      </c>
      <c r="U53" s="60">
        <v>1694</v>
      </c>
      <c r="V53" s="60">
        <v>1129</v>
      </c>
      <c r="W53" s="60">
        <v>578</v>
      </c>
      <c r="X53" s="60">
        <v>310</v>
      </c>
      <c r="Y53" s="60">
        <v>11777</v>
      </c>
      <c r="Z53" s="60">
        <v>12251</v>
      </c>
      <c r="AA53" s="60">
        <v>14190</v>
      </c>
      <c r="AB53" s="60">
        <v>15063</v>
      </c>
      <c r="AC53" s="60">
        <v>12464</v>
      </c>
      <c r="AD53" s="60">
        <v>9454</v>
      </c>
      <c r="AE53" s="60">
        <v>7225</v>
      </c>
      <c r="AF53" s="60">
        <v>6202</v>
      </c>
      <c r="AG53" s="60">
        <v>5457</v>
      </c>
      <c r="AH53" s="60">
        <v>5097</v>
      </c>
      <c r="AI53" s="60">
        <v>3537</v>
      </c>
      <c r="AJ53" s="60">
        <v>3127</v>
      </c>
      <c r="AK53" s="60">
        <v>2147</v>
      </c>
      <c r="AL53" s="60">
        <v>1673</v>
      </c>
      <c r="AM53" s="60">
        <v>1038</v>
      </c>
      <c r="AN53" s="60">
        <v>611</v>
      </c>
      <c r="AO53" s="60">
        <v>238</v>
      </c>
      <c r="AP53" s="60">
        <v>23091</v>
      </c>
      <c r="AQ53" s="60">
        <v>24155</v>
      </c>
      <c r="AR53" s="60">
        <v>28126</v>
      </c>
      <c r="AS53" s="60">
        <v>29770</v>
      </c>
      <c r="AT53" s="60">
        <v>23234</v>
      </c>
      <c r="AU53" s="60">
        <v>17638</v>
      </c>
      <c r="AV53" s="60">
        <v>14420</v>
      </c>
      <c r="AW53" s="60">
        <v>12916</v>
      </c>
      <c r="AX53" s="60">
        <v>10842</v>
      </c>
      <c r="AY53" s="60">
        <v>9983</v>
      </c>
      <c r="AZ53" s="60">
        <v>7293</v>
      </c>
      <c r="BA53" s="60">
        <v>6037</v>
      </c>
      <c r="BB53" s="60">
        <v>4584</v>
      </c>
      <c r="BC53" s="60">
        <v>3367</v>
      </c>
      <c r="BD53" s="60">
        <v>2167</v>
      </c>
      <c r="BE53" s="60">
        <v>1189</v>
      </c>
      <c r="BF53" s="60">
        <v>548</v>
      </c>
    </row>
    <row r="54" spans="1:58" customFormat="1" hidden="1" x14ac:dyDescent="0.25">
      <c r="A54" t="s">
        <v>38</v>
      </c>
      <c r="B54" t="s">
        <v>52</v>
      </c>
      <c r="C54" t="str">
        <f>VLOOKUP(B54,'Cross river Land'!A:B,2,0)</f>
        <v>NG003015</v>
      </c>
      <c r="D54">
        <f t="shared" si="0"/>
        <v>1</v>
      </c>
      <c r="E54" s="60">
        <v>59648</v>
      </c>
      <c r="F54" s="60">
        <v>60404</v>
      </c>
      <c r="G54" s="60">
        <v>120052</v>
      </c>
      <c r="H54" s="60">
        <v>7188</v>
      </c>
      <c r="I54" s="60">
        <v>7425</v>
      </c>
      <c r="J54" s="60">
        <v>7439</v>
      </c>
      <c r="K54" s="60">
        <v>6734</v>
      </c>
      <c r="L54" s="60">
        <v>4967</v>
      </c>
      <c r="M54" s="60">
        <v>4269</v>
      </c>
      <c r="N54" s="60">
        <v>3871</v>
      </c>
      <c r="O54" s="60">
        <v>3860</v>
      </c>
      <c r="P54" s="60">
        <v>3054</v>
      </c>
      <c r="Q54" s="60">
        <v>2910</v>
      </c>
      <c r="R54" s="60">
        <v>2186</v>
      </c>
      <c r="S54" s="60">
        <v>1687</v>
      </c>
      <c r="T54" s="60">
        <v>1389</v>
      </c>
      <c r="U54" s="60">
        <v>1173</v>
      </c>
      <c r="V54" s="60">
        <v>796</v>
      </c>
      <c r="W54" s="60">
        <v>481</v>
      </c>
      <c r="X54" s="60">
        <v>219</v>
      </c>
      <c r="Y54" s="60">
        <v>7544</v>
      </c>
      <c r="Z54" s="60">
        <v>7988</v>
      </c>
      <c r="AA54" s="60">
        <v>8047</v>
      </c>
      <c r="AB54" s="60">
        <v>7465</v>
      </c>
      <c r="AC54" s="60">
        <v>5808</v>
      </c>
      <c r="AD54" s="60">
        <v>4271</v>
      </c>
      <c r="AE54" s="60">
        <v>3436</v>
      </c>
      <c r="AF54" s="60">
        <v>3185</v>
      </c>
      <c r="AG54" s="60">
        <v>2903</v>
      </c>
      <c r="AH54" s="60">
        <v>2592</v>
      </c>
      <c r="AI54" s="60">
        <v>2080</v>
      </c>
      <c r="AJ54" s="60">
        <v>1665</v>
      </c>
      <c r="AK54" s="60">
        <v>1299</v>
      </c>
      <c r="AL54" s="60">
        <v>807</v>
      </c>
      <c r="AM54" s="60">
        <v>684</v>
      </c>
      <c r="AN54" s="60">
        <v>397</v>
      </c>
      <c r="AO54" s="60">
        <v>233</v>
      </c>
      <c r="AP54" s="60">
        <v>14732</v>
      </c>
      <c r="AQ54" s="60">
        <v>15413</v>
      </c>
      <c r="AR54" s="60">
        <v>15486</v>
      </c>
      <c r="AS54" s="60">
        <v>14199</v>
      </c>
      <c r="AT54" s="60">
        <v>10775</v>
      </c>
      <c r="AU54" s="60">
        <v>8540</v>
      </c>
      <c r="AV54" s="60">
        <v>7307</v>
      </c>
      <c r="AW54" s="60">
        <v>7045</v>
      </c>
      <c r="AX54" s="60">
        <v>5957</v>
      </c>
      <c r="AY54" s="60">
        <v>5502</v>
      </c>
      <c r="AZ54" s="60">
        <v>4266</v>
      </c>
      <c r="BA54" s="60">
        <v>3352</v>
      </c>
      <c r="BB54" s="60">
        <v>2688</v>
      </c>
      <c r="BC54" s="60">
        <v>1980</v>
      </c>
      <c r="BD54" s="60">
        <v>1480</v>
      </c>
      <c r="BE54" s="60">
        <v>878</v>
      </c>
      <c r="BF54" s="60">
        <v>452</v>
      </c>
    </row>
    <row r="55" spans="1:58" customFormat="1" hidden="1" x14ac:dyDescent="0.25">
      <c r="A55" t="s">
        <v>38</v>
      </c>
      <c r="B55" t="s">
        <v>53</v>
      </c>
      <c r="C55" t="str">
        <f>VLOOKUP(B55,'Cross river Land'!A:B,2,0)</f>
        <v>NG003016</v>
      </c>
      <c r="D55">
        <f t="shared" si="0"/>
        <v>1</v>
      </c>
      <c r="E55" s="60">
        <v>92558</v>
      </c>
      <c r="F55" s="60">
        <v>96877</v>
      </c>
      <c r="G55" s="60">
        <v>189435</v>
      </c>
      <c r="H55" s="60">
        <v>10580</v>
      </c>
      <c r="I55" s="60">
        <v>11504</v>
      </c>
      <c r="J55" s="60">
        <v>12050</v>
      </c>
      <c r="K55" s="60">
        <v>11022</v>
      </c>
      <c r="L55" s="60">
        <v>8173</v>
      </c>
      <c r="M55" s="60">
        <v>6976</v>
      </c>
      <c r="N55" s="60">
        <v>6273</v>
      </c>
      <c r="O55" s="60">
        <v>6152</v>
      </c>
      <c r="P55" s="60">
        <v>4772</v>
      </c>
      <c r="Q55" s="60">
        <v>4346</v>
      </c>
      <c r="R55" s="60">
        <v>3252</v>
      </c>
      <c r="S55" s="60">
        <v>2346</v>
      </c>
      <c r="T55" s="60">
        <v>1927</v>
      </c>
      <c r="U55" s="60">
        <v>1739</v>
      </c>
      <c r="V55" s="60">
        <v>772</v>
      </c>
      <c r="W55" s="60">
        <v>444</v>
      </c>
      <c r="X55" s="60">
        <v>230</v>
      </c>
      <c r="Y55" s="60">
        <v>11185</v>
      </c>
      <c r="Z55" s="60">
        <v>12477</v>
      </c>
      <c r="AA55" s="60">
        <v>12711</v>
      </c>
      <c r="AB55" s="60">
        <v>12146</v>
      </c>
      <c r="AC55" s="60">
        <v>9672</v>
      </c>
      <c r="AD55" s="60">
        <v>7223</v>
      </c>
      <c r="AE55" s="60">
        <v>5774</v>
      </c>
      <c r="AF55" s="60">
        <v>5311</v>
      </c>
      <c r="AG55" s="60">
        <v>4938</v>
      </c>
      <c r="AH55" s="60">
        <v>4207</v>
      </c>
      <c r="AI55" s="60">
        <v>3114</v>
      </c>
      <c r="AJ55" s="60">
        <v>2914</v>
      </c>
      <c r="AK55" s="60">
        <v>2020</v>
      </c>
      <c r="AL55" s="60">
        <v>1425</v>
      </c>
      <c r="AM55" s="60">
        <v>947</v>
      </c>
      <c r="AN55" s="60">
        <v>534</v>
      </c>
      <c r="AO55" s="60">
        <v>279</v>
      </c>
      <c r="AP55" s="60">
        <v>21765</v>
      </c>
      <c r="AQ55" s="60">
        <v>23981</v>
      </c>
      <c r="AR55" s="60">
        <v>24761</v>
      </c>
      <c r="AS55" s="60">
        <v>23168</v>
      </c>
      <c r="AT55" s="60">
        <v>17845</v>
      </c>
      <c r="AU55" s="60">
        <v>14199</v>
      </c>
      <c r="AV55" s="60">
        <v>12047</v>
      </c>
      <c r="AW55" s="60">
        <v>11463</v>
      </c>
      <c r="AX55" s="60">
        <v>9710</v>
      </c>
      <c r="AY55" s="60">
        <v>8553</v>
      </c>
      <c r="AZ55" s="60">
        <v>6366</v>
      </c>
      <c r="BA55" s="60">
        <v>5260</v>
      </c>
      <c r="BB55" s="60">
        <v>3947</v>
      </c>
      <c r="BC55" s="60">
        <v>3164</v>
      </c>
      <c r="BD55" s="60">
        <v>1719</v>
      </c>
      <c r="BE55" s="60">
        <v>978</v>
      </c>
      <c r="BF55" s="60">
        <v>509</v>
      </c>
    </row>
    <row r="56" spans="1:58" customFormat="1" hidden="1" x14ac:dyDescent="0.25">
      <c r="A56" t="s">
        <v>38</v>
      </c>
      <c r="B56" t="s">
        <v>54</v>
      </c>
      <c r="C56" t="str">
        <f>VLOOKUP(B56,'Cross river Land'!A:B,2,0)</f>
        <v>NG003017</v>
      </c>
      <c r="D56">
        <f t="shared" si="0"/>
        <v>1</v>
      </c>
      <c r="E56" s="60">
        <v>65999</v>
      </c>
      <c r="F56" s="60">
        <v>69184</v>
      </c>
      <c r="G56" s="60">
        <v>135183</v>
      </c>
      <c r="H56" s="60">
        <v>8154</v>
      </c>
      <c r="I56" s="60">
        <v>8521</v>
      </c>
      <c r="J56" s="60">
        <v>8505</v>
      </c>
      <c r="K56" s="60">
        <v>7461</v>
      </c>
      <c r="L56" s="60">
        <v>5650</v>
      </c>
      <c r="M56" s="60">
        <v>4898</v>
      </c>
      <c r="N56" s="60">
        <v>4456</v>
      </c>
      <c r="O56" s="60">
        <v>4365</v>
      </c>
      <c r="P56" s="60">
        <v>3547</v>
      </c>
      <c r="Q56" s="60">
        <v>3236</v>
      </c>
      <c r="R56" s="60">
        <v>2143</v>
      </c>
      <c r="S56" s="60">
        <v>1737</v>
      </c>
      <c r="T56" s="60">
        <v>1326</v>
      </c>
      <c r="U56" s="60">
        <v>951</v>
      </c>
      <c r="V56" s="60">
        <v>535</v>
      </c>
      <c r="W56" s="60">
        <v>346</v>
      </c>
      <c r="X56" s="60">
        <v>168</v>
      </c>
      <c r="Y56" s="60">
        <v>8636</v>
      </c>
      <c r="Z56" s="60">
        <v>9230</v>
      </c>
      <c r="AA56" s="60">
        <v>9121</v>
      </c>
      <c r="AB56" s="60">
        <v>8448</v>
      </c>
      <c r="AC56" s="60">
        <v>6650</v>
      </c>
      <c r="AD56" s="60">
        <v>4991</v>
      </c>
      <c r="AE56" s="60">
        <v>4060</v>
      </c>
      <c r="AF56" s="60">
        <v>3716</v>
      </c>
      <c r="AG56" s="60">
        <v>3260</v>
      </c>
      <c r="AH56" s="60">
        <v>3003</v>
      </c>
      <c r="AI56" s="60">
        <v>2536</v>
      </c>
      <c r="AJ56" s="60">
        <v>1585</v>
      </c>
      <c r="AK56" s="60">
        <v>1665</v>
      </c>
      <c r="AL56" s="60">
        <v>1087</v>
      </c>
      <c r="AM56" s="60">
        <v>649</v>
      </c>
      <c r="AN56" s="60">
        <v>360</v>
      </c>
      <c r="AO56" s="60">
        <v>187</v>
      </c>
      <c r="AP56" s="60">
        <v>16790</v>
      </c>
      <c r="AQ56" s="60">
        <v>17751</v>
      </c>
      <c r="AR56" s="60">
        <v>17626</v>
      </c>
      <c r="AS56" s="60">
        <v>15909</v>
      </c>
      <c r="AT56" s="60">
        <v>12300</v>
      </c>
      <c r="AU56" s="60">
        <v>9889</v>
      </c>
      <c r="AV56" s="60">
        <v>8516</v>
      </c>
      <c r="AW56" s="60">
        <v>8081</v>
      </c>
      <c r="AX56" s="60">
        <v>6807</v>
      </c>
      <c r="AY56" s="60">
        <v>6239</v>
      </c>
      <c r="AZ56" s="60">
        <v>4679</v>
      </c>
      <c r="BA56" s="60">
        <v>3322</v>
      </c>
      <c r="BB56" s="60">
        <v>2991</v>
      </c>
      <c r="BC56" s="60">
        <v>2038</v>
      </c>
      <c r="BD56" s="60">
        <v>1184</v>
      </c>
      <c r="BE56" s="60">
        <v>706</v>
      </c>
      <c r="BF56" s="60">
        <v>355</v>
      </c>
    </row>
    <row r="57" spans="1:58" customFormat="1" hidden="1" x14ac:dyDescent="0.25">
      <c r="A57" t="s">
        <v>38</v>
      </c>
      <c r="B57" t="s">
        <v>55</v>
      </c>
      <c r="C57" t="str">
        <f>VLOOKUP(B57,'Cross river Land'!A:B,2,0)</f>
        <v>NG003018</v>
      </c>
      <c r="D57">
        <f t="shared" si="0"/>
        <v>1</v>
      </c>
      <c r="E57" s="60">
        <v>131049</v>
      </c>
      <c r="F57" s="60">
        <v>131949</v>
      </c>
      <c r="G57" s="60">
        <v>262998</v>
      </c>
      <c r="H57" s="60">
        <v>15417</v>
      </c>
      <c r="I57" s="60">
        <v>15870</v>
      </c>
      <c r="J57" s="60">
        <v>16961</v>
      </c>
      <c r="K57" s="60">
        <v>15494</v>
      </c>
      <c r="L57" s="60">
        <v>10811</v>
      </c>
      <c r="M57" s="60">
        <v>9337</v>
      </c>
      <c r="N57" s="60">
        <v>8560</v>
      </c>
      <c r="O57" s="60">
        <v>8588</v>
      </c>
      <c r="P57" s="60">
        <v>6805</v>
      </c>
      <c r="Q57" s="60">
        <v>6172</v>
      </c>
      <c r="R57" s="60">
        <v>4694</v>
      </c>
      <c r="S57" s="60">
        <v>3736</v>
      </c>
      <c r="T57" s="60">
        <v>3376</v>
      </c>
      <c r="U57" s="60">
        <v>2215</v>
      </c>
      <c r="V57" s="60">
        <v>1401</v>
      </c>
      <c r="W57" s="60">
        <v>1187</v>
      </c>
      <c r="X57" s="60">
        <v>425</v>
      </c>
      <c r="Y57" s="60">
        <v>16309</v>
      </c>
      <c r="Z57" s="60">
        <v>17010</v>
      </c>
      <c r="AA57" s="60">
        <v>17165</v>
      </c>
      <c r="AB57" s="60">
        <v>16080</v>
      </c>
      <c r="AC57" s="60">
        <v>12839</v>
      </c>
      <c r="AD57" s="60">
        <v>9550</v>
      </c>
      <c r="AE57" s="60">
        <v>7702</v>
      </c>
      <c r="AF57" s="60">
        <v>7020</v>
      </c>
      <c r="AG57" s="60">
        <v>6569</v>
      </c>
      <c r="AH57" s="60">
        <v>5808</v>
      </c>
      <c r="AI57" s="60">
        <v>4507</v>
      </c>
      <c r="AJ57" s="60">
        <v>3616</v>
      </c>
      <c r="AK57" s="60">
        <v>3032</v>
      </c>
      <c r="AL57" s="60">
        <v>2004</v>
      </c>
      <c r="AM57" s="60">
        <v>1396</v>
      </c>
      <c r="AN57" s="60">
        <v>953</v>
      </c>
      <c r="AO57" s="60">
        <v>389</v>
      </c>
      <c r="AP57" s="60">
        <v>31726</v>
      </c>
      <c r="AQ57" s="60">
        <v>32880</v>
      </c>
      <c r="AR57" s="60">
        <v>34126</v>
      </c>
      <c r="AS57" s="60">
        <v>31574</v>
      </c>
      <c r="AT57" s="60">
        <v>23650</v>
      </c>
      <c r="AU57" s="60">
        <v>18887</v>
      </c>
      <c r="AV57" s="60">
        <v>16262</v>
      </c>
      <c r="AW57" s="60">
        <v>15608</v>
      </c>
      <c r="AX57" s="60">
        <v>13374</v>
      </c>
      <c r="AY57" s="60">
        <v>11980</v>
      </c>
      <c r="AZ57" s="60">
        <v>9201</v>
      </c>
      <c r="BA57" s="60">
        <v>7352</v>
      </c>
      <c r="BB57" s="60">
        <v>6408</v>
      </c>
      <c r="BC57" s="60">
        <v>4219</v>
      </c>
      <c r="BD57" s="60">
        <v>2797</v>
      </c>
      <c r="BE57" s="60">
        <v>2140</v>
      </c>
      <c r="BF57" s="60">
        <v>814</v>
      </c>
    </row>
    <row r="58" spans="1:58" customFormat="1" hidden="1" x14ac:dyDescent="0.25">
      <c r="A58" t="s">
        <v>38</v>
      </c>
      <c r="B58" t="s">
        <v>56</v>
      </c>
      <c r="C58" t="str">
        <f>VLOOKUP(B58,'Cross river Land'!A:B,2,0)</f>
        <v>NG003019</v>
      </c>
      <c r="D58">
        <f t="shared" si="0"/>
        <v>1</v>
      </c>
      <c r="E58" s="60">
        <v>70842</v>
      </c>
      <c r="F58" s="60">
        <v>71993</v>
      </c>
      <c r="G58" s="60">
        <v>142835</v>
      </c>
      <c r="H58" s="60">
        <v>8610</v>
      </c>
      <c r="I58" s="60">
        <v>8927</v>
      </c>
      <c r="J58" s="60">
        <v>8826</v>
      </c>
      <c r="K58" s="60">
        <v>7910</v>
      </c>
      <c r="L58" s="60">
        <v>5831</v>
      </c>
      <c r="M58" s="60">
        <v>5312</v>
      </c>
      <c r="N58" s="60">
        <v>4555</v>
      </c>
      <c r="O58" s="60">
        <v>4604</v>
      </c>
      <c r="P58" s="60">
        <v>3784</v>
      </c>
      <c r="Q58" s="60">
        <v>3078</v>
      </c>
      <c r="R58" s="60">
        <v>2247</v>
      </c>
      <c r="S58" s="60">
        <v>2972</v>
      </c>
      <c r="T58" s="60">
        <v>1784</v>
      </c>
      <c r="U58" s="60">
        <v>1459</v>
      </c>
      <c r="V58" s="60">
        <v>412</v>
      </c>
      <c r="W58" s="60">
        <v>360</v>
      </c>
      <c r="X58" s="60">
        <v>171</v>
      </c>
      <c r="Y58" s="60">
        <v>9078</v>
      </c>
      <c r="Z58" s="60">
        <v>9548</v>
      </c>
      <c r="AA58" s="60">
        <v>9251</v>
      </c>
      <c r="AB58" s="60">
        <v>8712</v>
      </c>
      <c r="AC58" s="60">
        <v>6509</v>
      </c>
      <c r="AD58" s="60">
        <v>4648</v>
      </c>
      <c r="AE58" s="60">
        <v>4583</v>
      </c>
      <c r="AF58" s="60">
        <v>4106</v>
      </c>
      <c r="AG58" s="60">
        <v>3438</v>
      </c>
      <c r="AH58" s="60">
        <v>2969</v>
      </c>
      <c r="AI58" s="60">
        <v>2769</v>
      </c>
      <c r="AJ58" s="60">
        <v>1760</v>
      </c>
      <c r="AK58" s="60">
        <v>1684</v>
      </c>
      <c r="AL58" s="60">
        <v>1408</v>
      </c>
      <c r="AM58" s="60">
        <v>1025</v>
      </c>
      <c r="AN58" s="60">
        <v>353</v>
      </c>
      <c r="AO58" s="60">
        <v>152</v>
      </c>
      <c r="AP58" s="60">
        <v>17688</v>
      </c>
      <c r="AQ58" s="60">
        <v>18475</v>
      </c>
      <c r="AR58" s="60">
        <v>18077</v>
      </c>
      <c r="AS58" s="60">
        <v>16622</v>
      </c>
      <c r="AT58" s="60">
        <v>12340</v>
      </c>
      <c r="AU58" s="60">
        <v>9960</v>
      </c>
      <c r="AV58" s="60">
        <v>9138</v>
      </c>
      <c r="AW58" s="60">
        <v>8710</v>
      </c>
      <c r="AX58" s="60">
        <v>7222</v>
      </c>
      <c r="AY58" s="60">
        <v>6047</v>
      </c>
      <c r="AZ58" s="60">
        <v>5016</v>
      </c>
      <c r="BA58" s="60">
        <v>4732</v>
      </c>
      <c r="BB58" s="60">
        <v>3468</v>
      </c>
      <c r="BC58" s="60">
        <v>2867</v>
      </c>
      <c r="BD58" s="60">
        <v>1437</v>
      </c>
      <c r="BE58" s="60">
        <v>713</v>
      </c>
      <c r="BF58" s="60">
        <v>323</v>
      </c>
    </row>
    <row r="59" spans="1:58" customFormat="1" hidden="1" x14ac:dyDescent="0.25">
      <c r="A59" t="s">
        <v>38</v>
      </c>
      <c r="B59" t="s">
        <v>57</v>
      </c>
      <c r="C59" t="str">
        <f>VLOOKUP(B59,'Cross river Land'!A:B,2,0)</f>
        <v>NG003020</v>
      </c>
      <c r="D59">
        <f t="shared" si="0"/>
        <v>1</v>
      </c>
      <c r="E59" s="60">
        <v>78607</v>
      </c>
      <c r="F59" s="60">
        <v>81532</v>
      </c>
      <c r="G59" s="60">
        <v>160139</v>
      </c>
      <c r="H59" s="60">
        <v>9310</v>
      </c>
      <c r="I59" s="60">
        <v>9820</v>
      </c>
      <c r="J59" s="60">
        <v>10050</v>
      </c>
      <c r="K59" s="60">
        <v>8967</v>
      </c>
      <c r="L59" s="60">
        <v>6738</v>
      </c>
      <c r="M59" s="60">
        <v>5751</v>
      </c>
      <c r="N59" s="60">
        <v>5245</v>
      </c>
      <c r="O59" s="60">
        <v>5156</v>
      </c>
      <c r="P59" s="60">
        <v>4057</v>
      </c>
      <c r="Q59" s="60">
        <v>3740</v>
      </c>
      <c r="R59" s="60">
        <v>2555</v>
      </c>
      <c r="S59" s="60">
        <v>2762</v>
      </c>
      <c r="T59" s="60">
        <v>1760</v>
      </c>
      <c r="U59" s="60">
        <v>1524</v>
      </c>
      <c r="V59" s="60">
        <v>668</v>
      </c>
      <c r="W59" s="60">
        <v>299</v>
      </c>
      <c r="X59" s="60">
        <v>205</v>
      </c>
      <c r="Y59" s="60">
        <v>9771</v>
      </c>
      <c r="Z59" s="60">
        <v>10622</v>
      </c>
      <c r="AA59" s="60">
        <v>10762</v>
      </c>
      <c r="AB59" s="60">
        <v>10208</v>
      </c>
      <c r="AC59" s="60">
        <v>7952</v>
      </c>
      <c r="AD59" s="60">
        <v>5833</v>
      </c>
      <c r="AE59" s="60">
        <v>4713</v>
      </c>
      <c r="AF59" s="60">
        <v>4346</v>
      </c>
      <c r="AG59" s="60">
        <v>3896</v>
      </c>
      <c r="AH59" s="60">
        <v>3535</v>
      </c>
      <c r="AI59" s="60">
        <v>2687</v>
      </c>
      <c r="AJ59" s="60">
        <v>2486</v>
      </c>
      <c r="AK59" s="60">
        <v>1797</v>
      </c>
      <c r="AL59" s="60">
        <v>1473</v>
      </c>
      <c r="AM59" s="60">
        <v>803</v>
      </c>
      <c r="AN59" s="60">
        <v>398</v>
      </c>
      <c r="AO59" s="60">
        <v>250</v>
      </c>
      <c r="AP59" s="60">
        <v>19081</v>
      </c>
      <c r="AQ59" s="60">
        <v>20442</v>
      </c>
      <c r="AR59" s="60">
        <v>20812</v>
      </c>
      <c r="AS59" s="60">
        <v>19175</v>
      </c>
      <c r="AT59" s="60">
        <v>14690</v>
      </c>
      <c r="AU59" s="60">
        <v>11584</v>
      </c>
      <c r="AV59" s="60">
        <v>9958</v>
      </c>
      <c r="AW59" s="60">
        <v>9502</v>
      </c>
      <c r="AX59" s="60">
        <v>7953</v>
      </c>
      <c r="AY59" s="60">
        <v>7275</v>
      </c>
      <c r="AZ59" s="60">
        <v>5242</v>
      </c>
      <c r="BA59" s="60">
        <v>5248</v>
      </c>
      <c r="BB59" s="60">
        <v>3557</v>
      </c>
      <c r="BC59" s="60">
        <v>2997</v>
      </c>
      <c r="BD59" s="60">
        <v>1471</v>
      </c>
      <c r="BE59" s="60">
        <v>697</v>
      </c>
      <c r="BF59" s="60">
        <v>455</v>
      </c>
    </row>
    <row r="60" spans="1:58" customFormat="1" hidden="1" x14ac:dyDescent="0.25">
      <c r="A60" t="s">
        <v>38</v>
      </c>
      <c r="B60" t="s">
        <v>58</v>
      </c>
      <c r="C60" t="str">
        <f>VLOOKUP(B60,'Cross river Land'!A:B,2,0)</f>
        <v>NG003021</v>
      </c>
      <c r="D60">
        <f t="shared" si="0"/>
        <v>1</v>
      </c>
      <c r="E60" s="60">
        <v>94183</v>
      </c>
      <c r="F60" s="60">
        <v>96401</v>
      </c>
      <c r="G60" s="60">
        <v>190584</v>
      </c>
      <c r="H60" s="60">
        <v>11273</v>
      </c>
      <c r="I60" s="60">
        <v>11701</v>
      </c>
      <c r="J60" s="60">
        <v>11814</v>
      </c>
      <c r="K60" s="60">
        <v>10622</v>
      </c>
      <c r="L60" s="60">
        <v>7913</v>
      </c>
      <c r="M60" s="60">
        <v>6753</v>
      </c>
      <c r="N60" s="60">
        <v>5940</v>
      </c>
      <c r="O60" s="60">
        <v>5830</v>
      </c>
      <c r="P60" s="60">
        <v>5023</v>
      </c>
      <c r="Q60" s="60">
        <v>4410</v>
      </c>
      <c r="R60" s="60">
        <v>3195</v>
      </c>
      <c r="S60" s="60">
        <v>3193</v>
      </c>
      <c r="T60" s="60">
        <v>2757</v>
      </c>
      <c r="U60" s="60">
        <v>2175</v>
      </c>
      <c r="V60" s="60">
        <v>914</v>
      </c>
      <c r="W60" s="60">
        <v>495</v>
      </c>
      <c r="X60" s="60">
        <v>175</v>
      </c>
      <c r="Y60" s="60">
        <v>11954</v>
      </c>
      <c r="Z60" s="60">
        <v>12593</v>
      </c>
      <c r="AA60" s="60">
        <v>12802</v>
      </c>
      <c r="AB60" s="60">
        <v>11770</v>
      </c>
      <c r="AC60" s="60">
        <v>9329</v>
      </c>
      <c r="AD60" s="60">
        <v>6917</v>
      </c>
      <c r="AE60" s="60">
        <v>5540</v>
      </c>
      <c r="AF60" s="60">
        <v>5073</v>
      </c>
      <c r="AG60" s="60">
        <v>4683</v>
      </c>
      <c r="AH60" s="60">
        <v>4200</v>
      </c>
      <c r="AI60" s="60">
        <v>3306</v>
      </c>
      <c r="AJ60" s="60">
        <v>2627</v>
      </c>
      <c r="AK60" s="60">
        <v>1812</v>
      </c>
      <c r="AL60" s="60">
        <v>1709</v>
      </c>
      <c r="AM60" s="60">
        <v>992</v>
      </c>
      <c r="AN60" s="60">
        <v>767</v>
      </c>
      <c r="AO60" s="60">
        <v>327</v>
      </c>
      <c r="AP60" s="60">
        <v>23227</v>
      </c>
      <c r="AQ60" s="60">
        <v>24294</v>
      </c>
      <c r="AR60" s="60">
        <v>24616</v>
      </c>
      <c r="AS60" s="60">
        <v>22392</v>
      </c>
      <c r="AT60" s="60">
        <v>17242</v>
      </c>
      <c r="AU60" s="60">
        <v>13670</v>
      </c>
      <c r="AV60" s="60">
        <v>11480</v>
      </c>
      <c r="AW60" s="60">
        <v>10903</v>
      </c>
      <c r="AX60" s="60">
        <v>9706</v>
      </c>
      <c r="AY60" s="60">
        <v>8610</v>
      </c>
      <c r="AZ60" s="60">
        <v>6501</v>
      </c>
      <c r="BA60" s="60">
        <v>5820</v>
      </c>
      <c r="BB60" s="60">
        <v>4569</v>
      </c>
      <c r="BC60" s="60">
        <v>3884</v>
      </c>
      <c r="BD60" s="60">
        <v>1906</v>
      </c>
      <c r="BE60" s="60">
        <v>1262</v>
      </c>
      <c r="BF60" s="60">
        <v>502</v>
      </c>
    </row>
    <row r="61" spans="1:58" customFormat="1" hidden="1" x14ac:dyDescent="0.25">
      <c r="A61" t="s">
        <v>38</v>
      </c>
      <c r="B61" t="s">
        <v>59</v>
      </c>
      <c r="C61" t="str">
        <f>VLOOKUP(B61,'Cross river Land'!A:B,2,0)</f>
        <v>NG003022</v>
      </c>
      <c r="D61">
        <f t="shared" si="0"/>
        <v>1</v>
      </c>
      <c r="E61" s="60">
        <v>113570</v>
      </c>
      <c r="F61" s="60">
        <v>114906</v>
      </c>
      <c r="G61" s="60">
        <v>228476</v>
      </c>
      <c r="H61" s="60">
        <v>13791</v>
      </c>
      <c r="I61" s="60">
        <v>14098</v>
      </c>
      <c r="J61" s="60">
        <v>14006</v>
      </c>
      <c r="K61" s="60">
        <v>12468</v>
      </c>
      <c r="L61" s="60">
        <v>9474</v>
      </c>
      <c r="M61" s="60">
        <v>8216</v>
      </c>
      <c r="N61" s="60">
        <v>7398</v>
      </c>
      <c r="O61" s="60">
        <v>7293</v>
      </c>
      <c r="P61" s="60">
        <v>5928</v>
      </c>
      <c r="Q61" s="60">
        <v>5453</v>
      </c>
      <c r="R61" s="60">
        <v>3970</v>
      </c>
      <c r="S61" s="60">
        <v>3554</v>
      </c>
      <c r="T61" s="60">
        <v>3053</v>
      </c>
      <c r="U61" s="60">
        <v>2568</v>
      </c>
      <c r="V61" s="60">
        <v>1129</v>
      </c>
      <c r="W61" s="60">
        <v>813</v>
      </c>
      <c r="X61" s="60">
        <v>358</v>
      </c>
      <c r="Y61" s="60">
        <v>14566</v>
      </c>
      <c r="Z61" s="60">
        <v>15117</v>
      </c>
      <c r="AA61" s="60">
        <v>14944</v>
      </c>
      <c r="AB61" s="60">
        <v>13779</v>
      </c>
      <c r="AC61" s="60">
        <v>10956</v>
      </c>
      <c r="AD61" s="60">
        <v>8227</v>
      </c>
      <c r="AE61" s="60">
        <v>6632</v>
      </c>
      <c r="AF61" s="60">
        <v>6162</v>
      </c>
      <c r="AG61" s="60">
        <v>5680</v>
      </c>
      <c r="AH61" s="60">
        <v>5010</v>
      </c>
      <c r="AI61" s="60">
        <v>3644</v>
      </c>
      <c r="AJ61" s="60">
        <v>3549</v>
      </c>
      <c r="AK61" s="60">
        <v>2428</v>
      </c>
      <c r="AL61" s="60">
        <v>2043</v>
      </c>
      <c r="AM61" s="60">
        <v>1060</v>
      </c>
      <c r="AN61" s="60">
        <v>719</v>
      </c>
      <c r="AO61" s="60">
        <v>390</v>
      </c>
      <c r="AP61" s="60">
        <v>28357</v>
      </c>
      <c r="AQ61" s="60">
        <v>29215</v>
      </c>
      <c r="AR61" s="60">
        <v>28950</v>
      </c>
      <c r="AS61" s="60">
        <v>26247</v>
      </c>
      <c r="AT61" s="60">
        <v>20430</v>
      </c>
      <c r="AU61" s="60">
        <v>16443</v>
      </c>
      <c r="AV61" s="60">
        <v>14030</v>
      </c>
      <c r="AW61" s="60">
        <v>13455</v>
      </c>
      <c r="AX61" s="60">
        <v>11608</v>
      </c>
      <c r="AY61" s="60">
        <v>10463</v>
      </c>
      <c r="AZ61" s="60">
        <v>7614</v>
      </c>
      <c r="BA61" s="60">
        <v>7103</v>
      </c>
      <c r="BB61" s="60">
        <v>5481</v>
      </c>
      <c r="BC61" s="60">
        <v>4611</v>
      </c>
      <c r="BD61" s="60">
        <v>2189</v>
      </c>
      <c r="BE61" s="60">
        <v>1532</v>
      </c>
      <c r="BF61" s="60">
        <v>748</v>
      </c>
    </row>
    <row r="62" spans="1:58" customFormat="1" hidden="1" x14ac:dyDescent="0.25">
      <c r="A62" t="s">
        <v>38</v>
      </c>
      <c r="B62" t="s">
        <v>60</v>
      </c>
      <c r="C62" t="str">
        <f>VLOOKUP(B62,'Cross river Land'!A:B,2,0)</f>
        <v>NG003023</v>
      </c>
      <c r="D62">
        <f t="shared" si="0"/>
        <v>1</v>
      </c>
      <c r="E62" s="60">
        <v>65120</v>
      </c>
      <c r="F62" s="60">
        <v>67419</v>
      </c>
      <c r="G62" s="60">
        <v>132539</v>
      </c>
      <c r="H62" s="60">
        <v>7931</v>
      </c>
      <c r="I62" s="60">
        <v>8218</v>
      </c>
      <c r="J62" s="60">
        <v>8266</v>
      </c>
      <c r="K62" s="60">
        <v>7410</v>
      </c>
      <c r="L62" s="60">
        <v>5564</v>
      </c>
      <c r="M62" s="60">
        <v>4597</v>
      </c>
      <c r="N62" s="60">
        <v>4243</v>
      </c>
      <c r="O62" s="60">
        <v>4287</v>
      </c>
      <c r="P62" s="60">
        <v>3370</v>
      </c>
      <c r="Q62" s="60">
        <v>3249</v>
      </c>
      <c r="R62" s="60">
        <v>2504</v>
      </c>
      <c r="S62" s="60">
        <v>1852</v>
      </c>
      <c r="T62" s="60">
        <v>1498</v>
      </c>
      <c r="U62" s="60">
        <v>1106</v>
      </c>
      <c r="V62" s="60">
        <v>599</v>
      </c>
      <c r="W62" s="60">
        <v>312</v>
      </c>
      <c r="X62" s="60">
        <v>114</v>
      </c>
      <c r="Y62" s="60">
        <v>8383</v>
      </c>
      <c r="Z62" s="60">
        <v>8898</v>
      </c>
      <c r="AA62" s="60">
        <v>8834</v>
      </c>
      <c r="AB62" s="60">
        <v>8200</v>
      </c>
      <c r="AC62" s="60">
        <v>6045</v>
      </c>
      <c r="AD62" s="60">
        <v>5038</v>
      </c>
      <c r="AE62" s="60">
        <v>4053</v>
      </c>
      <c r="AF62" s="60">
        <v>3737</v>
      </c>
      <c r="AG62" s="60">
        <v>3416</v>
      </c>
      <c r="AH62" s="60">
        <v>2815</v>
      </c>
      <c r="AI62" s="60">
        <v>2445</v>
      </c>
      <c r="AJ62" s="60">
        <v>1760</v>
      </c>
      <c r="AK62" s="60">
        <v>1567</v>
      </c>
      <c r="AL62" s="60">
        <v>1148</v>
      </c>
      <c r="AM62" s="60">
        <v>640</v>
      </c>
      <c r="AN62" s="60">
        <v>306</v>
      </c>
      <c r="AO62" s="60">
        <v>134</v>
      </c>
      <c r="AP62" s="60">
        <v>16314</v>
      </c>
      <c r="AQ62" s="60">
        <v>17116</v>
      </c>
      <c r="AR62" s="60">
        <v>17100</v>
      </c>
      <c r="AS62" s="60">
        <v>15610</v>
      </c>
      <c r="AT62" s="60">
        <v>11609</v>
      </c>
      <c r="AU62" s="60">
        <v>9635</v>
      </c>
      <c r="AV62" s="60">
        <v>8296</v>
      </c>
      <c r="AW62" s="60">
        <v>8024</v>
      </c>
      <c r="AX62" s="60">
        <v>6786</v>
      </c>
      <c r="AY62" s="60">
        <v>6064</v>
      </c>
      <c r="AZ62" s="60">
        <v>4949</v>
      </c>
      <c r="BA62" s="60">
        <v>3612</v>
      </c>
      <c r="BB62" s="60">
        <v>3065</v>
      </c>
      <c r="BC62" s="60">
        <v>2254</v>
      </c>
      <c r="BD62" s="60">
        <v>1239</v>
      </c>
      <c r="BE62" s="60">
        <v>618</v>
      </c>
      <c r="BF62" s="60">
        <v>248</v>
      </c>
    </row>
    <row r="63" spans="1:58" customFormat="1" hidden="1" x14ac:dyDescent="0.25">
      <c r="A63" t="s">
        <v>38</v>
      </c>
      <c r="B63" t="s">
        <v>61</v>
      </c>
      <c r="C63" t="str">
        <f>VLOOKUP(B63,'Cross river Land'!A:B,2,0)</f>
        <v>NG003024</v>
      </c>
      <c r="D63">
        <f t="shared" si="0"/>
        <v>1</v>
      </c>
      <c r="E63" s="60">
        <v>59029</v>
      </c>
      <c r="F63" s="60">
        <v>58071</v>
      </c>
      <c r="G63" s="60">
        <v>117100</v>
      </c>
      <c r="H63" s="60">
        <v>6780</v>
      </c>
      <c r="I63" s="60">
        <v>7018</v>
      </c>
      <c r="J63" s="60">
        <v>7472</v>
      </c>
      <c r="K63" s="60">
        <v>6673</v>
      </c>
      <c r="L63" s="60">
        <v>5385</v>
      </c>
      <c r="M63" s="60">
        <v>4629</v>
      </c>
      <c r="N63" s="60">
        <v>3812</v>
      </c>
      <c r="O63" s="60">
        <v>3794</v>
      </c>
      <c r="P63" s="60">
        <v>2800</v>
      </c>
      <c r="Q63" s="60">
        <v>2522</v>
      </c>
      <c r="R63" s="60">
        <v>1603</v>
      </c>
      <c r="S63" s="60">
        <v>3246</v>
      </c>
      <c r="T63" s="60">
        <v>1492</v>
      </c>
      <c r="U63" s="60">
        <v>772</v>
      </c>
      <c r="V63" s="60">
        <v>507</v>
      </c>
      <c r="W63" s="60">
        <v>389</v>
      </c>
      <c r="X63" s="60">
        <v>135</v>
      </c>
      <c r="Y63" s="60">
        <v>7126</v>
      </c>
      <c r="Z63" s="60">
        <v>7635</v>
      </c>
      <c r="AA63" s="60">
        <v>7948</v>
      </c>
      <c r="AB63" s="60">
        <v>7324</v>
      </c>
      <c r="AC63" s="60">
        <v>5503</v>
      </c>
      <c r="AD63" s="60">
        <v>3858</v>
      </c>
      <c r="AE63" s="60">
        <v>3178</v>
      </c>
      <c r="AF63" s="60">
        <v>3657</v>
      </c>
      <c r="AG63" s="60">
        <v>2777</v>
      </c>
      <c r="AH63" s="60">
        <v>2273</v>
      </c>
      <c r="AI63" s="60">
        <v>1675</v>
      </c>
      <c r="AJ63" s="60">
        <v>1966</v>
      </c>
      <c r="AK63" s="60">
        <v>1012</v>
      </c>
      <c r="AL63" s="60">
        <v>944</v>
      </c>
      <c r="AM63" s="60">
        <v>501</v>
      </c>
      <c r="AN63" s="60">
        <v>462</v>
      </c>
      <c r="AO63" s="60">
        <v>232</v>
      </c>
      <c r="AP63" s="60">
        <v>13906</v>
      </c>
      <c r="AQ63" s="60">
        <v>14653</v>
      </c>
      <c r="AR63" s="60">
        <v>15420</v>
      </c>
      <c r="AS63" s="60">
        <v>13997</v>
      </c>
      <c r="AT63" s="60">
        <v>10888</v>
      </c>
      <c r="AU63" s="60">
        <v>8487</v>
      </c>
      <c r="AV63" s="60">
        <v>6990</v>
      </c>
      <c r="AW63" s="60">
        <v>7451</v>
      </c>
      <c r="AX63" s="60">
        <v>5577</v>
      </c>
      <c r="AY63" s="60">
        <v>4795</v>
      </c>
      <c r="AZ63" s="60">
        <v>3278</v>
      </c>
      <c r="BA63" s="60">
        <v>5212</v>
      </c>
      <c r="BB63" s="60">
        <v>2504</v>
      </c>
      <c r="BC63" s="60">
        <v>1716</v>
      </c>
      <c r="BD63" s="60">
        <v>1008</v>
      </c>
      <c r="BE63" s="60">
        <v>851</v>
      </c>
      <c r="BF63" s="60">
        <v>367</v>
      </c>
    </row>
    <row r="64" spans="1:58" customFormat="1" hidden="1" x14ac:dyDescent="0.25">
      <c r="A64" t="s">
        <v>38</v>
      </c>
      <c r="B64" t="s">
        <v>62</v>
      </c>
      <c r="C64" t="str">
        <f>VLOOKUP(B64,'Cross river Land'!A:B,2,0)</f>
        <v>NG003025</v>
      </c>
      <c r="D64">
        <f t="shared" si="0"/>
        <v>1</v>
      </c>
      <c r="E64" s="60">
        <v>63601</v>
      </c>
      <c r="F64" s="60">
        <v>66574</v>
      </c>
      <c r="G64" s="60">
        <v>130175</v>
      </c>
      <c r="H64" s="60">
        <v>7815</v>
      </c>
      <c r="I64" s="60">
        <v>8001</v>
      </c>
      <c r="J64" s="60">
        <v>8290</v>
      </c>
      <c r="K64" s="60">
        <v>7474</v>
      </c>
      <c r="L64" s="60">
        <v>5731</v>
      </c>
      <c r="M64" s="60">
        <v>4781</v>
      </c>
      <c r="N64" s="60">
        <v>4116</v>
      </c>
      <c r="O64" s="60">
        <v>4081</v>
      </c>
      <c r="P64" s="60">
        <v>3202</v>
      </c>
      <c r="Q64" s="60">
        <v>2881</v>
      </c>
      <c r="R64" s="60">
        <v>2065</v>
      </c>
      <c r="S64" s="60">
        <v>1861</v>
      </c>
      <c r="T64" s="60">
        <v>1289</v>
      </c>
      <c r="U64" s="60">
        <v>980</v>
      </c>
      <c r="V64" s="60">
        <v>545</v>
      </c>
      <c r="W64" s="60">
        <v>292</v>
      </c>
      <c r="X64" s="60">
        <v>197</v>
      </c>
      <c r="Y64" s="60">
        <v>8092</v>
      </c>
      <c r="Z64" s="60">
        <v>8508</v>
      </c>
      <c r="AA64" s="60">
        <v>8631</v>
      </c>
      <c r="AB64" s="60">
        <v>8213</v>
      </c>
      <c r="AC64" s="60">
        <v>6991</v>
      </c>
      <c r="AD64" s="60">
        <v>5021</v>
      </c>
      <c r="AE64" s="60">
        <v>3989</v>
      </c>
      <c r="AF64" s="60">
        <v>3620</v>
      </c>
      <c r="AG64" s="60">
        <v>3289</v>
      </c>
      <c r="AH64" s="60">
        <v>2869</v>
      </c>
      <c r="AI64" s="60">
        <v>2101</v>
      </c>
      <c r="AJ64" s="60">
        <v>1720</v>
      </c>
      <c r="AK64" s="60">
        <v>1298</v>
      </c>
      <c r="AL64" s="60">
        <v>1180</v>
      </c>
      <c r="AM64" s="60">
        <v>565</v>
      </c>
      <c r="AN64" s="60">
        <v>341</v>
      </c>
      <c r="AO64" s="60">
        <v>146</v>
      </c>
      <c r="AP64" s="60">
        <v>15907</v>
      </c>
      <c r="AQ64" s="60">
        <v>16509</v>
      </c>
      <c r="AR64" s="60">
        <v>16921</v>
      </c>
      <c r="AS64" s="60">
        <v>15687</v>
      </c>
      <c r="AT64" s="60">
        <v>12722</v>
      </c>
      <c r="AU64" s="60">
        <v>9802</v>
      </c>
      <c r="AV64" s="60">
        <v>8105</v>
      </c>
      <c r="AW64" s="60">
        <v>7701</v>
      </c>
      <c r="AX64" s="60">
        <v>6491</v>
      </c>
      <c r="AY64" s="60">
        <v>5750</v>
      </c>
      <c r="AZ64" s="60">
        <v>4166</v>
      </c>
      <c r="BA64" s="60">
        <v>3581</v>
      </c>
      <c r="BB64" s="60">
        <v>2587</v>
      </c>
      <c r="BC64" s="60">
        <v>2160</v>
      </c>
      <c r="BD64" s="60">
        <v>1110</v>
      </c>
      <c r="BE64" s="60">
        <v>633</v>
      </c>
      <c r="BF64" s="60">
        <v>343</v>
      </c>
    </row>
    <row r="65" spans="1:58" customFormat="1" hidden="1" x14ac:dyDescent="0.25">
      <c r="A65" t="s">
        <v>38</v>
      </c>
      <c r="B65" t="s">
        <v>63</v>
      </c>
      <c r="C65" t="str">
        <f>VLOOKUP(B65,'Cross river Land'!A:B,2,0)</f>
        <v>NG003026</v>
      </c>
      <c r="D65">
        <f t="shared" si="0"/>
        <v>1</v>
      </c>
      <c r="E65" s="60">
        <v>100783</v>
      </c>
      <c r="F65" s="60">
        <v>102353</v>
      </c>
      <c r="G65" s="60">
        <v>203136</v>
      </c>
      <c r="H65" s="60">
        <v>11841</v>
      </c>
      <c r="I65" s="60">
        <v>12408</v>
      </c>
      <c r="J65" s="60">
        <v>12528</v>
      </c>
      <c r="K65" s="60">
        <v>11315</v>
      </c>
      <c r="L65" s="60">
        <v>8512</v>
      </c>
      <c r="M65" s="60">
        <v>7304</v>
      </c>
      <c r="N65" s="60">
        <v>6587</v>
      </c>
      <c r="O65" s="60">
        <v>6696</v>
      </c>
      <c r="P65" s="60">
        <v>5352</v>
      </c>
      <c r="Q65" s="60">
        <v>4897</v>
      </c>
      <c r="R65" s="60">
        <v>3598</v>
      </c>
      <c r="S65" s="60">
        <v>3098</v>
      </c>
      <c r="T65" s="60">
        <v>2801</v>
      </c>
      <c r="U65" s="60">
        <v>1955</v>
      </c>
      <c r="V65" s="60">
        <v>1072</v>
      </c>
      <c r="W65" s="60">
        <v>556</v>
      </c>
      <c r="X65" s="60">
        <v>263</v>
      </c>
      <c r="Y65" s="60">
        <v>12565</v>
      </c>
      <c r="Z65" s="60">
        <v>13303</v>
      </c>
      <c r="AA65" s="60">
        <v>13359</v>
      </c>
      <c r="AB65" s="60">
        <v>12497</v>
      </c>
      <c r="AC65" s="60">
        <v>9788</v>
      </c>
      <c r="AD65" s="60">
        <v>7367</v>
      </c>
      <c r="AE65" s="60">
        <v>6005</v>
      </c>
      <c r="AF65" s="60">
        <v>5479</v>
      </c>
      <c r="AG65" s="60">
        <v>5056</v>
      </c>
      <c r="AH65" s="60">
        <v>4476</v>
      </c>
      <c r="AI65" s="60">
        <v>3615</v>
      </c>
      <c r="AJ65" s="60">
        <v>2719</v>
      </c>
      <c r="AK65" s="60">
        <v>2433</v>
      </c>
      <c r="AL65" s="60">
        <v>1844</v>
      </c>
      <c r="AM65" s="60">
        <v>1032</v>
      </c>
      <c r="AN65" s="60">
        <v>582</v>
      </c>
      <c r="AO65" s="60">
        <v>233</v>
      </c>
      <c r="AP65" s="60">
        <v>24406</v>
      </c>
      <c r="AQ65" s="60">
        <v>25711</v>
      </c>
      <c r="AR65" s="60">
        <v>25887</v>
      </c>
      <c r="AS65" s="60">
        <v>23812</v>
      </c>
      <c r="AT65" s="60">
        <v>18300</v>
      </c>
      <c r="AU65" s="60">
        <v>14671</v>
      </c>
      <c r="AV65" s="60">
        <v>12592</v>
      </c>
      <c r="AW65" s="60">
        <v>12175</v>
      </c>
      <c r="AX65" s="60">
        <v>10408</v>
      </c>
      <c r="AY65" s="60">
        <v>9373</v>
      </c>
      <c r="AZ65" s="60">
        <v>7213</v>
      </c>
      <c r="BA65" s="60">
        <v>5817</v>
      </c>
      <c r="BB65" s="60">
        <v>5234</v>
      </c>
      <c r="BC65" s="60">
        <v>3799</v>
      </c>
      <c r="BD65" s="60">
        <v>2104</v>
      </c>
      <c r="BE65" s="60">
        <v>1138</v>
      </c>
      <c r="BF65" s="60">
        <v>496</v>
      </c>
    </row>
    <row r="66" spans="1:58" customFormat="1" hidden="1" x14ac:dyDescent="0.25">
      <c r="A66" t="s">
        <v>38</v>
      </c>
      <c r="B66" t="s">
        <v>64</v>
      </c>
      <c r="C66" t="str">
        <f>VLOOKUP(B66,'Cross river Land'!A:B,2,0)</f>
        <v>NG003027</v>
      </c>
      <c r="D66">
        <f t="shared" ref="D66:D129" si="1">COUNTIF(C:C,C66)</f>
        <v>1</v>
      </c>
      <c r="E66" s="60">
        <v>37990</v>
      </c>
      <c r="F66" s="60">
        <v>41211</v>
      </c>
      <c r="G66" s="60">
        <v>79201</v>
      </c>
      <c r="H66" s="60">
        <v>4503</v>
      </c>
      <c r="I66" s="60">
        <v>4827</v>
      </c>
      <c r="J66" s="60">
        <v>4817</v>
      </c>
      <c r="K66" s="60">
        <v>4435</v>
      </c>
      <c r="L66" s="60">
        <v>3269</v>
      </c>
      <c r="M66" s="60">
        <v>2822</v>
      </c>
      <c r="N66" s="60">
        <v>2561</v>
      </c>
      <c r="O66" s="60">
        <v>2601</v>
      </c>
      <c r="P66" s="60">
        <v>2140</v>
      </c>
      <c r="Q66" s="60">
        <v>1852</v>
      </c>
      <c r="R66" s="60">
        <v>1223</v>
      </c>
      <c r="S66" s="60">
        <v>1271</v>
      </c>
      <c r="T66" s="60">
        <v>677</v>
      </c>
      <c r="U66" s="60">
        <v>526</v>
      </c>
      <c r="V66" s="60">
        <v>196</v>
      </c>
      <c r="W66" s="60">
        <v>202</v>
      </c>
      <c r="X66" s="60">
        <v>68</v>
      </c>
      <c r="Y66" s="60">
        <v>4676</v>
      </c>
      <c r="Z66" s="60">
        <v>5190</v>
      </c>
      <c r="AA66" s="60">
        <v>5321</v>
      </c>
      <c r="AB66" s="60">
        <v>4821</v>
      </c>
      <c r="AC66" s="60">
        <v>4149</v>
      </c>
      <c r="AD66" s="60">
        <v>3140</v>
      </c>
      <c r="AE66" s="60">
        <v>2591</v>
      </c>
      <c r="AF66" s="60">
        <v>2330</v>
      </c>
      <c r="AG66" s="60">
        <v>2158</v>
      </c>
      <c r="AH66" s="60">
        <v>1898</v>
      </c>
      <c r="AI66" s="60">
        <v>1521</v>
      </c>
      <c r="AJ66" s="60">
        <v>1148</v>
      </c>
      <c r="AK66" s="60">
        <v>943</v>
      </c>
      <c r="AL66" s="60">
        <v>729</v>
      </c>
      <c r="AM66" s="60">
        <v>358</v>
      </c>
      <c r="AN66" s="60">
        <v>170</v>
      </c>
      <c r="AO66" s="60">
        <v>68</v>
      </c>
      <c r="AP66" s="60">
        <v>9179</v>
      </c>
      <c r="AQ66" s="60">
        <v>10017</v>
      </c>
      <c r="AR66" s="60">
        <v>10138</v>
      </c>
      <c r="AS66" s="60">
        <v>9256</v>
      </c>
      <c r="AT66" s="60">
        <v>7418</v>
      </c>
      <c r="AU66" s="60">
        <v>5962</v>
      </c>
      <c r="AV66" s="60">
        <v>5152</v>
      </c>
      <c r="AW66" s="60">
        <v>4931</v>
      </c>
      <c r="AX66" s="60">
        <v>4298</v>
      </c>
      <c r="AY66" s="60">
        <v>3750</v>
      </c>
      <c r="AZ66" s="60">
        <v>2744</v>
      </c>
      <c r="BA66" s="60">
        <v>2419</v>
      </c>
      <c r="BB66" s="60">
        <v>1620</v>
      </c>
      <c r="BC66" s="60">
        <v>1255</v>
      </c>
      <c r="BD66" s="60">
        <v>554</v>
      </c>
      <c r="BE66" s="60">
        <v>372</v>
      </c>
      <c r="BF66" s="60">
        <v>136</v>
      </c>
    </row>
    <row r="67" spans="1:58" customFormat="1" hidden="1" x14ac:dyDescent="0.25">
      <c r="A67" t="s">
        <v>38</v>
      </c>
      <c r="B67" t="s">
        <v>65</v>
      </c>
      <c r="C67" t="str">
        <f>VLOOKUP(B67,'Cross river Land'!A:B,2,0)</f>
        <v>NG003028</v>
      </c>
      <c r="D67">
        <f t="shared" si="1"/>
        <v>1</v>
      </c>
      <c r="E67" s="60">
        <v>79510</v>
      </c>
      <c r="F67" s="60">
        <v>80158</v>
      </c>
      <c r="G67" s="60">
        <v>159668</v>
      </c>
      <c r="H67" s="60">
        <v>9559</v>
      </c>
      <c r="I67" s="60">
        <v>9760</v>
      </c>
      <c r="J67" s="60">
        <v>10000</v>
      </c>
      <c r="K67" s="60">
        <v>8879</v>
      </c>
      <c r="L67" s="60">
        <v>6706</v>
      </c>
      <c r="M67" s="60">
        <v>5756</v>
      </c>
      <c r="N67" s="60">
        <v>5176</v>
      </c>
      <c r="O67" s="60">
        <v>5112</v>
      </c>
      <c r="P67" s="60">
        <v>4169</v>
      </c>
      <c r="Q67" s="60">
        <v>3820</v>
      </c>
      <c r="R67" s="60">
        <v>2619</v>
      </c>
      <c r="S67" s="60">
        <v>2675</v>
      </c>
      <c r="T67" s="60">
        <v>2194</v>
      </c>
      <c r="U67" s="60">
        <v>1582</v>
      </c>
      <c r="V67" s="60">
        <v>773</v>
      </c>
      <c r="W67" s="60">
        <v>541</v>
      </c>
      <c r="X67" s="60">
        <v>189</v>
      </c>
      <c r="Y67" s="60">
        <v>10058</v>
      </c>
      <c r="Z67" s="60">
        <v>10498</v>
      </c>
      <c r="AA67" s="60">
        <v>10415</v>
      </c>
      <c r="AB67" s="60">
        <v>9618</v>
      </c>
      <c r="AC67" s="60">
        <v>7737</v>
      </c>
      <c r="AD67" s="60">
        <v>5775</v>
      </c>
      <c r="AE67" s="60">
        <v>4659</v>
      </c>
      <c r="AF67" s="60">
        <v>4300</v>
      </c>
      <c r="AG67" s="60">
        <v>3983</v>
      </c>
      <c r="AH67" s="60">
        <v>3510</v>
      </c>
      <c r="AI67" s="60">
        <v>2898</v>
      </c>
      <c r="AJ67" s="60">
        <v>1990</v>
      </c>
      <c r="AK67" s="60">
        <v>1988</v>
      </c>
      <c r="AL67" s="60">
        <v>1508</v>
      </c>
      <c r="AM67" s="60">
        <v>658</v>
      </c>
      <c r="AN67" s="60">
        <v>343</v>
      </c>
      <c r="AO67" s="60">
        <v>220</v>
      </c>
      <c r="AP67" s="60">
        <v>19617</v>
      </c>
      <c r="AQ67" s="60">
        <v>20258</v>
      </c>
      <c r="AR67" s="60">
        <v>20415</v>
      </c>
      <c r="AS67" s="60">
        <v>18497</v>
      </c>
      <c r="AT67" s="60">
        <v>14443</v>
      </c>
      <c r="AU67" s="60">
        <v>11531</v>
      </c>
      <c r="AV67" s="60">
        <v>9835</v>
      </c>
      <c r="AW67" s="60">
        <v>9412</v>
      </c>
      <c r="AX67" s="60">
        <v>8152</v>
      </c>
      <c r="AY67" s="60">
        <v>7330</v>
      </c>
      <c r="AZ67" s="60">
        <v>5517</v>
      </c>
      <c r="BA67" s="60">
        <v>4665</v>
      </c>
      <c r="BB67" s="60">
        <v>4182</v>
      </c>
      <c r="BC67" s="60">
        <v>3090</v>
      </c>
      <c r="BD67" s="60">
        <v>1431</v>
      </c>
      <c r="BE67" s="60">
        <v>884</v>
      </c>
      <c r="BF67" s="60">
        <v>409</v>
      </c>
    </row>
    <row r="68" spans="1:58" customFormat="1" hidden="1" x14ac:dyDescent="0.25">
      <c r="A68" t="s">
        <v>38</v>
      </c>
      <c r="B68" t="s">
        <v>66</v>
      </c>
      <c r="C68" t="str">
        <f>VLOOKUP(B68,'Cross river Land'!A:B,2,0)</f>
        <v>NG003029</v>
      </c>
      <c r="D68">
        <f t="shared" si="1"/>
        <v>1</v>
      </c>
      <c r="E68" s="60">
        <v>74266</v>
      </c>
      <c r="F68" s="60">
        <v>75481</v>
      </c>
      <c r="G68" s="60">
        <v>149747</v>
      </c>
      <c r="H68" s="60">
        <v>9094</v>
      </c>
      <c r="I68" s="60">
        <v>9393</v>
      </c>
      <c r="J68" s="60">
        <v>9277</v>
      </c>
      <c r="K68" s="60">
        <v>8238</v>
      </c>
      <c r="L68" s="60">
        <v>6256</v>
      </c>
      <c r="M68" s="60">
        <v>5386</v>
      </c>
      <c r="N68" s="60">
        <v>4854</v>
      </c>
      <c r="O68" s="60">
        <v>4873</v>
      </c>
      <c r="P68" s="60">
        <v>3877</v>
      </c>
      <c r="Q68" s="60">
        <v>3557</v>
      </c>
      <c r="R68" s="60">
        <v>2578</v>
      </c>
      <c r="S68" s="60">
        <v>2243</v>
      </c>
      <c r="T68" s="60">
        <v>1680</v>
      </c>
      <c r="U68" s="60">
        <v>1646</v>
      </c>
      <c r="V68" s="60">
        <v>703</v>
      </c>
      <c r="W68" s="60">
        <v>380</v>
      </c>
      <c r="X68" s="60">
        <v>231</v>
      </c>
      <c r="Y68" s="60">
        <v>9614</v>
      </c>
      <c r="Z68" s="60">
        <v>9988</v>
      </c>
      <c r="AA68" s="60">
        <v>9859</v>
      </c>
      <c r="AB68" s="60">
        <v>9103</v>
      </c>
      <c r="AC68" s="60">
        <v>7148</v>
      </c>
      <c r="AD68" s="60">
        <v>5407</v>
      </c>
      <c r="AE68" s="60">
        <v>4355</v>
      </c>
      <c r="AF68" s="60">
        <v>4017</v>
      </c>
      <c r="AG68" s="60">
        <v>3725</v>
      </c>
      <c r="AH68" s="60">
        <v>3275</v>
      </c>
      <c r="AI68" s="60">
        <v>2612</v>
      </c>
      <c r="AJ68" s="60">
        <v>1972</v>
      </c>
      <c r="AK68" s="60">
        <v>1714</v>
      </c>
      <c r="AL68" s="60">
        <v>1343</v>
      </c>
      <c r="AM68" s="60">
        <v>828</v>
      </c>
      <c r="AN68" s="60">
        <v>330</v>
      </c>
      <c r="AO68" s="60">
        <v>191</v>
      </c>
      <c r="AP68" s="60">
        <v>18708</v>
      </c>
      <c r="AQ68" s="60">
        <v>19381</v>
      </c>
      <c r="AR68" s="60">
        <v>19136</v>
      </c>
      <c r="AS68" s="60">
        <v>17341</v>
      </c>
      <c r="AT68" s="60">
        <v>13404</v>
      </c>
      <c r="AU68" s="60">
        <v>10793</v>
      </c>
      <c r="AV68" s="60">
        <v>9209</v>
      </c>
      <c r="AW68" s="60">
        <v>8890</v>
      </c>
      <c r="AX68" s="60">
        <v>7602</v>
      </c>
      <c r="AY68" s="60">
        <v>6832</v>
      </c>
      <c r="AZ68" s="60">
        <v>5190</v>
      </c>
      <c r="BA68" s="60">
        <v>4215</v>
      </c>
      <c r="BB68" s="60">
        <v>3394</v>
      </c>
      <c r="BC68" s="60">
        <v>2989</v>
      </c>
      <c r="BD68" s="60">
        <v>1531</v>
      </c>
      <c r="BE68" s="60">
        <v>710</v>
      </c>
      <c r="BF68" s="60">
        <v>422</v>
      </c>
    </row>
    <row r="69" spans="1:58" customFormat="1" hidden="1" x14ac:dyDescent="0.25">
      <c r="A69" t="s">
        <v>38</v>
      </c>
      <c r="B69" s="58" t="s">
        <v>2711</v>
      </c>
      <c r="C69" t="str">
        <f>VLOOKUP(B69,'Cross river Land'!A:B,2,0)</f>
        <v>NG003030</v>
      </c>
      <c r="D69">
        <f t="shared" si="1"/>
        <v>1</v>
      </c>
      <c r="E69" s="60">
        <v>69120</v>
      </c>
      <c r="F69" s="60">
        <v>72600</v>
      </c>
      <c r="G69" s="60">
        <v>141720</v>
      </c>
      <c r="H69" s="60">
        <v>8307</v>
      </c>
      <c r="I69" s="60">
        <v>8868</v>
      </c>
      <c r="J69" s="60">
        <v>8780</v>
      </c>
      <c r="K69" s="60">
        <v>7965</v>
      </c>
      <c r="L69" s="60">
        <v>6162</v>
      </c>
      <c r="M69" s="60">
        <v>5242</v>
      </c>
      <c r="N69" s="60">
        <v>4622</v>
      </c>
      <c r="O69" s="60">
        <v>4600</v>
      </c>
      <c r="P69" s="60">
        <v>3693</v>
      </c>
      <c r="Q69" s="60">
        <v>3023</v>
      </c>
      <c r="R69" s="60">
        <v>2726</v>
      </c>
      <c r="S69" s="60">
        <v>1517</v>
      </c>
      <c r="T69" s="60">
        <v>1579</v>
      </c>
      <c r="U69" s="60">
        <v>1373</v>
      </c>
      <c r="V69" s="60">
        <v>502</v>
      </c>
      <c r="W69" s="60">
        <v>94</v>
      </c>
      <c r="X69" s="60">
        <v>67</v>
      </c>
      <c r="Y69" s="60">
        <v>8823</v>
      </c>
      <c r="Z69" s="60">
        <v>9433</v>
      </c>
      <c r="AA69" s="60">
        <v>9192</v>
      </c>
      <c r="AB69" s="60">
        <v>8822</v>
      </c>
      <c r="AC69" s="60">
        <v>7224</v>
      </c>
      <c r="AD69" s="60">
        <v>5449</v>
      </c>
      <c r="AE69" s="60">
        <v>4407</v>
      </c>
      <c r="AF69" s="60">
        <v>3999</v>
      </c>
      <c r="AG69" s="60">
        <v>3794</v>
      </c>
      <c r="AH69" s="60">
        <v>3093</v>
      </c>
      <c r="AI69" s="60">
        <v>2369</v>
      </c>
      <c r="AJ69" s="60">
        <v>2050</v>
      </c>
      <c r="AK69" s="60">
        <v>1639</v>
      </c>
      <c r="AL69" s="60">
        <v>1261</v>
      </c>
      <c r="AM69" s="60">
        <v>604</v>
      </c>
      <c r="AN69" s="60">
        <v>276</v>
      </c>
      <c r="AO69" s="60">
        <v>165</v>
      </c>
      <c r="AP69" s="60">
        <v>17130</v>
      </c>
      <c r="AQ69" s="60">
        <v>18301</v>
      </c>
      <c r="AR69" s="60">
        <v>17972</v>
      </c>
      <c r="AS69" s="60">
        <v>16787</v>
      </c>
      <c r="AT69" s="60">
        <v>13386</v>
      </c>
      <c r="AU69" s="60">
        <v>10691</v>
      </c>
      <c r="AV69" s="60">
        <v>9029</v>
      </c>
      <c r="AW69" s="60">
        <v>8599</v>
      </c>
      <c r="AX69" s="60">
        <v>7487</v>
      </c>
      <c r="AY69" s="60">
        <v>6116</v>
      </c>
      <c r="AZ69" s="60">
        <v>5095</v>
      </c>
      <c r="BA69" s="60">
        <v>3567</v>
      </c>
      <c r="BB69" s="60">
        <v>3218</v>
      </c>
      <c r="BC69" s="60">
        <v>2634</v>
      </c>
      <c r="BD69" s="60">
        <v>1106</v>
      </c>
      <c r="BE69" s="60">
        <v>370</v>
      </c>
      <c r="BF69" s="60">
        <v>232</v>
      </c>
    </row>
    <row r="70" spans="1:58" customFormat="1" hidden="1" x14ac:dyDescent="0.25">
      <c r="A70" t="s">
        <v>38</v>
      </c>
      <c r="B70" t="s">
        <v>67</v>
      </c>
      <c r="C70" t="str">
        <f>VLOOKUP(B70,'Cross river Land'!A:B,2,0)</f>
        <v>NG003031</v>
      </c>
      <c r="D70">
        <f t="shared" si="1"/>
        <v>1</v>
      </c>
      <c r="E70" s="60">
        <v>198756</v>
      </c>
      <c r="F70" s="60">
        <v>209255</v>
      </c>
      <c r="G70" s="60">
        <v>408011</v>
      </c>
      <c r="H70" s="60">
        <v>21441</v>
      </c>
      <c r="I70" s="60">
        <v>21714</v>
      </c>
      <c r="J70" s="60">
        <v>25318</v>
      </c>
      <c r="K70" s="60">
        <v>26907</v>
      </c>
      <c r="L70" s="60">
        <v>22579</v>
      </c>
      <c r="M70" s="60">
        <v>17269</v>
      </c>
      <c r="N70" s="60">
        <v>13754</v>
      </c>
      <c r="O70" s="60">
        <v>12442</v>
      </c>
      <c r="P70" s="60">
        <v>9749</v>
      </c>
      <c r="Q70" s="60">
        <v>8327</v>
      </c>
      <c r="R70" s="60">
        <v>5826</v>
      </c>
      <c r="S70" s="60">
        <v>4746</v>
      </c>
      <c r="T70" s="60">
        <v>3342</v>
      </c>
      <c r="U70" s="60">
        <v>2566</v>
      </c>
      <c r="V70" s="60">
        <v>1401</v>
      </c>
      <c r="W70" s="60">
        <v>894</v>
      </c>
      <c r="X70" s="60">
        <v>481</v>
      </c>
      <c r="Y70" s="60">
        <v>22190</v>
      </c>
      <c r="Z70" s="60">
        <v>22274</v>
      </c>
      <c r="AA70" s="60">
        <v>24053</v>
      </c>
      <c r="AB70" s="60">
        <v>25562</v>
      </c>
      <c r="AC70" s="60">
        <v>25312</v>
      </c>
      <c r="AD70" s="60">
        <v>19972</v>
      </c>
      <c r="AE70" s="60">
        <v>15334</v>
      </c>
      <c r="AF70" s="60">
        <v>13379</v>
      </c>
      <c r="AG70" s="60">
        <v>11135</v>
      </c>
      <c r="AH70" s="60">
        <v>9645</v>
      </c>
      <c r="AI70" s="60">
        <v>6419</v>
      </c>
      <c r="AJ70" s="60">
        <v>5245</v>
      </c>
      <c r="AK70" s="60">
        <v>3463</v>
      </c>
      <c r="AL70" s="60">
        <v>2647</v>
      </c>
      <c r="AM70" s="60">
        <v>1388</v>
      </c>
      <c r="AN70" s="60">
        <v>852</v>
      </c>
      <c r="AO70" s="60">
        <v>385</v>
      </c>
      <c r="AP70" s="60">
        <v>43631</v>
      </c>
      <c r="AQ70" s="60">
        <v>43988</v>
      </c>
      <c r="AR70" s="60">
        <v>49371</v>
      </c>
      <c r="AS70" s="60">
        <v>52469</v>
      </c>
      <c r="AT70" s="60">
        <v>47891</v>
      </c>
      <c r="AU70" s="60">
        <v>37241</v>
      </c>
      <c r="AV70" s="60">
        <v>29088</v>
      </c>
      <c r="AW70" s="60">
        <v>25821</v>
      </c>
      <c r="AX70" s="60">
        <v>20884</v>
      </c>
      <c r="AY70" s="60">
        <v>17972</v>
      </c>
      <c r="AZ70" s="60">
        <v>12245</v>
      </c>
      <c r="BA70" s="60">
        <v>9991</v>
      </c>
      <c r="BB70" s="60">
        <v>6805</v>
      </c>
      <c r="BC70" s="60">
        <v>5213</v>
      </c>
      <c r="BD70" s="60">
        <v>2789</v>
      </c>
      <c r="BE70" s="60">
        <v>1746</v>
      </c>
      <c r="BF70" s="60">
        <v>866</v>
      </c>
    </row>
    <row r="71" spans="1:58" customFormat="1" hidden="1" x14ac:dyDescent="0.25">
      <c r="A71" t="s">
        <v>68</v>
      </c>
      <c r="B71" t="s">
        <v>69</v>
      </c>
      <c r="C71" t="str">
        <f>VLOOKUP(B71,'Cross river Land'!A:B,2,0)</f>
        <v>NG004001</v>
      </c>
      <c r="D71">
        <f t="shared" si="1"/>
        <v>1</v>
      </c>
      <c r="E71" s="60">
        <v>206268</v>
      </c>
      <c r="F71" s="60">
        <v>209696</v>
      </c>
      <c r="G71" s="60">
        <v>415964</v>
      </c>
      <c r="H71" s="60">
        <v>21616</v>
      </c>
      <c r="I71" s="60">
        <v>23547</v>
      </c>
      <c r="J71" s="60">
        <v>26355</v>
      </c>
      <c r="K71" s="60">
        <v>24712</v>
      </c>
      <c r="L71" s="60">
        <v>18348</v>
      </c>
      <c r="M71" s="60">
        <v>15668</v>
      </c>
      <c r="N71" s="60">
        <v>13770</v>
      </c>
      <c r="O71" s="60">
        <v>13324</v>
      </c>
      <c r="P71" s="60">
        <v>10699</v>
      </c>
      <c r="Q71" s="60">
        <v>10118</v>
      </c>
      <c r="R71" s="60">
        <v>7160</v>
      </c>
      <c r="S71" s="60">
        <v>6962</v>
      </c>
      <c r="T71" s="60">
        <v>4190</v>
      </c>
      <c r="U71" s="60">
        <v>4679</v>
      </c>
      <c r="V71" s="60">
        <v>2331</v>
      </c>
      <c r="W71" s="60">
        <v>1870</v>
      </c>
      <c r="X71" s="60">
        <v>919</v>
      </c>
      <c r="Y71" s="60">
        <v>22953</v>
      </c>
      <c r="Z71" s="60">
        <v>25069</v>
      </c>
      <c r="AA71" s="60">
        <v>26978</v>
      </c>
      <c r="AB71" s="60">
        <v>26203</v>
      </c>
      <c r="AC71" s="60">
        <v>20812</v>
      </c>
      <c r="AD71" s="60">
        <v>15376</v>
      </c>
      <c r="AE71" s="60">
        <v>12693</v>
      </c>
      <c r="AF71" s="60">
        <v>11318</v>
      </c>
      <c r="AG71" s="60">
        <v>10737</v>
      </c>
      <c r="AH71" s="60">
        <v>9480</v>
      </c>
      <c r="AI71" s="60">
        <v>7503</v>
      </c>
      <c r="AJ71" s="60">
        <v>6686</v>
      </c>
      <c r="AK71" s="60">
        <v>4834</v>
      </c>
      <c r="AL71" s="60">
        <v>4058</v>
      </c>
      <c r="AM71" s="60">
        <v>2405</v>
      </c>
      <c r="AN71" s="60">
        <v>1738</v>
      </c>
      <c r="AO71" s="60">
        <v>853</v>
      </c>
      <c r="AP71" s="60">
        <v>44569</v>
      </c>
      <c r="AQ71" s="60">
        <v>48616</v>
      </c>
      <c r="AR71" s="60">
        <v>53333</v>
      </c>
      <c r="AS71" s="60">
        <v>50915</v>
      </c>
      <c r="AT71" s="60">
        <v>39160</v>
      </c>
      <c r="AU71" s="60">
        <v>31044</v>
      </c>
      <c r="AV71" s="60">
        <v>26463</v>
      </c>
      <c r="AW71" s="60">
        <v>24642</v>
      </c>
      <c r="AX71" s="60">
        <v>21436</v>
      </c>
      <c r="AY71" s="60">
        <v>19598</v>
      </c>
      <c r="AZ71" s="60">
        <v>14663</v>
      </c>
      <c r="BA71" s="60">
        <v>13648</v>
      </c>
      <c r="BB71" s="60">
        <v>9024</v>
      </c>
      <c r="BC71" s="60">
        <v>8737</v>
      </c>
      <c r="BD71" s="60">
        <v>4736</v>
      </c>
      <c r="BE71" s="60">
        <v>3608</v>
      </c>
      <c r="BF71" s="60">
        <v>1772</v>
      </c>
    </row>
    <row r="72" spans="1:58" customFormat="1" hidden="1" x14ac:dyDescent="0.25">
      <c r="A72" t="s">
        <v>68</v>
      </c>
      <c r="B72" t="s">
        <v>70</v>
      </c>
      <c r="C72" t="str">
        <f>VLOOKUP(B72,'Cross river Land'!A:B,2,0)</f>
        <v>NG004002</v>
      </c>
      <c r="D72">
        <f t="shared" si="1"/>
        <v>1</v>
      </c>
      <c r="E72" s="60">
        <v>152724</v>
      </c>
      <c r="F72" s="60">
        <v>157796</v>
      </c>
      <c r="G72" s="60">
        <v>310520</v>
      </c>
      <c r="H72" s="60">
        <v>16655</v>
      </c>
      <c r="I72" s="60">
        <v>18036</v>
      </c>
      <c r="J72" s="60">
        <v>19197</v>
      </c>
      <c r="K72" s="60">
        <v>18063</v>
      </c>
      <c r="L72" s="60">
        <v>14635</v>
      </c>
      <c r="M72" s="60">
        <v>11466</v>
      </c>
      <c r="N72" s="60">
        <v>9950</v>
      </c>
      <c r="O72" s="60">
        <v>9293</v>
      </c>
      <c r="P72" s="60">
        <v>7893</v>
      </c>
      <c r="Q72" s="60">
        <v>7079</v>
      </c>
      <c r="R72" s="60">
        <v>5250</v>
      </c>
      <c r="S72" s="60">
        <v>4975</v>
      </c>
      <c r="T72" s="60">
        <v>3610</v>
      </c>
      <c r="U72" s="60">
        <v>2925</v>
      </c>
      <c r="V72" s="60">
        <v>1679</v>
      </c>
      <c r="W72" s="60">
        <v>1396</v>
      </c>
      <c r="X72" s="60">
        <v>622</v>
      </c>
      <c r="Y72" s="60">
        <v>17588</v>
      </c>
      <c r="Z72" s="60">
        <v>19587</v>
      </c>
      <c r="AA72" s="60">
        <v>20203</v>
      </c>
      <c r="AB72" s="60">
        <v>19453</v>
      </c>
      <c r="AC72" s="60">
        <v>16185</v>
      </c>
      <c r="AD72" s="60">
        <v>11893</v>
      </c>
      <c r="AE72" s="60">
        <v>9521</v>
      </c>
      <c r="AF72" s="60">
        <v>8071</v>
      </c>
      <c r="AG72" s="60">
        <v>7995</v>
      </c>
      <c r="AH72" s="60">
        <v>6468</v>
      </c>
      <c r="AI72" s="60">
        <v>5412</v>
      </c>
      <c r="AJ72" s="60">
        <v>4556</v>
      </c>
      <c r="AK72" s="60">
        <v>3789</v>
      </c>
      <c r="AL72" s="60">
        <v>3109</v>
      </c>
      <c r="AM72" s="60">
        <v>2148</v>
      </c>
      <c r="AN72" s="60">
        <v>1248</v>
      </c>
      <c r="AO72" s="60">
        <v>570</v>
      </c>
      <c r="AP72" s="60">
        <v>34243</v>
      </c>
      <c r="AQ72" s="60">
        <v>37623</v>
      </c>
      <c r="AR72" s="60">
        <v>39400</v>
      </c>
      <c r="AS72" s="60">
        <v>37516</v>
      </c>
      <c r="AT72" s="60">
        <v>30820</v>
      </c>
      <c r="AU72" s="60">
        <v>23359</v>
      </c>
      <c r="AV72" s="60">
        <v>19471</v>
      </c>
      <c r="AW72" s="60">
        <v>17364</v>
      </c>
      <c r="AX72" s="60">
        <v>15888</v>
      </c>
      <c r="AY72" s="60">
        <v>13547</v>
      </c>
      <c r="AZ72" s="60">
        <v>10662</v>
      </c>
      <c r="BA72" s="60">
        <v>9531</v>
      </c>
      <c r="BB72" s="60">
        <v>7399</v>
      </c>
      <c r="BC72" s="60">
        <v>6034</v>
      </c>
      <c r="BD72" s="60">
        <v>3827</v>
      </c>
      <c r="BE72" s="60">
        <v>2644</v>
      </c>
      <c r="BF72" s="60">
        <v>1192</v>
      </c>
    </row>
    <row r="73" spans="1:58" customFormat="1" hidden="1" x14ac:dyDescent="0.25">
      <c r="A73" t="s">
        <v>68</v>
      </c>
      <c r="B73" t="s">
        <v>71</v>
      </c>
      <c r="C73" t="str">
        <f>VLOOKUP(B73,'Cross river Land'!A:B,2,0)</f>
        <v>NG004003</v>
      </c>
      <c r="D73">
        <f t="shared" si="1"/>
        <v>1</v>
      </c>
      <c r="E73" s="60">
        <v>75181</v>
      </c>
      <c r="F73" s="60">
        <v>78665</v>
      </c>
      <c r="G73" s="60">
        <v>153846</v>
      </c>
      <c r="H73" s="60">
        <v>8947</v>
      </c>
      <c r="I73" s="60">
        <v>9777</v>
      </c>
      <c r="J73" s="60">
        <v>9765</v>
      </c>
      <c r="K73" s="60">
        <v>8498</v>
      </c>
      <c r="L73" s="60">
        <v>6324</v>
      </c>
      <c r="M73" s="60">
        <v>5402</v>
      </c>
      <c r="N73" s="60">
        <v>5049</v>
      </c>
      <c r="O73" s="60">
        <v>4816</v>
      </c>
      <c r="P73" s="60">
        <v>3971</v>
      </c>
      <c r="Q73" s="60">
        <v>3463</v>
      </c>
      <c r="R73" s="60">
        <v>2526</v>
      </c>
      <c r="S73" s="60">
        <v>2142</v>
      </c>
      <c r="T73" s="60">
        <v>1710</v>
      </c>
      <c r="U73" s="60">
        <v>1275</v>
      </c>
      <c r="V73" s="60">
        <v>758</v>
      </c>
      <c r="W73" s="60">
        <v>515</v>
      </c>
      <c r="X73" s="60">
        <v>243</v>
      </c>
      <c r="Y73" s="60">
        <v>9499</v>
      </c>
      <c r="Z73" s="60">
        <v>10630</v>
      </c>
      <c r="AA73" s="60">
        <v>10690</v>
      </c>
      <c r="AB73" s="60">
        <v>9737</v>
      </c>
      <c r="AC73" s="60">
        <v>7271</v>
      </c>
      <c r="AD73" s="60">
        <v>5591</v>
      </c>
      <c r="AE73" s="60">
        <v>4631</v>
      </c>
      <c r="AF73" s="60">
        <v>4067</v>
      </c>
      <c r="AG73" s="60">
        <v>3885</v>
      </c>
      <c r="AH73" s="60">
        <v>3304</v>
      </c>
      <c r="AI73" s="60">
        <v>2655</v>
      </c>
      <c r="AJ73" s="60">
        <v>2093</v>
      </c>
      <c r="AK73" s="60">
        <v>1753</v>
      </c>
      <c r="AL73" s="60">
        <v>1220</v>
      </c>
      <c r="AM73" s="60">
        <v>839</v>
      </c>
      <c r="AN73" s="60">
        <v>512</v>
      </c>
      <c r="AO73" s="60">
        <v>288</v>
      </c>
      <c r="AP73" s="60">
        <v>18446</v>
      </c>
      <c r="AQ73" s="60">
        <v>20407</v>
      </c>
      <c r="AR73" s="60">
        <v>20455</v>
      </c>
      <c r="AS73" s="60">
        <v>18235</v>
      </c>
      <c r="AT73" s="60">
        <v>13595</v>
      </c>
      <c r="AU73" s="60">
        <v>10993</v>
      </c>
      <c r="AV73" s="60">
        <v>9680</v>
      </c>
      <c r="AW73" s="60">
        <v>8883</v>
      </c>
      <c r="AX73" s="60">
        <v>7856</v>
      </c>
      <c r="AY73" s="60">
        <v>6767</v>
      </c>
      <c r="AZ73" s="60">
        <v>5181</v>
      </c>
      <c r="BA73" s="60">
        <v>4235</v>
      </c>
      <c r="BB73" s="60">
        <v>3463</v>
      </c>
      <c r="BC73" s="60">
        <v>2495</v>
      </c>
      <c r="BD73" s="60">
        <v>1597</v>
      </c>
      <c r="BE73" s="60">
        <v>1027</v>
      </c>
      <c r="BF73" s="60">
        <v>531</v>
      </c>
    </row>
    <row r="74" spans="1:58" customFormat="1" hidden="1" x14ac:dyDescent="0.25">
      <c r="A74" t="s">
        <v>68</v>
      </c>
      <c r="B74" t="s">
        <v>72</v>
      </c>
      <c r="C74" t="str">
        <f>VLOOKUP(B74,'Cross river Land'!A:B,2,0)</f>
        <v>NG004004</v>
      </c>
      <c r="D74">
        <f t="shared" si="1"/>
        <v>1</v>
      </c>
      <c r="E74" s="60">
        <v>174998</v>
      </c>
      <c r="F74" s="60">
        <v>176003</v>
      </c>
      <c r="G74" s="60">
        <v>351001</v>
      </c>
      <c r="H74" s="60">
        <v>18816</v>
      </c>
      <c r="I74" s="60">
        <v>20316</v>
      </c>
      <c r="J74" s="60">
        <v>22110</v>
      </c>
      <c r="K74" s="60">
        <v>21606</v>
      </c>
      <c r="L74" s="60">
        <v>15377</v>
      </c>
      <c r="M74" s="60">
        <v>12990</v>
      </c>
      <c r="N74" s="60">
        <v>11589</v>
      </c>
      <c r="O74" s="60">
        <v>11447</v>
      </c>
      <c r="P74" s="60">
        <v>9190</v>
      </c>
      <c r="Q74" s="60">
        <v>8352</v>
      </c>
      <c r="R74" s="60">
        <v>5994</v>
      </c>
      <c r="S74" s="60">
        <v>5848</v>
      </c>
      <c r="T74" s="60">
        <v>3327</v>
      </c>
      <c r="U74" s="60">
        <v>3368</v>
      </c>
      <c r="V74" s="60">
        <v>2050</v>
      </c>
      <c r="W74" s="60">
        <v>1765</v>
      </c>
      <c r="X74" s="60">
        <v>853</v>
      </c>
      <c r="Y74" s="60">
        <v>19862</v>
      </c>
      <c r="Z74" s="60">
        <v>21684</v>
      </c>
      <c r="AA74" s="60">
        <v>23313</v>
      </c>
      <c r="AB74" s="60">
        <v>22043</v>
      </c>
      <c r="AC74" s="60">
        <v>16611</v>
      </c>
      <c r="AD74" s="60">
        <v>12521</v>
      </c>
      <c r="AE74" s="60">
        <v>10311</v>
      </c>
      <c r="AF74" s="60">
        <v>9516</v>
      </c>
      <c r="AG74" s="60">
        <v>8935</v>
      </c>
      <c r="AH74" s="60">
        <v>7955</v>
      </c>
      <c r="AI74" s="60">
        <v>6362</v>
      </c>
      <c r="AJ74" s="60">
        <v>5412</v>
      </c>
      <c r="AK74" s="60">
        <v>3802</v>
      </c>
      <c r="AL74" s="60">
        <v>3553</v>
      </c>
      <c r="AM74" s="60">
        <v>1935</v>
      </c>
      <c r="AN74" s="60">
        <v>1488</v>
      </c>
      <c r="AO74" s="60">
        <v>700</v>
      </c>
      <c r="AP74" s="60">
        <v>38678</v>
      </c>
      <c r="AQ74" s="60">
        <v>42000</v>
      </c>
      <c r="AR74" s="60">
        <v>45423</v>
      </c>
      <c r="AS74" s="60">
        <v>43649</v>
      </c>
      <c r="AT74" s="60">
        <v>31988</v>
      </c>
      <c r="AU74" s="60">
        <v>25511</v>
      </c>
      <c r="AV74" s="60">
        <v>21900</v>
      </c>
      <c r="AW74" s="60">
        <v>20963</v>
      </c>
      <c r="AX74" s="60">
        <v>18125</v>
      </c>
      <c r="AY74" s="60">
        <v>16307</v>
      </c>
      <c r="AZ74" s="60">
        <v>12356</v>
      </c>
      <c r="BA74" s="60">
        <v>11260</v>
      </c>
      <c r="BB74" s="60">
        <v>7129</v>
      </c>
      <c r="BC74" s="60">
        <v>6921</v>
      </c>
      <c r="BD74" s="60">
        <v>3985</v>
      </c>
      <c r="BE74" s="60">
        <v>3253</v>
      </c>
      <c r="BF74" s="60">
        <v>1553</v>
      </c>
    </row>
    <row r="75" spans="1:58" customFormat="1" hidden="1" x14ac:dyDescent="0.25">
      <c r="A75" t="s">
        <v>68</v>
      </c>
      <c r="B75" t="s">
        <v>73</v>
      </c>
      <c r="C75" t="str">
        <f>VLOOKUP(B75,'Cross river Land'!A:B,2,0)</f>
        <v>NG004005</v>
      </c>
      <c r="D75">
        <f t="shared" si="1"/>
        <v>1</v>
      </c>
      <c r="E75" s="60">
        <v>88975</v>
      </c>
      <c r="F75" s="60">
        <v>91560</v>
      </c>
      <c r="G75" s="60">
        <v>180535</v>
      </c>
      <c r="H75" s="60">
        <v>10122</v>
      </c>
      <c r="I75" s="60">
        <v>10826</v>
      </c>
      <c r="J75" s="60">
        <v>11197</v>
      </c>
      <c r="K75" s="60">
        <v>10000</v>
      </c>
      <c r="L75" s="60">
        <v>7648</v>
      </c>
      <c r="M75" s="60">
        <v>6585</v>
      </c>
      <c r="N75" s="60">
        <v>5817</v>
      </c>
      <c r="O75" s="60">
        <v>5886</v>
      </c>
      <c r="P75" s="60">
        <v>4729</v>
      </c>
      <c r="Q75" s="60">
        <v>4152</v>
      </c>
      <c r="R75" s="60">
        <v>2819</v>
      </c>
      <c r="S75" s="60">
        <v>3164</v>
      </c>
      <c r="T75" s="60">
        <v>2019</v>
      </c>
      <c r="U75" s="60">
        <v>1994</v>
      </c>
      <c r="V75" s="60">
        <v>1087</v>
      </c>
      <c r="W75" s="60">
        <v>594</v>
      </c>
      <c r="X75" s="60">
        <v>336</v>
      </c>
      <c r="Y75" s="60">
        <v>10633</v>
      </c>
      <c r="Z75" s="60">
        <v>11666</v>
      </c>
      <c r="AA75" s="60">
        <v>11870</v>
      </c>
      <c r="AB75" s="60">
        <v>11600</v>
      </c>
      <c r="AC75" s="60">
        <v>8906</v>
      </c>
      <c r="AD75" s="60">
        <v>6801</v>
      </c>
      <c r="AE75" s="60">
        <v>5485</v>
      </c>
      <c r="AF75" s="60">
        <v>4921</v>
      </c>
      <c r="AG75" s="60">
        <v>4577</v>
      </c>
      <c r="AH75" s="60">
        <v>3957</v>
      </c>
      <c r="AI75" s="60">
        <v>3167</v>
      </c>
      <c r="AJ75" s="60">
        <v>2561</v>
      </c>
      <c r="AK75" s="60">
        <v>1860</v>
      </c>
      <c r="AL75" s="60">
        <v>1622</v>
      </c>
      <c r="AM75" s="60">
        <v>954</v>
      </c>
      <c r="AN75" s="60">
        <v>585</v>
      </c>
      <c r="AO75" s="60">
        <v>395</v>
      </c>
      <c r="AP75" s="60">
        <v>20755</v>
      </c>
      <c r="AQ75" s="60">
        <v>22492</v>
      </c>
      <c r="AR75" s="60">
        <v>23067</v>
      </c>
      <c r="AS75" s="60">
        <v>21600</v>
      </c>
      <c r="AT75" s="60">
        <v>16554</v>
      </c>
      <c r="AU75" s="60">
        <v>13386</v>
      </c>
      <c r="AV75" s="60">
        <v>11302</v>
      </c>
      <c r="AW75" s="60">
        <v>10807</v>
      </c>
      <c r="AX75" s="60">
        <v>9306</v>
      </c>
      <c r="AY75" s="60">
        <v>8109</v>
      </c>
      <c r="AZ75" s="60">
        <v>5986</v>
      </c>
      <c r="BA75" s="60">
        <v>5725</v>
      </c>
      <c r="BB75" s="60">
        <v>3879</v>
      </c>
      <c r="BC75" s="60">
        <v>3616</v>
      </c>
      <c r="BD75" s="60">
        <v>2041</v>
      </c>
      <c r="BE75" s="60">
        <v>1179</v>
      </c>
      <c r="BF75" s="60">
        <v>731</v>
      </c>
    </row>
    <row r="76" spans="1:58" customFormat="1" hidden="1" x14ac:dyDescent="0.25">
      <c r="A76" t="s">
        <v>68</v>
      </c>
      <c r="B76" t="s">
        <v>74</v>
      </c>
      <c r="C76" t="str">
        <f>VLOOKUP(B76,'Cross river Land'!A:B,2,0)</f>
        <v>NG004006</v>
      </c>
      <c r="D76">
        <f t="shared" si="1"/>
        <v>1</v>
      </c>
      <c r="E76" s="60">
        <v>117155</v>
      </c>
      <c r="F76" s="60">
        <v>122786</v>
      </c>
      <c r="G76" s="60">
        <v>239941</v>
      </c>
      <c r="H76" s="60">
        <v>12016</v>
      </c>
      <c r="I76" s="60">
        <v>12013</v>
      </c>
      <c r="J76" s="60">
        <v>14419</v>
      </c>
      <c r="K76" s="60">
        <v>14771</v>
      </c>
      <c r="L76" s="60">
        <v>13517</v>
      </c>
      <c r="M76" s="60">
        <v>9403</v>
      </c>
      <c r="N76" s="60">
        <v>7457</v>
      </c>
      <c r="O76" s="60">
        <v>6880</v>
      </c>
      <c r="P76" s="60">
        <v>5599</v>
      </c>
      <c r="Q76" s="60">
        <v>5192</v>
      </c>
      <c r="R76" s="60">
        <v>3751</v>
      </c>
      <c r="S76" s="60">
        <v>4099</v>
      </c>
      <c r="T76" s="60">
        <v>2427</v>
      </c>
      <c r="U76" s="60">
        <v>2360</v>
      </c>
      <c r="V76" s="60">
        <v>1396</v>
      </c>
      <c r="W76" s="60">
        <v>1281</v>
      </c>
      <c r="X76" s="60">
        <v>574</v>
      </c>
      <c r="Y76" s="60">
        <v>12519</v>
      </c>
      <c r="Z76" s="60">
        <v>12471</v>
      </c>
      <c r="AA76" s="60">
        <v>15026</v>
      </c>
      <c r="AB76" s="60">
        <v>15841</v>
      </c>
      <c r="AC76" s="60">
        <v>16236</v>
      </c>
      <c r="AD76" s="60">
        <v>11080</v>
      </c>
      <c r="AE76" s="60">
        <v>7598</v>
      </c>
      <c r="AF76" s="60">
        <v>6180</v>
      </c>
      <c r="AG76" s="60">
        <v>5860</v>
      </c>
      <c r="AH76" s="60">
        <v>5377</v>
      </c>
      <c r="AI76" s="60">
        <v>3963</v>
      </c>
      <c r="AJ76" s="60">
        <v>3809</v>
      </c>
      <c r="AK76" s="60">
        <v>2183</v>
      </c>
      <c r="AL76" s="60">
        <v>2088</v>
      </c>
      <c r="AM76" s="60">
        <v>1199</v>
      </c>
      <c r="AN76" s="60">
        <v>969</v>
      </c>
      <c r="AO76" s="60">
        <v>387</v>
      </c>
      <c r="AP76" s="60">
        <v>24535</v>
      </c>
      <c r="AQ76" s="60">
        <v>24484</v>
      </c>
      <c r="AR76" s="60">
        <v>29445</v>
      </c>
      <c r="AS76" s="60">
        <v>30612</v>
      </c>
      <c r="AT76" s="60">
        <v>29753</v>
      </c>
      <c r="AU76" s="60">
        <v>20483</v>
      </c>
      <c r="AV76" s="60">
        <v>15055</v>
      </c>
      <c r="AW76" s="60">
        <v>13060</v>
      </c>
      <c r="AX76" s="60">
        <v>11459</v>
      </c>
      <c r="AY76" s="60">
        <v>10569</v>
      </c>
      <c r="AZ76" s="60">
        <v>7714</v>
      </c>
      <c r="BA76" s="60">
        <v>7908</v>
      </c>
      <c r="BB76" s="60">
        <v>4610</v>
      </c>
      <c r="BC76" s="60">
        <v>4448</v>
      </c>
      <c r="BD76" s="60">
        <v>2595</v>
      </c>
      <c r="BE76" s="60">
        <v>2250</v>
      </c>
      <c r="BF76" s="60">
        <v>961</v>
      </c>
    </row>
    <row r="77" spans="1:58" customFormat="1" hidden="1" x14ac:dyDescent="0.25">
      <c r="A77" t="s">
        <v>68</v>
      </c>
      <c r="B77" t="s">
        <v>75</v>
      </c>
      <c r="C77" t="str">
        <f>VLOOKUP(B77,'Cross river Land'!A:B,2,0)</f>
        <v>NG004007</v>
      </c>
      <c r="D77">
        <f t="shared" si="1"/>
        <v>1</v>
      </c>
      <c r="E77" s="60">
        <v>157706</v>
      </c>
      <c r="F77" s="60">
        <v>165066</v>
      </c>
      <c r="G77" s="60">
        <v>322772</v>
      </c>
      <c r="H77" s="60">
        <v>18547</v>
      </c>
      <c r="I77" s="60">
        <v>19901</v>
      </c>
      <c r="J77" s="60">
        <v>20005</v>
      </c>
      <c r="K77" s="60">
        <v>18051</v>
      </c>
      <c r="L77" s="60">
        <v>13440</v>
      </c>
      <c r="M77" s="60">
        <v>11734</v>
      </c>
      <c r="N77" s="60">
        <v>10424</v>
      </c>
      <c r="O77" s="60">
        <v>10223</v>
      </c>
      <c r="P77" s="60">
        <v>8250</v>
      </c>
      <c r="Q77" s="60">
        <v>7427</v>
      </c>
      <c r="R77" s="60">
        <v>6010</v>
      </c>
      <c r="S77" s="60">
        <v>3945</v>
      </c>
      <c r="T77" s="60">
        <v>3264</v>
      </c>
      <c r="U77" s="60">
        <v>2507</v>
      </c>
      <c r="V77" s="60">
        <v>1929</v>
      </c>
      <c r="W77" s="60">
        <v>1326</v>
      </c>
      <c r="X77" s="60">
        <v>723</v>
      </c>
      <c r="Y77" s="60">
        <v>19848</v>
      </c>
      <c r="Z77" s="60">
        <v>21587</v>
      </c>
      <c r="AA77" s="60">
        <v>22064</v>
      </c>
      <c r="AB77" s="60">
        <v>20663</v>
      </c>
      <c r="AC77" s="60">
        <v>16014</v>
      </c>
      <c r="AD77" s="60">
        <v>11839</v>
      </c>
      <c r="AE77" s="60">
        <v>9637</v>
      </c>
      <c r="AF77" s="60">
        <v>8731</v>
      </c>
      <c r="AG77" s="60">
        <v>8198</v>
      </c>
      <c r="AH77" s="60">
        <v>6947</v>
      </c>
      <c r="AI77" s="60">
        <v>5819</v>
      </c>
      <c r="AJ77" s="60">
        <v>4321</v>
      </c>
      <c r="AK77" s="60">
        <v>3958</v>
      </c>
      <c r="AL77" s="60">
        <v>2277</v>
      </c>
      <c r="AM77" s="60">
        <v>1663</v>
      </c>
      <c r="AN77" s="60">
        <v>845</v>
      </c>
      <c r="AO77" s="60">
        <v>655</v>
      </c>
      <c r="AP77" s="60">
        <v>38395</v>
      </c>
      <c r="AQ77" s="60">
        <v>41488</v>
      </c>
      <c r="AR77" s="60">
        <v>42069</v>
      </c>
      <c r="AS77" s="60">
        <v>38714</v>
      </c>
      <c r="AT77" s="60">
        <v>29454</v>
      </c>
      <c r="AU77" s="60">
        <v>23573</v>
      </c>
      <c r="AV77" s="60">
        <v>20061</v>
      </c>
      <c r="AW77" s="60">
        <v>18954</v>
      </c>
      <c r="AX77" s="60">
        <v>16448</v>
      </c>
      <c r="AY77" s="60">
        <v>14374</v>
      </c>
      <c r="AZ77" s="60">
        <v>11829</v>
      </c>
      <c r="BA77" s="60">
        <v>8266</v>
      </c>
      <c r="BB77" s="60">
        <v>7222</v>
      </c>
      <c r="BC77" s="60">
        <v>4784</v>
      </c>
      <c r="BD77" s="60">
        <v>3592</v>
      </c>
      <c r="BE77" s="60">
        <v>2171</v>
      </c>
      <c r="BF77" s="60">
        <v>1378</v>
      </c>
    </row>
    <row r="78" spans="1:58" customFormat="1" hidden="1" x14ac:dyDescent="0.25">
      <c r="A78" t="s">
        <v>68</v>
      </c>
      <c r="B78" t="s">
        <v>76</v>
      </c>
      <c r="C78" t="str">
        <f>VLOOKUP(B78,'Cross river Land'!A:B,2,0)</f>
        <v>NG004008</v>
      </c>
      <c r="D78">
        <f t="shared" si="1"/>
        <v>1</v>
      </c>
      <c r="E78" s="60">
        <v>79740</v>
      </c>
      <c r="F78" s="60">
        <v>82975</v>
      </c>
      <c r="G78" s="60">
        <v>162715</v>
      </c>
      <c r="H78" s="60">
        <v>9698</v>
      </c>
      <c r="I78" s="60">
        <v>9423</v>
      </c>
      <c r="J78" s="60">
        <v>9829</v>
      </c>
      <c r="K78" s="60">
        <v>8933</v>
      </c>
      <c r="L78" s="60">
        <v>7001</v>
      </c>
      <c r="M78" s="60">
        <v>5959</v>
      </c>
      <c r="N78" s="60">
        <v>5220</v>
      </c>
      <c r="O78" s="60">
        <v>5235</v>
      </c>
      <c r="P78" s="60">
        <v>4003</v>
      </c>
      <c r="Q78" s="60">
        <v>3641</v>
      </c>
      <c r="R78" s="60">
        <v>2515</v>
      </c>
      <c r="S78" s="60">
        <v>2880</v>
      </c>
      <c r="T78" s="60">
        <v>1598</v>
      </c>
      <c r="U78" s="60">
        <v>1656</v>
      </c>
      <c r="V78" s="60">
        <v>845</v>
      </c>
      <c r="W78" s="60">
        <v>939</v>
      </c>
      <c r="X78" s="60">
        <v>365</v>
      </c>
      <c r="Y78" s="60">
        <v>10313</v>
      </c>
      <c r="Z78" s="60">
        <v>10142</v>
      </c>
      <c r="AA78" s="60">
        <v>10349</v>
      </c>
      <c r="AB78" s="60">
        <v>9872</v>
      </c>
      <c r="AC78" s="60">
        <v>7742</v>
      </c>
      <c r="AD78" s="60">
        <v>6458</v>
      </c>
      <c r="AE78" s="60">
        <v>5117</v>
      </c>
      <c r="AF78" s="60">
        <v>4442</v>
      </c>
      <c r="AG78" s="60">
        <v>4193</v>
      </c>
      <c r="AH78" s="60">
        <v>3783</v>
      </c>
      <c r="AI78" s="60">
        <v>2931</v>
      </c>
      <c r="AJ78" s="60">
        <v>2431</v>
      </c>
      <c r="AK78" s="60">
        <v>1656</v>
      </c>
      <c r="AL78" s="60">
        <v>1529</v>
      </c>
      <c r="AM78" s="60">
        <v>907</v>
      </c>
      <c r="AN78" s="60">
        <v>726</v>
      </c>
      <c r="AO78" s="60">
        <v>384</v>
      </c>
      <c r="AP78" s="60">
        <v>20011</v>
      </c>
      <c r="AQ78" s="60">
        <v>19565</v>
      </c>
      <c r="AR78" s="60">
        <v>20178</v>
      </c>
      <c r="AS78" s="60">
        <v>18805</v>
      </c>
      <c r="AT78" s="60">
        <v>14743</v>
      </c>
      <c r="AU78" s="60">
        <v>12417</v>
      </c>
      <c r="AV78" s="60">
        <v>10337</v>
      </c>
      <c r="AW78" s="60">
        <v>9677</v>
      </c>
      <c r="AX78" s="60">
        <v>8196</v>
      </c>
      <c r="AY78" s="60">
        <v>7424</v>
      </c>
      <c r="AZ78" s="60">
        <v>5446</v>
      </c>
      <c r="BA78" s="60">
        <v>5311</v>
      </c>
      <c r="BB78" s="60">
        <v>3254</v>
      </c>
      <c r="BC78" s="60">
        <v>3185</v>
      </c>
      <c r="BD78" s="60">
        <v>1752</v>
      </c>
      <c r="BE78" s="60">
        <v>1665</v>
      </c>
      <c r="BF78" s="60">
        <v>749</v>
      </c>
    </row>
    <row r="79" spans="1:58" customFormat="1" hidden="1" x14ac:dyDescent="0.25">
      <c r="A79" t="s">
        <v>68</v>
      </c>
      <c r="B79" t="s">
        <v>77</v>
      </c>
      <c r="C79" t="str">
        <f>VLOOKUP(B79,'Cross river Land'!A:B,2,0)</f>
        <v>NG004009</v>
      </c>
      <c r="D79">
        <f t="shared" si="1"/>
        <v>1</v>
      </c>
      <c r="E79" s="60">
        <v>106651</v>
      </c>
      <c r="F79" s="60">
        <v>108131</v>
      </c>
      <c r="G79" s="60">
        <v>214782</v>
      </c>
      <c r="H79" s="60">
        <v>11207</v>
      </c>
      <c r="I79" s="60">
        <v>12264</v>
      </c>
      <c r="J79" s="60">
        <v>14601</v>
      </c>
      <c r="K79" s="60">
        <v>12951</v>
      </c>
      <c r="L79" s="60">
        <v>9210</v>
      </c>
      <c r="M79" s="60">
        <v>8144</v>
      </c>
      <c r="N79" s="60">
        <v>7247</v>
      </c>
      <c r="O79" s="60">
        <v>6948</v>
      </c>
      <c r="P79" s="60">
        <v>5361</v>
      </c>
      <c r="Q79" s="60">
        <v>4905</v>
      </c>
      <c r="R79" s="60">
        <v>3264</v>
      </c>
      <c r="S79" s="60">
        <v>3895</v>
      </c>
      <c r="T79" s="60">
        <v>2231</v>
      </c>
      <c r="U79" s="60">
        <v>2029</v>
      </c>
      <c r="V79" s="60">
        <v>1036</v>
      </c>
      <c r="W79" s="60">
        <v>885</v>
      </c>
      <c r="X79" s="60">
        <v>473</v>
      </c>
      <c r="Y79" s="60">
        <v>12073</v>
      </c>
      <c r="Z79" s="60">
        <v>12917</v>
      </c>
      <c r="AA79" s="60">
        <v>14663</v>
      </c>
      <c r="AB79" s="60">
        <v>13616</v>
      </c>
      <c r="AC79" s="60">
        <v>10271</v>
      </c>
      <c r="AD79" s="60">
        <v>7624</v>
      </c>
      <c r="AE79" s="60">
        <v>6398</v>
      </c>
      <c r="AF79" s="60">
        <v>6014</v>
      </c>
      <c r="AG79" s="60">
        <v>5668</v>
      </c>
      <c r="AH79" s="60">
        <v>5057</v>
      </c>
      <c r="AI79" s="60">
        <v>3912</v>
      </c>
      <c r="AJ79" s="60">
        <v>3280</v>
      </c>
      <c r="AK79" s="60">
        <v>2205</v>
      </c>
      <c r="AL79" s="60">
        <v>2024</v>
      </c>
      <c r="AM79" s="60">
        <v>1169</v>
      </c>
      <c r="AN79" s="60">
        <v>797</v>
      </c>
      <c r="AO79" s="60">
        <v>443</v>
      </c>
      <c r="AP79" s="60">
        <v>23280</v>
      </c>
      <c r="AQ79" s="60">
        <v>25181</v>
      </c>
      <c r="AR79" s="60">
        <v>29264</v>
      </c>
      <c r="AS79" s="60">
        <v>26567</v>
      </c>
      <c r="AT79" s="60">
        <v>19481</v>
      </c>
      <c r="AU79" s="60">
        <v>15768</v>
      </c>
      <c r="AV79" s="60">
        <v>13645</v>
      </c>
      <c r="AW79" s="60">
        <v>12962</v>
      </c>
      <c r="AX79" s="60">
        <v>11029</v>
      </c>
      <c r="AY79" s="60">
        <v>9962</v>
      </c>
      <c r="AZ79" s="60">
        <v>7176</v>
      </c>
      <c r="BA79" s="60">
        <v>7175</v>
      </c>
      <c r="BB79" s="60">
        <v>4436</v>
      </c>
      <c r="BC79" s="60">
        <v>4053</v>
      </c>
      <c r="BD79" s="60">
        <v>2205</v>
      </c>
      <c r="BE79" s="60">
        <v>1682</v>
      </c>
      <c r="BF79" s="60">
        <v>916</v>
      </c>
    </row>
    <row r="80" spans="1:58" customFormat="1" hidden="1" x14ac:dyDescent="0.25">
      <c r="A80" t="s">
        <v>68</v>
      </c>
      <c r="B80" t="s">
        <v>78</v>
      </c>
      <c r="C80" t="str">
        <f>VLOOKUP(B80,'Cross river Land'!A:B,2,0)</f>
        <v>NG004010</v>
      </c>
      <c r="D80">
        <f t="shared" si="1"/>
        <v>1</v>
      </c>
      <c r="E80" s="60">
        <v>278302</v>
      </c>
      <c r="F80" s="60">
        <v>288543</v>
      </c>
      <c r="G80" s="60">
        <v>566845</v>
      </c>
      <c r="H80" s="60">
        <v>31214</v>
      </c>
      <c r="I80" s="60">
        <v>32464</v>
      </c>
      <c r="J80" s="60">
        <v>36775</v>
      </c>
      <c r="K80" s="60">
        <v>33329</v>
      </c>
      <c r="L80" s="60">
        <v>26371</v>
      </c>
      <c r="M80" s="60">
        <v>22139</v>
      </c>
      <c r="N80" s="60">
        <v>18731</v>
      </c>
      <c r="O80" s="60">
        <v>17816</v>
      </c>
      <c r="P80" s="60">
        <v>14032</v>
      </c>
      <c r="Q80" s="60">
        <v>12541</v>
      </c>
      <c r="R80" s="60">
        <v>8412</v>
      </c>
      <c r="S80" s="60">
        <v>8493</v>
      </c>
      <c r="T80" s="60">
        <v>4675</v>
      </c>
      <c r="U80" s="60">
        <v>4928</v>
      </c>
      <c r="V80" s="60">
        <v>2964</v>
      </c>
      <c r="W80" s="60">
        <v>2333</v>
      </c>
      <c r="X80" s="60">
        <v>1085</v>
      </c>
      <c r="Y80" s="60">
        <v>32272</v>
      </c>
      <c r="Z80" s="60">
        <v>33691</v>
      </c>
      <c r="AA80" s="60">
        <v>36384</v>
      </c>
      <c r="AB80" s="60">
        <v>34637</v>
      </c>
      <c r="AC80" s="60">
        <v>29205</v>
      </c>
      <c r="AD80" s="60">
        <v>23150</v>
      </c>
      <c r="AE80" s="60">
        <v>19421</v>
      </c>
      <c r="AF80" s="60">
        <v>16904</v>
      </c>
      <c r="AG80" s="60">
        <v>15247</v>
      </c>
      <c r="AH80" s="60">
        <v>13228</v>
      </c>
      <c r="AI80" s="60">
        <v>9832</v>
      </c>
      <c r="AJ80" s="60">
        <v>8527</v>
      </c>
      <c r="AK80" s="60">
        <v>5598</v>
      </c>
      <c r="AL80" s="60">
        <v>4974</v>
      </c>
      <c r="AM80" s="60">
        <v>2694</v>
      </c>
      <c r="AN80" s="60">
        <v>1921</v>
      </c>
      <c r="AO80" s="60">
        <v>858</v>
      </c>
      <c r="AP80" s="60">
        <v>63486</v>
      </c>
      <c r="AQ80" s="60">
        <v>66155</v>
      </c>
      <c r="AR80" s="60">
        <v>73159</v>
      </c>
      <c r="AS80" s="60">
        <v>67966</v>
      </c>
      <c r="AT80" s="60">
        <v>55576</v>
      </c>
      <c r="AU80" s="60">
        <v>45289</v>
      </c>
      <c r="AV80" s="60">
        <v>38152</v>
      </c>
      <c r="AW80" s="60">
        <v>34720</v>
      </c>
      <c r="AX80" s="60">
        <v>29279</v>
      </c>
      <c r="AY80" s="60">
        <v>25769</v>
      </c>
      <c r="AZ80" s="60">
        <v>18244</v>
      </c>
      <c r="BA80" s="60">
        <v>17020</v>
      </c>
      <c r="BB80" s="60">
        <v>10273</v>
      </c>
      <c r="BC80" s="60">
        <v>9902</v>
      </c>
      <c r="BD80" s="60">
        <v>5658</v>
      </c>
      <c r="BE80" s="60">
        <v>4254</v>
      </c>
      <c r="BF80" s="60">
        <v>1943</v>
      </c>
    </row>
    <row r="81" spans="1:58" customFormat="1" hidden="1" x14ac:dyDescent="0.25">
      <c r="A81" t="s">
        <v>68</v>
      </c>
      <c r="B81" t="s">
        <v>79</v>
      </c>
      <c r="C81" t="str">
        <f>VLOOKUP(B81,'Cross river Land'!A:B,2,0)</f>
        <v>NG004011</v>
      </c>
      <c r="D81">
        <f t="shared" si="1"/>
        <v>1</v>
      </c>
      <c r="E81" s="60">
        <v>133377</v>
      </c>
      <c r="F81" s="60">
        <v>138622</v>
      </c>
      <c r="G81" s="60">
        <v>271999</v>
      </c>
      <c r="H81" s="60">
        <v>14140</v>
      </c>
      <c r="I81" s="60">
        <v>15023</v>
      </c>
      <c r="J81" s="60">
        <v>16773</v>
      </c>
      <c r="K81" s="60">
        <v>15733</v>
      </c>
      <c r="L81" s="60">
        <v>11793</v>
      </c>
      <c r="M81" s="60">
        <v>10262</v>
      </c>
      <c r="N81" s="60">
        <v>8826</v>
      </c>
      <c r="O81" s="60">
        <v>8654</v>
      </c>
      <c r="P81" s="60">
        <v>6781</v>
      </c>
      <c r="Q81" s="60">
        <v>6529</v>
      </c>
      <c r="R81" s="60">
        <v>4544</v>
      </c>
      <c r="S81" s="60">
        <v>4935</v>
      </c>
      <c r="T81" s="60">
        <v>2808</v>
      </c>
      <c r="U81" s="60">
        <v>3049</v>
      </c>
      <c r="V81" s="60">
        <v>1464</v>
      </c>
      <c r="W81" s="60">
        <v>1428</v>
      </c>
      <c r="X81" s="60">
        <v>635</v>
      </c>
      <c r="Y81" s="60">
        <v>14910</v>
      </c>
      <c r="Z81" s="60">
        <v>16214</v>
      </c>
      <c r="AA81" s="60">
        <v>18067</v>
      </c>
      <c r="AB81" s="60">
        <v>17599</v>
      </c>
      <c r="AC81" s="60">
        <v>13787</v>
      </c>
      <c r="AD81" s="60">
        <v>10436</v>
      </c>
      <c r="AE81" s="60">
        <v>8574</v>
      </c>
      <c r="AF81" s="60">
        <v>7612</v>
      </c>
      <c r="AG81" s="60">
        <v>6871</v>
      </c>
      <c r="AH81" s="60">
        <v>6117</v>
      </c>
      <c r="AI81" s="60">
        <v>4801</v>
      </c>
      <c r="AJ81" s="60">
        <v>4524</v>
      </c>
      <c r="AK81" s="60">
        <v>2879</v>
      </c>
      <c r="AL81" s="60">
        <v>2736</v>
      </c>
      <c r="AM81" s="60">
        <v>1603</v>
      </c>
      <c r="AN81" s="60">
        <v>1329</v>
      </c>
      <c r="AO81" s="60">
        <v>563</v>
      </c>
      <c r="AP81" s="60">
        <v>29050</v>
      </c>
      <c r="AQ81" s="60">
        <v>31237</v>
      </c>
      <c r="AR81" s="60">
        <v>34840</v>
      </c>
      <c r="AS81" s="60">
        <v>33332</v>
      </c>
      <c r="AT81" s="60">
        <v>25580</v>
      </c>
      <c r="AU81" s="60">
        <v>20698</v>
      </c>
      <c r="AV81" s="60">
        <v>17400</v>
      </c>
      <c r="AW81" s="60">
        <v>16266</v>
      </c>
      <c r="AX81" s="60">
        <v>13652</v>
      </c>
      <c r="AY81" s="60">
        <v>12646</v>
      </c>
      <c r="AZ81" s="60">
        <v>9345</v>
      </c>
      <c r="BA81" s="60">
        <v>9459</v>
      </c>
      <c r="BB81" s="60">
        <v>5687</v>
      </c>
      <c r="BC81" s="60">
        <v>5785</v>
      </c>
      <c r="BD81" s="60">
        <v>3067</v>
      </c>
      <c r="BE81" s="60">
        <v>2757</v>
      </c>
      <c r="BF81" s="60">
        <v>1198</v>
      </c>
    </row>
    <row r="82" spans="1:58" customFormat="1" hidden="1" x14ac:dyDescent="0.25">
      <c r="A82" t="s">
        <v>68</v>
      </c>
      <c r="B82" t="s">
        <v>80</v>
      </c>
      <c r="C82" t="str">
        <f>VLOOKUP(B82,'Cross river Land'!A:B,2,0)</f>
        <v>NG004012</v>
      </c>
      <c r="D82">
        <f t="shared" si="1"/>
        <v>1</v>
      </c>
      <c r="E82" s="60">
        <v>210943</v>
      </c>
      <c r="F82" s="60">
        <v>212431</v>
      </c>
      <c r="G82" s="60">
        <v>423374</v>
      </c>
      <c r="H82" s="60">
        <v>22202</v>
      </c>
      <c r="I82" s="60">
        <v>23238</v>
      </c>
      <c r="J82" s="60">
        <v>26151</v>
      </c>
      <c r="K82" s="60">
        <v>28248</v>
      </c>
      <c r="L82" s="60">
        <v>20603</v>
      </c>
      <c r="M82" s="60">
        <v>15497</v>
      </c>
      <c r="N82" s="60">
        <v>13135</v>
      </c>
      <c r="O82" s="60">
        <v>12788</v>
      </c>
      <c r="P82" s="60">
        <v>10292</v>
      </c>
      <c r="Q82" s="60">
        <v>9930</v>
      </c>
      <c r="R82" s="60">
        <v>7395</v>
      </c>
      <c r="S82" s="60">
        <v>6990</v>
      </c>
      <c r="T82" s="60">
        <v>4659</v>
      </c>
      <c r="U82" s="60">
        <v>4290</v>
      </c>
      <c r="V82" s="60">
        <v>2549</v>
      </c>
      <c r="W82" s="60">
        <v>2007</v>
      </c>
      <c r="X82" s="60">
        <v>969</v>
      </c>
      <c r="Y82" s="60">
        <v>23439</v>
      </c>
      <c r="Z82" s="60">
        <v>24634</v>
      </c>
      <c r="AA82" s="60">
        <v>27793</v>
      </c>
      <c r="AB82" s="60">
        <v>27826</v>
      </c>
      <c r="AC82" s="60">
        <v>21871</v>
      </c>
      <c r="AD82" s="60">
        <v>15505</v>
      </c>
      <c r="AE82" s="60">
        <v>12536</v>
      </c>
      <c r="AF82" s="60">
        <v>11111</v>
      </c>
      <c r="AG82" s="60">
        <v>10532</v>
      </c>
      <c r="AH82" s="60">
        <v>9513</v>
      </c>
      <c r="AI82" s="60">
        <v>7649</v>
      </c>
      <c r="AJ82" s="60">
        <v>6412</v>
      </c>
      <c r="AK82" s="60">
        <v>4634</v>
      </c>
      <c r="AL82" s="60">
        <v>3782</v>
      </c>
      <c r="AM82" s="60">
        <v>2391</v>
      </c>
      <c r="AN82" s="60">
        <v>1902</v>
      </c>
      <c r="AO82" s="60">
        <v>901</v>
      </c>
      <c r="AP82" s="60">
        <v>45641</v>
      </c>
      <c r="AQ82" s="60">
        <v>47872</v>
      </c>
      <c r="AR82" s="60">
        <v>53944</v>
      </c>
      <c r="AS82" s="60">
        <v>56074</v>
      </c>
      <c r="AT82" s="60">
        <v>42474</v>
      </c>
      <c r="AU82" s="60">
        <v>31002</v>
      </c>
      <c r="AV82" s="60">
        <v>25671</v>
      </c>
      <c r="AW82" s="60">
        <v>23899</v>
      </c>
      <c r="AX82" s="60">
        <v>20824</v>
      </c>
      <c r="AY82" s="60">
        <v>19443</v>
      </c>
      <c r="AZ82" s="60">
        <v>15044</v>
      </c>
      <c r="BA82" s="60">
        <v>13402</v>
      </c>
      <c r="BB82" s="60">
        <v>9293</v>
      </c>
      <c r="BC82" s="60">
        <v>8072</v>
      </c>
      <c r="BD82" s="60">
        <v>4940</v>
      </c>
      <c r="BE82" s="60">
        <v>3909</v>
      </c>
      <c r="BF82" s="60">
        <v>1870</v>
      </c>
    </row>
    <row r="83" spans="1:58" customFormat="1" hidden="1" x14ac:dyDescent="0.25">
      <c r="A83" t="s">
        <v>68</v>
      </c>
      <c r="B83" t="s">
        <v>81</v>
      </c>
      <c r="C83" t="str">
        <f>VLOOKUP(B83,'Cross river Land'!A:B,2,0)</f>
        <v>NG004013</v>
      </c>
      <c r="D83">
        <f t="shared" si="1"/>
        <v>1</v>
      </c>
      <c r="E83" s="60">
        <v>126193</v>
      </c>
      <c r="F83" s="60">
        <v>123978</v>
      </c>
      <c r="G83" s="60">
        <v>250171</v>
      </c>
      <c r="H83" s="60">
        <v>13967</v>
      </c>
      <c r="I83" s="60">
        <v>14365</v>
      </c>
      <c r="J83" s="60">
        <v>15880</v>
      </c>
      <c r="K83" s="60">
        <v>14756</v>
      </c>
      <c r="L83" s="60">
        <v>11056</v>
      </c>
      <c r="M83" s="60">
        <v>9320</v>
      </c>
      <c r="N83" s="60">
        <v>8284</v>
      </c>
      <c r="O83" s="60">
        <v>8041</v>
      </c>
      <c r="P83" s="60">
        <v>6407</v>
      </c>
      <c r="Q83" s="60">
        <v>5932</v>
      </c>
      <c r="R83" s="60">
        <v>4208</v>
      </c>
      <c r="S83" s="60">
        <v>4648</v>
      </c>
      <c r="T83" s="60">
        <v>2889</v>
      </c>
      <c r="U83" s="60">
        <v>2753</v>
      </c>
      <c r="V83" s="60">
        <v>1629</v>
      </c>
      <c r="W83" s="60">
        <v>1364</v>
      </c>
      <c r="X83" s="60">
        <v>694</v>
      </c>
      <c r="Y83" s="60">
        <v>14382</v>
      </c>
      <c r="Z83" s="60">
        <v>14925</v>
      </c>
      <c r="AA83" s="60">
        <v>15929</v>
      </c>
      <c r="AB83" s="60">
        <v>14994</v>
      </c>
      <c r="AC83" s="60">
        <v>11887</v>
      </c>
      <c r="AD83" s="60">
        <v>9071</v>
      </c>
      <c r="AE83" s="60">
        <v>7338</v>
      </c>
      <c r="AF83" s="60">
        <v>6665</v>
      </c>
      <c r="AG83" s="60">
        <v>6431</v>
      </c>
      <c r="AH83" s="60">
        <v>5658</v>
      </c>
      <c r="AI83" s="60">
        <v>4239</v>
      </c>
      <c r="AJ83" s="60">
        <v>3995</v>
      </c>
      <c r="AK83" s="60">
        <v>2547</v>
      </c>
      <c r="AL83" s="60">
        <v>2571</v>
      </c>
      <c r="AM83" s="60">
        <v>1511</v>
      </c>
      <c r="AN83" s="60">
        <v>1321</v>
      </c>
      <c r="AO83" s="60">
        <v>514</v>
      </c>
      <c r="AP83" s="60">
        <v>28349</v>
      </c>
      <c r="AQ83" s="60">
        <v>29290</v>
      </c>
      <c r="AR83" s="60">
        <v>31809</v>
      </c>
      <c r="AS83" s="60">
        <v>29750</v>
      </c>
      <c r="AT83" s="60">
        <v>22943</v>
      </c>
      <c r="AU83" s="60">
        <v>18391</v>
      </c>
      <c r="AV83" s="60">
        <v>15622</v>
      </c>
      <c r="AW83" s="60">
        <v>14706</v>
      </c>
      <c r="AX83" s="60">
        <v>12838</v>
      </c>
      <c r="AY83" s="60">
        <v>11590</v>
      </c>
      <c r="AZ83" s="60">
        <v>8447</v>
      </c>
      <c r="BA83" s="60">
        <v>8643</v>
      </c>
      <c r="BB83" s="60">
        <v>5436</v>
      </c>
      <c r="BC83" s="60">
        <v>5324</v>
      </c>
      <c r="BD83" s="60">
        <v>3140</v>
      </c>
      <c r="BE83" s="60">
        <v>2685</v>
      </c>
      <c r="BF83" s="60">
        <v>1208</v>
      </c>
    </row>
    <row r="84" spans="1:58" customFormat="1" hidden="1" x14ac:dyDescent="0.25">
      <c r="A84" t="s">
        <v>68</v>
      </c>
      <c r="B84" t="s">
        <v>82</v>
      </c>
      <c r="C84" t="str">
        <f>VLOOKUP(B84,'Cross river Land'!A:B,2,0)</f>
        <v>NG004014</v>
      </c>
      <c r="D84">
        <f t="shared" si="1"/>
        <v>1</v>
      </c>
      <c r="E84" s="60">
        <v>105548</v>
      </c>
      <c r="F84" s="60">
        <v>105182</v>
      </c>
      <c r="G84" s="60">
        <v>210730</v>
      </c>
      <c r="H84" s="60">
        <v>13115</v>
      </c>
      <c r="I84" s="60">
        <v>11729</v>
      </c>
      <c r="J84" s="60">
        <v>13423</v>
      </c>
      <c r="K84" s="60">
        <v>12010</v>
      </c>
      <c r="L84" s="60">
        <v>10115</v>
      </c>
      <c r="M84" s="60">
        <v>8846</v>
      </c>
      <c r="N84" s="60">
        <v>6965</v>
      </c>
      <c r="O84" s="60">
        <v>6386</v>
      </c>
      <c r="P84" s="60">
        <v>4892</v>
      </c>
      <c r="Q84" s="60">
        <v>4185</v>
      </c>
      <c r="R84" s="60">
        <v>3154</v>
      </c>
      <c r="S84" s="60">
        <v>3362</v>
      </c>
      <c r="T84" s="60">
        <v>2008</v>
      </c>
      <c r="U84" s="60">
        <v>2246</v>
      </c>
      <c r="V84" s="60">
        <v>1451</v>
      </c>
      <c r="W84" s="60">
        <v>1144</v>
      </c>
      <c r="X84" s="60">
        <v>517</v>
      </c>
      <c r="Y84" s="60">
        <v>12997</v>
      </c>
      <c r="Z84" s="60">
        <v>11502</v>
      </c>
      <c r="AA84" s="60">
        <v>12648</v>
      </c>
      <c r="AB84" s="60">
        <v>11778</v>
      </c>
      <c r="AC84" s="60">
        <v>10868</v>
      </c>
      <c r="AD84" s="60">
        <v>8794</v>
      </c>
      <c r="AE84" s="60">
        <v>7565</v>
      </c>
      <c r="AF84" s="60">
        <v>6544</v>
      </c>
      <c r="AG84" s="60">
        <v>5506</v>
      </c>
      <c r="AH84" s="60">
        <v>4936</v>
      </c>
      <c r="AI84" s="60">
        <v>3257</v>
      </c>
      <c r="AJ84" s="60">
        <v>3003</v>
      </c>
      <c r="AK84" s="60">
        <v>1790</v>
      </c>
      <c r="AL84" s="60">
        <v>1886</v>
      </c>
      <c r="AM84" s="60">
        <v>981</v>
      </c>
      <c r="AN84" s="60">
        <v>776</v>
      </c>
      <c r="AO84" s="60">
        <v>351</v>
      </c>
      <c r="AP84" s="60">
        <v>26112</v>
      </c>
      <c r="AQ84" s="60">
        <v>23231</v>
      </c>
      <c r="AR84" s="60">
        <v>26071</v>
      </c>
      <c r="AS84" s="60">
        <v>23788</v>
      </c>
      <c r="AT84" s="60">
        <v>20983</v>
      </c>
      <c r="AU84" s="60">
        <v>17640</v>
      </c>
      <c r="AV84" s="60">
        <v>14530</v>
      </c>
      <c r="AW84" s="60">
        <v>12930</v>
      </c>
      <c r="AX84" s="60">
        <v>10398</v>
      </c>
      <c r="AY84" s="60">
        <v>9121</v>
      </c>
      <c r="AZ84" s="60">
        <v>6411</v>
      </c>
      <c r="BA84" s="60">
        <v>6365</v>
      </c>
      <c r="BB84" s="60">
        <v>3798</v>
      </c>
      <c r="BC84" s="60">
        <v>4132</v>
      </c>
      <c r="BD84" s="60">
        <v>2432</v>
      </c>
      <c r="BE84" s="60">
        <v>1920</v>
      </c>
      <c r="BF84" s="60">
        <v>868</v>
      </c>
    </row>
    <row r="85" spans="1:58" customFormat="1" hidden="1" x14ac:dyDescent="0.25">
      <c r="A85" t="s">
        <v>68</v>
      </c>
      <c r="B85" t="s">
        <v>83</v>
      </c>
      <c r="C85" t="str">
        <f>VLOOKUP(B85,'Cross river Land'!A:B,2,0)</f>
        <v>NG004015</v>
      </c>
      <c r="D85">
        <f t="shared" si="1"/>
        <v>1</v>
      </c>
      <c r="E85" s="60">
        <v>159267</v>
      </c>
      <c r="F85" s="60">
        <v>162626</v>
      </c>
      <c r="G85" s="60">
        <v>321893</v>
      </c>
      <c r="H85" s="60">
        <v>15984</v>
      </c>
      <c r="I85" s="60">
        <v>17821</v>
      </c>
      <c r="J85" s="60">
        <v>21293</v>
      </c>
      <c r="K85" s="60">
        <v>20064</v>
      </c>
      <c r="L85" s="60">
        <v>13851</v>
      </c>
      <c r="M85" s="60">
        <v>11119</v>
      </c>
      <c r="N85" s="60">
        <v>10280</v>
      </c>
      <c r="O85" s="60">
        <v>10232</v>
      </c>
      <c r="P85" s="60">
        <v>8638</v>
      </c>
      <c r="Q85" s="60">
        <v>7958</v>
      </c>
      <c r="R85" s="60">
        <v>5528</v>
      </c>
      <c r="S85" s="60">
        <v>5674</v>
      </c>
      <c r="T85" s="60">
        <v>3629</v>
      </c>
      <c r="U85" s="60">
        <v>3225</v>
      </c>
      <c r="V85" s="60">
        <v>1810</v>
      </c>
      <c r="W85" s="60">
        <v>1491</v>
      </c>
      <c r="X85" s="60">
        <v>670</v>
      </c>
      <c r="Y85" s="60">
        <v>16548</v>
      </c>
      <c r="Z85" s="60">
        <v>19132</v>
      </c>
      <c r="AA85" s="60">
        <v>22847</v>
      </c>
      <c r="AB85" s="60">
        <v>22052</v>
      </c>
      <c r="AC85" s="60">
        <v>15531</v>
      </c>
      <c r="AD85" s="60">
        <v>11224</v>
      </c>
      <c r="AE85" s="60">
        <v>9280</v>
      </c>
      <c r="AF85" s="60">
        <v>8439</v>
      </c>
      <c r="AG85" s="60">
        <v>8017</v>
      </c>
      <c r="AH85" s="60">
        <v>7401</v>
      </c>
      <c r="AI85" s="60">
        <v>5907</v>
      </c>
      <c r="AJ85" s="60">
        <v>5456</v>
      </c>
      <c r="AK85" s="60">
        <v>3499</v>
      </c>
      <c r="AL85" s="60">
        <v>3639</v>
      </c>
      <c r="AM85" s="60">
        <v>1769</v>
      </c>
      <c r="AN85" s="60">
        <v>1150</v>
      </c>
      <c r="AO85" s="60">
        <v>735</v>
      </c>
      <c r="AP85" s="60">
        <v>32532</v>
      </c>
      <c r="AQ85" s="60">
        <v>36953</v>
      </c>
      <c r="AR85" s="60">
        <v>44140</v>
      </c>
      <c r="AS85" s="60">
        <v>42116</v>
      </c>
      <c r="AT85" s="60">
        <v>29382</v>
      </c>
      <c r="AU85" s="60">
        <v>22343</v>
      </c>
      <c r="AV85" s="60">
        <v>19560</v>
      </c>
      <c r="AW85" s="60">
        <v>18671</v>
      </c>
      <c r="AX85" s="60">
        <v>16655</v>
      </c>
      <c r="AY85" s="60">
        <v>15359</v>
      </c>
      <c r="AZ85" s="60">
        <v>11435</v>
      </c>
      <c r="BA85" s="60">
        <v>11130</v>
      </c>
      <c r="BB85" s="60">
        <v>7128</v>
      </c>
      <c r="BC85" s="60">
        <v>6864</v>
      </c>
      <c r="BD85" s="60">
        <v>3579</v>
      </c>
      <c r="BE85" s="60">
        <v>2641</v>
      </c>
      <c r="BF85" s="60">
        <v>1405</v>
      </c>
    </row>
    <row r="86" spans="1:58" customFormat="1" hidden="1" x14ac:dyDescent="0.25">
      <c r="A86" t="s">
        <v>68</v>
      </c>
      <c r="B86" t="s">
        <v>84</v>
      </c>
      <c r="C86" t="str">
        <f>VLOOKUP(B86,'Cross river Land'!A:B,2,0)</f>
        <v>NG004016</v>
      </c>
      <c r="D86">
        <f t="shared" si="1"/>
        <v>1</v>
      </c>
      <c r="E86" s="60">
        <v>108723</v>
      </c>
      <c r="F86" s="60">
        <v>118072</v>
      </c>
      <c r="G86" s="60">
        <v>226795</v>
      </c>
      <c r="H86" s="60">
        <v>11569</v>
      </c>
      <c r="I86" s="60">
        <v>12635</v>
      </c>
      <c r="J86" s="60">
        <v>14599</v>
      </c>
      <c r="K86" s="60">
        <v>13884</v>
      </c>
      <c r="L86" s="60">
        <v>11085</v>
      </c>
      <c r="M86" s="60">
        <v>9628</v>
      </c>
      <c r="N86" s="60">
        <v>7624</v>
      </c>
      <c r="O86" s="60">
        <v>6739</v>
      </c>
      <c r="P86" s="60">
        <v>5325</v>
      </c>
      <c r="Q86" s="60">
        <v>4715</v>
      </c>
      <c r="R86" s="60">
        <v>2849</v>
      </c>
      <c r="S86" s="60">
        <v>3093</v>
      </c>
      <c r="T86" s="60">
        <v>1681</v>
      </c>
      <c r="U86" s="60">
        <v>1539</v>
      </c>
      <c r="V86" s="60">
        <v>848</v>
      </c>
      <c r="W86" s="60">
        <v>573</v>
      </c>
      <c r="X86" s="60">
        <v>337</v>
      </c>
      <c r="Y86" s="60">
        <v>11597</v>
      </c>
      <c r="Z86" s="60">
        <v>13119</v>
      </c>
      <c r="AA86" s="60">
        <v>15124</v>
      </c>
      <c r="AB86" s="60">
        <v>14993</v>
      </c>
      <c r="AC86" s="60">
        <v>12535</v>
      </c>
      <c r="AD86" s="60">
        <v>10873</v>
      </c>
      <c r="AE86" s="60">
        <v>8664</v>
      </c>
      <c r="AF86" s="60">
        <v>6909</v>
      </c>
      <c r="AG86" s="60">
        <v>5998</v>
      </c>
      <c r="AH86" s="60">
        <v>5400</v>
      </c>
      <c r="AI86" s="60">
        <v>4023</v>
      </c>
      <c r="AJ86" s="60">
        <v>3198</v>
      </c>
      <c r="AK86" s="60">
        <v>2199</v>
      </c>
      <c r="AL86" s="60">
        <v>1721</v>
      </c>
      <c r="AM86" s="60">
        <v>844</v>
      </c>
      <c r="AN86" s="60">
        <v>570</v>
      </c>
      <c r="AO86" s="60">
        <v>305</v>
      </c>
      <c r="AP86" s="60">
        <v>23166</v>
      </c>
      <c r="AQ86" s="60">
        <v>25754</v>
      </c>
      <c r="AR86" s="60">
        <v>29723</v>
      </c>
      <c r="AS86" s="60">
        <v>28877</v>
      </c>
      <c r="AT86" s="60">
        <v>23620</v>
      </c>
      <c r="AU86" s="60">
        <v>20501</v>
      </c>
      <c r="AV86" s="60">
        <v>16288</v>
      </c>
      <c r="AW86" s="60">
        <v>13648</v>
      </c>
      <c r="AX86" s="60">
        <v>11323</v>
      </c>
      <c r="AY86" s="60">
        <v>10115</v>
      </c>
      <c r="AZ86" s="60">
        <v>6872</v>
      </c>
      <c r="BA86" s="60">
        <v>6291</v>
      </c>
      <c r="BB86" s="60">
        <v>3880</v>
      </c>
      <c r="BC86" s="60">
        <v>3260</v>
      </c>
      <c r="BD86" s="60">
        <v>1692</v>
      </c>
      <c r="BE86" s="60">
        <v>1143</v>
      </c>
      <c r="BF86" s="60">
        <v>642</v>
      </c>
    </row>
    <row r="87" spans="1:58" customFormat="1" hidden="1" x14ac:dyDescent="0.25">
      <c r="A87" t="s">
        <v>68</v>
      </c>
      <c r="B87" t="s">
        <v>85</v>
      </c>
      <c r="C87" t="str">
        <f>VLOOKUP(B87,'Cross river Land'!A:B,2,0)</f>
        <v>NG004017</v>
      </c>
      <c r="D87">
        <f t="shared" si="1"/>
        <v>1</v>
      </c>
      <c r="E87" s="60">
        <v>108788</v>
      </c>
      <c r="F87" s="60">
        <v>104471</v>
      </c>
      <c r="G87" s="60">
        <v>213259</v>
      </c>
      <c r="H87" s="60">
        <v>13271</v>
      </c>
      <c r="I87" s="60">
        <v>10507</v>
      </c>
      <c r="J87" s="60">
        <v>15145</v>
      </c>
      <c r="K87" s="60">
        <v>13118</v>
      </c>
      <c r="L87" s="60">
        <v>10313</v>
      </c>
      <c r="M87" s="60">
        <v>8924</v>
      </c>
      <c r="N87" s="60">
        <v>7338</v>
      </c>
      <c r="O87" s="60">
        <v>6639</v>
      </c>
      <c r="P87" s="60">
        <v>5544</v>
      </c>
      <c r="Q87" s="60">
        <v>4861</v>
      </c>
      <c r="R87" s="60">
        <v>3260</v>
      </c>
      <c r="S87" s="60">
        <v>3253</v>
      </c>
      <c r="T87" s="60">
        <v>1782</v>
      </c>
      <c r="U87" s="60">
        <v>2220</v>
      </c>
      <c r="V87" s="60">
        <v>1155</v>
      </c>
      <c r="W87" s="60">
        <v>968</v>
      </c>
      <c r="X87" s="60">
        <v>490</v>
      </c>
      <c r="Y87" s="60">
        <v>12987</v>
      </c>
      <c r="Z87" s="60">
        <v>10455</v>
      </c>
      <c r="AA87" s="60">
        <v>11953</v>
      </c>
      <c r="AB87" s="60">
        <v>11660</v>
      </c>
      <c r="AC87" s="60">
        <v>11000</v>
      </c>
      <c r="AD87" s="60">
        <v>9028</v>
      </c>
      <c r="AE87" s="60">
        <v>7325</v>
      </c>
      <c r="AF87" s="60">
        <v>6408</v>
      </c>
      <c r="AG87" s="60">
        <v>5825</v>
      </c>
      <c r="AH87" s="60">
        <v>5313</v>
      </c>
      <c r="AI87" s="60">
        <v>4027</v>
      </c>
      <c r="AJ87" s="60">
        <v>3048</v>
      </c>
      <c r="AK87" s="60">
        <v>1801</v>
      </c>
      <c r="AL87" s="60">
        <v>1855</v>
      </c>
      <c r="AM87" s="60">
        <v>777</v>
      </c>
      <c r="AN87" s="60">
        <v>756</v>
      </c>
      <c r="AO87" s="60">
        <v>253</v>
      </c>
      <c r="AP87" s="60">
        <v>26258</v>
      </c>
      <c r="AQ87" s="60">
        <v>20962</v>
      </c>
      <c r="AR87" s="60">
        <v>27098</v>
      </c>
      <c r="AS87" s="60">
        <v>24778</v>
      </c>
      <c r="AT87" s="60">
        <v>21313</v>
      </c>
      <c r="AU87" s="60">
        <v>17952</v>
      </c>
      <c r="AV87" s="60">
        <v>14663</v>
      </c>
      <c r="AW87" s="60">
        <v>13047</v>
      </c>
      <c r="AX87" s="60">
        <v>11369</v>
      </c>
      <c r="AY87" s="60">
        <v>10174</v>
      </c>
      <c r="AZ87" s="60">
        <v>7287</v>
      </c>
      <c r="BA87" s="60">
        <v>6301</v>
      </c>
      <c r="BB87" s="60">
        <v>3583</v>
      </c>
      <c r="BC87" s="60">
        <v>4075</v>
      </c>
      <c r="BD87" s="60">
        <v>1932</v>
      </c>
      <c r="BE87" s="60">
        <v>1724</v>
      </c>
      <c r="BF87" s="60">
        <v>743</v>
      </c>
    </row>
    <row r="88" spans="1:58" customFormat="1" hidden="1" x14ac:dyDescent="0.25">
      <c r="A88" t="s">
        <v>68</v>
      </c>
      <c r="B88" t="s">
        <v>86</v>
      </c>
      <c r="C88" t="str">
        <f>VLOOKUP(B88,'Cross river Land'!A:B,2,0)</f>
        <v>NG004018</v>
      </c>
      <c r="D88">
        <f t="shared" si="1"/>
        <v>1</v>
      </c>
      <c r="E88" s="60">
        <v>110524</v>
      </c>
      <c r="F88" s="60">
        <v>121828</v>
      </c>
      <c r="G88" s="60">
        <v>232352</v>
      </c>
      <c r="H88" s="60">
        <v>10309</v>
      </c>
      <c r="I88" s="60">
        <v>11791</v>
      </c>
      <c r="J88" s="60">
        <v>14850</v>
      </c>
      <c r="K88" s="60">
        <v>14818</v>
      </c>
      <c r="L88" s="60">
        <v>11472</v>
      </c>
      <c r="M88" s="60">
        <v>10605</v>
      </c>
      <c r="N88" s="60">
        <v>8110</v>
      </c>
      <c r="O88" s="60">
        <v>7576</v>
      </c>
      <c r="P88" s="60">
        <v>5799</v>
      </c>
      <c r="Q88" s="60">
        <v>5309</v>
      </c>
      <c r="R88" s="60">
        <v>3174</v>
      </c>
      <c r="S88" s="60">
        <v>3197</v>
      </c>
      <c r="T88" s="60">
        <v>1204</v>
      </c>
      <c r="U88" s="60">
        <v>1118</v>
      </c>
      <c r="V88" s="60">
        <v>535</v>
      </c>
      <c r="W88" s="60">
        <v>440</v>
      </c>
      <c r="X88" s="60">
        <v>217</v>
      </c>
      <c r="Y88" s="60">
        <v>10253</v>
      </c>
      <c r="Z88" s="60">
        <v>11756</v>
      </c>
      <c r="AA88" s="60">
        <v>13769</v>
      </c>
      <c r="AB88" s="60">
        <v>15680</v>
      </c>
      <c r="AC88" s="60">
        <v>13769</v>
      </c>
      <c r="AD88" s="60">
        <v>12579</v>
      </c>
      <c r="AE88" s="60">
        <v>9930</v>
      </c>
      <c r="AF88" s="60">
        <v>7918</v>
      </c>
      <c r="AG88" s="60">
        <v>6776</v>
      </c>
      <c r="AH88" s="60">
        <v>5902</v>
      </c>
      <c r="AI88" s="60">
        <v>4240</v>
      </c>
      <c r="AJ88" s="60">
        <v>3738</v>
      </c>
      <c r="AK88" s="60">
        <v>2392</v>
      </c>
      <c r="AL88" s="60">
        <v>1725</v>
      </c>
      <c r="AM88" s="60">
        <v>768</v>
      </c>
      <c r="AN88" s="60">
        <v>413</v>
      </c>
      <c r="AO88" s="60">
        <v>220</v>
      </c>
      <c r="AP88" s="60">
        <v>20562</v>
      </c>
      <c r="AQ88" s="60">
        <v>23547</v>
      </c>
      <c r="AR88" s="60">
        <v>28619</v>
      </c>
      <c r="AS88" s="60">
        <v>30498</v>
      </c>
      <c r="AT88" s="60">
        <v>25241</v>
      </c>
      <c r="AU88" s="60">
        <v>23184</v>
      </c>
      <c r="AV88" s="60">
        <v>18040</v>
      </c>
      <c r="AW88" s="60">
        <v>15494</v>
      </c>
      <c r="AX88" s="60">
        <v>12575</v>
      </c>
      <c r="AY88" s="60">
        <v>11211</v>
      </c>
      <c r="AZ88" s="60">
        <v>7414</v>
      </c>
      <c r="BA88" s="60">
        <v>6935</v>
      </c>
      <c r="BB88" s="60">
        <v>3596</v>
      </c>
      <c r="BC88" s="60">
        <v>2843</v>
      </c>
      <c r="BD88" s="60">
        <v>1303</v>
      </c>
      <c r="BE88" s="60">
        <v>853</v>
      </c>
      <c r="BF88" s="60">
        <v>437</v>
      </c>
    </row>
    <row r="89" spans="1:58" customFormat="1" hidden="1" x14ac:dyDescent="0.25">
      <c r="A89" t="s">
        <v>68</v>
      </c>
      <c r="B89" t="s">
        <v>87</v>
      </c>
      <c r="C89" t="str">
        <f>VLOOKUP(B89,'Cross river Land'!A:B,2,0)</f>
        <v>NG004019</v>
      </c>
      <c r="D89">
        <f t="shared" si="1"/>
        <v>1</v>
      </c>
      <c r="E89" s="60">
        <v>103814</v>
      </c>
      <c r="F89" s="60">
        <v>100332</v>
      </c>
      <c r="G89" s="60">
        <v>204146</v>
      </c>
      <c r="H89" s="60">
        <v>10619</v>
      </c>
      <c r="I89" s="60">
        <v>10743</v>
      </c>
      <c r="J89" s="60">
        <v>12485</v>
      </c>
      <c r="K89" s="60">
        <v>12721</v>
      </c>
      <c r="L89" s="60">
        <v>12386</v>
      </c>
      <c r="M89" s="60">
        <v>8159</v>
      </c>
      <c r="N89" s="60">
        <v>6463</v>
      </c>
      <c r="O89" s="60">
        <v>6248</v>
      </c>
      <c r="P89" s="60">
        <v>5135</v>
      </c>
      <c r="Q89" s="60">
        <v>4674</v>
      </c>
      <c r="R89" s="60">
        <v>3305</v>
      </c>
      <c r="S89" s="60">
        <v>3491</v>
      </c>
      <c r="T89" s="60">
        <v>2309</v>
      </c>
      <c r="U89" s="60">
        <v>2228</v>
      </c>
      <c r="V89" s="60">
        <v>1416</v>
      </c>
      <c r="W89" s="60">
        <v>954</v>
      </c>
      <c r="X89" s="60">
        <v>478</v>
      </c>
      <c r="Y89" s="60">
        <v>10993</v>
      </c>
      <c r="Z89" s="60">
        <v>11346</v>
      </c>
      <c r="AA89" s="60">
        <v>12425</v>
      </c>
      <c r="AB89" s="60">
        <v>12420</v>
      </c>
      <c r="AC89" s="60">
        <v>12206</v>
      </c>
      <c r="AD89" s="60">
        <v>8173</v>
      </c>
      <c r="AE89" s="60">
        <v>5812</v>
      </c>
      <c r="AF89" s="60">
        <v>5177</v>
      </c>
      <c r="AG89" s="60">
        <v>4808</v>
      </c>
      <c r="AH89" s="60">
        <v>4367</v>
      </c>
      <c r="AI89" s="60">
        <v>3458</v>
      </c>
      <c r="AJ89" s="60">
        <v>2861</v>
      </c>
      <c r="AK89" s="60">
        <v>2063</v>
      </c>
      <c r="AL89" s="60">
        <v>1816</v>
      </c>
      <c r="AM89" s="60">
        <v>1184</v>
      </c>
      <c r="AN89" s="60">
        <v>815</v>
      </c>
      <c r="AO89" s="60">
        <v>408</v>
      </c>
      <c r="AP89" s="60">
        <v>21612</v>
      </c>
      <c r="AQ89" s="60">
        <v>22089</v>
      </c>
      <c r="AR89" s="60">
        <v>24910</v>
      </c>
      <c r="AS89" s="60">
        <v>25141</v>
      </c>
      <c r="AT89" s="60">
        <v>24592</v>
      </c>
      <c r="AU89" s="60">
        <v>16332</v>
      </c>
      <c r="AV89" s="60">
        <v>12275</v>
      </c>
      <c r="AW89" s="60">
        <v>11425</v>
      </c>
      <c r="AX89" s="60">
        <v>9943</v>
      </c>
      <c r="AY89" s="60">
        <v>9041</v>
      </c>
      <c r="AZ89" s="60">
        <v>6763</v>
      </c>
      <c r="BA89" s="60">
        <v>6352</v>
      </c>
      <c r="BB89" s="60">
        <v>4372</v>
      </c>
      <c r="BC89" s="60">
        <v>4044</v>
      </c>
      <c r="BD89" s="60">
        <v>2600</v>
      </c>
      <c r="BE89" s="60">
        <v>1769</v>
      </c>
      <c r="BF89" s="60">
        <v>886</v>
      </c>
    </row>
    <row r="90" spans="1:58" customFormat="1" hidden="1" x14ac:dyDescent="0.25">
      <c r="A90" t="s">
        <v>68</v>
      </c>
      <c r="B90" t="s">
        <v>88</v>
      </c>
      <c r="C90" t="str">
        <f>VLOOKUP(B90,'Cross river Land'!A:B,2,0)</f>
        <v>NG004020</v>
      </c>
      <c r="D90">
        <f t="shared" si="1"/>
        <v>1</v>
      </c>
      <c r="E90" s="60">
        <v>158939</v>
      </c>
      <c r="F90" s="60">
        <v>160928</v>
      </c>
      <c r="G90" s="60">
        <v>319867</v>
      </c>
      <c r="H90" s="60">
        <v>17317</v>
      </c>
      <c r="I90" s="60">
        <v>19287</v>
      </c>
      <c r="J90" s="60">
        <v>21241</v>
      </c>
      <c r="K90" s="60">
        <v>19504</v>
      </c>
      <c r="L90" s="60">
        <v>13911</v>
      </c>
      <c r="M90" s="60">
        <v>11527</v>
      </c>
      <c r="N90" s="60">
        <v>10464</v>
      </c>
      <c r="O90" s="60">
        <v>10244</v>
      </c>
      <c r="P90" s="60">
        <v>8185</v>
      </c>
      <c r="Q90" s="60">
        <v>7439</v>
      </c>
      <c r="R90" s="60">
        <v>5155</v>
      </c>
      <c r="S90" s="60">
        <v>4806</v>
      </c>
      <c r="T90" s="60">
        <v>3689</v>
      </c>
      <c r="U90" s="60">
        <v>2996</v>
      </c>
      <c r="V90" s="60">
        <v>1776</v>
      </c>
      <c r="W90" s="60">
        <v>881</v>
      </c>
      <c r="X90" s="60">
        <v>517</v>
      </c>
      <c r="Y90" s="60">
        <v>18310</v>
      </c>
      <c r="Z90" s="60">
        <v>20642</v>
      </c>
      <c r="AA90" s="60">
        <v>22114</v>
      </c>
      <c r="AB90" s="60">
        <v>20784</v>
      </c>
      <c r="AC90" s="60">
        <v>15171</v>
      </c>
      <c r="AD90" s="60">
        <v>10881</v>
      </c>
      <c r="AE90" s="60">
        <v>9034</v>
      </c>
      <c r="AF90" s="60">
        <v>8351</v>
      </c>
      <c r="AG90" s="60">
        <v>8444</v>
      </c>
      <c r="AH90" s="60">
        <v>7171</v>
      </c>
      <c r="AI90" s="60">
        <v>6061</v>
      </c>
      <c r="AJ90" s="60">
        <v>4495</v>
      </c>
      <c r="AK90" s="60">
        <v>3789</v>
      </c>
      <c r="AL90" s="60">
        <v>2285</v>
      </c>
      <c r="AM90" s="60">
        <v>1795</v>
      </c>
      <c r="AN90" s="60">
        <v>1082</v>
      </c>
      <c r="AO90" s="60">
        <v>519</v>
      </c>
      <c r="AP90" s="60">
        <v>35627</v>
      </c>
      <c r="AQ90" s="60">
        <v>39929</v>
      </c>
      <c r="AR90" s="60">
        <v>43355</v>
      </c>
      <c r="AS90" s="60">
        <v>40288</v>
      </c>
      <c r="AT90" s="60">
        <v>29082</v>
      </c>
      <c r="AU90" s="60">
        <v>22408</v>
      </c>
      <c r="AV90" s="60">
        <v>19498</v>
      </c>
      <c r="AW90" s="60">
        <v>18595</v>
      </c>
      <c r="AX90" s="60">
        <v>16629</v>
      </c>
      <c r="AY90" s="60">
        <v>14610</v>
      </c>
      <c r="AZ90" s="60">
        <v>11216</v>
      </c>
      <c r="BA90" s="60">
        <v>9301</v>
      </c>
      <c r="BB90" s="60">
        <v>7478</v>
      </c>
      <c r="BC90" s="60">
        <v>5281</v>
      </c>
      <c r="BD90" s="60">
        <v>3571</v>
      </c>
      <c r="BE90" s="60">
        <v>1963</v>
      </c>
      <c r="BF90" s="60">
        <v>1036</v>
      </c>
    </row>
    <row r="91" spans="1:58" customFormat="1" hidden="1" x14ac:dyDescent="0.25">
      <c r="A91" t="s">
        <v>68</v>
      </c>
      <c r="B91" t="s">
        <v>89</v>
      </c>
      <c r="C91" t="str">
        <f>VLOOKUP(B91,'Cross river Land'!A:B,2,0)</f>
        <v>NG004021</v>
      </c>
      <c r="D91">
        <f t="shared" si="1"/>
        <v>1</v>
      </c>
      <c r="E91" s="60">
        <v>169060</v>
      </c>
      <c r="F91" s="60">
        <v>174217</v>
      </c>
      <c r="G91" s="60">
        <v>343277</v>
      </c>
      <c r="H91" s="60">
        <v>18139</v>
      </c>
      <c r="I91" s="60">
        <v>18598</v>
      </c>
      <c r="J91" s="60">
        <v>23640</v>
      </c>
      <c r="K91" s="60">
        <v>21677</v>
      </c>
      <c r="L91" s="60">
        <v>15007</v>
      </c>
      <c r="M91" s="60">
        <v>12473</v>
      </c>
      <c r="N91" s="60">
        <v>11045</v>
      </c>
      <c r="O91" s="60">
        <v>10165</v>
      </c>
      <c r="P91" s="60">
        <v>8410</v>
      </c>
      <c r="Q91" s="60">
        <v>7466</v>
      </c>
      <c r="R91" s="60">
        <v>5605</v>
      </c>
      <c r="S91" s="60">
        <v>5753</v>
      </c>
      <c r="T91" s="60">
        <v>3426</v>
      </c>
      <c r="U91" s="60">
        <v>3132</v>
      </c>
      <c r="V91" s="60">
        <v>2251</v>
      </c>
      <c r="W91" s="60">
        <v>1480</v>
      </c>
      <c r="X91" s="60">
        <v>793</v>
      </c>
      <c r="Y91" s="60">
        <v>19020</v>
      </c>
      <c r="Z91" s="60">
        <v>19545</v>
      </c>
      <c r="AA91" s="60">
        <v>24467</v>
      </c>
      <c r="AB91" s="60">
        <v>22565</v>
      </c>
      <c r="AC91" s="60">
        <v>16709</v>
      </c>
      <c r="AD91" s="60">
        <v>13227</v>
      </c>
      <c r="AE91" s="60">
        <v>10833</v>
      </c>
      <c r="AF91" s="60">
        <v>9336</v>
      </c>
      <c r="AG91" s="60">
        <v>8685</v>
      </c>
      <c r="AH91" s="60">
        <v>7458</v>
      </c>
      <c r="AI91" s="60">
        <v>6183</v>
      </c>
      <c r="AJ91" s="60">
        <v>5076</v>
      </c>
      <c r="AK91" s="60">
        <v>3800</v>
      </c>
      <c r="AL91" s="60">
        <v>3200</v>
      </c>
      <c r="AM91" s="60">
        <v>1903</v>
      </c>
      <c r="AN91" s="60">
        <v>1445</v>
      </c>
      <c r="AO91" s="60">
        <v>765</v>
      </c>
      <c r="AP91" s="60">
        <v>37159</v>
      </c>
      <c r="AQ91" s="60">
        <v>38143</v>
      </c>
      <c r="AR91" s="60">
        <v>48107</v>
      </c>
      <c r="AS91" s="60">
        <v>44242</v>
      </c>
      <c r="AT91" s="60">
        <v>31716</v>
      </c>
      <c r="AU91" s="60">
        <v>25700</v>
      </c>
      <c r="AV91" s="60">
        <v>21878</v>
      </c>
      <c r="AW91" s="60">
        <v>19501</v>
      </c>
      <c r="AX91" s="60">
        <v>17095</v>
      </c>
      <c r="AY91" s="60">
        <v>14924</v>
      </c>
      <c r="AZ91" s="60">
        <v>11788</v>
      </c>
      <c r="BA91" s="60">
        <v>10829</v>
      </c>
      <c r="BB91" s="60">
        <v>7226</v>
      </c>
      <c r="BC91" s="60">
        <v>6332</v>
      </c>
      <c r="BD91" s="60">
        <v>4154</v>
      </c>
      <c r="BE91" s="60">
        <v>2925</v>
      </c>
      <c r="BF91" s="60">
        <v>1558</v>
      </c>
    </row>
    <row r="92" spans="1:58" customFormat="1" hidden="1" x14ac:dyDescent="0.25">
      <c r="A92" t="s">
        <v>90</v>
      </c>
      <c r="B92" t="s">
        <v>91</v>
      </c>
      <c r="C92" t="str">
        <f>VLOOKUP(B92,'Cross river Land'!A:B,2,0)</f>
        <v>NG005001</v>
      </c>
      <c r="D92">
        <f t="shared" si="1"/>
        <v>1</v>
      </c>
      <c r="E92" s="60">
        <v>257251</v>
      </c>
      <c r="F92" s="60">
        <v>268244</v>
      </c>
      <c r="G92" s="60">
        <v>525495</v>
      </c>
      <c r="H92" s="60">
        <v>49194</v>
      </c>
      <c r="I92" s="60">
        <v>38893</v>
      </c>
      <c r="J92" s="60">
        <v>32002</v>
      </c>
      <c r="K92" s="60">
        <v>29757</v>
      </c>
      <c r="L92" s="60">
        <v>23364</v>
      </c>
      <c r="M92" s="60">
        <v>18861</v>
      </c>
      <c r="N92" s="60">
        <v>15624</v>
      </c>
      <c r="O92" s="60">
        <v>11741</v>
      </c>
      <c r="P92" s="60">
        <v>10031</v>
      </c>
      <c r="Q92" s="60">
        <v>6885</v>
      </c>
      <c r="R92" s="60">
        <v>6331</v>
      </c>
      <c r="S92" s="60">
        <v>4164</v>
      </c>
      <c r="T92" s="60">
        <v>3759</v>
      </c>
      <c r="U92" s="60">
        <v>2416</v>
      </c>
      <c r="V92" s="60">
        <v>2188</v>
      </c>
      <c r="W92" s="60">
        <v>1195</v>
      </c>
      <c r="X92" s="60">
        <v>846</v>
      </c>
      <c r="Y92" s="60">
        <v>52925</v>
      </c>
      <c r="Z92" s="60">
        <v>42793</v>
      </c>
      <c r="AA92" s="60">
        <v>34934</v>
      </c>
      <c r="AB92" s="60">
        <v>28340</v>
      </c>
      <c r="AC92" s="60">
        <v>20532</v>
      </c>
      <c r="AD92" s="60">
        <v>17553</v>
      </c>
      <c r="AE92" s="60">
        <v>16210</v>
      </c>
      <c r="AF92" s="60">
        <v>13330</v>
      </c>
      <c r="AG92" s="60">
        <v>11495</v>
      </c>
      <c r="AH92" s="60">
        <v>7959</v>
      </c>
      <c r="AI92" s="60">
        <v>7032</v>
      </c>
      <c r="AJ92" s="60">
        <v>4400</v>
      </c>
      <c r="AK92" s="60">
        <v>3866</v>
      </c>
      <c r="AL92" s="60">
        <v>2585</v>
      </c>
      <c r="AM92" s="60">
        <v>2209</v>
      </c>
      <c r="AN92" s="60">
        <v>1239</v>
      </c>
      <c r="AO92" s="60">
        <v>842</v>
      </c>
      <c r="AP92" s="60">
        <v>102119</v>
      </c>
      <c r="AQ92" s="60">
        <v>81686</v>
      </c>
      <c r="AR92" s="60">
        <v>66936</v>
      </c>
      <c r="AS92" s="60">
        <v>58097</v>
      </c>
      <c r="AT92" s="60">
        <v>43896</v>
      </c>
      <c r="AU92" s="60">
        <v>36414</v>
      </c>
      <c r="AV92" s="60">
        <v>31834</v>
      </c>
      <c r="AW92" s="60">
        <v>25071</v>
      </c>
      <c r="AX92" s="60">
        <v>21526</v>
      </c>
      <c r="AY92" s="60">
        <v>14844</v>
      </c>
      <c r="AZ92" s="60">
        <v>13363</v>
      </c>
      <c r="BA92" s="60">
        <v>8564</v>
      </c>
      <c r="BB92" s="60">
        <v>7625</v>
      </c>
      <c r="BC92" s="60">
        <v>5001</v>
      </c>
      <c r="BD92" s="60">
        <v>4397</v>
      </c>
      <c r="BE92" s="60">
        <v>2434</v>
      </c>
      <c r="BF92" s="60">
        <v>1688</v>
      </c>
    </row>
    <row r="93" spans="1:58" customFormat="1" hidden="1" x14ac:dyDescent="0.25">
      <c r="A93" t="s">
        <v>90</v>
      </c>
      <c r="B93" t="s">
        <v>90</v>
      </c>
      <c r="C93" t="str">
        <f>VLOOKUP(B93,'Cross river Land'!A:B,2,0)</f>
        <v>NG005002</v>
      </c>
      <c r="D93">
        <f t="shared" si="1"/>
        <v>1</v>
      </c>
      <c r="E93" s="60">
        <v>289239</v>
      </c>
      <c r="F93" s="60">
        <v>306118</v>
      </c>
      <c r="G93" s="60">
        <v>595357</v>
      </c>
      <c r="H93" s="60">
        <v>54315</v>
      </c>
      <c r="I93" s="60">
        <v>43597</v>
      </c>
      <c r="J93" s="60">
        <v>38459</v>
      </c>
      <c r="K93" s="60">
        <v>32961</v>
      </c>
      <c r="L93" s="60">
        <v>26045</v>
      </c>
      <c r="M93" s="60">
        <v>20565</v>
      </c>
      <c r="N93" s="60">
        <v>16640</v>
      </c>
      <c r="O93" s="60">
        <v>13777</v>
      </c>
      <c r="P93" s="60">
        <v>11464</v>
      </c>
      <c r="Q93" s="60">
        <v>8061</v>
      </c>
      <c r="R93" s="60">
        <v>6577</v>
      </c>
      <c r="S93" s="60">
        <v>5185</v>
      </c>
      <c r="T93" s="60">
        <v>3841</v>
      </c>
      <c r="U93" s="60">
        <v>2758</v>
      </c>
      <c r="V93" s="60">
        <v>2394</v>
      </c>
      <c r="W93" s="60">
        <v>1475</v>
      </c>
      <c r="X93" s="60">
        <v>1125</v>
      </c>
      <c r="Y93" s="60">
        <v>56721</v>
      </c>
      <c r="Z93" s="60">
        <v>44881</v>
      </c>
      <c r="AA93" s="60">
        <v>40015</v>
      </c>
      <c r="AB93" s="60">
        <v>33708</v>
      </c>
      <c r="AC93" s="60">
        <v>26704</v>
      </c>
      <c r="AD93" s="60">
        <v>22276</v>
      </c>
      <c r="AE93" s="60">
        <v>17766</v>
      </c>
      <c r="AF93" s="60">
        <v>15843</v>
      </c>
      <c r="AG93" s="60">
        <v>12614</v>
      </c>
      <c r="AH93" s="60">
        <v>10423</v>
      </c>
      <c r="AI93" s="60">
        <v>7243</v>
      </c>
      <c r="AJ93" s="60">
        <v>6706</v>
      </c>
      <c r="AK93" s="60">
        <v>3833</v>
      </c>
      <c r="AL93" s="60">
        <v>3234</v>
      </c>
      <c r="AM93" s="60">
        <v>1910</v>
      </c>
      <c r="AN93" s="60">
        <v>1473</v>
      </c>
      <c r="AO93" s="60">
        <v>768</v>
      </c>
      <c r="AP93" s="60">
        <v>111036</v>
      </c>
      <c r="AQ93" s="60">
        <v>88478</v>
      </c>
      <c r="AR93" s="60">
        <v>78474</v>
      </c>
      <c r="AS93" s="60">
        <v>66669</v>
      </c>
      <c r="AT93" s="60">
        <v>52749</v>
      </c>
      <c r="AU93" s="60">
        <v>42841</v>
      </c>
      <c r="AV93" s="60">
        <v>34406</v>
      </c>
      <c r="AW93" s="60">
        <v>29620</v>
      </c>
      <c r="AX93" s="60">
        <v>24078</v>
      </c>
      <c r="AY93" s="60">
        <v>18484</v>
      </c>
      <c r="AZ93" s="60">
        <v>13820</v>
      </c>
      <c r="BA93" s="60">
        <v>11891</v>
      </c>
      <c r="BB93" s="60">
        <v>7674</v>
      </c>
      <c r="BC93" s="60">
        <v>5992</v>
      </c>
      <c r="BD93" s="60">
        <v>4304</v>
      </c>
      <c r="BE93" s="60">
        <v>2948</v>
      </c>
      <c r="BF93" s="60">
        <v>1893</v>
      </c>
    </row>
    <row r="94" spans="1:58" customFormat="1" hidden="1" x14ac:dyDescent="0.25">
      <c r="A94" t="s">
        <v>90</v>
      </c>
      <c r="B94" t="s">
        <v>92</v>
      </c>
      <c r="C94" t="str">
        <f>VLOOKUP(B94,'Cross river Land'!A:B,2,0)</f>
        <v>NG005003</v>
      </c>
      <c r="D94">
        <f t="shared" si="1"/>
        <v>1</v>
      </c>
      <c r="E94" s="60">
        <v>62436</v>
      </c>
      <c r="F94" s="60">
        <v>61771</v>
      </c>
      <c r="G94" s="60">
        <v>124207</v>
      </c>
      <c r="H94" s="60">
        <v>10776</v>
      </c>
      <c r="I94" s="60">
        <v>9231</v>
      </c>
      <c r="J94" s="60">
        <v>7820</v>
      </c>
      <c r="K94" s="60">
        <v>6776</v>
      </c>
      <c r="L94" s="60">
        <v>5039</v>
      </c>
      <c r="M94" s="60">
        <v>4479</v>
      </c>
      <c r="N94" s="60">
        <v>3747</v>
      </c>
      <c r="O94" s="60">
        <v>3064</v>
      </c>
      <c r="P94" s="60">
        <v>2634</v>
      </c>
      <c r="Q94" s="60">
        <v>2053</v>
      </c>
      <c r="R94" s="60">
        <v>1742</v>
      </c>
      <c r="S94" s="60">
        <v>1378</v>
      </c>
      <c r="T94" s="60">
        <v>1198</v>
      </c>
      <c r="U94" s="60">
        <v>961</v>
      </c>
      <c r="V94" s="60">
        <v>808</v>
      </c>
      <c r="W94" s="60">
        <v>426</v>
      </c>
      <c r="X94" s="60">
        <v>304</v>
      </c>
      <c r="Y94" s="60">
        <v>11358</v>
      </c>
      <c r="Z94" s="60">
        <v>9557</v>
      </c>
      <c r="AA94" s="60">
        <v>8177</v>
      </c>
      <c r="AB94" s="60">
        <v>7217</v>
      </c>
      <c r="AC94" s="60">
        <v>4717</v>
      </c>
      <c r="AD94" s="60">
        <v>4156</v>
      </c>
      <c r="AE94" s="60">
        <v>3632</v>
      </c>
      <c r="AF94" s="60">
        <v>3099</v>
      </c>
      <c r="AG94" s="60">
        <v>2437</v>
      </c>
      <c r="AH94" s="60">
        <v>2059</v>
      </c>
      <c r="AI94" s="60">
        <v>1413</v>
      </c>
      <c r="AJ94" s="60">
        <v>1260</v>
      </c>
      <c r="AK94" s="60">
        <v>727</v>
      </c>
      <c r="AL94" s="60">
        <v>697</v>
      </c>
      <c r="AM94" s="60">
        <v>543</v>
      </c>
      <c r="AN94" s="60">
        <v>378</v>
      </c>
      <c r="AO94" s="60">
        <v>344</v>
      </c>
      <c r="AP94" s="60">
        <v>22134</v>
      </c>
      <c r="AQ94" s="60">
        <v>18788</v>
      </c>
      <c r="AR94" s="60">
        <v>15997</v>
      </c>
      <c r="AS94" s="60">
        <v>13993</v>
      </c>
      <c r="AT94" s="60">
        <v>9756</v>
      </c>
      <c r="AU94" s="60">
        <v>8635</v>
      </c>
      <c r="AV94" s="60">
        <v>7379</v>
      </c>
      <c r="AW94" s="60">
        <v>6163</v>
      </c>
      <c r="AX94" s="60">
        <v>5071</v>
      </c>
      <c r="AY94" s="60">
        <v>4112</v>
      </c>
      <c r="AZ94" s="60">
        <v>3155</v>
      </c>
      <c r="BA94" s="60">
        <v>2638</v>
      </c>
      <c r="BB94" s="60">
        <v>1925</v>
      </c>
      <c r="BC94" s="60">
        <v>1658</v>
      </c>
      <c r="BD94" s="60">
        <v>1351</v>
      </c>
      <c r="BE94" s="60">
        <v>804</v>
      </c>
      <c r="BF94" s="60">
        <v>648</v>
      </c>
    </row>
    <row r="95" spans="1:58" customFormat="1" hidden="1" x14ac:dyDescent="0.25">
      <c r="A95" t="s">
        <v>90</v>
      </c>
      <c r="B95" s="58" t="s">
        <v>1473</v>
      </c>
      <c r="C95" t="str">
        <f>VLOOKUP(B95,'Cross river Land'!A:B,2,0)</f>
        <v>NG005004</v>
      </c>
      <c r="D95">
        <f t="shared" si="1"/>
        <v>1</v>
      </c>
      <c r="E95" s="60">
        <v>121071</v>
      </c>
      <c r="F95" s="60">
        <v>124627</v>
      </c>
      <c r="G95" s="60">
        <v>245698</v>
      </c>
      <c r="H95" s="60">
        <v>24355</v>
      </c>
      <c r="I95" s="60">
        <v>18949</v>
      </c>
      <c r="J95" s="60">
        <v>14578</v>
      </c>
      <c r="K95" s="60">
        <v>12609</v>
      </c>
      <c r="L95" s="60">
        <v>10251</v>
      </c>
      <c r="M95" s="60">
        <v>8665</v>
      </c>
      <c r="N95" s="60">
        <v>7352</v>
      </c>
      <c r="O95" s="60">
        <v>5789</v>
      </c>
      <c r="P95" s="60">
        <v>4960</v>
      </c>
      <c r="Q95" s="60">
        <v>3519</v>
      </c>
      <c r="R95" s="60">
        <v>3246</v>
      </c>
      <c r="S95" s="60">
        <v>1651</v>
      </c>
      <c r="T95" s="60">
        <v>2092</v>
      </c>
      <c r="U95" s="60">
        <v>1040</v>
      </c>
      <c r="V95" s="60">
        <v>927</v>
      </c>
      <c r="W95" s="60">
        <v>559</v>
      </c>
      <c r="X95" s="60">
        <v>529</v>
      </c>
      <c r="Y95" s="60">
        <v>25608</v>
      </c>
      <c r="Z95" s="60">
        <v>20131</v>
      </c>
      <c r="AA95" s="60">
        <v>15945</v>
      </c>
      <c r="AB95" s="60">
        <v>13057</v>
      </c>
      <c r="AC95" s="60">
        <v>9556</v>
      </c>
      <c r="AD95" s="60">
        <v>8071</v>
      </c>
      <c r="AE95" s="60">
        <v>7365</v>
      </c>
      <c r="AF95" s="60">
        <v>6155</v>
      </c>
      <c r="AG95" s="60">
        <v>5128</v>
      </c>
      <c r="AH95" s="60">
        <v>3661</v>
      </c>
      <c r="AI95" s="60">
        <v>3394</v>
      </c>
      <c r="AJ95" s="60">
        <v>1715</v>
      </c>
      <c r="AK95" s="60">
        <v>1726</v>
      </c>
      <c r="AL95" s="60">
        <v>886</v>
      </c>
      <c r="AM95" s="60">
        <v>1133</v>
      </c>
      <c r="AN95" s="60">
        <v>624</v>
      </c>
      <c r="AO95" s="60">
        <v>472</v>
      </c>
      <c r="AP95" s="60">
        <v>49963</v>
      </c>
      <c r="AQ95" s="60">
        <v>39080</v>
      </c>
      <c r="AR95" s="60">
        <v>30523</v>
      </c>
      <c r="AS95" s="60">
        <v>25666</v>
      </c>
      <c r="AT95" s="60">
        <v>19807</v>
      </c>
      <c r="AU95" s="60">
        <v>16736</v>
      </c>
      <c r="AV95" s="60">
        <v>14717</v>
      </c>
      <c r="AW95" s="60">
        <v>11944</v>
      </c>
      <c r="AX95" s="60">
        <v>10088</v>
      </c>
      <c r="AY95" s="60">
        <v>7180</v>
      </c>
      <c r="AZ95" s="60">
        <v>6640</v>
      </c>
      <c r="BA95" s="60">
        <v>3366</v>
      </c>
      <c r="BB95" s="60">
        <v>3818</v>
      </c>
      <c r="BC95" s="60">
        <v>1926</v>
      </c>
      <c r="BD95" s="60">
        <v>2060</v>
      </c>
      <c r="BE95" s="60">
        <v>1183</v>
      </c>
      <c r="BF95" s="60">
        <v>1001</v>
      </c>
    </row>
    <row r="96" spans="1:58" customFormat="1" hidden="1" x14ac:dyDescent="0.25">
      <c r="A96" t="s">
        <v>90</v>
      </c>
      <c r="B96" t="s">
        <v>93</v>
      </c>
      <c r="C96" t="str">
        <f>VLOOKUP(B96,'Cross river Land'!A:B,2,0)</f>
        <v>NG005005</v>
      </c>
      <c r="D96">
        <f t="shared" si="1"/>
        <v>1</v>
      </c>
      <c r="E96" s="60">
        <v>163271</v>
      </c>
      <c r="F96" s="60">
        <v>169059</v>
      </c>
      <c r="G96" s="60">
        <v>332330</v>
      </c>
      <c r="H96" s="60">
        <v>32325</v>
      </c>
      <c r="I96" s="60">
        <v>27071</v>
      </c>
      <c r="J96" s="60">
        <v>20543</v>
      </c>
      <c r="K96" s="60">
        <v>16693</v>
      </c>
      <c r="L96" s="60">
        <v>14064</v>
      </c>
      <c r="M96" s="60">
        <v>11521</v>
      </c>
      <c r="N96" s="60">
        <v>9772</v>
      </c>
      <c r="O96" s="60">
        <v>7243</v>
      </c>
      <c r="P96" s="60">
        <v>6491</v>
      </c>
      <c r="Q96" s="60">
        <v>4287</v>
      </c>
      <c r="R96" s="60">
        <v>4149</v>
      </c>
      <c r="S96" s="60">
        <v>2373</v>
      </c>
      <c r="T96" s="60">
        <v>2414</v>
      </c>
      <c r="U96" s="60">
        <v>1403</v>
      </c>
      <c r="V96" s="60">
        <v>1562</v>
      </c>
      <c r="W96" s="60">
        <v>752</v>
      </c>
      <c r="X96" s="60">
        <v>608</v>
      </c>
      <c r="Y96" s="60">
        <v>34554</v>
      </c>
      <c r="Z96" s="60">
        <v>28382</v>
      </c>
      <c r="AA96" s="60">
        <v>21794</v>
      </c>
      <c r="AB96" s="60">
        <v>17097</v>
      </c>
      <c r="AC96" s="60">
        <v>12005</v>
      </c>
      <c r="AD96" s="60">
        <v>10627</v>
      </c>
      <c r="AE96" s="60">
        <v>10028</v>
      </c>
      <c r="AF96" s="60">
        <v>8299</v>
      </c>
      <c r="AG96" s="60">
        <v>7116</v>
      </c>
      <c r="AH96" s="60">
        <v>4816</v>
      </c>
      <c r="AI96" s="60">
        <v>4482</v>
      </c>
      <c r="AJ96" s="60">
        <v>2793</v>
      </c>
      <c r="AK96" s="60">
        <v>2665</v>
      </c>
      <c r="AL96" s="60">
        <v>1537</v>
      </c>
      <c r="AM96" s="60">
        <v>1531</v>
      </c>
      <c r="AN96" s="60">
        <v>788</v>
      </c>
      <c r="AO96" s="60">
        <v>545</v>
      </c>
      <c r="AP96" s="60">
        <v>66879</v>
      </c>
      <c r="AQ96" s="60">
        <v>55453</v>
      </c>
      <c r="AR96" s="60">
        <v>42337</v>
      </c>
      <c r="AS96" s="60">
        <v>33790</v>
      </c>
      <c r="AT96" s="60">
        <v>26069</v>
      </c>
      <c r="AU96" s="60">
        <v>22148</v>
      </c>
      <c r="AV96" s="60">
        <v>19800</v>
      </c>
      <c r="AW96" s="60">
        <v>15542</v>
      </c>
      <c r="AX96" s="60">
        <v>13607</v>
      </c>
      <c r="AY96" s="60">
        <v>9103</v>
      </c>
      <c r="AZ96" s="60">
        <v>8631</v>
      </c>
      <c r="BA96" s="60">
        <v>5166</v>
      </c>
      <c r="BB96" s="60">
        <v>5079</v>
      </c>
      <c r="BC96" s="60">
        <v>2940</v>
      </c>
      <c r="BD96" s="60">
        <v>3093</v>
      </c>
      <c r="BE96" s="60">
        <v>1540</v>
      </c>
      <c r="BF96" s="60">
        <v>1153</v>
      </c>
    </row>
    <row r="97" spans="1:58" customFormat="1" hidden="1" x14ac:dyDescent="0.25">
      <c r="A97" t="s">
        <v>90</v>
      </c>
      <c r="B97" t="s">
        <v>94</v>
      </c>
      <c r="C97" t="str">
        <f>VLOOKUP(B97,'Cross river Land'!A:B,2,0)</f>
        <v>NG005006</v>
      </c>
      <c r="D97">
        <f t="shared" si="1"/>
        <v>1</v>
      </c>
      <c r="E97" s="60">
        <v>67353</v>
      </c>
      <c r="F97" s="60">
        <v>73333</v>
      </c>
      <c r="G97" s="60">
        <v>140686</v>
      </c>
      <c r="H97" s="60">
        <v>13768</v>
      </c>
      <c r="I97" s="60">
        <v>10103</v>
      </c>
      <c r="J97" s="60">
        <v>7994</v>
      </c>
      <c r="K97" s="60">
        <v>6911</v>
      </c>
      <c r="L97" s="60">
        <v>5799</v>
      </c>
      <c r="M97" s="60">
        <v>4911</v>
      </c>
      <c r="N97" s="60">
        <v>4136</v>
      </c>
      <c r="O97" s="60">
        <v>3311</v>
      </c>
      <c r="P97" s="60">
        <v>2811</v>
      </c>
      <c r="Q97" s="60">
        <v>1868</v>
      </c>
      <c r="R97" s="60">
        <v>1863</v>
      </c>
      <c r="S97" s="60">
        <v>1095</v>
      </c>
      <c r="T97" s="60">
        <v>890</v>
      </c>
      <c r="U97" s="60">
        <v>699</v>
      </c>
      <c r="V97" s="60">
        <v>447</v>
      </c>
      <c r="W97" s="60">
        <v>426</v>
      </c>
      <c r="X97" s="60">
        <v>321</v>
      </c>
      <c r="Y97" s="60">
        <v>14471</v>
      </c>
      <c r="Z97" s="60">
        <v>10789</v>
      </c>
      <c r="AA97" s="60">
        <v>9239</v>
      </c>
      <c r="AB97" s="60">
        <v>9032</v>
      </c>
      <c r="AC97" s="60">
        <v>6171</v>
      </c>
      <c r="AD97" s="60">
        <v>4877</v>
      </c>
      <c r="AE97" s="60">
        <v>4298</v>
      </c>
      <c r="AF97" s="60">
        <v>3389</v>
      </c>
      <c r="AG97" s="60">
        <v>2960</v>
      </c>
      <c r="AH97" s="60">
        <v>2058</v>
      </c>
      <c r="AI97" s="60">
        <v>1738</v>
      </c>
      <c r="AJ97" s="60">
        <v>1365</v>
      </c>
      <c r="AK97" s="60">
        <v>912</v>
      </c>
      <c r="AL97" s="60">
        <v>938</v>
      </c>
      <c r="AM97" s="60">
        <v>449</v>
      </c>
      <c r="AN97" s="60">
        <v>402</v>
      </c>
      <c r="AO97" s="60">
        <v>245</v>
      </c>
      <c r="AP97" s="60">
        <v>28239</v>
      </c>
      <c r="AQ97" s="60">
        <v>20892</v>
      </c>
      <c r="AR97" s="60">
        <v>17233</v>
      </c>
      <c r="AS97" s="60">
        <v>15943</v>
      </c>
      <c r="AT97" s="60">
        <v>11970</v>
      </c>
      <c r="AU97" s="60">
        <v>9788</v>
      </c>
      <c r="AV97" s="60">
        <v>8434</v>
      </c>
      <c r="AW97" s="60">
        <v>6700</v>
      </c>
      <c r="AX97" s="60">
        <v>5771</v>
      </c>
      <c r="AY97" s="60">
        <v>3926</v>
      </c>
      <c r="AZ97" s="60">
        <v>3601</v>
      </c>
      <c r="BA97" s="60">
        <v>2460</v>
      </c>
      <c r="BB97" s="60">
        <v>1802</v>
      </c>
      <c r="BC97" s="60">
        <v>1637</v>
      </c>
      <c r="BD97" s="60">
        <v>896</v>
      </c>
      <c r="BE97" s="60">
        <v>828</v>
      </c>
      <c r="BF97" s="60">
        <v>566</v>
      </c>
    </row>
    <row r="98" spans="1:58" customFormat="1" hidden="1" x14ac:dyDescent="0.25">
      <c r="A98" t="s">
        <v>90</v>
      </c>
      <c r="B98" t="s">
        <v>95</v>
      </c>
      <c r="C98" t="str">
        <f>VLOOKUP(B98,'Cross river Land'!A:B,2,0)</f>
        <v>NG005007</v>
      </c>
      <c r="D98">
        <f t="shared" si="1"/>
        <v>1</v>
      </c>
      <c r="E98" s="60">
        <v>189232</v>
      </c>
      <c r="F98" s="60">
        <v>199745</v>
      </c>
      <c r="G98" s="60">
        <v>388977</v>
      </c>
      <c r="H98" s="60">
        <v>36172</v>
      </c>
      <c r="I98" s="60">
        <v>29713</v>
      </c>
      <c r="J98" s="60">
        <v>22751</v>
      </c>
      <c r="K98" s="60">
        <v>20628</v>
      </c>
      <c r="L98" s="60">
        <v>16842</v>
      </c>
      <c r="M98" s="60">
        <v>13974</v>
      </c>
      <c r="N98" s="60">
        <v>11960</v>
      </c>
      <c r="O98" s="60">
        <v>9025</v>
      </c>
      <c r="P98" s="60">
        <v>7783</v>
      </c>
      <c r="Q98" s="60">
        <v>5226</v>
      </c>
      <c r="R98" s="60">
        <v>4988</v>
      </c>
      <c r="S98" s="60">
        <v>2671</v>
      </c>
      <c r="T98" s="60">
        <v>2978</v>
      </c>
      <c r="U98" s="60">
        <v>1698</v>
      </c>
      <c r="V98" s="60">
        <v>1474</v>
      </c>
      <c r="W98" s="60">
        <v>765</v>
      </c>
      <c r="X98" s="60">
        <v>584</v>
      </c>
      <c r="Y98" s="60">
        <v>39226</v>
      </c>
      <c r="Z98" s="60">
        <v>32975</v>
      </c>
      <c r="AA98" s="60">
        <v>25125</v>
      </c>
      <c r="AB98" s="60">
        <v>20840</v>
      </c>
      <c r="AC98" s="60">
        <v>15058</v>
      </c>
      <c r="AD98" s="60">
        <v>13083</v>
      </c>
      <c r="AE98" s="60">
        <v>12219</v>
      </c>
      <c r="AF98" s="60">
        <v>9759</v>
      </c>
      <c r="AG98" s="60">
        <v>8596</v>
      </c>
      <c r="AH98" s="60">
        <v>5997</v>
      </c>
      <c r="AI98" s="60">
        <v>5438</v>
      </c>
      <c r="AJ98" s="60">
        <v>3238</v>
      </c>
      <c r="AK98" s="60">
        <v>3263</v>
      </c>
      <c r="AL98" s="60">
        <v>1605</v>
      </c>
      <c r="AM98" s="60">
        <v>1868</v>
      </c>
      <c r="AN98" s="60">
        <v>834</v>
      </c>
      <c r="AO98" s="60">
        <v>621</v>
      </c>
      <c r="AP98" s="60">
        <v>75398</v>
      </c>
      <c r="AQ98" s="60">
        <v>62688</v>
      </c>
      <c r="AR98" s="60">
        <v>47876</v>
      </c>
      <c r="AS98" s="60">
        <v>41468</v>
      </c>
      <c r="AT98" s="60">
        <v>31900</v>
      </c>
      <c r="AU98" s="60">
        <v>27057</v>
      </c>
      <c r="AV98" s="60">
        <v>24179</v>
      </c>
      <c r="AW98" s="60">
        <v>18784</v>
      </c>
      <c r="AX98" s="60">
        <v>16379</v>
      </c>
      <c r="AY98" s="60">
        <v>11223</v>
      </c>
      <c r="AZ98" s="60">
        <v>10426</v>
      </c>
      <c r="BA98" s="60">
        <v>5909</v>
      </c>
      <c r="BB98" s="60">
        <v>6241</v>
      </c>
      <c r="BC98" s="60">
        <v>3303</v>
      </c>
      <c r="BD98" s="60">
        <v>3342</v>
      </c>
      <c r="BE98" s="60">
        <v>1599</v>
      </c>
      <c r="BF98" s="60">
        <v>1205</v>
      </c>
    </row>
    <row r="99" spans="1:58" customFormat="1" hidden="1" x14ac:dyDescent="0.25">
      <c r="A99" t="s">
        <v>90</v>
      </c>
      <c r="B99" t="s">
        <v>96</v>
      </c>
      <c r="C99" t="str">
        <f>VLOOKUP(B99,'Cross river Land'!A:B,2,0)</f>
        <v>NG005008</v>
      </c>
      <c r="D99">
        <f t="shared" si="1"/>
        <v>1</v>
      </c>
      <c r="E99" s="60">
        <v>230396</v>
      </c>
      <c r="F99" s="60">
        <v>236122</v>
      </c>
      <c r="G99" s="60">
        <v>466518</v>
      </c>
      <c r="H99" s="60">
        <v>46497</v>
      </c>
      <c r="I99" s="60">
        <v>36725</v>
      </c>
      <c r="J99" s="60">
        <v>28487</v>
      </c>
      <c r="K99" s="60">
        <v>25181</v>
      </c>
      <c r="L99" s="60">
        <v>19656</v>
      </c>
      <c r="M99" s="60">
        <v>16190</v>
      </c>
      <c r="N99" s="60">
        <v>13637</v>
      </c>
      <c r="O99" s="60">
        <v>10380</v>
      </c>
      <c r="P99" s="60">
        <v>9300</v>
      </c>
      <c r="Q99" s="60">
        <v>5953</v>
      </c>
      <c r="R99" s="60">
        <v>6091</v>
      </c>
      <c r="S99" s="60">
        <v>2994</v>
      </c>
      <c r="T99" s="60">
        <v>3678</v>
      </c>
      <c r="U99" s="60">
        <v>1777</v>
      </c>
      <c r="V99" s="60">
        <v>1998</v>
      </c>
      <c r="W99" s="60">
        <v>1008</v>
      </c>
      <c r="X99" s="60">
        <v>844</v>
      </c>
      <c r="Y99" s="60">
        <v>48395</v>
      </c>
      <c r="Z99" s="60">
        <v>38813</v>
      </c>
      <c r="AA99" s="60">
        <v>30260</v>
      </c>
      <c r="AB99" s="60">
        <v>23579</v>
      </c>
      <c r="AC99" s="60">
        <v>17182</v>
      </c>
      <c r="AD99" s="60">
        <v>15191</v>
      </c>
      <c r="AE99" s="60">
        <v>13932</v>
      </c>
      <c r="AF99" s="60">
        <v>11536</v>
      </c>
      <c r="AG99" s="60">
        <v>9989</v>
      </c>
      <c r="AH99" s="60">
        <v>7059</v>
      </c>
      <c r="AI99" s="60">
        <v>6403</v>
      </c>
      <c r="AJ99" s="60">
        <v>3975</v>
      </c>
      <c r="AK99" s="60">
        <v>3696</v>
      </c>
      <c r="AL99" s="60">
        <v>2080</v>
      </c>
      <c r="AM99" s="60">
        <v>2196</v>
      </c>
      <c r="AN99" s="60">
        <v>1116</v>
      </c>
      <c r="AO99" s="60">
        <v>720</v>
      </c>
      <c r="AP99" s="60">
        <v>94892</v>
      </c>
      <c r="AQ99" s="60">
        <v>75538</v>
      </c>
      <c r="AR99" s="60">
        <v>58747</v>
      </c>
      <c r="AS99" s="60">
        <v>48760</v>
      </c>
      <c r="AT99" s="60">
        <v>36838</v>
      </c>
      <c r="AU99" s="60">
        <v>31381</v>
      </c>
      <c r="AV99" s="60">
        <v>27569</v>
      </c>
      <c r="AW99" s="60">
        <v>21916</v>
      </c>
      <c r="AX99" s="60">
        <v>19289</v>
      </c>
      <c r="AY99" s="60">
        <v>13012</v>
      </c>
      <c r="AZ99" s="60">
        <v>12494</v>
      </c>
      <c r="BA99" s="60">
        <v>6969</v>
      </c>
      <c r="BB99" s="60">
        <v>7374</v>
      </c>
      <c r="BC99" s="60">
        <v>3857</v>
      </c>
      <c r="BD99" s="60">
        <v>4194</v>
      </c>
      <c r="BE99" s="60">
        <v>2124</v>
      </c>
      <c r="BF99" s="60">
        <v>1564</v>
      </c>
    </row>
    <row r="100" spans="1:58" customFormat="1" hidden="1" x14ac:dyDescent="0.25">
      <c r="A100" t="s">
        <v>90</v>
      </c>
      <c r="B100" t="s">
        <v>97</v>
      </c>
      <c r="C100" t="str">
        <f>VLOOKUP(B100,'Cross river Land'!A:B,2,0)</f>
        <v>NG005009</v>
      </c>
      <c r="D100">
        <f t="shared" si="1"/>
        <v>1</v>
      </c>
      <c r="E100" s="60">
        <v>101849</v>
      </c>
      <c r="F100" s="60">
        <v>106874</v>
      </c>
      <c r="G100" s="60">
        <v>208723</v>
      </c>
      <c r="H100" s="60">
        <v>20108</v>
      </c>
      <c r="I100" s="60">
        <v>15739</v>
      </c>
      <c r="J100" s="60">
        <v>12469</v>
      </c>
      <c r="K100" s="60">
        <v>10688</v>
      </c>
      <c r="L100" s="60">
        <v>8854</v>
      </c>
      <c r="M100" s="60">
        <v>7470</v>
      </c>
      <c r="N100" s="60">
        <v>6180</v>
      </c>
      <c r="O100" s="60">
        <v>4948</v>
      </c>
      <c r="P100" s="60">
        <v>4153</v>
      </c>
      <c r="Q100" s="60">
        <v>2856</v>
      </c>
      <c r="R100" s="60">
        <v>2543</v>
      </c>
      <c r="S100" s="60">
        <v>1499</v>
      </c>
      <c r="T100" s="60">
        <v>1658</v>
      </c>
      <c r="U100" s="60">
        <v>1044</v>
      </c>
      <c r="V100" s="60">
        <v>713</v>
      </c>
      <c r="W100" s="60">
        <v>550</v>
      </c>
      <c r="X100" s="60">
        <v>377</v>
      </c>
      <c r="Y100" s="60">
        <v>21615</v>
      </c>
      <c r="Z100" s="60">
        <v>17381</v>
      </c>
      <c r="AA100" s="60">
        <v>13774</v>
      </c>
      <c r="AB100" s="60">
        <v>10970</v>
      </c>
      <c r="AC100" s="60">
        <v>7938</v>
      </c>
      <c r="AD100" s="60">
        <v>6945</v>
      </c>
      <c r="AE100" s="60">
        <v>6457</v>
      </c>
      <c r="AF100" s="60">
        <v>5416</v>
      </c>
      <c r="AG100" s="60">
        <v>4488</v>
      </c>
      <c r="AH100" s="60">
        <v>3186</v>
      </c>
      <c r="AI100" s="60">
        <v>2698</v>
      </c>
      <c r="AJ100" s="60">
        <v>1800</v>
      </c>
      <c r="AK100" s="60">
        <v>1437</v>
      </c>
      <c r="AL100" s="60">
        <v>967</v>
      </c>
      <c r="AM100" s="60">
        <v>928</v>
      </c>
      <c r="AN100" s="60">
        <v>499</v>
      </c>
      <c r="AO100" s="60">
        <v>375</v>
      </c>
      <c r="AP100" s="60">
        <v>41723</v>
      </c>
      <c r="AQ100" s="60">
        <v>33120</v>
      </c>
      <c r="AR100" s="60">
        <v>26243</v>
      </c>
      <c r="AS100" s="60">
        <v>21658</v>
      </c>
      <c r="AT100" s="60">
        <v>16792</v>
      </c>
      <c r="AU100" s="60">
        <v>14415</v>
      </c>
      <c r="AV100" s="60">
        <v>12637</v>
      </c>
      <c r="AW100" s="60">
        <v>10364</v>
      </c>
      <c r="AX100" s="60">
        <v>8641</v>
      </c>
      <c r="AY100" s="60">
        <v>6042</v>
      </c>
      <c r="AZ100" s="60">
        <v>5241</v>
      </c>
      <c r="BA100" s="60">
        <v>3299</v>
      </c>
      <c r="BB100" s="60">
        <v>3095</v>
      </c>
      <c r="BC100" s="60">
        <v>2011</v>
      </c>
      <c r="BD100" s="60">
        <v>1641</v>
      </c>
      <c r="BE100" s="60">
        <v>1049</v>
      </c>
      <c r="BF100" s="60">
        <v>752</v>
      </c>
    </row>
    <row r="101" spans="1:58" customFormat="1" hidden="1" x14ac:dyDescent="0.25">
      <c r="A101" t="s">
        <v>90</v>
      </c>
      <c r="B101" t="s">
        <v>98</v>
      </c>
      <c r="C101" t="str">
        <f>VLOOKUP(B101,'Cross river Land'!A:B,2,0)</f>
        <v>NG005010</v>
      </c>
      <c r="D101">
        <f t="shared" si="1"/>
        <v>1</v>
      </c>
      <c r="E101" s="60">
        <v>166692</v>
      </c>
      <c r="F101" s="60">
        <v>168597</v>
      </c>
      <c r="G101" s="60">
        <v>335289</v>
      </c>
      <c r="H101" s="60">
        <v>32952</v>
      </c>
      <c r="I101" s="60">
        <v>25893</v>
      </c>
      <c r="J101" s="60">
        <v>19642</v>
      </c>
      <c r="K101" s="60">
        <v>16985</v>
      </c>
      <c r="L101" s="60">
        <v>14334</v>
      </c>
      <c r="M101" s="60">
        <v>12053</v>
      </c>
      <c r="N101" s="60">
        <v>10594</v>
      </c>
      <c r="O101" s="60">
        <v>7976</v>
      </c>
      <c r="P101" s="60">
        <v>7123</v>
      </c>
      <c r="Q101" s="60">
        <v>4540</v>
      </c>
      <c r="R101" s="60">
        <v>4564</v>
      </c>
      <c r="S101" s="60">
        <v>2588</v>
      </c>
      <c r="T101" s="60">
        <v>2832</v>
      </c>
      <c r="U101" s="60">
        <v>1476</v>
      </c>
      <c r="V101" s="60">
        <v>1649</v>
      </c>
      <c r="W101" s="60">
        <v>765</v>
      </c>
      <c r="X101" s="60">
        <v>726</v>
      </c>
      <c r="Y101" s="60">
        <v>34562</v>
      </c>
      <c r="Z101" s="60">
        <v>27726</v>
      </c>
      <c r="AA101" s="60">
        <v>21303</v>
      </c>
      <c r="AB101" s="60">
        <v>17160</v>
      </c>
      <c r="AC101" s="60">
        <v>12052</v>
      </c>
      <c r="AD101" s="60">
        <v>9845</v>
      </c>
      <c r="AE101" s="60">
        <v>10351</v>
      </c>
      <c r="AF101" s="60">
        <v>8324</v>
      </c>
      <c r="AG101" s="60">
        <v>7421</v>
      </c>
      <c r="AH101" s="60">
        <v>5093</v>
      </c>
      <c r="AI101" s="60">
        <v>5024</v>
      </c>
      <c r="AJ101" s="60">
        <v>2420</v>
      </c>
      <c r="AK101" s="60">
        <v>2797</v>
      </c>
      <c r="AL101" s="60">
        <v>1184</v>
      </c>
      <c r="AM101" s="60">
        <v>1869</v>
      </c>
      <c r="AN101" s="60">
        <v>683</v>
      </c>
      <c r="AO101" s="60">
        <v>783</v>
      </c>
      <c r="AP101" s="60">
        <v>67514</v>
      </c>
      <c r="AQ101" s="60">
        <v>53619</v>
      </c>
      <c r="AR101" s="60">
        <v>40945</v>
      </c>
      <c r="AS101" s="60">
        <v>34145</v>
      </c>
      <c r="AT101" s="60">
        <v>26386</v>
      </c>
      <c r="AU101" s="60">
        <v>21898</v>
      </c>
      <c r="AV101" s="60">
        <v>20945</v>
      </c>
      <c r="AW101" s="60">
        <v>16300</v>
      </c>
      <c r="AX101" s="60">
        <v>14544</v>
      </c>
      <c r="AY101" s="60">
        <v>9633</v>
      </c>
      <c r="AZ101" s="60">
        <v>9588</v>
      </c>
      <c r="BA101" s="60">
        <v>5008</v>
      </c>
      <c r="BB101" s="60">
        <v>5629</v>
      </c>
      <c r="BC101" s="60">
        <v>2660</v>
      </c>
      <c r="BD101" s="60">
        <v>3518</v>
      </c>
      <c r="BE101" s="60">
        <v>1448</v>
      </c>
      <c r="BF101" s="60">
        <v>1509</v>
      </c>
    </row>
    <row r="102" spans="1:58" customFormat="1" hidden="1" x14ac:dyDescent="0.25">
      <c r="A102" t="s">
        <v>90</v>
      </c>
      <c r="B102" s="58" t="s">
        <v>2009</v>
      </c>
      <c r="C102" t="str">
        <f>VLOOKUP(B102,'Cross river Land'!A:B,2,0)</f>
        <v>NG005011</v>
      </c>
      <c r="D102">
        <f t="shared" si="1"/>
        <v>1</v>
      </c>
      <c r="E102" s="60">
        <v>81922</v>
      </c>
      <c r="F102" s="60">
        <v>88805</v>
      </c>
      <c r="G102" s="60">
        <v>170727</v>
      </c>
      <c r="H102" s="60">
        <v>15954</v>
      </c>
      <c r="I102" s="60">
        <v>12746</v>
      </c>
      <c r="J102" s="60">
        <v>9839</v>
      </c>
      <c r="K102" s="60">
        <v>8594</v>
      </c>
      <c r="L102" s="60">
        <v>7265</v>
      </c>
      <c r="M102" s="60">
        <v>5992</v>
      </c>
      <c r="N102" s="60">
        <v>5149</v>
      </c>
      <c r="O102" s="60">
        <v>3895</v>
      </c>
      <c r="P102" s="60">
        <v>3331</v>
      </c>
      <c r="Q102" s="60">
        <v>2321</v>
      </c>
      <c r="R102" s="60">
        <v>2003</v>
      </c>
      <c r="S102" s="60">
        <v>1348</v>
      </c>
      <c r="T102" s="60">
        <v>1300</v>
      </c>
      <c r="U102" s="60">
        <v>852</v>
      </c>
      <c r="V102" s="60">
        <v>711</v>
      </c>
      <c r="W102" s="60">
        <v>397</v>
      </c>
      <c r="X102" s="60">
        <v>225</v>
      </c>
      <c r="Y102" s="60">
        <v>17459</v>
      </c>
      <c r="Z102" s="60">
        <v>14290</v>
      </c>
      <c r="AA102" s="60">
        <v>11632</v>
      </c>
      <c r="AB102" s="60">
        <v>9449</v>
      </c>
      <c r="AC102" s="60">
        <v>6663</v>
      </c>
      <c r="AD102" s="60">
        <v>5693</v>
      </c>
      <c r="AE102" s="60">
        <v>5385</v>
      </c>
      <c r="AF102" s="60">
        <v>4323</v>
      </c>
      <c r="AG102" s="60">
        <v>3925</v>
      </c>
      <c r="AH102" s="60">
        <v>2592</v>
      </c>
      <c r="AI102" s="60">
        <v>2430</v>
      </c>
      <c r="AJ102" s="60">
        <v>1339</v>
      </c>
      <c r="AK102" s="60">
        <v>1397</v>
      </c>
      <c r="AL102" s="60">
        <v>754</v>
      </c>
      <c r="AM102" s="60">
        <v>791</v>
      </c>
      <c r="AN102" s="60">
        <v>422</v>
      </c>
      <c r="AO102" s="60">
        <v>261</v>
      </c>
      <c r="AP102" s="60">
        <v>33413</v>
      </c>
      <c r="AQ102" s="60">
        <v>27036</v>
      </c>
      <c r="AR102" s="60">
        <v>21471</v>
      </c>
      <c r="AS102" s="60">
        <v>18043</v>
      </c>
      <c r="AT102" s="60">
        <v>13928</v>
      </c>
      <c r="AU102" s="60">
        <v>11685</v>
      </c>
      <c r="AV102" s="60">
        <v>10534</v>
      </c>
      <c r="AW102" s="60">
        <v>8218</v>
      </c>
      <c r="AX102" s="60">
        <v>7256</v>
      </c>
      <c r="AY102" s="60">
        <v>4913</v>
      </c>
      <c r="AZ102" s="60">
        <v>4433</v>
      </c>
      <c r="BA102" s="60">
        <v>2687</v>
      </c>
      <c r="BB102" s="60">
        <v>2697</v>
      </c>
      <c r="BC102" s="60">
        <v>1606</v>
      </c>
      <c r="BD102" s="60">
        <v>1502</v>
      </c>
      <c r="BE102" s="60">
        <v>819</v>
      </c>
      <c r="BF102" s="60">
        <v>486</v>
      </c>
    </row>
    <row r="103" spans="1:58" customFormat="1" hidden="1" x14ac:dyDescent="0.25">
      <c r="A103" t="s">
        <v>90</v>
      </c>
      <c r="B103" t="s">
        <v>99</v>
      </c>
      <c r="C103" t="str">
        <f>VLOOKUP(B103,'Cross river Land'!A:B,2,0)</f>
        <v>NG005012</v>
      </c>
      <c r="D103">
        <f t="shared" si="1"/>
        <v>1</v>
      </c>
      <c r="E103" s="60">
        <v>182963</v>
      </c>
      <c r="F103" s="60">
        <v>200664</v>
      </c>
      <c r="G103" s="60">
        <v>383627</v>
      </c>
      <c r="H103" s="60">
        <v>35289</v>
      </c>
      <c r="I103" s="60">
        <v>28279</v>
      </c>
      <c r="J103" s="60">
        <v>23140</v>
      </c>
      <c r="K103" s="60">
        <v>19324</v>
      </c>
      <c r="L103" s="60">
        <v>15853</v>
      </c>
      <c r="M103" s="60">
        <v>13296</v>
      </c>
      <c r="N103" s="60">
        <v>11361</v>
      </c>
      <c r="O103" s="60">
        <v>8814</v>
      </c>
      <c r="P103" s="60">
        <v>7655</v>
      </c>
      <c r="Q103" s="60">
        <v>5104</v>
      </c>
      <c r="R103" s="60">
        <v>4608</v>
      </c>
      <c r="S103" s="60">
        <v>2712</v>
      </c>
      <c r="T103" s="60">
        <v>3116</v>
      </c>
      <c r="U103" s="60">
        <v>1493</v>
      </c>
      <c r="V103" s="60">
        <v>1633</v>
      </c>
      <c r="W103" s="60">
        <v>609</v>
      </c>
      <c r="X103" s="60">
        <v>677</v>
      </c>
      <c r="Y103" s="60">
        <v>37886</v>
      </c>
      <c r="Z103" s="60">
        <v>30849</v>
      </c>
      <c r="AA103" s="60">
        <v>27482</v>
      </c>
      <c r="AB103" s="60">
        <v>23007</v>
      </c>
      <c r="AC103" s="60">
        <v>16567</v>
      </c>
      <c r="AD103" s="60">
        <v>13262</v>
      </c>
      <c r="AE103" s="60">
        <v>11545</v>
      </c>
      <c r="AF103" s="60">
        <v>9515</v>
      </c>
      <c r="AG103" s="60">
        <v>8211</v>
      </c>
      <c r="AH103" s="60">
        <v>6051</v>
      </c>
      <c r="AI103" s="60">
        <v>5140</v>
      </c>
      <c r="AJ103" s="60">
        <v>3349</v>
      </c>
      <c r="AK103" s="60">
        <v>2847</v>
      </c>
      <c r="AL103" s="60">
        <v>1725</v>
      </c>
      <c r="AM103" s="60">
        <v>1789</v>
      </c>
      <c r="AN103" s="60">
        <v>833</v>
      </c>
      <c r="AO103" s="60">
        <v>606</v>
      </c>
      <c r="AP103" s="60">
        <v>73175</v>
      </c>
      <c r="AQ103" s="60">
        <v>59128</v>
      </c>
      <c r="AR103" s="60">
        <v>50622</v>
      </c>
      <c r="AS103" s="60">
        <v>42331</v>
      </c>
      <c r="AT103" s="60">
        <v>32420</v>
      </c>
      <c r="AU103" s="60">
        <v>26558</v>
      </c>
      <c r="AV103" s="60">
        <v>22906</v>
      </c>
      <c r="AW103" s="60">
        <v>18329</v>
      </c>
      <c r="AX103" s="60">
        <v>15866</v>
      </c>
      <c r="AY103" s="60">
        <v>11155</v>
      </c>
      <c r="AZ103" s="60">
        <v>9748</v>
      </c>
      <c r="BA103" s="60">
        <v>6061</v>
      </c>
      <c r="BB103" s="60">
        <v>5963</v>
      </c>
      <c r="BC103" s="60">
        <v>3218</v>
      </c>
      <c r="BD103" s="60">
        <v>3422</v>
      </c>
      <c r="BE103" s="60">
        <v>1442</v>
      </c>
      <c r="BF103" s="60">
        <v>1283</v>
      </c>
    </row>
    <row r="104" spans="1:58" customFormat="1" hidden="1" x14ac:dyDescent="0.25">
      <c r="A104" t="s">
        <v>90</v>
      </c>
      <c r="B104" t="s">
        <v>100</v>
      </c>
      <c r="C104" t="str">
        <f>VLOOKUP(B104,'Cross river Land'!A:B,2,0)</f>
        <v>NG005013</v>
      </c>
      <c r="D104">
        <f t="shared" si="1"/>
        <v>1</v>
      </c>
      <c r="E104" s="60">
        <v>111989</v>
      </c>
      <c r="F104" s="60">
        <v>121141</v>
      </c>
      <c r="G104" s="60">
        <v>233130</v>
      </c>
      <c r="H104" s="60">
        <v>22563</v>
      </c>
      <c r="I104" s="60">
        <v>18039</v>
      </c>
      <c r="J104" s="60">
        <v>13710</v>
      </c>
      <c r="K104" s="60">
        <v>11993</v>
      </c>
      <c r="L104" s="60">
        <v>9674</v>
      </c>
      <c r="M104" s="60">
        <v>8079</v>
      </c>
      <c r="N104" s="60">
        <v>6731</v>
      </c>
      <c r="O104" s="60">
        <v>5091</v>
      </c>
      <c r="P104" s="60">
        <v>4359</v>
      </c>
      <c r="Q104" s="60">
        <v>2880</v>
      </c>
      <c r="R104" s="60">
        <v>2890</v>
      </c>
      <c r="S104" s="60">
        <v>1567</v>
      </c>
      <c r="T104" s="60">
        <v>1655</v>
      </c>
      <c r="U104" s="60">
        <v>985</v>
      </c>
      <c r="V104" s="60">
        <v>959</v>
      </c>
      <c r="W104" s="60">
        <v>467</v>
      </c>
      <c r="X104" s="60">
        <v>347</v>
      </c>
      <c r="Y104" s="60">
        <v>24740</v>
      </c>
      <c r="Z104" s="60">
        <v>19692</v>
      </c>
      <c r="AA104" s="60">
        <v>16706</v>
      </c>
      <c r="AB104" s="60">
        <v>12811</v>
      </c>
      <c r="AC104" s="60">
        <v>9048</v>
      </c>
      <c r="AD104" s="60">
        <v>7585</v>
      </c>
      <c r="AE104" s="60">
        <v>6966</v>
      </c>
      <c r="AF104" s="60">
        <v>5656</v>
      </c>
      <c r="AG104" s="60">
        <v>4825</v>
      </c>
      <c r="AH104" s="60">
        <v>3484</v>
      </c>
      <c r="AI104" s="60">
        <v>2964</v>
      </c>
      <c r="AJ104" s="60">
        <v>1959</v>
      </c>
      <c r="AK104" s="60">
        <v>1648</v>
      </c>
      <c r="AL104" s="60">
        <v>1015</v>
      </c>
      <c r="AM104" s="60">
        <v>1063</v>
      </c>
      <c r="AN104" s="60">
        <v>641</v>
      </c>
      <c r="AO104" s="60">
        <v>338</v>
      </c>
      <c r="AP104" s="60">
        <v>47303</v>
      </c>
      <c r="AQ104" s="60">
        <v>37731</v>
      </c>
      <c r="AR104" s="60">
        <v>30416</v>
      </c>
      <c r="AS104" s="60">
        <v>24804</v>
      </c>
      <c r="AT104" s="60">
        <v>18722</v>
      </c>
      <c r="AU104" s="60">
        <v>15664</v>
      </c>
      <c r="AV104" s="60">
        <v>13697</v>
      </c>
      <c r="AW104" s="60">
        <v>10747</v>
      </c>
      <c r="AX104" s="60">
        <v>9184</v>
      </c>
      <c r="AY104" s="60">
        <v>6364</v>
      </c>
      <c r="AZ104" s="60">
        <v>5854</v>
      </c>
      <c r="BA104" s="60">
        <v>3526</v>
      </c>
      <c r="BB104" s="60">
        <v>3303</v>
      </c>
      <c r="BC104" s="60">
        <v>2000</v>
      </c>
      <c r="BD104" s="60">
        <v>2022</v>
      </c>
      <c r="BE104" s="60">
        <v>1108</v>
      </c>
      <c r="BF104" s="60">
        <v>685</v>
      </c>
    </row>
    <row r="105" spans="1:58" customFormat="1" hidden="1" x14ac:dyDescent="0.25">
      <c r="A105" t="s">
        <v>90</v>
      </c>
      <c r="B105" t="s">
        <v>101</v>
      </c>
      <c r="C105" t="str">
        <f>VLOOKUP(B105,'Cross river Land'!A:B,2,0)</f>
        <v>NG005014</v>
      </c>
      <c r="D105">
        <f t="shared" si="1"/>
        <v>1</v>
      </c>
      <c r="E105" s="60">
        <v>204760</v>
      </c>
      <c r="F105" s="60">
        <v>222807</v>
      </c>
      <c r="G105" s="60">
        <v>427567</v>
      </c>
      <c r="H105" s="60">
        <v>40212</v>
      </c>
      <c r="I105" s="60">
        <v>31696</v>
      </c>
      <c r="J105" s="60">
        <v>25253</v>
      </c>
      <c r="K105" s="60">
        <v>21447</v>
      </c>
      <c r="L105" s="60">
        <v>17617</v>
      </c>
      <c r="M105" s="60">
        <v>14792</v>
      </c>
      <c r="N105" s="60">
        <v>12505</v>
      </c>
      <c r="O105" s="60">
        <v>9642</v>
      </c>
      <c r="P105" s="60">
        <v>8451</v>
      </c>
      <c r="Q105" s="60">
        <v>5768</v>
      </c>
      <c r="R105" s="60">
        <v>5100</v>
      </c>
      <c r="S105" s="60">
        <v>3441</v>
      </c>
      <c r="T105" s="60">
        <v>3606</v>
      </c>
      <c r="U105" s="60">
        <v>2117</v>
      </c>
      <c r="V105" s="60">
        <v>1426</v>
      </c>
      <c r="W105" s="60">
        <v>1008</v>
      </c>
      <c r="X105" s="60">
        <v>679</v>
      </c>
      <c r="Y105" s="60">
        <v>43351</v>
      </c>
      <c r="Z105" s="60">
        <v>35170</v>
      </c>
      <c r="AA105" s="60">
        <v>29630</v>
      </c>
      <c r="AB105" s="60">
        <v>25805</v>
      </c>
      <c r="AC105" s="60">
        <v>17490</v>
      </c>
      <c r="AD105" s="60">
        <v>14264</v>
      </c>
      <c r="AE105" s="60">
        <v>12866</v>
      </c>
      <c r="AF105" s="60">
        <v>10763</v>
      </c>
      <c r="AG105" s="60">
        <v>9087</v>
      </c>
      <c r="AH105" s="60">
        <v>6568</v>
      </c>
      <c r="AI105" s="60">
        <v>5431</v>
      </c>
      <c r="AJ105" s="60">
        <v>3702</v>
      </c>
      <c r="AK105" s="60">
        <v>3321</v>
      </c>
      <c r="AL105" s="60">
        <v>1968</v>
      </c>
      <c r="AM105" s="60">
        <v>1777</v>
      </c>
      <c r="AN105" s="60">
        <v>1022</v>
      </c>
      <c r="AO105" s="60">
        <v>592</v>
      </c>
      <c r="AP105" s="60">
        <v>83563</v>
      </c>
      <c r="AQ105" s="60">
        <v>66866</v>
      </c>
      <c r="AR105" s="60">
        <v>54883</v>
      </c>
      <c r="AS105" s="60">
        <v>47252</v>
      </c>
      <c r="AT105" s="60">
        <v>35107</v>
      </c>
      <c r="AU105" s="60">
        <v>29056</v>
      </c>
      <c r="AV105" s="60">
        <v>25371</v>
      </c>
      <c r="AW105" s="60">
        <v>20405</v>
      </c>
      <c r="AX105" s="60">
        <v>17538</v>
      </c>
      <c r="AY105" s="60">
        <v>12336</v>
      </c>
      <c r="AZ105" s="60">
        <v>10531</v>
      </c>
      <c r="BA105" s="60">
        <v>7143</v>
      </c>
      <c r="BB105" s="60">
        <v>6927</v>
      </c>
      <c r="BC105" s="60">
        <v>4085</v>
      </c>
      <c r="BD105" s="60">
        <v>3203</v>
      </c>
      <c r="BE105" s="60">
        <v>2030</v>
      </c>
      <c r="BF105" s="60">
        <v>1271</v>
      </c>
    </row>
    <row r="106" spans="1:58" customFormat="1" hidden="1" x14ac:dyDescent="0.25">
      <c r="A106" t="s">
        <v>90</v>
      </c>
      <c r="B106" t="s">
        <v>102</v>
      </c>
      <c r="C106" t="str">
        <f>VLOOKUP(B106,'Cross river Land'!A:B,2,0)</f>
        <v>NG005015</v>
      </c>
      <c r="D106">
        <f t="shared" si="1"/>
        <v>1</v>
      </c>
      <c r="E106" s="60">
        <v>294295</v>
      </c>
      <c r="F106" s="60">
        <v>307314</v>
      </c>
      <c r="G106" s="60">
        <v>601609</v>
      </c>
      <c r="H106" s="60">
        <v>59148</v>
      </c>
      <c r="I106" s="60">
        <v>46168</v>
      </c>
      <c r="J106" s="60">
        <v>35321</v>
      </c>
      <c r="K106" s="60">
        <v>31044</v>
      </c>
      <c r="L106" s="60">
        <v>25345</v>
      </c>
      <c r="M106" s="60">
        <v>21308</v>
      </c>
      <c r="N106" s="60">
        <v>18115</v>
      </c>
      <c r="O106" s="60">
        <v>13832</v>
      </c>
      <c r="P106" s="60">
        <v>11970</v>
      </c>
      <c r="Q106" s="60">
        <v>8180</v>
      </c>
      <c r="R106" s="60">
        <v>7699</v>
      </c>
      <c r="S106" s="60">
        <v>4205</v>
      </c>
      <c r="T106" s="60">
        <v>4589</v>
      </c>
      <c r="U106" s="60">
        <v>2325</v>
      </c>
      <c r="V106" s="60">
        <v>2590</v>
      </c>
      <c r="W106" s="60">
        <v>1336</v>
      </c>
      <c r="X106" s="60">
        <v>1120</v>
      </c>
      <c r="Y106" s="60">
        <v>62799</v>
      </c>
      <c r="Z106" s="60">
        <v>49343</v>
      </c>
      <c r="AA106" s="60">
        <v>39494</v>
      </c>
      <c r="AB106" s="60">
        <v>32535</v>
      </c>
      <c r="AC106" s="60">
        <v>22946</v>
      </c>
      <c r="AD106" s="60">
        <v>19463</v>
      </c>
      <c r="AE106" s="60">
        <v>18198</v>
      </c>
      <c r="AF106" s="60">
        <v>15023</v>
      </c>
      <c r="AG106" s="60">
        <v>13156</v>
      </c>
      <c r="AH106" s="60">
        <v>9237</v>
      </c>
      <c r="AI106" s="60">
        <v>8386</v>
      </c>
      <c r="AJ106" s="60">
        <v>4441</v>
      </c>
      <c r="AK106" s="60">
        <v>4960</v>
      </c>
      <c r="AL106" s="60">
        <v>2388</v>
      </c>
      <c r="AM106" s="60">
        <v>2708</v>
      </c>
      <c r="AN106" s="60">
        <v>1165</v>
      </c>
      <c r="AO106" s="60">
        <v>1072</v>
      </c>
      <c r="AP106" s="60">
        <v>121947</v>
      </c>
      <c r="AQ106" s="60">
        <v>95511</v>
      </c>
      <c r="AR106" s="60">
        <v>74815</v>
      </c>
      <c r="AS106" s="60">
        <v>63579</v>
      </c>
      <c r="AT106" s="60">
        <v>48291</v>
      </c>
      <c r="AU106" s="60">
        <v>40771</v>
      </c>
      <c r="AV106" s="60">
        <v>36313</v>
      </c>
      <c r="AW106" s="60">
        <v>28855</v>
      </c>
      <c r="AX106" s="60">
        <v>25126</v>
      </c>
      <c r="AY106" s="60">
        <v>17417</v>
      </c>
      <c r="AZ106" s="60">
        <v>16085</v>
      </c>
      <c r="BA106" s="60">
        <v>8646</v>
      </c>
      <c r="BB106" s="60">
        <v>9549</v>
      </c>
      <c r="BC106" s="60">
        <v>4713</v>
      </c>
      <c r="BD106" s="60">
        <v>5298</v>
      </c>
      <c r="BE106" s="60">
        <v>2501</v>
      </c>
      <c r="BF106" s="60">
        <v>2192</v>
      </c>
    </row>
    <row r="107" spans="1:58" customFormat="1" hidden="1" x14ac:dyDescent="0.25">
      <c r="A107" t="s">
        <v>90</v>
      </c>
      <c r="B107" t="s">
        <v>103</v>
      </c>
      <c r="C107" t="str">
        <f>VLOOKUP(B107,'Cross river Land'!A:B,2,0)</f>
        <v>NG005016</v>
      </c>
      <c r="D107">
        <f t="shared" si="1"/>
        <v>1</v>
      </c>
      <c r="E107" s="60">
        <v>153531</v>
      </c>
      <c r="F107" s="60">
        <v>159509</v>
      </c>
      <c r="G107" s="60">
        <v>313040</v>
      </c>
      <c r="H107" s="60">
        <v>29737</v>
      </c>
      <c r="I107" s="60">
        <v>24090</v>
      </c>
      <c r="J107" s="60">
        <v>18302</v>
      </c>
      <c r="K107" s="60">
        <v>16779</v>
      </c>
      <c r="L107" s="60">
        <v>13743</v>
      </c>
      <c r="M107" s="60">
        <v>11053</v>
      </c>
      <c r="N107" s="60">
        <v>9659</v>
      </c>
      <c r="O107" s="60">
        <v>6950</v>
      </c>
      <c r="P107" s="60">
        <v>6471</v>
      </c>
      <c r="Q107" s="60">
        <v>4083</v>
      </c>
      <c r="R107" s="60">
        <v>3953</v>
      </c>
      <c r="S107" s="60">
        <v>2328</v>
      </c>
      <c r="T107" s="60">
        <v>2357</v>
      </c>
      <c r="U107" s="60">
        <v>1403</v>
      </c>
      <c r="V107" s="60">
        <v>1508</v>
      </c>
      <c r="W107" s="60">
        <v>533</v>
      </c>
      <c r="X107" s="60">
        <v>582</v>
      </c>
      <c r="Y107" s="60">
        <v>32232</v>
      </c>
      <c r="Z107" s="60">
        <v>26288</v>
      </c>
      <c r="AA107" s="60">
        <v>19856</v>
      </c>
      <c r="AB107" s="60">
        <v>15698</v>
      </c>
      <c r="AC107" s="60">
        <v>11189</v>
      </c>
      <c r="AD107" s="60">
        <v>10298</v>
      </c>
      <c r="AE107" s="60">
        <v>10025</v>
      </c>
      <c r="AF107" s="60">
        <v>7898</v>
      </c>
      <c r="AG107" s="60">
        <v>7164</v>
      </c>
      <c r="AH107" s="60">
        <v>4722</v>
      </c>
      <c r="AI107" s="60">
        <v>4499</v>
      </c>
      <c r="AJ107" s="60">
        <v>2690</v>
      </c>
      <c r="AK107" s="60">
        <v>2704</v>
      </c>
      <c r="AL107" s="60">
        <v>1459</v>
      </c>
      <c r="AM107" s="60">
        <v>1575</v>
      </c>
      <c r="AN107" s="60">
        <v>626</v>
      </c>
      <c r="AO107" s="60">
        <v>586</v>
      </c>
      <c r="AP107" s="60">
        <v>61969</v>
      </c>
      <c r="AQ107" s="60">
        <v>50378</v>
      </c>
      <c r="AR107" s="60">
        <v>38158</v>
      </c>
      <c r="AS107" s="60">
        <v>32477</v>
      </c>
      <c r="AT107" s="60">
        <v>24932</v>
      </c>
      <c r="AU107" s="60">
        <v>21351</v>
      </c>
      <c r="AV107" s="60">
        <v>19684</v>
      </c>
      <c r="AW107" s="60">
        <v>14848</v>
      </c>
      <c r="AX107" s="60">
        <v>13635</v>
      </c>
      <c r="AY107" s="60">
        <v>8805</v>
      </c>
      <c r="AZ107" s="60">
        <v>8452</v>
      </c>
      <c r="BA107" s="60">
        <v>5018</v>
      </c>
      <c r="BB107" s="60">
        <v>5061</v>
      </c>
      <c r="BC107" s="60">
        <v>2862</v>
      </c>
      <c r="BD107" s="60">
        <v>3083</v>
      </c>
      <c r="BE107" s="60">
        <v>1159</v>
      </c>
      <c r="BF107" s="60">
        <v>1168</v>
      </c>
    </row>
    <row r="108" spans="1:58" customFormat="1" hidden="1" x14ac:dyDescent="0.25">
      <c r="A108" t="s">
        <v>90</v>
      </c>
      <c r="B108" s="58" t="s">
        <v>2635</v>
      </c>
      <c r="C108" t="str">
        <f>VLOOKUP(B108,'Cross river Land'!A:B,2,0)</f>
        <v>NG005017</v>
      </c>
      <c r="D108">
        <f t="shared" si="1"/>
        <v>1</v>
      </c>
      <c r="E108" s="60">
        <v>164108</v>
      </c>
      <c r="F108" s="60">
        <v>163873</v>
      </c>
      <c r="G108" s="60">
        <v>327981</v>
      </c>
      <c r="H108" s="60">
        <v>30971</v>
      </c>
      <c r="I108" s="60">
        <v>24947</v>
      </c>
      <c r="J108" s="60">
        <v>20142</v>
      </c>
      <c r="K108" s="60">
        <v>17603</v>
      </c>
      <c r="L108" s="60">
        <v>13671</v>
      </c>
      <c r="M108" s="60">
        <v>11616</v>
      </c>
      <c r="N108" s="60">
        <v>9803</v>
      </c>
      <c r="O108" s="60">
        <v>8107</v>
      </c>
      <c r="P108" s="60">
        <v>6899</v>
      </c>
      <c r="Q108" s="60">
        <v>4994</v>
      </c>
      <c r="R108" s="60">
        <v>4322</v>
      </c>
      <c r="S108" s="60">
        <v>3186</v>
      </c>
      <c r="T108" s="60">
        <v>2746</v>
      </c>
      <c r="U108" s="60">
        <v>1793</v>
      </c>
      <c r="V108" s="60">
        <v>1736</v>
      </c>
      <c r="W108" s="60">
        <v>863</v>
      </c>
      <c r="X108" s="60">
        <v>709</v>
      </c>
      <c r="Y108" s="60">
        <v>32632</v>
      </c>
      <c r="Z108" s="60">
        <v>26090</v>
      </c>
      <c r="AA108" s="60">
        <v>21087</v>
      </c>
      <c r="AB108" s="60">
        <v>17522</v>
      </c>
      <c r="AC108" s="60">
        <v>12500</v>
      </c>
      <c r="AD108" s="60">
        <v>10505</v>
      </c>
      <c r="AE108" s="60">
        <v>9260</v>
      </c>
      <c r="AF108" s="60">
        <v>8182</v>
      </c>
      <c r="AG108" s="60">
        <v>6573</v>
      </c>
      <c r="AH108" s="60">
        <v>5252</v>
      </c>
      <c r="AI108" s="60">
        <v>4019</v>
      </c>
      <c r="AJ108" s="60">
        <v>3280</v>
      </c>
      <c r="AK108" s="60">
        <v>2166</v>
      </c>
      <c r="AL108" s="60">
        <v>1812</v>
      </c>
      <c r="AM108" s="60">
        <v>1410</v>
      </c>
      <c r="AN108" s="60">
        <v>975</v>
      </c>
      <c r="AO108" s="60">
        <v>608</v>
      </c>
      <c r="AP108" s="60">
        <v>63603</v>
      </c>
      <c r="AQ108" s="60">
        <v>51037</v>
      </c>
      <c r="AR108" s="60">
        <v>41229</v>
      </c>
      <c r="AS108" s="60">
        <v>35125</v>
      </c>
      <c r="AT108" s="60">
        <v>26171</v>
      </c>
      <c r="AU108" s="60">
        <v>22121</v>
      </c>
      <c r="AV108" s="60">
        <v>19063</v>
      </c>
      <c r="AW108" s="60">
        <v>16289</v>
      </c>
      <c r="AX108" s="60">
        <v>13472</v>
      </c>
      <c r="AY108" s="60">
        <v>10246</v>
      </c>
      <c r="AZ108" s="60">
        <v>8341</v>
      </c>
      <c r="BA108" s="60">
        <v>6466</v>
      </c>
      <c r="BB108" s="60">
        <v>4912</v>
      </c>
      <c r="BC108" s="60">
        <v>3605</v>
      </c>
      <c r="BD108" s="60">
        <v>3146</v>
      </c>
      <c r="BE108" s="60">
        <v>1838</v>
      </c>
      <c r="BF108" s="60">
        <v>1317</v>
      </c>
    </row>
    <row r="109" spans="1:58" customFormat="1" hidden="1" x14ac:dyDescent="0.25">
      <c r="A109" t="s">
        <v>90</v>
      </c>
      <c r="B109" t="s">
        <v>104</v>
      </c>
      <c r="C109" t="str">
        <f>VLOOKUP(B109,'Cross river Land'!A:B,2,0)</f>
        <v>NG005018</v>
      </c>
      <c r="D109">
        <f t="shared" si="1"/>
        <v>1</v>
      </c>
      <c r="E109" s="60">
        <v>248397</v>
      </c>
      <c r="F109" s="60">
        <v>250092</v>
      </c>
      <c r="G109" s="60">
        <v>498489</v>
      </c>
      <c r="H109" s="60">
        <v>48974</v>
      </c>
      <c r="I109" s="60">
        <v>39513</v>
      </c>
      <c r="J109" s="60">
        <v>29935</v>
      </c>
      <c r="K109" s="60">
        <v>27083</v>
      </c>
      <c r="L109" s="60">
        <v>22194</v>
      </c>
      <c r="M109" s="60">
        <v>17724</v>
      </c>
      <c r="N109" s="60">
        <v>14533</v>
      </c>
      <c r="O109" s="60">
        <v>11224</v>
      </c>
      <c r="P109" s="60">
        <v>9846</v>
      </c>
      <c r="Q109" s="60">
        <v>6483</v>
      </c>
      <c r="R109" s="60">
        <v>6021</v>
      </c>
      <c r="S109" s="60">
        <v>4053</v>
      </c>
      <c r="T109" s="60">
        <v>3825</v>
      </c>
      <c r="U109" s="60">
        <v>2333</v>
      </c>
      <c r="V109" s="60">
        <v>2337</v>
      </c>
      <c r="W109" s="60">
        <v>1195</v>
      </c>
      <c r="X109" s="60">
        <v>1124</v>
      </c>
      <c r="Y109" s="60">
        <v>50885</v>
      </c>
      <c r="Z109" s="60">
        <v>40573</v>
      </c>
      <c r="AA109" s="60">
        <v>31007</v>
      </c>
      <c r="AB109" s="60">
        <v>25327</v>
      </c>
      <c r="AC109" s="60">
        <v>18370</v>
      </c>
      <c r="AD109" s="60">
        <v>16917</v>
      </c>
      <c r="AE109" s="60">
        <v>14970</v>
      </c>
      <c r="AF109" s="60">
        <v>12564</v>
      </c>
      <c r="AG109" s="60">
        <v>10257</v>
      </c>
      <c r="AH109" s="60">
        <v>7495</v>
      </c>
      <c r="AI109" s="60">
        <v>6342</v>
      </c>
      <c r="AJ109" s="60">
        <v>4628</v>
      </c>
      <c r="AK109" s="60">
        <v>3677</v>
      </c>
      <c r="AL109" s="60">
        <v>2594</v>
      </c>
      <c r="AM109" s="60">
        <v>2251</v>
      </c>
      <c r="AN109" s="60">
        <v>1340</v>
      </c>
      <c r="AO109" s="60">
        <v>895</v>
      </c>
      <c r="AP109" s="60">
        <v>99859</v>
      </c>
      <c r="AQ109" s="60">
        <v>80086</v>
      </c>
      <c r="AR109" s="60">
        <v>60942</v>
      </c>
      <c r="AS109" s="60">
        <v>52410</v>
      </c>
      <c r="AT109" s="60">
        <v>40564</v>
      </c>
      <c r="AU109" s="60">
        <v>34641</v>
      </c>
      <c r="AV109" s="60">
        <v>29503</v>
      </c>
      <c r="AW109" s="60">
        <v>23788</v>
      </c>
      <c r="AX109" s="60">
        <v>20103</v>
      </c>
      <c r="AY109" s="60">
        <v>13978</v>
      </c>
      <c r="AZ109" s="60">
        <v>12363</v>
      </c>
      <c r="BA109" s="60">
        <v>8681</v>
      </c>
      <c r="BB109" s="60">
        <v>7502</v>
      </c>
      <c r="BC109" s="60">
        <v>4927</v>
      </c>
      <c r="BD109" s="60">
        <v>4588</v>
      </c>
      <c r="BE109" s="60">
        <v>2535</v>
      </c>
      <c r="BF109" s="60">
        <v>2019</v>
      </c>
    </row>
    <row r="110" spans="1:58" customFormat="1" hidden="1" x14ac:dyDescent="0.25">
      <c r="A110" t="s">
        <v>90</v>
      </c>
      <c r="B110" t="s">
        <v>105</v>
      </c>
      <c r="C110" t="str">
        <f>VLOOKUP(B110,'Cross river Land'!A:B,2,0)</f>
        <v>NG005019</v>
      </c>
      <c r="D110">
        <f t="shared" si="1"/>
        <v>1</v>
      </c>
      <c r="E110" s="60">
        <v>88460</v>
      </c>
      <c r="F110" s="60">
        <v>90756</v>
      </c>
      <c r="G110" s="60">
        <v>179216</v>
      </c>
      <c r="H110" s="60">
        <v>17867</v>
      </c>
      <c r="I110" s="60">
        <v>13356</v>
      </c>
      <c r="J110" s="60">
        <v>10708</v>
      </c>
      <c r="K110" s="60">
        <v>9027</v>
      </c>
      <c r="L110" s="60">
        <v>7297</v>
      </c>
      <c r="M110" s="60">
        <v>6525</v>
      </c>
      <c r="N110" s="60">
        <v>5383</v>
      </c>
      <c r="O110" s="60">
        <v>4294</v>
      </c>
      <c r="P110" s="60">
        <v>3638</v>
      </c>
      <c r="Q110" s="60">
        <v>2564</v>
      </c>
      <c r="R110" s="60">
        <v>2380</v>
      </c>
      <c r="S110" s="60">
        <v>1492</v>
      </c>
      <c r="T110" s="60">
        <v>1536</v>
      </c>
      <c r="U110" s="60">
        <v>714</v>
      </c>
      <c r="V110" s="60">
        <v>878</v>
      </c>
      <c r="W110" s="60">
        <v>405</v>
      </c>
      <c r="X110" s="60">
        <v>396</v>
      </c>
      <c r="Y110" s="60">
        <v>18557</v>
      </c>
      <c r="Z110" s="60">
        <v>14340</v>
      </c>
      <c r="AA110" s="60">
        <v>11846</v>
      </c>
      <c r="AB110" s="60">
        <v>9412</v>
      </c>
      <c r="AC110" s="60">
        <v>6553</v>
      </c>
      <c r="AD110" s="60">
        <v>6216</v>
      </c>
      <c r="AE110" s="60">
        <v>5474</v>
      </c>
      <c r="AF110" s="60">
        <v>4693</v>
      </c>
      <c r="AG110" s="60">
        <v>3825</v>
      </c>
      <c r="AH110" s="60">
        <v>2612</v>
      </c>
      <c r="AI110" s="60">
        <v>2423</v>
      </c>
      <c r="AJ110" s="60">
        <v>1493</v>
      </c>
      <c r="AK110" s="60">
        <v>1156</v>
      </c>
      <c r="AL110" s="60">
        <v>701</v>
      </c>
      <c r="AM110" s="60">
        <v>712</v>
      </c>
      <c r="AN110" s="60">
        <v>408</v>
      </c>
      <c r="AO110" s="60">
        <v>335</v>
      </c>
      <c r="AP110" s="60">
        <v>36424</v>
      </c>
      <c r="AQ110" s="60">
        <v>27696</v>
      </c>
      <c r="AR110" s="60">
        <v>22554</v>
      </c>
      <c r="AS110" s="60">
        <v>18439</v>
      </c>
      <c r="AT110" s="60">
        <v>13850</v>
      </c>
      <c r="AU110" s="60">
        <v>12741</v>
      </c>
      <c r="AV110" s="60">
        <v>10857</v>
      </c>
      <c r="AW110" s="60">
        <v>8987</v>
      </c>
      <c r="AX110" s="60">
        <v>7463</v>
      </c>
      <c r="AY110" s="60">
        <v>5176</v>
      </c>
      <c r="AZ110" s="60">
        <v>4803</v>
      </c>
      <c r="BA110" s="60">
        <v>2985</v>
      </c>
      <c r="BB110" s="60">
        <v>2692</v>
      </c>
      <c r="BC110" s="60">
        <v>1415</v>
      </c>
      <c r="BD110" s="60">
        <v>1590</v>
      </c>
      <c r="BE110" s="60">
        <v>813</v>
      </c>
      <c r="BF110" s="60">
        <v>731</v>
      </c>
    </row>
    <row r="111" spans="1:58" customFormat="1" hidden="1" x14ac:dyDescent="0.25">
      <c r="A111" t="s">
        <v>90</v>
      </c>
      <c r="B111" t="s">
        <v>106</v>
      </c>
      <c r="C111" t="str">
        <f>VLOOKUP(B111,'Cross river Land'!A:B,2,0)</f>
        <v>NG005020</v>
      </c>
      <c r="D111">
        <f t="shared" si="1"/>
        <v>1</v>
      </c>
      <c r="E111" s="60">
        <v>93301</v>
      </c>
      <c r="F111" s="60">
        <v>98167</v>
      </c>
      <c r="G111" s="60">
        <v>191468</v>
      </c>
      <c r="H111" s="60">
        <v>18122</v>
      </c>
      <c r="I111" s="60">
        <v>14263</v>
      </c>
      <c r="J111" s="60">
        <v>11164</v>
      </c>
      <c r="K111" s="60">
        <v>10171</v>
      </c>
      <c r="L111" s="60">
        <v>8333</v>
      </c>
      <c r="M111" s="60">
        <v>6784</v>
      </c>
      <c r="N111" s="60">
        <v>5895</v>
      </c>
      <c r="O111" s="60">
        <v>4392</v>
      </c>
      <c r="P111" s="60">
        <v>3881</v>
      </c>
      <c r="Q111" s="60">
        <v>2653</v>
      </c>
      <c r="R111" s="60">
        <v>2461</v>
      </c>
      <c r="S111" s="60">
        <v>1410</v>
      </c>
      <c r="T111" s="60">
        <v>1415</v>
      </c>
      <c r="U111" s="60">
        <v>828</v>
      </c>
      <c r="V111" s="60">
        <v>772</v>
      </c>
      <c r="W111" s="60">
        <v>436</v>
      </c>
      <c r="X111" s="60">
        <v>321</v>
      </c>
      <c r="Y111" s="60">
        <v>19524</v>
      </c>
      <c r="Z111" s="60">
        <v>15596</v>
      </c>
      <c r="AA111" s="60">
        <v>12708</v>
      </c>
      <c r="AB111" s="60">
        <v>10185</v>
      </c>
      <c r="AC111" s="60">
        <v>7523</v>
      </c>
      <c r="AD111" s="60">
        <v>6394</v>
      </c>
      <c r="AE111" s="60">
        <v>6088</v>
      </c>
      <c r="AF111" s="60">
        <v>4862</v>
      </c>
      <c r="AG111" s="60">
        <v>4305</v>
      </c>
      <c r="AH111" s="60">
        <v>2946</v>
      </c>
      <c r="AI111" s="60">
        <v>2843</v>
      </c>
      <c r="AJ111" s="60">
        <v>1298</v>
      </c>
      <c r="AK111" s="60">
        <v>1547</v>
      </c>
      <c r="AL111" s="60">
        <v>708</v>
      </c>
      <c r="AM111" s="60">
        <v>854</v>
      </c>
      <c r="AN111" s="60">
        <v>382</v>
      </c>
      <c r="AO111" s="60">
        <v>404</v>
      </c>
      <c r="AP111" s="60">
        <v>37646</v>
      </c>
      <c r="AQ111" s="60">
        <v>29859</v>
      </c>
      <c r="AR111" s="60">
        <v>23872</v>
      </c>
      <c r="AS111" s="60">
        <v>20356</v>
      </c>
      <c r="AT111" s="60">
        <v>15856</v>
      </c>
      <c r="AU111" s="60">
        <v>13178</v>
      </c>
      <c r="AV111" s="60">
        <v>11983</v>
      </c>
      <c r="AW111" s="60">
        <v>9254</v>
      </c>
      <c r="AX111" s="60">
        <v>8186</v>
      </c>
      <c r="AY111" s="60">
        <v>5599</v>
      </c>
      <c r="AZ111" s="60">
        <v>5304</v>
      </c>
      <c r="BA111" s="60">
        <v>2708</v>
      </c>
      <c r="BB111" s="60">
        <v>2962</v>
      </c>
      <c r="BC111" s="60">
        <v>1536</v>
      </c>
      <c r="BD111" s="60">
        <v>1626</v>
      </c>
      <c r="BE111" s="60">
        <v>818</v>
      </c>
      <c r="BF111" s="60">
        <v>725</v>
      </c>
    </row>
    <row r="112" spans="1:58" customFormat="1" hidden="1" x14ac:dyDescent="0.25">
      <c r="A112" t="s">
        <v>107</v>
      </c>
      <c r="B112" t="s">
        <v>108</v>
      </c>
      <c r="C112" t="str">
        <f>VLOOKUP(B112,'Cross river Land'!A:B,2,0)</f>
        <v>NG006001</v>
      </c>
      <c r="D112">
        <f t="shared" si="1"/>
        <v>1</v>
      </c>
      <c r="E112" s="60">
        <v>88539</v>
      </c>
      <c r="F112" s="60">
        <v>92726</v>
      </c>
      <c r="G112" s="60">
        <v>181265</v>
      </c>
      <c r="H112" s="60">
        <v>10156</v>
      </c>
      <c r="I112" s="60">
        <v>11057</v>
      </c>
      <c r="J112" s="60">
        <v>11418</v>
      </c>
      <c r="K112" s="60">
        <v>10467</v>
      </c>
      <c r="L112" s="60">
        <v>7581</v>
      </c>
      <c r="M112" s="60">
        <v>6517</v>
      </c>
      <c r="N112" s="60">
        <v>5979</v>
      </c>
      <c r="O112" s="60">
        <v>5815</v>
      </c>
      <c r="P112" s="60">
        <v>4737</v>
      </c>
      <c r="Q112" s="60">
        <v>4168</v>
      </c>
      <c r="R112" s="60">
        <v>2873</v>
      </c>
      <c r="S112" s="60">
        <v>2702</v>
      </c>
      <c r="T112" s="60">
        <v>1930</v>
      </c>
      <c r="U112" s="60">
        <v>1497</v>
      </c>
      <c r="V112" s="60">
        <v>796</v>
      </c>
      <c r="W112" s="60">
        <v>570</v>
      </c>
      <c r="X112" s="60">
        <v>276</v>
      </c>
      <c r="Y112" s="60">
        <v>10615</v>
      </c>
      <c r="Z112" s="60">
        <v>11767</v>
      </c>
      <c r="AA112" s="60">
        <v>12274</v>
      </c>
      <c r="AB112" s="60">
        <v>11822</v>
      </c>
      <c r="AC112" s="60">
        <v>9230</v>
      </c>
      <c r="AD112" s="60">
        <v>6852</v>
      </c>
      <c r="AE112" s="60">
        <v>5651</v>
      </c>
      <c r="AF112" s="60">
        <v>5211</v>
      </c>
      <c r="AG112" s="60">
        <v>4698</v>
      </c>
      <c r="AH112" s="60">
        <v>3959</v>
      </c>
      <c r="AI112" s="60">
        <v>3100</v>
      </c>
      <c r="AJ112" s="60">
        <v>2442</v>
      </c>
      <c r="AK112" s="60">
        <v>1895</v>
      </c>
      <c r="AL112" s="60">
        <v>1427</v>
      </c>
      <c r="AM112" s="60">
        <v>939</v>
      </c>
      <c r="AN112" s="60">
        <v>575</v>
      </c>
      <c r="AO112" s="60">
        <v>269</v>
      </c>
      <c r="AP112" s="60">
        <v>20771</v>
      </c>
      <c r="AQ112" s="60">
        <v>22824</v>
      </c>
      <c r="AR112" s="60">
        <v>23692</v>
      </c>
      <c r="AS112" s="60">
        <v>22289</v>
      </c>
      <c r="AT112" s="60">
        <v>16811</v>
      </c>
      <c r="AU112" s="60">
        <v>13369</v>
      </c>
      <c r="AV112" s="60">
        <v>11630</v>
      </c>
      <c r="AW112" s="60">
        <v>11026</v>
      </c>
      <c r="AX112" s="60">
        <v>9435</v>
      </c>
      <c r="AY112" s="60">
        <v>8127</v>
      </c>
      <c r="AZ112" s="60">
        <v>5973</v>
      </c>
      <c r="BA112" s="60">
        <v>5144</v>
      </c>
      <c r="BB112" s="60">
        <v>3825</v>
      </c>
      <c r="BC112" s="60">
        <v>2924</v>
      </c>
      <c r="BD112" s="60">
        <v>1735</v>
      </c>
      <c r="BE112" s="60">
        <v>1145</v>
      </c>
      <c r="BF112" s="60">
        <v>545</v>
      </c>
    </row>
    <row r="113" spans="1:58" customFormat="1" hidden="1" x14ac:dyDescent="0.25">
      <c r="A113" t="s">
        <v>107</v>
      </c>
      <c r="B113" t="s">
        <v>109</v>
      </c>
      <c r="C113" t="str">
        <f>VLOOKUP(B113,'Cross river Land'!A:B,2,0)</f>
        <v>NG006002</v>
      </c>
      <c r="D113">
        <f t="shared" si="1"/>
        <v>1</v>
      </c>
      <c r="E113" s="60">
        <v>249732</v>
      </c>
      <c r="F113" s="60">
        <v>259306</v>
      </c>
      <c r="G113" s="60">
        <v>509038</v>
      </c>
      <c r="H113" s="60">
        <v>32054</v>
      </c>
      <c r="I113" s="60">
        <v>32737</v>
      </c>
      <c r="J113" s="60">
        <v>32036</v>
      </c>
      <c r="K113" s="60">
        <v>28056</v>
      </c>
      <c r="L113" s="60">
        <v>20898</v>
      </c>
      <c r="M113" s="60">
        <v>18011</v>
      </c>
      <c r="N113" s="60">
        <v>16879</v>
      </c>
      <c r="O113" s="60">
        <v>16501</v>
      </c>
      <c r="P113" s="60">
        <v>12762</v>
      </c>
      <c r="Q113" s="60">
        <v>11665</v>
      </c>
      <c r="R113" s="60">
        <v>8040</v>
      </c>
      <c r="S113" s="60">
        <v>6808</v>
      </c>
      <c r="T113" s="60">
        <v>5254</v>
      </c>
      <c r="U113" s="60">
        <v>3627</v>
      </c>
      <c r="V113" s="60">
        <v>2186</v>
      </c>
      <c r="W113" s="60">
        <v>1550</v>
      </c>
      <c r="X113" s="60">
        <v>668</v>
      </c>
      <c r="Y113" s="60">
        <v>33890</v>
      </c>
      <c r="Z113" s="60">
        <v>35717</v>
      </c>
      <c r="AA113" s="60">
        <v>34452</v>
      </c>
      <c r="AB113" s="60">
        <v>31528</v>
      </c>
      <c r="AC113" s="60">
        <v>24053</v>
      </c>
      <c r="AD113" s="60">
        <v>18149</v>
      </c>
      <c r="AE113" s="60">
        <v>15341</v>
      </c>
      <c r="AF113" s="60">
        <v>13796</v>
      </c>
      <c r="AG113" s="60">
        <v>13020</v>
      </c>
      <c r="AH113" s="60">
        <v>10344</v>
      </c>
      <c r="AI113" s="60">
        <v>9469</v>
      </c>
      <c r="AJ113" s="60">
        <v>5527</v>
      </c>
      <c r="AK113" s="60">
        <v>5531</v>
      </c>
      <c r="AL113" s="60">
        <v>3579</v>
      </c>
      <c r="AM113" s="60">
        <v>2871</v>
      </c>
      <c r="AN113" s="60">
        <v>1221</v>
      </c>
      <c r="AO113" s="60">
        <v>818</v>
      </c>
      <c r="AP113" s="60">
        <v>65944</v>
      </c>
      <c r="AQ113" s="60">
        <v>68454</v>
      </c>
      <c r="AR113" s="60">
        <v>66488</v>
      </c>
      <c r="AS113" s="60">
        <v>59584</v>
      </c>
      <c r="AT113" s="60">
        <v>44951</v>
      </c>
      <c r="AU113" s="60">
        <v>36160</v>
      </c>
      <c r="AV113" s="60">
        <v>32220</v>
      </c>
      <c r="AW113" s="60">
        <v>30297</v>
      </c>
      <c r="AX113" s="60">
        <v>25782</v>
      </c>
      <c r="AY113" s="60">
        <v>22009</v>
      </c>
      <c r="AZ113" s="60">
        <v>17509</v>
      </c>
      <c r="BA113" s="60">
        <v>12335</v>
      </c>
      <c r="BB113" s="60">
        <v>10785</v>
      </c>
      <c r="BC113" s="60">
        <v>7206</v>
      </c>
      <c r="BD113" s="60">
        <v>5057</v>
      </c>
      <c r="BE113" s="60">
        <v>2771</v>
      </c>
      <c r="BF113" s="60">
        <v>1486</v>
      </c>
    </row>
    <row r="114" spans="1:58" customFormat="1" hidden="1" x14ac:dyDescent="0.25">
      <c r="A114" t="s">
        <v>107</v>
      </c>
      <c r="B114" t="s">
        <v>110</v>
      </c>
      <c r="C114" t="str">
        <f>VLOOKUP(B114,'Cross river Land'!A:B,2,0)</f>
        <v>NG006003</v>
      </c>
      <c r="D114">
        <f t="shared" si="1"/>
        <v>1</v>
      </c>
      <c r="E114" s="60">
        <v>86959</v>
      </c>
      <c r="F114" s="60">
        <v>87949</v>
      </c>
      <c r="G114" s="60">
        <v>174908</v>
      </c>
      <c r="H114" s="60">
        <v>10348</v>
      </c>
      <c r="I114" s="60">
        <v>10722</v>
      </c>
      <c r="J114" s="60">
        <v>11719</v>
      </c>
      <c r="K114" s="60">
        <v>10593</v>
      </c>
      <c r="L114" s="60">
        <v>7410</v>
      </c>
      <c r="M114" s="60">
        <v>6132</v>
      </c>
      <c r="N114" s="60">
        <v>5533</v>
      </c>
      <c r="O114" s="60">
        <v>5647</v>
      </c>
      <c r="P114" s="60">
        <v>4382</v>
      </c>
      <c r="Q114" s="60">
        <v>3963</v>
      </c>
      <c r="R114" s="60">
        <v>2715</v>
      </c>
      <c r="S114" s="60">
        <v>2664</v>
      </c>
      <c r="T114" s="60">
        <v>1748</v>
      </c>
      <c r="U114" s="60">
        <v>1461</v>
      </c>
      <c r="V114" s="60">
        <v>887</v>
      </c>
      <c r="W114" s="60">
        <v>657</v>
      </c>
      <c r="X114" s="60">
        <v>378</v>
      </c>
      <c r="Y114" s="60">
        <v>10434</v>
      </c>
      <c r="Z114" s="60">
        <v>11111</v>
      </c>
      <c r="AA114" s="60">
        <v>12369</v>
      </c>
      <c r="AB114" s="60">
        <v>11632</v>
      </c>
      <c r="AC114" s="60">
        <v>8248</v>
      </c>
      <c r="AD114" s="60">
        <v>6213</v>
      </c>
      <c r="AE114" s="60">
        <v>5075</v>
      </c>
      <c r="AF114" s="60">
        <v>4631</v>
      </c>
      <c r="AG114" s="60">
        <v>4369</v>
      </c>
      <c r="AH114" s="60">
        <v>3725</v>
      </c>
      <c r="AI114" s="60">
        <v>3045</v>
      </c>
      <c r="AJ114" s="60">
        <v>2143</v>
      </c>
      <c r="AK114" s="60">
        <v>1924</v>
      </c>
      <c r="AL114" s="60">
        <v>1283</v>
      </c>
      <c r="AM114" s="60">
        <v>799</v>
      </c>
      <c r="AN114" s="60">
        <v>691</v>
      </c>
      <c r="AO114" s="60">
        <v>257</v>
      </c>
      <c r="AP114" s="60">
        <v>20782</v>
      </c>
      <c r="AQ114" s="60">
        <v>21833</v>
      </c>
      <c r="AR114" s="60">
        <v>24088</v>
      </c>
      <c r="AS114" s="60">
        <v>22225</v>
      </c>
      <c r="AT114" s="60">
        <v>15658</v>
      </c>
      <c r="AU114" s="60">
        <v>12345</v>
      </c>
      <c r="AV114" s="60">
        <v>10608</v>
      </c>
      <c r="AW114" s="60">
        <v>10278</v>
      </c>
      <c r="AX114" s="60">
        <v>8751</v>
      </c>
      <c r="AY114" s="60">
        <v>7688</v>
      </c>
      <c r="AZ114" s="60">
        <v>5760</v>
      </c>
      <c r="BA114" s="60">
        <v>4807</v>
      </c>
      <c r="BB114" s="60">
        <v>3672</v>
      </c>
      <c r="BC114" s="60">
        <v>2744</v>
      </c>
      <c r="BD114" s="60">
        <v>1686</v>
      </c>
      <c r="BE114" s="60">
        <v>1348</v>
      </c>
      <c r="BF114" s="60">
        <v>635</v>
      </c>
    </row>
    <row r="115" spans="1:58" customFormat="1" hidden="1" x14ac:dyDescent="0.25">
      <c r="A115" t="s">
        <v>107</v>
      </c>
      <c r="B115" t="s">
        <v>111</v>
      </c>
      <c r="C115" t="str">
        <f>VLOOKUP(B115,'Cross river Land'!A:B,2,0)</f>
        <v>NG006004</v>
      </c>
      <c r="D115">
        <f t="shared" si="1"/>
        <v>1</v>
      </c>
      <c r="E115" s="60">
        <v>63286</v>
      </c>
      <c r="F115" s="60">
        <v>65648</v>
      </c>
      <c r="G115" s="60">
        <v>128934</v>
      </c>
      <c r="H115" s="60">
        <v>7735</v>
      </c>
      <c r="I115" s="60">
        <v>8109</v>
      </c>
      <c r="J115" s="60">
        <v>8032</v>
      </c>
      <c r="K115" s="60">
        <v>7414</v>
      </c>
      <c r="L115" s="60">
        <v>5303</v>
      </c>
      <c r="M115" s="60">
        <v>4667</v>
      </c>
      <c r="N115" s="60">
        <v>4264</v>
      </c>
      <c r="O115" s="60">
        <v>4159</v>
      </c>
      <c r="P115" s="60">
        <v>3269</v>
      </c>
      <c r="Q115" s="60">
        <v>2892</v>
      </c>
      <c r="R115" s="60">
        <v>2081</v>
      </c>
      <c r="S115" s="60">
        <v>1710</v>
      </c>
      <c r="T115" s="60">
        <v>1324</v>
      </c>
      <c r="U115" s="60">
        <v>1020</v>
      </c>
      <c r="V115" s="60">
        <v>593</v>
      </c>
      <c r="W115" s="60">
        <v>505</v>
      </c>
      <c r="X115" s="60">
        <v>209</v>
      </c>
      <c r="Y115" s="60">
        <v>8033</v>
      </c>
      <c r="Z115" s="60">
        <v>8502</v>
      </c>
      <c r="AA115" s="60">
        <v>8645</v>
      </c>
      <c r="AB115" s="60">
        <v>8363</v>
      </c>
      <c r="AC115" s="60">
        <v>6150</v>
      </c>
      <c r="AD115" s="60">
        <v>4733</v>
      </c>
      <c r="AE115" s="60">
        <v>4051</v>
      </c>
      <c r="AF115" s="60">
        <v>3589</v>
      </c>
      <c r="AG115" s="60">
        <v>3385</v>
      </c>
      <c r="AH115" s="60">
        <v>2733</v>
      </c>
      <c r="AI115" s="60">
        <v>2165</v>
      </c>
      <c r="AJ115" s="60">
        <v>1693</v>
      </c>
      <c r="AK115" s="60">
        <v>1305</v>
      </c>
      <c r="AL115" s="60">
        <v>1058</v>
      </c>
      <c r="AM115" s="60">
        <v>579</v>
      </c>
      <c r="AN115" s="60">
        <v>447</v>
      </c>
      <c r="AO115" s="60">
        <v>217</v>
      </c>
      <c r="AP115" s="60">
        <v>15768</v>
      </c>
      <c r="AQ115" s="60">
        <v>16611</v>
      </c>
      <c r="AR115" s="60">
        <v>16677</v>
      </c>
      <c r="AS115" s="60">
        <v>15777</v>
      </c>
      <c r="AT115" s="60">
        <v>11453</v>
      </c>
      <c r="AU115" s="60">
        <v>9400</v>
      </c>
      <c r="AV115" s="60">
        <v>8315</v>
      </c>
      <c r="AW115" s="60">
        <v>7748</v>
      </c>
      <c r="AX115" s="60">
        <v>6654</v>
      </c>
      <c r="AY115" s="60">
        <v>5625</v>
      </c>
      <c r="AZ115" s="60">
        <v>4246</v>
      </c>
      <c r="BA115" s="60">
        <v>3403</v>
      </c>
      <c r="BB115" s="60">
        <v>2629</v>
      </c>
      <c r="BC115" s="60">
        <v>2078</v>
      </c>
      <c r="BD115" s="60">
        <v>1172</v>
      </c>
      <c r="BE115" s="60">
        <v>952</v>
      </c>
      <c r="BF115" s="60">
        <v>426</v>
      </c>
    </row>
    <row r="116" spans="1:58" customFormat="1" hidden="1" x14ac:dyDescent="0.25">
      <c r="A116" t="s">
        <v>107</v>
      </c>
      <c r="B116" t="s">
        <v>112</v>
      </c>
      <c r="C116" t="str">
        <f>VLOOKUP(B116,'Cross river Land'!A:B,2,0)</f>
        <v>NG006005</v>
      </c>
      <c r="D116">
        <f t="shared" si="1"/>
        <v>1</v>
      </c>
      <c r="E116" s="60">
        <v>85329</v>
      </c>
      <c r="F116" s="60">
        <v>89472</v>
      </c>
      <c r="G116" s="60">
        <v>174801</v>
      </c>
      <c r="H116" s="60">
        <v>10400</v>
      </c>
      <c r="I116" s="60">
        <v>10991</v>
      </c>
      <c r="J116" s="60">
        <v>11115</v>
      </c>
      <c r="K116" s="60">
        <v>10419</v>
      </c>
      <c r="L116" s="60">
        <v>7485</v>
      </c>
      <c r="M116" s="60">
        <v>6261</v>
      </c>
      <c r="N116" s="60">
        <v>5608</v>
      </c>
      <c r="O116" s="60">
        <v>5443</v>
      </c>
      <c r="P116" s="60">
        <v>4357</v>
      </c>
      <c r="Q116" s="60">
        <v>3829</v>
      </c>
      <c r="R116" s="60">
        <v>2679</v>
      </c>
      <c r="S116" s="60">
        <v>2338</v>
      </c>
      <c r="T116" s="60">
        <v>1822</v>
      </c>
      <c r="U116" s="60">
        <v>1128</v>
      </c>
      <c r="V116" s="60">
        <v>542</v>
      </c>
      <c r="W116" s="60">
        <v>598</v>
      </c>
      <c r="X116" s="60">
        <v>314</v>
      </c>
      <c r="Y116" s="60">
        <v>10834</v>
      </c>
      <c r="Z116" s="60">
        <v>11705</v>
      </c>
      <c r="AA116" s="60">
        <v>11572</v>
      </c>
      <c r="AB116" s="60">
        <v>11311</v>
      </c>
      <c r="AC116" s="60">
        <v>8785</v>
      </c>
      <c r="AD116" s="60">
        <v>6499</v>
      </c>
      <c r="AE116" s="60">
        <v>5477</v>
      </c>
      <c r="AF116" s="60">
        <v>4826</v>
      </c>
      <c r="AG116" s="60">
        <v>4549</v>
      </c>
      <c r="AH116" s="60">
        <v>3890</v>
      </c>
      <c r="AI116" s="60">
        <v>3040</v>
      </c>
      <c r="AJ116" s="60">
        <v>2211</v>
      </c>
      <c r="AK116" s="60">
        <v>1807</v>
      </c>
      <c r="AL116" s="60">
        <v>1228</v>
      </c>
      <c r="AM116" s="60">
        <v>905</v>
      </c>
      <c r="AN116" s="60">
        <v>520</v>
      </c>
      <c r="AO116" s="60">
        <v>313</v>
      </c>
      <c r="AP116" s="60">
        <v>21234</v>
      </c>
      <c r="AQ116" s="60">
        <v>22696</v>
      </c>
      <c r="AR116" s="60">
        <v>22687</v>
      </c>
      <c r="AS116" s="60">
        <v>21730</v>
      </c>
      <c r="AT116" s="60">
        <v>16270</v>
      </c>
      <c r="AU116" s="60">
        <v>12760</v>
      </c>
      <c r="AV116" s="60">
        <v>11085</v>
      </c>
      <c r="AW116" s="60">
        <v>10269</v>
      </c>
      <c r="AX116" s="60">
        <v>8906</v>
      </c>
      <c r="AY116" s="60">
        <v>7719</v>
      </c>
      <c r="AZ116" s="60">
        <v>5719</v>
      </c>
      <c r="BA116" s="60">
        <v>4549</v>
      </c>
      <c r="BB116" s="60">
        <v>3629</v>
      </c>
      <c r="BC116" s="60">
        <v>2356</v>
      </c>
      <c r="BD116" s="60">
        <v>1447</v>
      </c>
      <c r="BE116" s="60">
        <v>1118</v>
      </c>
      <c r="BF116" s="60">
        <v>627</v>
      </c>
    </row>
    <row r="117" spans="1:58" customFormat="1" hidden="1" x14ac:dyDescent="0.25">
      <c r="A117" t="s">
        <v>107</v>
      </c>
      <c r="B117" t="s">
        <v>113</v>
      </c>
      <c r="C117" t="str">
        <f>VLOOKUP(B117,'Cross river Land'!A:B,2,0)</f>
        <v>NG006006</v>
      </c>
      <c r="D117">
        <f t="shared" si="1"/>
        <v>1</v>
      </c>
      <c r="E117" s="60">
        <v>124531</v>
      </c>
      <c r="F117" s="60">
        <v>129575</v>
      </c>
      <c r="G117" s="60">
        <v>254106</v>
      </c>
      <c r="H117" s="60">
        <v>15206</v>
      </c>
      <c r="I117" s="60">
        <v>15748</v>
      </c>
      <c r="J117" s="60">
        <v>15493</v>
      </c>
      <c r="K117" s="60">
        <v>14214</v>
      </c>
      <c r="L117" s="60">
        <v>10573</v>
      </c>
      <c r="M117" s="60">
        <v>8984</v>
      </c>
      <c r="N117" s="60">
        <v>8272</v>
      </c>
      <c r="O117" s="60">
        <v>8000</v>
      </c>
      <c r="P117" s="60">
        <v>6537</v>
      </c>
      <c r="Q117" s="60">
        <v>5827</v>
      </c>
      <c r="R117" s="60">
        <v>4318</v>
      </c>
      <c r="S117" s="60">
        <v>3627</v>
      </c>
      <c r="T117" s="60">
        <v>2464</v>
      </c>
      <c r="U117" s="60">
        <v>2477</v>
      </c>
      <c r="V117" s="60">
        <v>1258</v>
      </c>
      <c r="W117" s="60">
        <v>971</v>
      </c>
      <c r="X117" s="60">
        <v>562</v>
      </c>
      <c r="Y117" s="60">
        <v>16192</v>
      </c>
      <c r="Z117" s="60">
        <v>16995</v>
      </c>
      <c r="AA117" s="60">
        <v>16702</v>
      </c>
      <c r="AB117" s="60">
        <v>16089</v>
      </c>
      <c r="AC117" s="60">
        <v>12550</v>
      </c>
      <c r="AD117" s="60">
        <v>9575</v>
      </c>
      <c r="AE117" s="60">
        <v>8031</v>
      </c>
      <c r="AF117" s="60">
        <v>6933</v>
      </c>
      <c r="AG117" s="60">
        <v>6372</v>
      </c>
      <c r="AH117" s="60">
        <v>5441</v>
      </c>
      <c r="AI117" s="60">
        <v>4299</v>
      </c>
      <c r="AJ117" s="60">
        <v>3381</v>
      </c>
      <c r="AK117" s="60">
        <v>2575</v>
      </c>
      <c r="AL117" s="60">
        <v>1653</v>
      </c>
      <c r="AM117" s="60">
        <v>1340</v>
      </c>
      <c r="AN117" s="60">
        <v>895</v>
      </c>
      <c r="AO117" s="60">
        <v>552</v>
      </c>
      <c r="AP117" s="60">
        <v>31398</v>
      </c>
      <c r="AQ117" s="60">
        <v>32743</v>
      </c>
      <c r="AR117" s="60">
        <v>32195</v>
      </c>
      <c r="AS117" s="60">
        <v>30303</v>
      </c>
      <c r="AT117" s="60">
        <v>23123</v>
      </c>
      <c r="AU117" s="60">
        <v>18559</v>
      </c>
      <c r="AV117" s="60">
        <v>16303</v>
      </c>
      <c r="AW117" s="60">
        <v>14933</v>
      </c>
      <c r="AX117" s="60">
        <v>12909</v>
      </c>
      <c r="AY117" s="60">
        <v>11268</v>
      </c>
      <c r="AZ117" s="60">
        <v>8617</v>
      </c>
      <c r="BA117" s="60">
        <v>7008</v>
      </c>
      <c r="BB117" s="60">
        <v>5039</v>
      </c>
      <c r="BC117" s="60">
        <v>4130</v>
      </c>
      <c r="BD117" s="60">
        <v>2598</v>
      </c>
      <c r="BE117" s="60">
        <v>1866</v>
      </c>
      <c r="BF117" s="60">
        <v>1114</v>
      </c>
    </row>
    <row r="118" spans="1:58" customFormat="1" hidden="1" x14ac:dyDescent="0.25">
      <c r="A118" t="s">
        <v>107</v>
      </c>
      <c r="B118" t="s">
        <v>114</v>
      </c>
      <c r="C118" t="str">
        <f>VLOOKUP(B118,'Cross river Land'!A:B,2,0)</f>
        <v>NG006007</v>
      </c>
      <c r="D118">
        <f t="shared" si="1"/>
        <v>1</v>
      </c>
      <c r="E118" s="60">
        <v>164390</v>
      </c>
      <c r="F118" s="60">
        <v>173353</v>
      </c>
      <c r="G118" s="60">
        <v>337743</v>
      </c>
      <c r="H118" s="60">
        <v>19568</v>
      </c>
      <c r="I118" s="60">
        <v>21426</v>
      </c>
      <c r="J118" s="60">
        <v>20896</v>
      </c>
      <c r="K118" s="60">
        <v>19280</v>
      </c>
      <c r="L118" s="60">
        <v>14618</v>
      </c>
      <c r="M118" s="60">
        <v>12134</v>
      </c>
      <c r="N118" s="60">
        <v>11179</v>
      </c>
      <c r="O118" s="60">
        <v>10509</v>
      </c>
      <c r="P118" s="60">
        <v>8431</v>
      </c>
      <c r="Q118" s="60">
        <v>7432</v>
      </c>
      <c r="R118" s="60">
        <v>5204</v>
      </c>
      <c r="S118" s="60">
        <v>4708</v>
      </c>
      <c r="T118" s="60">
        <v>3460</v>
      </c>
      <c r="U118" s="60">
        <v>2322</v>
      </c>
      <c r="V118" s="60">
        <v>1757</v>
      </c>
      <c r="W118" s="60">
        <v>750</v>
      </c>
      <c r="X118" s="60">
        <v>716</v>
      </c>
      <c r="Y118" s="60">
        <v>20529</v>
      </c>
      <c r="Z118" s="60">
        <v>23030</v>
      </c>
      <c r="AA118" s="60">
        <v>22336</v>
      </c>
      <c r="AB118" s="60">
        <v>21286</v>
      </c>
      <c r="AC118" s="60">
        <v>17882</v>
      </c>
      <c r="AD118" s="60">
        <v>13168</v>
      </c>
      <c r="AE118" s="60">
        <v>10681</v>
      </c>
      <c r="AF118" s="60">
        <v>9362</v>
      </c>
      <c r="AG118" s="60">
        <v>8752</v>
      </c>
      <c r="AH118" s="60">
        <v>7185</v>
      </c>
      <c r="AI118" s="60">
        <v>5666</v>
      </c>
      <c r="AJ118" s="60">
        <v>4350</v>
      </c>
      <c r="AK118" s="60">
        <v>3248</v>
      </c>
      <c r="AL118" s="60">
        <v>2355</v>
      </c>
      <c r="AM118" s="60">
        <v>1942</v>
      </c>
      <c r="AN118" s="60">
        <v>908</v>
      </c>
      <c r="AO118" s="60">
        <v>673</v>
      </c>
      <c r="AP118" s="60">
        <v>40097</v>
      </c>
      <c r="AQ118" s="60">
        <v>44456</v>
      </c>
      <c r="AR118" s="60">
        <v>43232</v>
      </c>
      <c r="AS118" s="60">
        <v>40566</v>
      </c>
      <c r="AT118" s="60">
        <v>32500</v>
      </c>
      <c r="AU118" s="60">
        <v>25302</v>
      </c>
      <c r="AV118" s="60">
        <v>21860</v>
      </c>
      <c r="AW118" s="60">
        <v>19871</v>
      </c>
      <c r="AX118" s="60">
        <v>17183</v>
      </c>
      <c r="AY118" s="60">
        <v>14617</v>
      </c>
      <c r="AZ118" s="60">
        <v>10870</v>
      </c>
      <c r="BA118" s="60">
        <v>9058</v>
      </c>
      <c r="BB118" s="60">
        <v>6708</v>
      </c>
      <c r="BC118" s="60">
        <v>4677</v>
      </c>
      <c r="BD118" s="60">
        <v>3699</v>
      </c>
      <c r="BE118" s="60">
        <v>1658</v>
      </c>
      <c r="BF118" s="60">
        <v>1389</v>
      </c>
    </row>
    <row r="119" spans="1:58" customFormat="1" hidden="1" x14ac:dyDescent="0.25">
      <c r="A119" t="s">
        <v>107</v>
      </c>
      <c r="B119" s="58" t="s">
        <v>2767</v>
      </c>
      <c r="C119" t="str">
        <f>VLOOKUP(B119,'Cross river Land'!A:B,2,0)</f>
        <v>NG006008</v>
      </c>
      <c r="D119">
        <f t="shared" si="1"/>
        <v>1</v>
      </c>
      <c r="E119" s="60">
        <v>374195</v>
      </c>
      <c r="F119" s="60">
        <v>402784</v>
      </c>
      <c r="G119" s="60">
        <v>776979</v>
      </c>
      <c r="H119" s="60">
        <v>44987</v>
      </c>
      <c r="I119" s="60">
        <v>47010</v>
      </c>
      <c r="J119" s="60">
        <v>46393</v>
      </c>
      <c r="K119" s="60">
        <v>44302</v>
      </c>
      <c r="L119" s="60">
        <v>35428</v>
      </c>
      <c r="M119" s="60">
        <v>30667</v>
      </c>
      <c r="N119" s="60">
        <v>26523</v>
      </c>
      <c r="O119" s="60">
        <v>24529</v>
      </c>
      <c r="P119" s="60">
        <v>18505</v>
      </c>
      <c r="Q119" s="60">
        <v>15895</v>
      </c>
      <c r="R119" s="60">
        <v>10889</v>
      </c>
      <c r="S119" s="60">
        <v>10118</v>
      </c>
      <c r="T119" s="60">
        <v>6904</v>
      </c>
      <c r="U119" s="60">
        <v>5863</v>
      </c>
      <c r="V119" s="60">
        <v>2816</v>
      </c>
      <c r="W119" s="60">
        <v>2172</v>
      </c>
      <c r="X119" s="60">
        <v>1194</v>
      </c>
      <c r="Y119" s="60">
        <v>47508</v>
      </c>
      <c r="Z119" s="60">
        <v>50578</v>
      </c>
      <c r="AA119" s="60">
        <v>49029</v>
      </c>
      <c r="AB119" s="60">
        <v>48549</v>
      </c>
      <c r="AC119" s="60">
        <v>41186</v>
      </c>
      <c r="AD119" s="60">
        <v>33551</v>
      </c>
      <c r="AE119" s="60">
        <v>28178</v>
      </c>
      <c r="AF119" s="60">
        <v>24425</v>
      </c>
      <c r="AG119" s="60">
        <v>20819</v>
      </c>
      <c r="AH119" s="60">
        <v>17110</v>
      </c>
      <c r="AI119" s="60">
        <v>12957</v>
      </c>
      <c r="AJ119" s="60">
        <v>9740</v>
      </c>
      <c r="AK119" s="60">
        <v>7496</v>
      </c>
      <c r="AL119" s="60">
        <v>5003</v>
      </c>
      <c r="AM119" s="60">
        <v>3415</v>
      </c>
      <c r="AN119" s="60">
        <v>2031</v>
      </c>
      <c r="AO119" s="60">
        <v>1209</v>
      </c>
      <c r="AP119" s="60">
        <v>92495</v>
      </c>
      <c r="AQ119" s="60">
        <v>97588</v>
      </c>
      <c r="AR119" s="60">
        <v>95422</v>
      </c>
      <c r="AS119" s="60">
        <v>92851</v>
      </c>
      <c r="AT119" s="60">
        <v>76614</v>
      </c>
      <c r="AU119" s="60">
        <v>64218</v>
      </c>
      <c r="AV119" s="60">
        <v>54701</v>
      </c>
      <c r="AW119" s="60">
        <v>48954</v>
      </c>
      <c r="AX119" s="60">
        <v>39324</v>
      </c>
      <c r="AY119" s="60">
        <v>33005</v>
      </c>
      <c r="AZ119" s="60">
        <v>23846</v>
      </c>
      <c r="BA119" s="60">
        <v>19858</v>
      </c>
      <c r="BB119" s="60">
        <v>14400</v>
      </c>
      <c r="BC119" s="60">
        <v>10866</v>
      </c>
      <c r="BD119" s="60">
        <v>6231</v>
      </c>
      <c r="BE119" s="60">
        <v>4203</v>
      </c>
      <c r="BF119" s="60">
        <v>2403</v>
      </c>
    </row>
    <row r="120" spans="1:58" customFormat="1" hidden="1" x14ac:dyDescent="0.25">
      <c r="A120" t="s">
        <v>115</v>
      </c>
      <c r="B120" t="s">
        <v>116</v>
      </c>
      <c r="C120" t="str">
        <f>VLOOKUP(B120,'Cross river Land'!A:B,2,0)</f>
        <v>NG007001</v>
      </c>
      <c r="D120">
        <f t="shared" si="1"/>
        <v>1</v>
      </c>
      <c r="E120" s="60">
        <v>141688</v>
      </c>
      <c r="F120" s="60">
        <v>142723</v>
      </c>
      <c r="G120" s="60">
        <v>284411</v>
      </c>
      <c r="H120" s="60">
        <v>27255</v>
      </c>
      <c r="I120" s="60">
        <v>21023</v>
      </c>
      <c r="J120" s="60">
        <v>17360</v>
      </c>
      <c r="K120" s="60">
        <v>14935</v>
      </c>
      <c r="L120" s="60">
        <v>11616</v>
      </c>
      <c r="M120" s="60">
        <v>10169</v>
      </c>
      <c r="N120" s="60">
        <v>8729</v>
      </c>
      <c r="O120" s="60">
        <v>7108</v>
      </c>
      <c r="P120" s="60">
        <v>6155</v>
      </c>
      <c r="Q120" s="60">
        <v>4484</v>
      </c>
      <c r="R120" s="60">
        <v>3736</v>
      </c>
      <c r="S120" s="60">
        <v>2535</v>
      </c>
      <c r="T120" s="60">
        <v>2862</v>
      </c>
      <c r="U120" s="60">
        <v>1755</v>
      </c>
      <c r="V120" s="60">
        <v>1046</v>
      </c>
      <c r="W120" s="60">
        <v>589</v>
      </c>
      <c r="X120" s="60">
        <v>331</v>
      </c>
      <c r="Y120" s="60">
        <v>28117</v>
      </c>
      <c r="Z120" s="60">
        <v>22276</v>
      </c>
      <c r="AA120" s="60">
        <v>18347</v>
      </c>
      <c r="AB120" s="60">
        <v>15162</v>
      </c>
      <c r="AC120" s="60">
        <v>11113</v>
      </c>
      <c r="AD120" s="60">
        <v>9197</v>
      </c>
      <c r="AE120" s="60">
        <v>8297</v>
      </c>
      <c r="AF120" s="60">
        <v>6968</v>
      </c>
      <c r="AG120" s="60">
        <v>6042</v>
      </c>
      <c r="AH120" s="60">
        <v>4710</v>
      </c>
      <c r="AI120" s="60">
        <v>3904</v>
      </c>
      <c r="AJ120" s="60">
        <v>2428</v>
      </c>
      <c r="AK120" s="60">
        <v>2508</v>
      </c>
      <c r="AL120" s="60">
        <v>1640</v>
      </c>
      <c r="AM120" s="60">
        <v>1094</v>
      </c>
      <c r="AN120" s="60">
        <v>574</v>
      </c>
      <c r="AO120" s="60">
        <v>346</v>
      </c>
      <c r="AP120" s="60">
        <v>55372</v>
      </c>
      <c r="AQ120" s="60">
        <v>43299</v>
      </c>
      <c r="AR120" s="60">
        <v>35707</v>
      </c>
      <c r="AS120" s="60">
        <v>30097</v>
      </c>
      <c r="AT120" s="60">
        <v>22729</v>
      </c>
      <c r="AU120" s="60">
        <v>19366</v>
      </c>
      <c r="AV120" s="60">
        <v>17026</v>
      </c>
      <c r="AW120" s="60">
        <v>14076</v>
      </c>
      <c r="AX120" s="60">
        <v>12197</v>
      </c>
      <c r="AY120" s="60">
        <v>9194</v>
      </c>
      <c r="AZ120" s="60">
        <v>7640</v>
      </c>
      <c r="BA120" s="60">
        <v>4963</v>
      </c>
      <c r="BB120" s="60">
        <v>5370</v>
      </c>
      <c r="BC120" s="60">
        <v>3395</v>
      </c>
      <c r="BD120" s="60">
        <v>2140</v>
      </c>
      <c r="BE120" s="60">
        <v>1163</v>
      </c>
      <c r="BF120" s="60">
        <v>677</v>
      </c>
    </row>
    <row r="121" spans="1:58" customFormat="1" hidden="1" x14ac:dyDescent="0.25">
      <c r="A121" t="s">
        <v>115</v>
      </c>
      <c r="B121" t="s">
        <v>117</v>
      </c>
      <c r="C121" t="str">
        <f>VLOOKUP(B121,'Cross river Land'!A:B,2,0)</f>
        <v>NG007002</v>
      </c>
      <c r="D121">
        <f t="shared" si="1"/>
        <v>1</v>
      </c>
      <c r="E121" s="60">
        <v>98916</v>
      </c>
      <c r="F121" s="60">
        <v>101788</v>
      </c>
      <c r="G121" s="60">
        <v>200704</v>
      </c>
      <c r="H121" s="60">
        <v>19746</v>
      </c>
      <c r="I121" s="60">
        <v>14809</v>
      </c>
      <c r="J121" s="60">
        <v>11883</v>
      </c>
      <c r="K121" s="60">
        <v>10103</v>
      </c>
      <c r="L121" s="60">
        <v>8251</v>
      </c>
      <c r="M121" s="60">
        <v>7282</v>
      </c>
      <c r="N121" s="60">
        <v>6038</v>
      </c>
      <c r="O121" s="60">
        <v>4934</v>
      </c>
      <c r="P121" s="60">
        <v>4103</v>
      </c>
      <c r="Q121" s="60">
        <v>3006</v>
      </c>
      <c r="R121" s="60">
        <v>2741</v>
      </c>
      <c r="S121" s="60">
        <v>1405</v>
      </c>
      <c r="T121" s="60">
        <v>1968</v>
      </c>
      <c r="U121" s="60">
        <v>1021</v>
      </c>
      <c r="V121" s="60">
        <v>693</v>
      </c>
      <c r="W121" s="60">
        <v>607</v>
      </c>
      <c r="X121" s="60">
        <v>326</v>
      </c>
      <c r="Y121" s="60">
        <v>20752</v>
      </c>
      <c r="Z121" s="60">
        <v>15848</v>
      </c>
      <c r="AA121" s="60">
        <v>12777</v>
      </c>
      <c r="AB121" s="60">
        <v>10516</v>
      </c>
      <c r="AC121" s="60">
        <v>7870</v>
      </c>
      <c r="AD121" s="60">
        <v>6649</v>
      </c>
      <c r="AE121" s="60">
        <v>6045</v>
      </c>
      <c r="AF121" s="60">
        <v>5282</v>
      </c>
      <c r="AG121" s="60">
        <v>4343</v>
      </c>
      <c r="AH121" s="60">
        <v>3351</v>
      </c>
      <c r="AI121" s="60">
        <v>2768</v>
      </c>
      <c r="AJ121" s="60">
        <v>1522</v>
      </c>
      <c r="AK121" s="60">
        <v>1649</v>
      </c>
      <c r="AL121" s="60">
        <v>834</v>
      </c>
      <c r="AM121" s="60">
        <v>659</v>
      </c>
      <c r="AN121" s="60">
        <v>593</v>
      </c>
      <c r="AO121" s="60">
        <v>330</v>
      </c>
      <c r="AP121" s="60">
        <v>40498</v>
      </c>
      <c r="AQ121" s="60">
        <v>30657</v>
      </c>
      <c r="AR121" s="60">
        <v>24660</v>
      </c>
      <c r="AS121" s="60">
        <v>20619</v>
      </c>
      <c r="AT121" s="60">
        <v>16121</v>
      </c>
      <c r="AU121" s="60">
        <v>13931</v>
      </c>
      <c r="AV121" s="60">
        <v>12083</v>
      </c>
      <c r="AW121" s="60">
        <v>10216</v>
      </c>
      <c r="AX121" s="60">
        <v>8446</v>
      </c>
      <c r="AY121" s="60">
        <v>6357</v>
      </c>
      <c r="AZ121" s="60">
        <v>5509</v>
      </c>
      <c r="BA121" s="60">
        <v>2927</v>
      </c>
      <c r="BB121" s="60">
        <v>3617</v>
      </c>
      <c r="BC121" s="60">
        <v>1855</v>
      </c>
      <c r="BD121" s="60">
        <v>1352</v>
      </c>
      <c r="BE121" s="60">
        <v>1200</v>
      </c>
      <c r="BF121" s="60">
        <v>656</v>
      </c>
    </row>
    <row r="122" spans="1:58" customFormat="1" hidden="1" x14ac:dyDescent="0.25">
      <c r="A122" t="s">
        <v>115</v>
      </c>
      <c r="B122" t="s">
        <v>118</v>
      </c>
      <c r="C122" t="str">
        <f>VLOOKUP(B122,'Cross river Land'!A:B,2,0)</f>
        <v>NG007003</v>
      </c>
      <c r="D122">
        <f t="shared" si="1"/>
        <v>1</v>
      </c>
      <c r="E122" s="60">
        <v>83391</v>
      </c>
      <c r="F122" s="60">
        <v>84640</v>
      </c>
      <c r="G122" s="60">
        <v>168031</v>
      </c>
      <c r="H122" s="60">
        <v>16434</v>
      </c>
      <c r="I122" s="60">
        <v>12365</v>
      </c>
      <c r="J122" s="60">
        <v>10117</v>
      </c>
      <c r="K122" s="60">
        <v>8662</v>
      </c>
      <c r="L122" s="60">
        <v>7050</v>
      </c>
      <c r="M122" s="60">
        <v>6110</v>
      </c>
      <c r="N122" s="60">
        <v>5053</v>
      </c>
      <c r="O122" s="60">
        <v>4063</v>
      </c>
      <c r="P122" s="60">
        <v>3403</v>
      </c>
      <c r="Q122" s="60">
        <v>2545</v>
      </c>
      <c r="R122" s="60">
        <v>2223</v>
      </c>
      <c r="S122" s="60">
        <v>1512</v>
      </c>
      <c r="T122" s="60">
        <v>1550</v>
      </c>
      <c r="U122" s="60">
        <v>843</v>
      </c>
      <c r="V122" s="60">
        <v>795</v>
      </c>
      <c r="W122" s="60">
        <v>371</v>
      </c>
      <c r="X122" s="60">
        <v>295</v>
      </c>
      <c r="Y122" s="60">
        <v>17121</v>
      </c>
      <c r="Z122" s="60">
        <v>12948</v>
      </c>
      <c r="AA122" s="60">
        <v>10617</v>
      </c>
      <c r="AB122" s="60">
        <v>8935</v>
      </c>
      <c r="AC122" s="60">
        <v>6789</v>
      </c>
      <c r="AD122" s="60">
        <v>5710</v>
      </c>
      <c r="AE122" s="60">
        <v>4981</v>
      </c>
      <c r="AF122" s="60">
        <v>4317</v>
      </c>
      <c r="AG122" s="60">
        <v>3517</v>
      </c>
      <c r="AH122" s="60">
        <v>2759</v>
      </c>
      <c r="AI122" s="60">
        <v>2211</v>
      </c>
      <c r="AJ122" s="60">
        <v>1417</v>
      </c>
      <c r="AK122" s="60">
        <v>1376</v>
      </c>
      <c r="AL122" s="60">
        <v>693</v>
      </c>
      <c r="AM122" s="60">
        <v>588</v>
      </c>
      <c r="AN122" s="60">
        <v>360</v>
      </c>
      <c r="AO122" s="60">
        <v>301</v>
      </c>
      <c r="AP122" s="60">
        <v>33555</v>
      </c>
      <c r="AQ122" s="60">
        <v>25313</v>
      </c>
      <c r="AR122" s="60">
        <v>20734</v>
      </c>
      <c r="AS122" s="60">
        <v>17597</v>
      </c>
      <c r="AT122" s="60">
        <v>13839</v>
      </c>
      <c r="AU122" s="60">
        <v>11820</v>
      </c>
      <c r="AV122" s="60">
        <v>10034</v>
      </c>
      <c r="AW122" s="60">
        <v>8380</v>
      </c>
      <c r="AX122" s="60">
        <v>6920</v>
      </c>
      <c r="AY122" s="60">
        <v>5304</v>
      </c>
      <c r="AZ122" s="60">
        <v>4434</v>
      </c>
      <c r="BA122" s="60">
        <v>2929</v>
      </c>
      <c r="BB122" s="60">
        <v>2926</v>
      </c>
      <c r="BC122" s="60">
        <v>1536</v>
      </c>
      <c r="BD122" s="60">
        <v>1383</v>
      </c>
      <c r="BE122" s="60">
        <v>731</v>
      </c>
      <c r="BF122" s="60">
        <v>596</v>
      </c>
    </row>
    <row r="123" spans="1:58" customFormat="1" hidden="1" x14ac:dyDescent="0.25">
      <c r="A123" t="s">
        <v>115</v>
      </c>
      <c r="B123" t="s">
        <v>119</v>
      </c>
      <c r="C123" t="str">
        <f>VLOOKUP(B123,'Cross river Land'!A:B,2,0)</f>
        <v>NG007004</v>
      </c>
      <c r="D123">
        <f t="shared" si="1"/>
        <v>1</v>
      </c>
      <c r="E123" s="60">
        <v>141213</v>
      </c>
      <c r="F123" s="60">
        <v>142862</v>
      </c>
      <c r="G123" s="60">
        <v>284075</v>
      </c>
      <c r="H123" s="60">
        <v>26202</v>
      </c>
      <c r="I123" s="60">
        <v>21763</v>
      </c>
      <c r="J123" s="60">
        <v>18136</v>
      </c>
      <c r="K123" s="60">
        <v>15009</v>
      </c>
      <c r="L123" s="60">
        <v>11888</v>
      </c>
      <c r="M123" s="60">
        <v>9758</v>
      </c>
      <c r="N123" s="60">
        <v>8146</v>
      </c>
      <c r="O123" s="60">
        <v>6531</v>
      </c>
      <c r="P123" s="60">
        <v>5668</v>
      </c>
      <c r="Q123" s="60">
        <v>4120</v>
      </c>
      <c r="R123" s="60">
        <v>3718</v>
      </c>
      <c r="S123" s="60">
        <v>2581</v>
      </c>
      <c r="T123" s="60">
        <v>2657</v>
      </c>
      <c r="U123" s="60">
        <v>1786</v>
      </c>
      <c r="V123" s="60">
        <v>1622</v>
      </c>
      <c r="W123" s="60">
        <v>871</v>
      </c>
      <c r="X123" s="60">
        <v>757</v>
      </c>
      <c r="Y123" s="60">
        <v>27533</v>
      </c>
      <c r="Z123" s="60">
        <v>22517</v>
      </c>
      <c r="AA123" s="60">
        <v>18823</v>
      </c>
      <c r="AB123" s="60">
        <v>15505</v>
      </c>
      <c r="AC123" s="60">
        <v>11439</v>
      </c>
      <c r="AD123" s="60">
        <v>9487</v>
      </c>
      <c r="AE123" s="60">
        <v>8328</v>
      </c>
      <c r="AF123" s="60">
        <v>7024</v>
      </c>
      <c r="AG123" s="60">
        <v>5541</v>
      </c>
      <c r="AH123" s="60">
        <v>4471</v>
      </c>
      <c r="AI123" s="60">
        <v>3400</v>
      </c>
      <c r="AJ123" s="60">
        <v>2739</v>
      </c>
      <c r="AK123" s="60">
        <v>1834</v>
      </c>
      <c r="AL123" s="60">
        <v>1431</v>
      </c>
      <c r="AM123" s="60">
        <v>1220</v>
      </c>
      <c r="AN123" s="60">
        <v>904</v>
      </c>
      <c r="AO123" s="60">
        <v>666</v>
      </c>
      <c r="AP123" s="60">
        <v>53735</v>
      </c>
      <c r="AQ123" s="60">
        <v>44280</v>
      </c>
      <c r="AR123" s="60">
        <v>36959</v>
      </c>
      <c r="AS123" s="60">
        <v>30514</v>
      </c>
      <c r="AT123" s="60">
        <v>23327</v>
      </c>
      <c r="AU123" s="60">
        <v>19245</v>
      </c>
      <c r="AV123" s="60">
        <v>16474</v>
      </c>
      <c r="AW123" s="60">
        <v>13555</v>
      </c>
      <c r="AX123" s="60">
        <v>11209</v>
      </c>
      <c r="AY123" s="60">
        <v>8591</v>
      </c>
      <c r="AZ123" s="60">
        <v>7118</v>
      </c>
      <c r="BA123" s="60">
        <v>5320</v>
      </c>
      <c r="BB123" s="60">
        <v>4491</v>
      </c>
      <c r="BC123" s="60">
        <v>3217</v>
      </c>
      <c r="BD123" s="60">
        <v>2842</v>
      </c>
      <c r="BE123" s="60">
        <v>1775</v>
      </c>
      <c r="BF123" s="60">
        <v>1423</v>
      </c>
    </row>
    <row r="124" spans="1:58" customFormat="1" hidden="1" x14ac:dyDescent="0.25">
      <c r="A124" t="s">
        <v>115</v>
      </c>
      <c r="B124" t="s">
        <v>120</v>
      </c>
      <c r="C124" t="str">
        <f>VLOOKUP(B124,'Cross river Land'!A:B,2,0)</f>
        <v>NG007005</v>
      </c>
      <c r="D124">
        <f t="shared" si="1"/>
        <v>1</v>
      </c>
      <c r="E124" s="60">
        <v>224876</v>
      </c>
      <c r="F124" s="60">
        <v>225062</v>
      </c>
      <c r="G124" s="60">
        <v>449938</v>
      </c>
      <c r="H124" s="60">
        <v>34473</v>
      </c>
      <c r="I124" s="60">
        <v>33198</v>
      </c>
      <c r="J124" s="60">
        <v>32114</v>
      </c>
      <c r="K124" s="60">
        <v>27070</v>
      </c>
      <c r="L124" s="60">
        <v>20272</v>
      </c>
      <c r="M124" s="60">
        <v>14678</v>
      </c>
      <c r="N124" s="60">
        <v>12425</v>
      </c>
      <c r="O124" s="60">
        <v>10158</v>
      </c>
      <c r="P124" s="60">
        <v>9401</v>
      </c>
      <c r="Q124" s="60">
        <v>6744</v>
      </c>
      <c r="R124" s="60">
        <v>5849</v>
      </c>
      <c r="S124" s="60">
        <v>4920</v>
      </c>
      <c r="T124" s="60">
        <v>4695</v>
      </c>
      <c r="U124" s="60">
        <v>3408</v>
      </c>
      <c r="V124" s="60">
        <v>2624</v>
      </c>
      <c r="W124" s="60">
        <v>1653</v>
      </c>
      <c r="X124" s="60">
        <v>1194</v>
      </c>
      <c r="Y124" s="60">
        <v>35209</v>
      </c>
      <c r="Z124" s="60">
        <v>32709</v>
      </c>
      <c r="AA124" s="60">
        <v>30580</v>
      </c>
      <c r="AB124" s="60">
        <v>27040</v>
      </c>
      <c r="AC124" s="60">
        <v>21093</v>
      </c>
      <c r="AD124" s="60">
        <v>16631</v>
      </c>
      <c r="AE124" s="60">
        <v>13573</v>
      </c>
      <c r="AF124" s="60">
        <v>11645</v>
      </c>
      <c r="AG124" s="60">
        <v>9194</v>
      </c>
      <c r="AH124" s="60">
        <v>7964</v>
      </c>
      <c r="AI124" s="60">
        <v>5546</v>
      </c>
      <c r="AJ124" s="60">
        <v>4608</v>
      </c>
      <c r="AK124" s="60">
        <v>3287</v>
      </c>
      <c r="AL124" s="60">
        <v>2312</v>
      </c>
      <c r="AM124" s="60">
        <v>1734</v>
      </c>
      <c r="AN124" s="60">
        <v>1219</v>
      </c>
      <c r="AO124" s="60">
        <v>718</v>
      </c>
      <c r="AP124" s="60">
        <v>69682</v>
      </c>
      <c r="AQ124" s="60">
        <v>65907</v>
      </c>
      <c r="AR124" s="60">
        <v>62694</v>
      </c>
      <c r="AS124" s="60">
        <v>54110</v>
      </c>
      <c r="AT124" s="60">
        <v>41365</v>
      </c>
      <c r="AU124" s="60">
        <v>31309</v>
      </c>
      <c r="AV124" s="60">
        <v>25998</v>
      </c>
      <c r="AW124" s="60">
        <v>21803</v>
      </c>
      <c r="AX124" s="60">
        <v>18595</v>
      </c>
      <c r="AY124" s="60">
        <v>14708</v>
      </c>
      <c r="AZ124" s="60">
        <v>11395</v>
      </c>
      <c r="BA124" s="60">
        <v>9528</v>
      </c>
      <c r="BB124" s="60">
        <v>7982</v>
      </c>
      <c r="BC124" s="60">
        <v>5720</v>
      </c>
      <c r="BD124" s="60">
        <v>4358</v>
      </c>
      <c r="BE124" s="60">
        <v>2872</v>
      </c>
      <c r="BF124" s="60">
        <v>1912</v>
      </c>
    </row>
    <row r="125" spans="1:58" customFormat="1" hidden="1" x14ac:dyDescent="0.25">
      <c r="A125" t="s">
        <v>115</v>
      </c>
      <c r="B125" t="s">
        <v>121</v>
      </c>
      <c r="C125" t="str">
        <f>VLOOKUP(B125,'Cross river Land'!A:B,2,0)</f>
        <v>NG007006</v>
      </c>
      <c r="D125">
        <f t="shared" si="1"/>
        <v>1</v>
      </c>
      <c r="E125" s="60">
        <v>140645</v>
      </c>
      <c r="F125" s="60">
        <v>141705</v>
      </c>
      <c r="G125" s="60">
        <v>282350</v>
      </c>
      <c r="H125" s="60">
        <v>27701</v>
      </c>
      <c r="I125" s="60">
        <v>21387</v>
      </c>
      <c r="J125" s="60">
        <v>17069</v>
      </c>
      <c r="K125" s="60">
        <v>14734</v>
      </c>
      <c r="L125" s="60">
        <v>11835</v>
      </c>
      <c r="M125" s="60">
        <v>10215</v>
      </c>
      <c r="N125" s="60">
        <v>8324</v>
      </c>
      <c r="O125" s="60">
        <v>6655</v>
      </c>
      <c r="P125" s="60">
        <v>5734</v>
      </c>
      <c r="Q125" s="60">
        <v>4148</v>
      </c>
      <c r="R125" s="60">
        <v>3365</v>
      </c>
      <c r="S125" s="60">
        <v>2964</v>
      </c>
      <c r="T125" s="60">
        <v>2518</v>
      </c>
      <c r="U125" s="60">
        <v>1575</v>
      </c>
      <c r="V125" s="60">
        <v>1074</v>
      </c>
      <c r="W125" s="60">
        <v>735</v>
      </c>
      <c r="X125" s="60">
        <v>612</v>
      </c>
      <c r="Y125" s="60">
        <v>28807</v>
      </c>
      <c r="Z125" s="60">
        <v>22355</v>
      </c>
      <c r="AA125" s="60">
        <v>17806</v>
      </c>
      <c r="AB125" s="60">
        <v>15004</v>
      </c>
      <c r="AC125" s="60">
        <v>11142</v>
      </c>
      <c r="AD125" s="60">
        <v>9514</v>
      </c>
      <c r="AE125" s="60">
        <v>8322</v>
      </c>
      <c r="AF125" s="60">
        <v>7048</v>
      </c>
      <c r="AG125" s="60">
        <v>5704</v>
      </c>
      <c r="AH125" s="60">
        <v>4412</v>
      </c>
      <c r="AI125" s="60">
        <v>3595</v>
      </c>
      <c r="AJ125" s="60">
        <v>2380</v>
      </c>
      <c r="AK125" s="60">
        <v>2035</v>
      </c>
      <c r="AL125" s="60">
        <v>1306</v>
      </c>
      <c r="AM125" s="60">
        <v>1082</v>
      </c>
      <c r="AN125" s="60">
        <v>650</v>
      </c>
      <c r="AO125" s="60">
        <v>543</v>
      </c>
      <c r="AP125" s="60">
        <v>56508</v>
      </c>
      <c r="AQ125" s="60">
        <v>43742</v>
      </c>
      <c r="AR125" s="60">
        <v>34875</v>
      </c>
      <c r="AS125" s="60">
        <v>29738</v>
      </c>
      <c r="AT125" s="60">
        <v>22977</v>
      </c>
      <c r="AU125" s="60">
        <v>19729</v>
      </c>
      <c r="AV125" s="60">
        <v>16646</v>
      </c>
      <c r="AW125" s="60">
        <v>13703</v>
      </c>
      <c r="AX125" s="60">
        <v>11438</v>
      </c>
      <c r="AY125" s="60">
        <v>8560</v>
      </c>
      <c r="AZ125" s="60">
        <v>6960</v>
      </c>
      <c r="BA125" s="60">
        <v>5344</v>
      </c>
      <c r="BB125" s="60">
        <v>4553</v>
      </c>
      <c r="BC125" s="60">
        <v>2881</v>
      </c>
      <c r="BD125" s="60">
        <v>2156</v>
      </c>
      <c r="BE125" s="60">
        <v>1385</v>
      </c>
      <c r="BF125" s="60">
        <v>1155</v>
      </c>
    </row>
    <row r="126" spans="1:58" customFormat="1" hidden="1" x14ac:dyDescent="0.25">
      <c r="A126" t="s">
        <v>115</v>
      </c>
      <c r="B126" t="s">
        <v>122</v>
      </c>
      <c r="C126" t="str">
        <f>VLOOKUP(B126,'Cross river Land'!A:B,2,0)</f>
        <v>NG007007</v>
      </c>
      <c r="D126">
        <f t="shared" si="1"/>
        <v>1</v>
      </c>
      <c r="E126" s="60">
        <v>104052</v>
      </c>
      <c r="F126" s="60">
        <v>106743</v>
      </c>
      <c r="G126" s="60">
        <v>210795</v>
      </c>
      <c r="H126" s="60">
        <v>19187</v>
      </c>
      <c r="I126" s="60">
        <v>15603</v>
      </c>
      <c r="J126" s="60">
        <v>12989</v>
      </c>
      <c r="K126" s="60">
        <v>11810</v>
      </c>
      <c r="L126" s="60">
        <v>9444</v>
      </c>
      <c r="M126" s="60">
        <v>6833</v>
      </c>
      <c r="N126" s="60">
        <v>5879</v>
      </c>
      <c r="O126" s="60">
        <v>4573</v>
      </c>
      <c r="P126" s="60">
        <v>4413</v>
      </c>
      <c r="Q126" s="60">
        <v>2923</v>
      </c>
      <c r="R126" s="60">
        <v>2865</v>
      </c>
      <c r="S126" s="60">
        <v>1747</v>
      </c>
      <c r="T126" s="60">
        <v>2237</v>
      </c>
      <c r="U126" s="60">
        <v>1151</v>
      </c>
      <c r="V126" s="60">
        <v>1189</v>
      </c>
      <c r="W126" s="60">
        <v>667</v>
      </c>
      <c r="X126" s="60">
        <v>542</v>
      </c>
      <c r="Y126" s="60">
        <v>20378</v>
      </c>
      <c r="Z126" s="60">
        <v>16200</v>
      </c>
      <c r="AA126" s="60">
        <v>13747</v>
      </c>
      <c r="AB126" s="60">
        <v>11813</v>
      </c>
      <c r="AC126" s="60">
        <v>8988</v>
      </c>
      <c r="AD126" s="60">
        <v>7333</v>
      </c>
      <c r="AE126" s="60">
        <v>6277</v>
      </c>
      <c r="AF126" s="60">
        <v>5248</v>
      </c>
      <c r="AG126" s="60">
        <v>4304</v>
      </c>
      <c r="AH126" s="60">
        <v>3422</v>
      </c>
      <c r="AI126" s="60">
        <v>2620</v>
      </c>
      <c r="AJ126" s="60">
        <v>1922</v>
      </c>
      <c r="AK126" s="60">
        <v>1634</v>
      </c>
      <c r="AL126" s="60">
        <v>1006</v>
      </c>
      <c r="AM126" s="60">
        <v>871</v>
      </c>
      <c r="AN126" s="60">
        <v>547</v>
      </c>
      <c r="AO126" s="60">
        <v>433</v>
      </c>
      <c r="AP126" s="60">
        <v>39565</v>
      </c>
      <c r="AQ126" s="60">
        <v>31803</v>
      </c>
      <c r="AR126" s="60">
        <v>26736</v>
      </c>
      <c r="AS126" s="60">
        <v>23623</v>
      </c>
      <c r="AT126" s="60">
        <v>18432</v>
      </c>
      <c r="AU126" s="60">
        <v>14166</v>
      </c>
      <c r="AV126" s="60">
        <v>12156</v>
      </c>
      <c r="AW126" s="60">
        <v>9821</v>
      </c>
      <c r="AX126" s="60">
        <v>8717</v>
      </c>
      <c r="AY126" s="60">
        <v>6345</v>
      </c>
      <c r="AZ126" s="60">
        <v>5485</v>
      </c>
      <c r="BA126" s="60">
        <v>3669</v>
      </c>
      <c r="BB126" s="60">
        <v>3871</v>
      </c>
      <c r="BC126" s="60">
        <v>2157</v>
      </c>
      <c r="BD126" s="60">
        <v>2060</v>
      </c>
      <c r="BE126" s="60">
        <v>1214</v>
      </c>
      <c r="BF126" s="60">
        <v>975</v>
      </c>
    </row>
    <row r="127" spans="1:58" customFormat="1" hidden="1" x14ac:dyDescent="0.25">
      <c r="A127" t="s">
        <v>115</v>
      </c>
      <c r="B127" t="s">
        <v>123</v>
      </c>
      <c r="C127" t="str">
        <f>VLOOKUP(B127,'Cross river Land'!A:B,2,0)</f>
        <v>NG007008</v>
      </c>
      <c r="D127">
        <f t="shared" si="1"/>
        <v>1</v>
      </c>
      <c r="E127" s="60">
        <v>86385</v>
      </c>
      <c r="F127" s="60">
        <v>88383</v>
      </c>
      <c r="G127" s="60">
        <v>174768</v>
      </c>
      <c r="H127" s="60">
        <v>17249</v>
      </c>
      <c r="I127" s="60">
        <v>12971</v>
      </c>
      <c r="J127" s="60">
        <v>10433</v>
      </c>
      <c r="K127" s="60">
        <v>8849</v>
      </c>
      <c r="L127" s="60">
        <v>7180</v>
      </c>
      <c r="M127" s="60">
        <v>6338</v>
      </c>
      <c r="N127" s="60">
        <v>5248</v>
      </c>
      <c r="O127" s="60">
        <v>4186</v>
      </c>
      <c r="P127" s="60">
        <v>3566</v>
      </c>
      <c r="Q127" s="60">
        <v>2597</v>
      </c>
      <c r="R127" s="60">
        <v>2209</v>
      </c>
      <c r="S127" s="60">
        <v>1556</v>
      </c>
      <c r="T127" s="60">
        <v>1641</v>
      </c>
      <c r="U127" s="60">
        <v>862</v>
      </c>
      <c r="V127" s="60">
        <v>795</v>
      </c>
      <c r="W127" s="60">
        <v>414</v>
      </c>
      <c r="X127" s="60">
        <v>291</v>
      </c>
      <c r="Y127" s="60">
        <v>18132</v>
      </c>
      <c r="Z127" s="60">
        <v>13645</v>
      </c>
      <c r="AA127" s="60">
        <v>11163</v>
      </c>
      <c r="AB127" s="60">
        <v>9201</v>
      </c>
      <c r="AC127" s="60">
        <v>6909</v>
      </c>
      <c r="AD127" s="60">
        <v>5882</v>
      </c>
      <c r="AE127" s="60">
        <v>5202</v>
      </c>
      <c r="AF127" s="60">
        <v>4548</v>
      </c>
      <c r="AG127" s="60">
        <v>3694</v>
      </c>
      <c r="AH127" s="60">
        <v>2822</v>
      </c>
      <c r="AI127" s="60">
        <v>2372</v>
      </c>
      <c r="AJ127" s="60">
        <v>1396</v>
      </c>
      <c r="AK127" s="60">
        <v>1408</v>
      </c>
      <c r="AL127" s="60">
        <v>670</v>
      </c>
      <c r="AM127" s="60">
        <v>670</v>
      </c>
      <c r="AN127" s="60">
        <v>359</v>
      </c>
      <c r="AO127" s="60">
        <v>310</v>
      </c>
      <c r="AP127" s="60">
        <v>35381</v>
      </c>
      <c r="AQ127" s="60">
        <v>26616</v>
      </c>
      <c r="AR127" s="60">
        <v>21596</v>
      </c>
      <c r="AS127" s="60">
        <v>18050</v>
      </c>
      <c r="AT127" s="60">
        <v>14089</v>
      </c>
      <c r="AU127" s="60">
        <v>12220</v>
      </c>
      <c r="AV127" s="60">
        <v>10450</v>
      </c>
      <c r="AW127" s="60">
        <v>8734</v>
      </c>
      <c r="AX127" s="60">
        <v>7260</v>
      </c>
      <c r="AY127" s="60">
        <v>5419</v>
      </c>
      <c r="AZ127" s="60">
        <v>4581</v>
      </c>
      <c r="BA127" s="60">
        <v>2952</v>
      </c>
      <c r="BB127" s="60">
        <v>3049</v>
      </c>
      <c r="BC127" s="60">
        <v>1532</v>
      </c>
      <c r="BD127" s="60">
        <v>1465</v>
      </c>
      <c r="BE127" s="60">
        <v>773</v>
      </c>
      <c r="BF127" s="60">
        <v>601</v>
      </c>
    </row>
    <row r="128" spans="1:58" customFormat="1" hidden="1" x14ac:dyDescent="0.25">
      <c r="A128" t="s">
        <v>115</v>
      </c>
      <c r="B128" t="s">
        <v>124</v>
      </c>
      <c r="C128" t="str">
        <f>VLOOKUP(B128,'Cross river Land'!A:B,2,0)</f>
        <v>NG007009</v>
      </c>
      <c r="D128">
        <f t="shared" si="1"/>
        <v>1</v>
      </c>
      <c r="E128" s="60">
        <v>164261</v>
      </c>
      <c r="F128" s="60">
        <v>168289</v>
      </c>
      <c r="G128" s="60">
        <v>332550</v>
      </c>
      <c r="H128" s="60">
        <v>29005</v>
      </c>
      <c r="I128" s="60">
        <v>25580</v>
      </c>
      <c r="J128" s="60">
        <v>21251</v>
      </c>
      <c r="K128" s="60">
        <v>18090</v>
      </c>
      <c r="L128" s="60">
        <v>14700</v>
      </c>
      <c r="M128" s="60">
        <v>10844</v>
      </c>
      <c r="N128" s="60">
        <v>9297</v>
      </c>
      <c r="O128" s="60">
        <v>7119</v>
      </c>
      <c r="P128" s="60">
        <v>6698</v>
      </c>
      <c r="Q128" s="60">
        <v>4539</v>
      </c>
      <c r="R128" s="60">
        <v>4229</v>
      </c>
      <c r="S128" s="60">
        <v>2937</v>
      </c>
      <c r="T128" s="60">
        <v>3363</v>
      </c>
      <c r="U128" s="60">
        <v>2190</v>
      </c>
      <c r="V128" s="60">
        <v>1992</v>
      </c>
      <c r="W128" s="60">
        <v>1345</v>
      </c>
      <c r="X128" s="60">
        <v>1082</v>
      </c>
      <c r="Y128" s="60">
        <v>31323</v>
      </c>
      <c r="Z128" s="60">
        <v>26179</v>
      </c>
      <c r="AA128" s="60">
        <v>21335</v>
      </c>
      <c r="AB128" s="60">
        <v>19006</v>
      </c>
      <c r="AC128" s="60">
        <v>14929</v>
      </c>
      <c r="AD128" s="60">
        <v>11675</v>
      </c>
      <c r="AE128" s="60">
        <v>9867</v>
      </c>
      <c r="AF128" s="60">
        <v>7876</v>
      </c>
      <c r="AG128" s="60">
        <v>6405</v>
      </c>
      <c r="AH128" s="60">
        <v>5234</v>
      </c>
      <c r="AI128" s="60">
        <v>4112</v>
      </c>
      <c r="AJ128" s="60">
        <v>3042</v>
      </c>
      <c r="AK128" s="60">
        <v>2268</v>
      </c>
      <c r="AL128" s="60">
        <v>1636</v>
      </c>
      <c r="AM128" s="60">
        <v>1445</v>
      </c>
      <c r="AN128" s="60">
        <v>1118</v>
      </c>
      <c r="AO128" s="60">
        <v>839</v>
      </c>
      <c r="AP128" s="60">
        <v>60328</v>
      </c>
      <c r="AQ128" s="60">
        <v>51759</v>
      </c>
      <c r="AR128" s="60">
        <v>42586</v>
      </c>
      <c r="AS128" s="60">
        <v>37096</v>
      </c>
      <c r="AT128" s="60">
        <v>29629</v>
      </c>
      <c r="AU128" s="60">
        <v>22519</v>
      </c>
      <c r="AV128" s="60">
        <v>19164</v>
      </c>
      <c r="AW128" s="60">
        <v>14995</v>
      </c>
      <c r="AX128" s="60">
        <v>13103</v>
      </c>
      <c r="AY128" s="60">
        <v>9773</v>
      </c>
      <c r="AZ128" s="60">
        <v>8341</v>
      </c>
      <c r="BA128" s="60">
        <v>5979</v>
      </c>
      <c r="BB128" s="60">
        <v>5631</v>
      </c>
      <c r="BC128" s="60">
        <v>3826</v>
      </c>
      <c r="BD128" s="60">
        <v>3437</v>
      </c>
      <c r="BE128" s="60">
        <v>2463</v>
      </c>
      <c r="BF128" s="60">
        <v>1921</v>
      </c>
    </row>
    <row r="129" spans="1:58" customFormat="1" hidden="1" x14ac:dyDescent="0.25">
      <c r="A129" t="s">
        <v>115</v>
      </c>
      <c r="B129" t="s">
        <v>125</v>
      </c>
      <c r="C129" t="str">
        <f>VLOOKUP(B129,'Cross river Land'!A:B,2,0)</f>
        <v>NG007010</v>
      </c>
      <c r="D129">
        <f t="shared" si="1"/>
        <v>1</v>
      </c>
      <c r="E129" s="60">
        <v>152691</v>
      </c>
      <c r="F129" s="60">
        <v>154317</v>
      </c>
      <c r="G129" s="60">
        <v>307008</v>
      </c>
      <c r="H129" s="60">
        <v>27203</v>
      </c>
      <c r="I129" s="60">
        <v>23860</v>
      </c>
      <c r="J129" s="60">
        <v>19908</v>
      </c>
      <c r="K129" s="60">
        <v>16299</v>
      </c>
      <c r="L129" s="60">
        <v>12864</v>
      </c>
      <c r="M129" s="60">
        <v>9531</v>
      </c>
      <c r="N129" s="60">
        <v>8481</v>
      </c>
      <c r="O129" s="60">
        <v>6145</v>
      </c>
      <c r="P129" s="60">
        <v>6229</v>
      </c>
      <c r="Q129" s="60">
        <v>4295</v>
      </c>
      <c r="R129" s="60">
        <v>4082</v>
      </c>
      <c r="S129" s="60">
        <v>3233</v>
      </c>
      <c r="T129" s="60">
        <v>3620</v>
      </c>
      <c r="U129" s="60">
        <v>2479</v>
      </c>
      <c r="V129" s="60">
        <v>2133</v>
      </c>
      <c r="W129" s="60">
        <v>1390</v>
      </c>
      <c r="X129" s="60">
        <v>939</v>
      </c>
      <c r="Y129" s="60">
        <v>28062</v>
      </c>
      <c r="Z129" s="60">
        <v>24502</v>
      </c>
      <c r="AA129" s="60">
        <v>20556</v>
      </c>
      <c r="AB129" s="60">
        <v>17024</v>
      </c>
      <c r="AC129" s="60">
        <v>12249</v>
      </c>
      <c r="AD129" s="60">
        <v>9967</v>
      </c>
      <c r="AE129" s="60">
        <v>8872</v>
      </c>
      <c r="AF129" s="60">
        <v>7538</v>
      </c>
      <c r="AG129" s="60">
        <v>6101</v>
      </c>
      <c r="AH129" s="60">
        <v>4817</v>
      </c>
      <c r="AI129" s="60">
        <v>3765</v>
      </c>
      <c r="AJ129" s="60">
        <v>3006</v>
      </c>
      <c r="AK129" s="60">
        <v>2443</v>
      </c>
      <c r="AL129" s="60">
        <v>1819</v>
      </c>
      <c r="AM129" s="60">
        <v>1632</v>
      </c>
      <c r="AN129" s="60">
        <v>1201</v>
      </c>
      <c r="AO129" s="60">
        <v>763</v>
      </c>
      <c r="AP129" s="60">
        <v>55265</v>
      </c>
      <c r="AQ129" s="60">
        <v>48362</v>
      </c>
      <c r="AR129" s="60">
        <v>40464</v>
      </c>
      <c r="AS129" s="60">
        <v>33323</v>
      </c>
      <c r="AT129" s="60">
        <v>25113</v>
      </c>
      <c r="AU129" s="60">
        <v>19498</v>
      </c>
      <c r="AV129" s="60">
        <v>17353</v>
      </c>
      <c r="AW129" s="60">
        <v>13683</v>
      </c>
      <c r="AX129" s="60">
        <v>12330</v>
      </c>
      <c r="AY129" s="60">
        <v>9112</v>
      </c>
      <c r="AZ129" s="60">
        <v>7847</v>
      </c>
      <c r="BA129" s="60">
        <v>6239</v>
      </c>
      <c r="BB129" s="60">
        <v>6063</v>
      </c>
      <c r="BC129" s="60">
        <v>4298</v>
      </c>
      <c r="BD129" s="60">
        <v>3765</v>
      </c>
      <c r="BE129" s="60">
        <v>2591</v>
      </c>
      <c r="BF129" s="60">
        <v>1702</v>
      </c>
    </row>
    <row r="130" spans="1:58" customFormat="1" hidden="1" x14ac:dyDescent="0.25">
      <c r="A130" t="s">
        <v>115</v>
      </c>
      <c r="B130" t="s">
        <v>126</v>
      </c>
      <c r="C130" t="str">
        <f>VLOOKUP(B130,'Cross river Land'!A:B,2,0)</f>
        <v>NG007011</v>
      </c>
      <c r="D130">
        <f t="shared" ref="D130:D193" si="2">COUNTIF(C:C,C130)</f>
        <v>1</v>
      </c>
      <c r="E130" s="60">
        <v>148174</v>
      </c>
      <c r="F130" s="60">
        <v>150692</v>
      </c>
      <c r="G130" s="60">
        <v>298866</v>
      </c>
      <c r="H130" s="60">
        <v>26102</v>
      </c>
      <c r="I130" s="60">
        <v>23001</v>
      </c>
      <c r="J130" s="60">
        <v>19571</v>
      </c>
      <c r="K130" s="60">
        <v>16003</v>
      </c>
      <c r="L130" s="60">
        <v>12391</v>
      </c>
      <c r="M130" s="60">
        <v>9910</v>
      </c>
      <c r="N130" s="60">
        <v>8408</v>
      </c>
      <c r="O130" s="60">
        <v>6495</v>
      </c>
      <c r="P130" s="60">
        <v>6122</v>
      </c>
      <c r="Q130" s="60">
        <v>4287</v>
      </c>
      <c r="R130" s="60">
        <v>3992</v>
      </c>
      <c r="S130" s="60">
        <v>2754</v>
      </c>
      <c r="T130" s="60">
        <v>3359</v>
      </c>
      <c r="U130" s="60">
        <v>2156</v>
      </c>
      <c r="V130" s="60">
        <v>1757</v>
      </c>
      <c r="W130" s="60">
        <v>998</v>
      </c>
      <c r="X130" s="60">
        <v>868</v>
      </c>
      <c r="Y130" s="60">
        <v>27231</v>
      </c>
      <c r="Z130" s="60">
        <v>23275</v>
      </c>
      <c r="AA130" s="60">
        <v>19714</v>
      </c>
      <c r="AB130" s="60">
        <v>16826</v>
      </c>
      <c r="AC130" s="60">
        <v>12351</v>
      </c>
      <c r="AD130" s="60">
        <v>10232</v>
      </c>
      <c r="AE130" s="60">
        <v>9146</v>
      </c>
      <c r="AF130" s="60">
        <v>7472</v>
      </c>
      <c r="AG130" s="60">
        <v>6166</v>
      </c>
      <c r="AH130" s="60">
        <v>4886</v>
      </c>
      <c r="AI130" s="60">
        <v>3722</v>
      </c>
      <c r="AJ130" s="60">
        <v>2746</v>
      </c>
      <c r="AK130" s="60">
        <v>2321</v>
      </c>
      <c r="AL130" s="60">
        <v>1688</v>
      </c>
      <c r="AM130" s="60">
        <v>1326</v>
      </c>
      <c r="AN130" s="60">
        <v>900</v>
      </c>
      <c r="AO130" s="60">
        <v>690</v>
      </c>
      <c r="AP130" s="60">
        <v>53333</v>
      </c>
      <c r="AQ130" s="60">
        <v>46276</v>
      </c>
      <c r="AR130" s="60">
        <v>39285</v>
      </c>
      <c r="AS130" s="60">
        <v>32829</v>
      </c>
      <c r="AT130" s="60">
        <v>24742</v>
      </c>
      <c r="AU130" s="60">
        <v>20142</v>
      </c>
      <c r="AV130" s="60">
        <v>17554</v>
      </c>
      <c r="AW130" s="60">
        <v>13967</v>
      </c>
      <c r="AX130" s="60">
        <v>12288</v>
      </c>
      <c r="AY130" s="60">
        <v>9173</v>
      </c>
      <c r="AZ130" s="60">
        <v>7714</v>
      </c>
      <c r="BA130" s="60">
        <v>5500</v>
      </c>
      <c r="BB130" s="60">
        <v>5680</v>
      </c>
      <c r="BC130" s="60">
        <v>3844</v>
      </c>
      <c r="BD130" s="60">
        <v>3083</v>
      </c>
      <c r="BE130" s="60">
        <v>1898</v>
      </c>
      <c r="BF130" s="60">
        <v>1558</v>
      </c>
    </row>
    <row r="131" spans="1:58" customFormat="1" hidden="1" x14ac:dyDescent="0.25">
      <c r="A131" t="s">
        <v>115</v>
      </c>
      <c r="B131" t="s">
        <v>127</v>
      </c>
      <c r="C131" t="str">
        <f>VLOOKUP(B131,'Cross river Land'!A:B,2,0)</f>
        <v>NG007012</v>
      </c>
      <c r="D131">
        <f t="shared" si="2"/>
        <v>1</v>
      </c>
      <c r="E131" s="60">
        <v>122938</v>
      </c>
      <c r="F131" s="60">
        <v>127167</v>
      </c>
      <c r="G131" s="60">
        <v>250105</v>
      </c>
      <c r="H131" s="60">
        <v>23027</v>
      </c>
      <c r="I131" s="60">
        <v>18855</v>
      </c>
      <c r="J131" s="60">
        <v>15559</v>
      </c>
      <c r="K131" s="60">
        <v>13141</v>
      </c>
      <c r="L131" s="60">
        <v>10562</v>
      </c>
      <c r="M131" s="60">
        <v>8831</v>
      </c>
      <c r="N131" s="60">
        <v>7411</v>
      </c>
      <c r="O131" s="60">
        <v>5820</v>
      </c>
      <c r="P131" s="60">
        <v>5011</v>
      </c>
      <c r="Q131" s="60">
        <v>3511</v>
      </c>
      <c r="R131" s="60">
        <v>3097</v>
      </c>
      <c r="S131" s="60">
        <v>2119</v>
      </c>
      <c r="T131" s="60">
        <v>2148</v>
      </c>
      <c r="U131" s="60">
        <v>1363</v>
      </c>
      <c r="V131" s="60">
        <v>1198</v>
      </c>
      <c r="W131" s="60">
        <v>748</v>
      </c>
      <c r="X131" s="60">
        <v>537</v>
      </c>
      <c r="Y131" s="60">
        <v>24216</v>
      </c>
      <c r="Z131" s="60">
        <v>19863</v>
      </c>
      <c r="AA131" s="60">
        <v>16403</v>
      </c>
      <c r="AB131" s="60">
        <v>13846</v>
      </c>
      <c r="AC131" s="60">
        <v>10327</v>
      </c>
      <c r="AD131" s="60">
        <v>8676</v>
      </c>
      <c r="AE131" s="60">
        <v>7749</v>
      </c>
      <c r="AF131" s="60">
        <v>6533</v>
      </c>
      <c r="AG131" s="60">
        <v>5255</v>
      </c>
      <c r="AH131" s="60">
        <v>3937</v>
      </c>
      <c r="AI131" s="60">
        <v>3277</v>
      </c>
      <c r="AJ131" s="60">
        <v>2024</v>
      </c>
      <c r="AK131" s="60">
        <v>1724</v>
      </c>
      <c r="AL131" s="60">
        <v>1044</v>
      </c>
      <c r="AM131" s="60">
        <v>1163</v>
      </c>
      <c r="AN131" s="60">
        <v>646</v>
      </c>
      <c r="AO131" s="60">
        <v>484</v>
      </c>
      <c r="AP131" s="60">
        <v>47243</v>
      </c>
      <c r="AQ131" s="60">
        <v>38718</v>
      </c>
      <c r="AR131" s="60">
        <v>31962</v>
      </c>
      <c r="AS131" s="60">
        <v>26987</v>
      </c>
      <c r="AT131" s="60">
        <v>20889</v>
      </c>
      <c r="AU131" s="60">
        <v>17507</v>
      </c>
      <c r="AV131" s="60">
        <v>15160</v>
      </c>
      <c r="AW131" s="60">
        <v>12353</v>
      </c>
      <c r="AX131" s="60">
        <v>10266</v>
      </c>
      <c r="AY131" s="60">
        <v>7448</v>
      </c>
      <c r="AZ131" s="60">
        <v>6374</v>
      </c>
      <c r="BA131" s="60">
        <v>4143</v>
      </c>
      <c r="BB131" s="60">
        <v>3872</v>
      </c>
      <c r="BC131" s="60">
        <v>2407</v>
      </c>
      <c r="BD131" s="60">
        <v>2361</v>
      </c>
      <c r="BE131" s="60">
        <v>1394</v>
      </c>
      <c r="BF131" s="60">
        <v>1021</v>
      </c>
    </row>
    <row r="132" spans="1:58" customFormat="1" hidden="1" x14ac:dyDescent="0.25">
      <c r="A132" t="s">
        <v>115</v>
      </c>
      <c r="B132" t="s">
        <v>128</v>
      </c>
      <c r="C132" t="str">
        <f>VLOOKUP(B132,'Cross river Land'!A:B,2,0)</f>
        <v>NG007013</v>
      </c>
      <c r="D132">
        <f t="shared" si="2"/>
        <v>1</v>
      </c>
      <c r="E132" s="60">
        <v>158294</v>
      </c>
      <c r="F132" s="60">
        <v>169652</v>
      </c>
      <c r="G132" s="60">
        <v>327946</v>
      </c>
      <c r="H132" s="60">
        <v>23584</v>
      </c>
      <c r="I132" s="60">
        <v>21763</v>
      </c>
      <c r="J132" s="60">
        <v>22979</v>
      </c>
      <c r="K132" s="60">
        <v>20427</v>
      </c>
      <c r="L132" s="60">
        <v>16524</v>
      </c>
      <c r="M132" s="60">
        <v>11759</v>
      </c>
      <c r="N132" s="60">
        <v>9445</v>
      </c>
      <c r="O132" s="60">
        <v>8290</v>
      </c>
      <c r="P132" s="60">
        <v>6661</v>
      </c>
      <c r="Q132" s="60">
        <v>4920</v>
      </c>
      <c r="R132" s="60">
        <v>3502</v>
      </c>
      <c r="S132" s="60">
        <v>2557</v>
      </c>
      <c r="T132" s="60">
        <v>2101</v>
      </c>
      <c r="U132" s="60">
        <v>1438</v>
      </c>
      <c r="V132" s="60">
        <v>1119</v>
      </c>
      <c r="W132" s="60">
        <v>678</v>
      </c>
      <c r="X132" s="60">
        <v>547</v>
      </c>
      <c r="Y132" s="60">
        <v>24751</v>
      </c>
      <c r="Z132" s="60">
        <v>21456</v>
      </c>
      <c r="AA132" s="60">
        <v>21242</v>
      </c>
      <c r="AB132" s="60">
        <v>20123</v>
      </c>
      <c r="AC132" s="60">
        <v>18914</v>
      </c>
      <c r="AD132" s="60">
        <v>14947</v>
      </c>
      <c r="AE132" s="60">
        <v>10909</v>
      </c>
      <c r="AF132" s="60">
        <v>9654</v>
      </c>
      <c r="AG132" s="60">
        <v>7347</v>
      </c>
      <c r="AH132" s="60">
        <v>6890</v>
      </c>
      <c r="AI132" s="60">
        <v>4496</v>
      </c>
      <c r="AJ132" s="60">
        <v>3892</v>
      </c>
      <c r="AK132" s="60">
        <v>1952</v>
      </c>
      <c r="AL132" s="60">
        <v>1435</v>
      </c>
      <c r="AM132" s="60">
        <v>774</v>
      </c>
      <c r="AN132" s="60">
        <v>515</v>
      </c>
      <c r="AO132" s="60">
        <v>355</v>
      </c>
      <c r="AP132" s="60">
        <v>48335</v>
      </c>
      <c r="AQ132" s="60">
        <v>43219</v>
      </c>
      <c r="AR132" s="60">
        <v>44221</v>
      </c>
      <c r="AS132" s="60">
        <v>40550</v>
      </c>
      <c r="AT132" s="60">
        <v>35438</v>
      </c>
      <c r="AU132" s="60">
        <v>26706</v>
      </c>
      <c r="AV132" s="60">
        <v>20354</v>
      </c>
      <c r="AW132" s="60">
        <v>17944</v>
      </c>
      <c r="AX132" s="60">
        <v>14008</v>
      </c>
      <c r="AY132" s="60">
        <v>11810</v>
      </c>
      <c r="AZ132" s="60">
        <v>7998</v>
      </c>
      <c r="BA132" s="60">
        <v>6449</v>
      </c>
      <c r="BB132" s="60">
        <v>4053</v>
      </c>
      <c r="BC132" s="60">
        <v>2873</v>
      </c>
      <c r="BD132" s="60">
        <v>1893</v>
      </c>
      <c r="BE132" s="60">
        <v>1193</v>
      </c>
      <c r="BF132" s="60">
        <v>902</v>
      </c>
    </row>
    <row r="133" spans="1:58" customFormat="1" hidden="1" x14ac:dyDescent="0.25">
      <c r="A133" t="s">
        <v>115</v>
      </c>
      <c r="B133" t="s">
        <v>129</v>
      </c>
      <c r="C133" t="str">
        <f>VLOOKUP(B133,'Cross river Land'!A:B,2,0)</f>
        <v>NG007014</v>
      </c>
      <c r="D133">
        <f t="shared" si="2"/>
        <v>1</v>
      </c>
      <c r="E133" s="60">
        <v>67144</v>
      </c>
      <c r="F133" s="60">
        <v>66856</v>
      </c>
      <c r="G133" s="60">
        <v>134000</v>
      </c>
      <c r="H133" s="60">
        <v>12371</v>
      </c>
      <c r="I133" s="60">
        <v>10464</v>
      </c>
      <c r="J133" s="60">
        <v>7804</v>
      </c>
      <c r="K133" s="60">
        <v>7015</v>
      </c>
      <c r="L133" s="60">
        <v>5445</v>
      </c>
      <c r="M133" s="60">
        <v>4865</v>
      </c>
      <c r="N133" s="60">
        <v>4471</v>
      </c>
      <c r="O133" s="60">
        <v>3617</v>
      </c>
      <c r="P133" s="60">
        <v>3173</v>
      </c>
      <c r="Q133" s="60">
        <v>2023</v>
      </c>
      <c r="R133" s="60">
        <v>1749</v>
      </c>
      <c r="S133" s="60">
        <v>1160</v>
      </c>
      <c r="T133" s="60">
        <v>1339</v>
      </c>
      <c r="U133" s="60">
        <v>751</v>
      </c>
      <c r="V133" s="60">
        <v>496</v>
      </c>
      <c r="W133" s="60">
        <v>253</v>
      </c>
      <c r="X133" s="60">
        <v>148</v>
      </c>
      <c r="Y133" s="60">
        <v>12975</v>
      </c>
      <c r="Z133" s="60">
        <v>11061</v>
      </c>
      <c r="AA133" s="60">
        <v>8581</v>
      </c>
      <c r="AB133" s="60">
        <v>7281</v>
      </c>
      <c r="AC133" s="60">
        <v>5060</v>
      </c>
      <c r="AD133" s="60">
        <v>4268</v>
      </c>
      <c r="AE133" s="60">
        <v>3811</v>
      </c>
      <c r="AF133" s="60">
        <v>3454</v>
      </c>
      <c r="AG133" s="60">
        <v>2727</v>
      </c>
      <c r="AH133" s="60">
        <v>2051</v>
      </c>
      <c r="AI133" s="60">
        <v>1724</v>
      </c>
      <c r="AJ133" s="60">
        <v>1059</v>
      </c>
      <c r="AK133" s="60">
        <v>1057</v>
      </c>
      <c r="AL133" s="60">
        <v>718</v>
      </c>
      <c r="AM133" s="60">
        <v>522</v>
      </c>
      <c r="AN133" s="60">
        <v>314</v>
      </c>
      <c r="AO133" s="60">
        <v>193</v>
      </c>
      <c r="AP133" s="60">
        <v>25346</v>
      </c>
      <c r="AQ133" s="60">
        <v>21525</v>
      </c>
      <c r="AR133" s="60">
        <v>16385</v>
      </c>
      <c r="AS133" s="60">
        <v>14296</v>
      </c>
      <c r="AT133" s="60">
        <v>10505</v>
      </c>
      <c r="AU133" s="60">
        <v>9133</v>
      </c>
      <c r="AV133" s="60">
        <v>8282</v>
      </c>
      <c r="AW133" s="60">
        <v>7071</v>
      </c>
      <c r="AX133" s="60">
        <v>5900</v>
      </c>
      <c r="AY133" s="60">
        <v>4074</v>
      </c>
      <c r="AZ133" s="60">
        <v>3473</v>
      </c>
      <c r="BA133" s="60">
        <v>2219</v>
      </c>
      <c r="BB133" s="60">
        <v>2396</v>
      </c>
      <c r="BC133" s="60">
        <v>1469</v>
      </c>
      <c r="BD133" s="60">
        <v>1018</v>
      </c>
      <c r="BE133" s="60">
        <v>567</v>
      </c>
      <c r="BF133" s="60">
        <v>341</v>
      </c>
    </row>
    <row r="134" spans="1:58" customFormat="1" hidden="1" x14ac:dyDescent="0.25">
      <c r="A134" t="s">
        <v>115</v>
      </c>
      <c r="B134" t="s">
        <v>130</v>
      </c>
      <c r="C134" t="str">
        <f>VLOOKUP(B134,'Cross river Land'!A:B,2,0)</f>
        <v>NG007015</v>
      </c>
      <c r="D134">
        <f t="shared" si="2"/>
        <v>1</v>
      </c>
      <c r="E134" s="60">
        <v>84425</v>
      </c>
      <c r="F134" s="60">
        <v>82678</v>
      </c>
      <c r="G134" s="60">
        <v>167103</v>
      </c>
      <c r="H134" s="60">
        <v>15107</v>
      </c>
      <c r="I134" s="60">
        <v>11946</v>
      </c>
      <c r="J134" s="60">
        <v>10317</v>
      </c>
      <c r="K134" s="60">
        <v>9178</v>
      </c>
      <c r="L134" s="60">
        <v>6954</v>
      </c>
      <c r="M134" s="60">
        <v>5882</v>
      </c>
      <c r="N134" s="60">
        <v>4972</v>
      </c>
      <c r="O134" s="60">
        <v>4216</v>
      </c>
      <c r="P134" s="60">
        <v>3859</v>
      </c>
      <c r="Q134" s="60">
        <v>3091</v>
      </c>
      <c r="R134" s="60">
        <v>2376</v>
      </c>
      <c r="S134" s="60">
        <v>1985</v>
      </c>
      <c r="T134" s="60">
        <v>1816</v>
      </c>
      <c r="U134" s="60">
        <v>1354</v>
      </c>
      <c r="V134" s="60">
        <v>774</v>
      </c>
      <c r="W134" s="60">
        <v>367</v>
      </c>
      <c r="X134" s="60">
        <v>231</v>
      </c>
      <c r="Y134" s="60">
        <v>15635</v>
      </c>
      <c r="Z134" s="60">
        <v>12589</v>
      </c>
      <c r="AA134" s="60">
        <v>10818</v>
      </c>
      <c r="AB134" s="60">
        <v>9071</v>
      </c>
      <c r="AC134" s="60">
        <v>6808</v>
      </c>
      <c r="AD134" s="60">
        <v>5308</v>
      </c>
      <c r="AE134" s="60">
        <v>4634</v>
      </c>
      <c r="AF134" s="60">
        <v>4006</v>
      </c>
      <c r="AG134" s="60">
        <v>3305</v>
      </c>
      <c r="AH134" s="60">
        <v>2724</v>
      </c>
      <c r="AI134" s="60">
        <v>2077</v>
      </c>
      <c r="AJ134" s="60">
        <v>1729</v>
      </c>
      <c r="AK134" s="60">
        <v>1433</v>
      </c>
      <c r="AL134" s="60">
        <v>1120</v>
      </c>
      <c r="AM134" s="60">
        <v>730</v>
      </c>
      <c r="AN134" s="60">
        <v>476</v>
      </c>
      <c r="AO134" s="60">
        <v>215</v>
      </c>
      <c r="AP134" s="60">
        <v>30742</v>
      </c>
      <c r="AQ134" s="60">
        <v>24535</v>
      </c>
      <c r="AR134" s="60">
        <v>21135</v>
      </c>
      <c r="AS134" s="60">
        <v>18249</v>
      </c>
      <c r="AT134" s="60">
        <v>13762</v>
      </c>
      <c r="AU134" s="60">
        <v>11190</v>
      </c>
      <c r="AV134" s="60">
        <v>9606</v>
      </c>
      <c r="AW134" s="60">
        <v>8222</v>
      </c>
      <c r="AX134" s="60">
        <v>7164</v>
      </c>
      <c r="AY134" s="60">
        <v>5815</v>
      </c>
      <c r="AZ134" s="60">
        <v>4453</v>
      </c>
      <c r="BA134" s="60">
        <v>3714</v>
      </c>
      <c r="BB134" s="60">
        <v>3249</v>
      </c>
      <c r="BC134" s="60">
        <v>2474</v>
      </c>
      <c r="BD134" s="60">
        <v>1504</v>
      </c>
      <c r="BE134" s="60">
        <v>843</v>
      </c>
      <c r="BF134" s="60">
        <v>446</v>
      </c>
    </row>
    <row r="135" spans="1:58" customFormat="1" hidden="1" x14ac:dyDescent="0.25">
      <c r="A135" t="s">
        <v>115</v>
      </c>
      <c r="B135" t="s">
        <v>131</v>
      </c>
      <c r="C135" t="str">
        <f>VLOOKUP(B135,'Cross river Land'!A:B,2,0)</f>
        <v>NG007016</v>
      </c>
      <c r="D135">
        <f t="shared" si="2"/>
        <v>1</v>
      </c>
      <c r="E135" s="60">
        <v>52923</v>
      </c>
      <c r="F135" s="60">
        <v>55047</v>
      </c>
      <c r="G135" s="60">
        <v>107970</v>
      </c>
      <c r="H135" s="60">
        <v>10130</v>
      </c>
      <c r="I135" s="60">
        <v>7720</v>
      </c>
      <c r="J135" s="60">
        <v>6472</v>
      </c>
      <c r="K135" s="60">
        <v>5599</v>
      </c>
      <c r="L135" s="60">
        <v>4517</v>
      </c>
      <c r="M135" s="60">
        <v>3928</v>
      </c>
      <c r="N135" s="60">
        <v>3284</v>
      </c>
      <c r="O135" s="60">
        <v>2678</v>
      </c>
      <c r="P135" s="60">
        <v>2221</v>
      </c>
      <c r="Q135" s="60">
        <v>1640</v>
      </c>
      <c r="R135" s="60">
        <v>1448</v>
      </c>
      <c r="S135" s="60">
        <v>910</v>
      </c>
      <c r="T135" s="60">
        <v>952</v>
      </c>
      <c r="U135" s="60">
        <v>596</v>
      </c>
      <c r="V135" s="60">
        <v>370</v>
      </c>
      <c r="W135" s="60">
        <v>220</v>
      </c>
      <c r="X135" s="60">
        <v>238</v>
      </c>
      <c r="Y135" s="60">
        <v>10579</v>
      </c>
      <c r="Z135" s="60">
        <v>8371</v>
      </c>
      <c r="AA135" s="60">
        <v>6935</v>
      </c>
      <c r="AB135" s="60">
        <v>5859</v>
      </c>
      <c r="AC135" s="60">
        <v>4498</v>
      </c>
      <c r="AD135" s="60">
        <v>3722</v>
      </c>
      <c r="AE135" s="60">
        <v>3329</v>
      </c>
      <c r="AF135" s="60">
        <v>2691</v>
      </c>
      <c r="AG135" s="60">
        <v>2331</v>
      </c>
      <c r="AH135" s="60">
        <v>1845</v>
      </c>
      <c r="AI135" s="60">
        <v>1378</v>
      </c>
      <c r="AJ135" s="60">
        <v>1088</v>
      </c>
      <c r="AK135" s="60">
        <v>837</v>
      </c>
      <c r="AL135" s="60">
        <v>713</v>
      </c>
      <c r="AM135" s="60">
        <v>344</v>
      </c>
      <c r="AN135" s="60">
        <v>343</v>
      </c>
      <c r="AO135" s="60">
        <v>184</v>
      </c>
      <c r="AP135" s="60">
        <v>20709</v>
      </c>
      <c r="AQ135" s="60">
        <v>16091</v>
      </c>
      <c r="AR135" s="60">
        <v>13407</v>
      </c>
      <c r="AS135" s="60">
        <v>11458</v>
      </c>
      <c r="AT135" s="60">
        <v>9015</v>
      </c>
      <c r="AU135" s="60">
        <v>7650</v>
      </c>
      <c r="AV135" s="60">
        <v>6613</v>
      </c>
      <c r="AW135" s="60">
        <v>5369</v>
      </c>
      <c r="AX135" s="60">
        <v>4552</v>
      </c>
      <c r="AY135" s="60">
        <v>3485</v>
      </c>
      <c r="AZ135" s="60">
        <v>2826</v>
      </c>
      <c r="BA135" s="60">
        <v>1998</v>
      </c>
      <c r="BB135" s="60">
        <v>1789</v>
      </c>
      <c r="BC135" s="60">
        <v>1309</v>
      </c>
      <c r="BD135" s="60">
        <v>714</v>
      </c>
      <c r="BE135" s="60">
        <v>563</v>
      </c>
      <c r="BF135" s="60">
        <v>422</v>
      </c>
    </row>
    <row r="136" spans="1:58" customFormat="1" hidden="1" x14ac:dyDescent="0.25">
      <c r="A136" t="s">
        <v>115</v>
      </c>
      <c r="B136" t="s">
        <v>132</v>
      </c>
      <c r="C136" t="str">
        <f>VLOOKUP(B136,'Cross river Land'!A:B,2,0)</f>
        <v>NG007017</v>
      </c>
      <c r="D136">
        <f t="shared" si="2"/>
        <v>1</v>
      </c>
      <c r="E136" s="60">
        <v>114481</v>
      </c>
      <c r="F136" s="60">
        <v>114255</v>
      </c>
      <c r="G136" s="60">
        <v>228736</v>
      </c>
      <c r="H136" s="60">
        <v>19264</v>
      </c>
      <c r="I136" s="60">
        <v>16673</v>
      </c>
      <c r="J136" s="60">
        <v>14295</v>
      </c>
      <c r="K136" s="60">
        <v>12324</v>
      </c>
      <c r="L136" s="60">
        <v>8919</v>
      </c>
      <c r="M136" s="60">
        <v>8046</v>
      </c>
      <c r="N136" s="60">
        <v>7412</v>
      </c>
      <c r="O136" s="60">
        <v>6285</v>
      </c>
      <c r="P136" s="60">
        <v>5832</v>
      </c>
      <c r="Q136" s="60">
        <v>3753</v>
      </c>
      <c r="R136" s="60">
        <v>3420</v>
      </c>
      <c r="S136" s="60">
        <v>2249</v>
      </c>
      <c r="T136" s="60">
        <v>2548</v>
      </c>
      <c r="U136" s="60">
        <v>1509</v>
      </c>
      <c r="V136" s="60">
        <v>1042</v>
      </c>
      <c r="W136" s="60">
        <v>564</v>
      </c>
      <c r="X136" s="60">
        <v>346</v>
      </c>
      <c r="Y136" s="60">
        <v>20359</v>
      </c>
      <c r="Z136" s="60">
        <v>17656</v>
      </c>
      <c r="AA136" s="60">
        <v>14872</v>
      </c>
      <c r="AB136" s="60">
        <v>12551</v>
      </c>
      <c r="AC136" s="60">
        <v>8865</v>
      </c>
      <c r="AD136" s="60">
        <v>7393</v>
      </c>
      <c r="AE136" s="60">
        <v>6559</v>
      </c>
      <c r="AF136" s="60">
        <v>5906</v>
      </c>
      <c r="AG136" s="60">
        <v>5049</v>
      </c>
      <c r="AH136" s="60">
        <v>4093</v>
      </c>
      <c r="AI136" s="60">
        <v>3235</v>
      </c>
      <c r="AJ136" s="60">
        <v>2177</v>
      </c>
      <c r="AK136" s="60">
        <v>2071</v>
      </c>
      <c r="AL136" s="60">
        <v>1378</v>
      </c>
      <c r="AM136" s="60">
        <v>992</v>
      </c>
      <c r="AN136" s="60">
        <v>700</v>
      </c>
      <c r="AO136" s="60">
        <v>399</v>
      </c>
      <c r="AP136" s="60">
        <v>39623</v>
      </c>
      <c r="AQ136" s="60">
        <v>34329</v>
      </c>
      <c r="AR136" s="60">
        <v>29167</v>
      </c>
      <c r="AS136" s="60">
        <v>24875</v>
      </c>
      <c r="AT136" s="60">
        <v>17784</v>
      </c>
      <c r="AU136" s="60">
        <v>15439</v>
      </c>
      <c r="AV136" s="60">
        <v>13971</v>
      </c>
      <c r="AW136" s="60">
        <v>12191</v>
      </c>
      <c r="AX136" s="60">
        <v>10881</v>
      </c>
      <c r="AY136" s="60">
        <v>7846</v>
      </c>
      <c r="AZ136" s="60">
        <v>6655</v>
      </c>
      <c r="BA136" s="60">
        <v>4426</v>
      </c>
      <c r="BB136" s="60">
        <v>4619</v>
      </c>
      <c r="BC136" s="60">
        <v>2887</v>
      </c>
      <c r="BD136" s="60">
        <v>2034</v>
      </c>
      <c r="BE136" s="60">
        <v>1264</v>
      </c>
      <c r="BF136" s="60">
        <v>745</v>
      </c>
    </row>
    <row r="137" spans="1:58" customFormat="1" hidden="1" x14ac:dyDescent="0.25">
      <c r="A137" t="s">
        <v>115</v>
      </c>
      <c r="B137" t="s">
        <v>133</v>
      </c>
      <c r="C137" t="str">
        <f>VLOOKUP(B137,'Cross river Land'!A:B,2,0)</f>
        <v>NG007018</v>
      </c>
      <c r="D137">
        <f t="shared" si="2"/>
        <v>1</v>
      </c>
      <c r="E137" s="60">
        <v>146018</v>
      </c>
      <c r="F137" s="60">
        <v>151539</v>
      </c>
      <c r="G137" s="60">
        <v>297557</v>
      </c>
      <c r="H137" s="60">
        <v>26856</v>
      </c>
      <c r="I137" s="60">
        <v>21579</v>
      </c>
      <c r="J137" s="60">
        <v>18072</v>
      </c>
      <c r="K137" s="60">
        <v>15586</v>
      </c>
      <c r="L137" s="60">
        <v>12576</v>
      </c>
      <c r="M137" s="60">
        <v>10656</v>
      </c>
      <c r="N137" s="60">
        <v>8896</v>
      </c>
      <c r="O137" s="60">
        <v>7192</v>
      </c>
      <c r="P137" s="60">
        <v>6265</v>
      </c>
      <c r="Q137" s="60">
        <v>4722</v>
      </c>
      <c r="R137" s="60">
        <v>3906</v>
      </c>
      <c r="S137" s="60">
        <v>2767</v>
      </c>
      <c r="T137" s="60">
        <v>2720</v>
      </c>
      <c r="U137" s="60">
        <v>1778</v>
      </c>
      <c r="V137" s="60">
        <v>1285</v>
      </c>
      <c r="W137" s="60">
        <v>673</v>
      </c>
      <c r="X137" s="60">
        <v>489</v>
      </c>
      <c r="Y137" s="60">
        <v>28502</v>
      </c>
      <c r="Z137" s="60">
        <v>22708</v>
      </c>
      <c r="AA137" s="60">
        <v>19508</v>
      </c>
      <c r="AB137" s="60">
        <v>17083</v>
      </c>
      <c r="AC137" s="60">
        <v>12709</v>
      </c>
      <c r="AD137" s="60">
        <v>10206</v>
      </c>
      <c r="AE137" s="60">
        <v>8853</v>
      </c>
      <c r="AF137" s="60">
        <v>7503</v>
      </c>
      <c r="AG137" s="60">
        <v>6174</v>
      </c>
      <c r="AH137" s="60">
        <v>5036</v>
      </c>
      <c r="AI137" s="60">
        <v>3979</v>
      </c>
      <c r="AJ137" s="60">
        <v>2863</v>
      </c>
      <c r="AK137" s="60">
        <v>2646</v>
      </c>
      <c r="AL137" s="60">
        <v>1656</v>
      </c>
      <c r="AM137" s="60">
        <v>1084</v>
      </c>
      <c r="AN137" s="60">
        <v>600</v>
      </c>
      <c r="AO137" s="60">
        <v>429</v>
      </c>
      <c r="AP137" s="60">
        <v>55358</v>
      </c>
      <c r="AQ137" s="60">
        <v>44287</v>
      </c>
      <c r="AR137" s="60">
        <v>37580</v>
      </c>
      <c r="AS137" s="60">
        <v>32669</v>
      </c>
      <c r="AT137" s="60">
        <v>25285</v>
      </c>
      <c r="AU137" s="60">
        <v>20862</v>
      </c>
      <c r="AV137" s="60">
        <v>17749</v>
      </c>
      <c r="AW137" s="60">
        <v>14695</v>
      </c>
      <c r="AX137" s="60">
        <v>12439</v>
      </c>
      <c r="AY137" s="60">
        <v>9758</v>
      </c>
      <c r="AZ137" s="60">
        <v>7885</v>
      </c>
      <c r="BA137" s="60">
        <v>5630</v>
      </c>
      <c r="BB137" s="60">
        <v>5366</v>
      </c>
      <c r="BC137" s="60">
        <v>3434</v>
      </c>
      <c r="BD137" s="60">
        <v>2369</v>
      </c>
      <c r="BE137" s="60">
        <v>1273</v>
      </c>
      <c r="BF137" s="60">
        <v>918</v>
      </c>
    </row>
    <row r="138" spans="1:58" customFormat="1" hidden="1" x14ac:dyDescent="0.25">
      <c r="A138" t="s">
        <v>115</v>
      </c>
      <c r="B138" s="58" t="s">
        <v>2497</v>
      </c>
      <c r="C138" t="str">
        <f>VLOOKUP(B138,'Cross river Land'!A:B,2,0)</f>
        <v>NG007019</v>
      </c>
      <c r="D138">
        <f t="shared" si="2"/>
        <v>1</v>
      </c>
      <c r="E138" s="60">
        <v>197409</v>
      </c>
      <c r="F138" s="60">
        <v>209520</v>
      </c>
      <c r="G138" s="60">
        <v>406929</v>
      </c>
      <c r="H138" s="60">
        <v>33872</v>
      </c>
      <c r="I138" s="60">
        <v>27082</v>
      </c>
      <c r="J138" s="60">
        <v>25974</v>
      </c>
      <c r="K138" s="60">
        <v>23965</v>
      </c>
      <c r="L138" s="60">
        <v>17774</v>
      </c>
      <c r="M138" s="60">
        <v>14305</v>
      </c>
      <c r="N138" s="60">
        <v>11730</v>
      </c>
      <c r="O138" s="60">
        <v>9758</v>
      </c>
      <c r="P138" s="60">
        <v>8368</v>
      </c>
      <c r="Q138" s="60">
        <v>6412</v>
      </c>
      <c r="R138" s="60">
        <v>4984</v>
      </c>
      <c r="S138" s="60">
        <v>3981</v>
      </c>
      <c r="T138" s="60">
        <v>3493</v>
      </c>
      <c r="U138" s="60">
        <v>2162</v>
      </c>
      <c r="V138" s="60">
        <v>1634</v>
      </c>
      <c r="W138" s="60">
        <v>1085</v>
      </c>
      <c r="X138" s="60">
        <v>830</v>
      </c>
      <c r="Y138" s="60">
        <v>36310</v>
      </c>
      <c r="Z138" s="60">
        <v>28501</v>
      </c>
      <c r="AA138" s="60">
        <v>28077</v>
      </c>
      <c r="AB138" s="60">
        <v>28210</v>
      </c>
      <c r="AC138" s="60">
        <v>18927</v>
      </c>
      <c r="AD138" s="60">
        <v>14726</v>
      </c>
      <c r="AE138" s="60">
        <v>12101</v>
      </c>
      <c r="AF138" s="60">
        <v>10230</v>
      </c>
      <c r="AG138" s="60">
        <v>8227</v>
      </c>
      <c r="AH138" s="60">
        <v>6813</v>
      </c>
      <c r="AI138" s="60">
        <v>5088</v>
      </c>
      <c r="AJ138" s="60">
        <v>4011</v>
      </c>
      <c r="AK138" s="60">
        <v>2946</v>
      </c>
      <c r="AL138" s="60">
        <v>2329</v>
      </c>
      <c r="AM138" s="60">
        <v>1395</v>
      </c>
      <c r="AN138" s="60">
        <v>1022</v>
      </c>
      <c r="AO138" s="60">
        <v>607</v>
      </c>
      <c r="AP138" s="60">
        <v>70182</v>
      </c>
      <c r="AQ138" s="60">
        <v>55583</v>
      </c>
      <c r="AR138" s="60">
        <v>54051</v>
      </c>
      <c r="AS138" s="60">
        <v>52175</v>
      </c>
      <c r="AT138" s="60">
        <v>36701</v>
      </c>
      <c r="AU138" s="60">
        <v>29031</v>
      </c>
      <c r="AV138" s="60">
        <v>23831</v>
      </c>
      <c r="AW138" s="60">
        <v>19988</v>
      </c>
      <c r="AX138" s="60">
        <v>16595</v>
      </c>
      <c r="AY138" s="60">
        <v>13225</v>
      </c>
      <c r="AZ138" s="60">
        <v>10072</v>
      </c>
      <c r="BA138" s="60">
        <v>7992</v>
      </c>
      <c r="BB138" s="60">
        <v>6439</v>
      </c>
      <c r="BC138" s="60">
        <v>4491</v>
      </c>
      <c r="BD138" s="60">
        <v>3029</v>
      </c>
      <c r="BE138" s="60">
        <v>2107</v>
      </c>
      <c r="BF138" s="60">
        <v>1437</v>
      </c>
    </row>
    <row r="139" spans="1:58" customFormat="1" hidden="1" x14ac:dyDescent="0.25">
      <c r="A139" t="s">
        <v>115</v>
      </c>
      <c r="B139" t="s">
        <v>134</v>
      </c>
      <c r="C139" t="str">
        <f>VLOOKUP(B139,'Cross river Land'!A:B,2,0)</f>
        <v>NG007020</v>
      </c>
      <c r="D139">
        <f t="shared" si="2"/>
        <v>1</v>
      </c>
      <c r="E139" s="60">
        <v>49078</v>
      </c>
      <c r="F139" s="60">
        <v>49643</v>
      </c>
      <c r="G139" s="60">
        <v>98721</v>
      </c>
      <c r="H139" s="60">
        <v>9632</v>
      </c>
      <c r="I139" s="60">
        <v>7503</v>
      </c>
      <c r="J139" s="60">
        <v>6013</v>
      </c>
      <c r="K139" s="60">
        <v>5094</v>
      </c>
      <c r="L139" s="60">
        <v>4245</v>
      </c>
      <c r="M139" s="60">
        <v>3547</v>
      </c>
      <c r="N139" s="60">
        <v>2853</v>
      </c>
      <c r="O139" s="60">
        <v>2348</v>
      </c>
      <c r="P139" s="60">
        <v>1895</v>
      </c>
      <c r="Q139" s="60">
        <v>1418</v>
      </c>
      <c r="R139" s="60">
        <v>1184</v>
      </c>
      <c r="S139" s="60">
        <v>1003</v>
      </c>
      <c r="T139" s="60">
        <v>750</v>
      </c>
      <c r="U139" s="60">
        <v>609</v>
      </c>
      <c r="V139" s="60">
        <v>446</v>
      </c>
      <c r="W139" s="60">
        <v>318</v>
      </c>
      <c r="X139" s="60">
        <v>220</v>
      </c>
      <c r="Y139" s="60">
        <v>10263</v>
      </c>
      <c r="Z139" s="60">
        <v>7688</v>
      </c>
      <c r="AA139" s="60">
        <v>6216</v>
      </c>
      <c r="AB139" s="60">
        <v>5103</v>
      </c>
      <c r="AC139" s="60">
        <v>3856</v>
      </c>
      <c r="AD139" s="60">
        <v>3323</v>
      </c>
      <c r="AE139" s="60">
        <v>2984</v>
      </c>
      <c r="AF139" s="60">
        <v>2538</v>
      </c>
      <c r="AG139" s="60">
        <v>1979</v>
      </c>
      <c r="AH139" s="60">
        <v>1568</v>
      </c>
      <c r="AI139" s="60">
        <v>1164</v>
      </c>
      <c r="AJ139" s="60">
        <v>922</v>
      </c>
      <c r="AK139" s="60">
        <v>570</v>
      </c>
      <c r="AL139" s="60">
        <v>569</v>
      </c>
      <c r="AM139" s="60">
        <v>404</v>
      </c>
      <c r="AN139" s="60">
        <v>305</v>
      </c>
      <c r="AO139" s="60">
        <v>191</v>
      </c>
      <c r="AP139" s="60">
        <v>19895</v>
      </c>
      <c r="AQ139" s="60">
        <v>15191</v>
      </c>
      <c r="AR139" s="60">
        <v>12229</v>
      </c>
      <c r="AS139" s="60">
        <v>10197</v>
      </c>
      <c r="AT139" s="60">
        <v>8101</v>
      </c>
      <c r="AU139" s="60">
        <v>6870</v>
      </c>
      <c r="AV139" s="60">
        <v>5837</v>
      </c>
      <c r="AW139" s="60">
        <v>4886</v>
      </c>
      <c r="AX139" s="60">
        <v>3874</v>
      </c>
      <c r="AY139" s="60">
        <v>2986</v>
      </c>
      <c r="AZ139" s="60">
        <v>2348</v>
      </c>
      <c r="BA139" s="60">
        <v>1925</v>
      </c>
      <c r="BB139" s="60">
        <v>1320</v>
      </c>
      <c r="BC139" s="60">
        <v>1178</v>
      </c>
      <c r="BD139" s="60">
        <v>850</v>
      </c>
      <c r="BE139" s="60">
        <v>623</v>
      </c>
      <c r="BF139" s="60">
        <v>411</v>
      </c>
    </row>
    <row r="140" spans="1:58" customFormat="1" hidden="1" x14ac:dyDescent="0.25">
      <c r="A140" t="s">
        <v>115</v>
      </c>
      <c r="B140" t="s">
        <v>135</v>
      </c>
      <c r="C140" t="str">
        <f>VLOOKUP(B140,'Cross river Land'!A:B,2,0)</f>
        <v>NG007021</v>
      </c>
      <c r="D140">
        <f t="shared" si="2"/>
        <v>1</v>
      </c>
      <c r="E140" s="60">
        <v>122174</v>
      </c>
      <c r="F140" s="60">
        <v>123239</v>
      </c>
      <c r="G140" s="60">
        <v>245413</v>
      </c>
      <c r="H140" s="60">
        <v>22368</v>
      </c>
      <c r="I140" s="60">
        <v>19266</v>
      </c>
      <c r="J140" s="60">
        <v>15354</v>
      </c>
      <c r="K140" s="60">
        <v>13539</v>
      </c>
      <c r="L140" s="60">
        <v>10840</v>
      </c>
      <c r="M140" s="60">
        <v>8572</v>
      </c>
      <c r="N140" s="60">
        <v>7161</v>
      </c>
      <c r="O140" s="60">
        <v>5376</v>
      </c>
      <c r="P140" s="60">
        <v>4843</v>
      </c>
      <c r="Q140" s="60">
        <v>3315</v>
      </c>
      <c r="R140" s="60">
        <v>3186</v>
      </c>
      <c r="S140" s="60">
        <v>1914</v>
      </c>
      <c r="T140" s="60">
        <v>2326</v>
      </c>
      <c r="U140" s="60">
        <v>1458</v>
      </c>
      <c r="V140" s="60">
        <v>1304</v>
      </c>
      <c r="W140" s="60">
        <v>699</v>
      </c>
      <c r="X140" s="60">
        <v>653</v>
      </c>
      <c r="Y140" s="60">
        <v>23271</v>
      </c>
      <c r="Z140" s="60">
        <v>19540</v>
      </c>
      <c r="AA140" s="60">
        <v>15746</v>
      </c>
      <c r="AB140" s="60">
        <v>13815</v>
      </c>
      <c r="AC140" s="60">
        <v>10475</v>
      </c>
      <c r="AD140" s="60">
        <v>8672</v>
      </c>
      <c r="AE140" s="60">
        <v>7474</v>
      </c>
      <c r="AF140" s="60">
        <v>6074</v>
      </c>
      <c r="AG140" s="60">
        <v>4915</v>
      </c>
      <c r="AH140" s="60">
        <v>3630</v>
      </c>
      <c r="AI140" s="60">
        <v>2940</v>
      </c>
      <c r="AJ140" s="60">
        <v>1812</v>
      </c>
      <c r="AK140" s="60">
        <v>1685</v>
      </c>
      <c r="AL140" s="60">
        <v>1034</v>
      </c>
      <c r="AM140" s="60">
        <v>951</v>
      </c>
      <c r="AN140" s="60">
        <v>694</v>
      </c>
      <c r="AO140" s="60">
        <v>511</v>
      </c>
      <c r="AP140" s="60">
        <v>45639</v>
      </c>
      <c r="AQ140" s="60">
        <v>38806</v>
      </c>
      <c r="AR140" s="60">
        <v>31100</v>
      </c>
      <c r="AS140" s="60">
        <v>27354</v>
      </c>
      <c r="AT140" s="60">
        <v>21315</v>
      </c>
      <c r="AU140" s="60">
        <v>17244</v>
      </c>
      <c r="AV140" s="60">
        <v>14635</v>
      </c>
      <c r="AW140" s="60">
        <v>11450</v>
      </c>
      <c r="AX140" s="60">
        <v>9758</v>
      </c>
      <c r="AY140" s="60">
        <v>6945</v>
      </c>
      <c r="AZ140" s="60">
        <v>6126</v>
      </c>
      <c r="BA140" s="60">
        <v>3726</v>
      </c>
      <c r="BB140" s="60">
        <v>4011</v>
      </c>
      <c r="BC140" s="60">
        <v>2492</v>
      </c>
      <c r="BD140" s="60">
        <v>2255</v>
      </c>
      <c r="BE140" s="60">
        <v>1393</v>
      </c>
      <c r="BF140" s="60">
        <v>1164</v>
      </c>
    </row>
    <row r="141" spans="1:58" customFormat="1" hidden="1" x14ac:dyDescent="0.25">
      <c r="A141" t="s">
        <v>115</v>
      </c>
      <c r="B141" t="s">
        <v>136</v>
      </c>
      <c r="C141" t="str">
        <f>VLOOKUP(B141,'Cross river Land'!A:B,2,0)</f>
        <v>NG007022</v>
      </c>
      <c r="D141">
        <f t="shared" si="2"/>
        <v>1</v>
      </c>
      <c r="E141" s="60">
        <v>130407</v>
      </c>
      <c r="F141" s="60">
        <v>130249</v>
      </c>
      <c r="G141" s="60">
        <v>260656</v>
      </c>
      <c r="H141" s="60">
        <v>22896</v>
      </c>
      <c r="I141" s="60">
        <v>20239</v>
      </c>
      <c r="J141" s="60">
        <v>17407</v>
      </c>
      <c r="K141" s="60">
        <v>14077</v>
      </c>
      <c r="L141" s="60">
        <v>10991</v>
      </c>
      <c r="M141" s="60">
        <v>8422</v>
      </c>
      <c r="N141" s="60">
        <v>7190</v>
      </c>
      <c r="O141" s="60">
        <v>5551</v>
      </c>
      <c r="P141" s="60">
        <v>5267</v>
      </c>
      <c r="Q141" s="60">
        <v>3831</v>
      </c>
      <c r="R141" s="60">
        <v>3572</v>
      </c>
      <c r="S141" s="60">
        <v>2594</v>
      </c>
      <c r="T141" s="60">
        <v>2905</v>
      </c>
      <c r="U141" s="60">
        <v>1972</v>
      </c>
      <c r="V141" s="60">
        <v>1675</v>
      </c>
      <c r="W141" s="60">
        <v>1012</v>
      </c>
      <c r="X141" s="60">
        <v>806</v>
      </c>
      <c r="Y141" s="60">
        <v>24144</v>
      </c>
      <c r="Z141" s="60">
        <v>20731</v>
      </c>
      <c r="AA141" s="60">
        <v>17462</v>
      </c>
      <c r="AB141" s="60">
        <v>14715</v>
      </c>
      <c r="AC141" s="60">
        <v>10650</v>
      </c>
      <c r="AD141" s="60">
        <v>8338</v>
      </c>
      <c r="AE141" s="60">
        <v>7444</v>
      </c>
      <c r="AF141" s="60">
        <v>6122</v>
      </c>
      <c r="AG141" s="60">
        <v>5109</v>
      </c>
      <c r="AH141" s="60">
        <v>4008</v>
      </c>
      <c r="AI141" s="60">
        <v>3214</v>
      </c>
      <c r="AJ141" s="60">
        <v>2387</v>
      </c>
      <c r="AK141" s="60">
        <v>1939</v>
      </c>
      <c r="AL141" s="60">
        <v>1406</v>
      </c>
      <c r="AM141" s="60">
        <v>1178</v>
      </c>
      <c r="AN141" s="60">
        <v>827</v>
      </c>
      <c r="AO141" s="60">
        <v>575</v>
      </c>
      <c r="AP141" s="60">
        <v>47040</v>
      </c>
      <c r="AQ141" s="60">
        <v>40970</v>
      </c>
      <c r="AR141" s="60">
        <v>34869</v>
      </c>
      <c r="AS141" s="60">
        <v>28792</v>
      </c>
      <c r="AT141" s="60">
        <v>21641</v>
      </c>
      <c r="AU141" s="60">
        <v>16760</v>
      </c>
      <c r="AV141" s="60">
        <v>14634</v>
      </c>
      <c r="AW141" s="60">
        <v>11673</v>
      </c>
      <c r="AX141" s="60">
        <v>10376</v>
      </c>
      <c r="AY141" s="60">
        <v>7839</v>
      </c>
      <c r="AZ141" s="60">
        <v>6786</v>
      </c>
      <c r="BA141" s="60">
        <v>4981</v>
      </c>
      <c r="BB141" s="60">
        <v>4844</v>
      </c>
      <c r="BC141" s="60">
        <v>3378</v>
      </c>
      <c r="BD141" s="60">
        <v>2853</v>
      </c>
      <c r="BE141" s="60">
        <v>1839</v>
      </c>
      <c r="BF141" s="60">
        <v>1381</v>
      </c>
    </row>
    <row r="142" spans="1:58" customFormat="1" hidden="1" x14ac:dyDescent="0.25">
      <c r="A142" t="s">
        <v>115</v>
      </c>
      <c r="B142" t="s">
        <v>137</v>
      </c>
      <c r="C142" t="str">
        <f>VLOOKUP(B142,'Cross river Land'!A:B,2,0)</f>
        <v>NG007023</v>
      </c>
      <c r="D142">
        <f t="shared" si="2"/>
        <v>1</v>
      </c>
      <c r="E142" s="60">
        <v>148759</v>
      </c>
      <c r="F142" s="60">
        <v>147537</v>
      </c>
      <c r="G142" s="60">
        <v>296296</v>
      </c>
      <c r="H142" s="60">
        <v>24922</v>
      </c>
      <c r="I142" s="60">
        <v>22938</v>
      </c>
      <c r="J142" s="60">
        <v>20332</v>
      </c>
      <c r="K142" s="60">
        <v>16541</v>
      </c>
      <c r="L142" s="60">
        <v>12154</v>
      </c>
      <c r="M142" s="60">
        <v>9129</v>
      </c>
      <c r="N142" s="60">
        <v>7829</v>
      </c>
      <c r="O142" s="60">
        <v>5940</v>
      </c>
      <c r="P142" s="60">
        <v>5598</v>
      </c>
      <c r="Q142" s="60">
        <v>4220</v>
      </c>
      <c r="R142" s="60">
        <v>4166</v>
      </c>
      <c r="S142" s="60">
        <v>3204</v>
      </c>
      <c r="T142" s="60">
        <v>3842</v>
      </c>
      <c r="U142" s="60">
        <v>3041</v>
      </c>
      <c r="V142" s="60">
        <v>2333</v>
      </c>
      <c r="W142" s="60">
        <v>1513</v>
      </c>
      <c r="X142" s="60">
        <v>1057</v>
      </c>
      <c r="Y142" s="60">
        <v>25630</v>
      </c>
      <c r="Z142" s="60">
        <v>23354</v>
      </c>
      <c r="AA142" s="60">
        <v>20906</v>
      </c>
      <c r="AB142" s="60">
        <v>17185</v>
      </c>
      <c r="AC142" s="60">
        <v>11938</v>
      </c>
      <c r="AD142" s="60">
        <v>9342</v>
      </c>
      <c r="AE142" s="60">
        <v>8499</v>
      </c>
      <c r="AF142" s="60">
        <v>7023</v>
      </c>
      <c r="AG142" s="60">
        <v>5572</v>
      </c>
      <c r="AH142" s="60">
        <v>4456</v>
      </c>
      <c r="AI142" s="60">
        <v>3390</v>
      </c>
      <c r="AJ142" s="60">
        <v>2734</v>
      </c>
      <c r="AK142" s="60">
        <v>2181</v>
      </c>
      <c r="AL142" s="60">
        <v>1776</v>
      </c>
      <c r="AM142" s="60">
        <v>1578</v>
      </c>
      <c r="AN142" s="60">
        <v>1136</v>
      </c>
      <c r="AO142" s="60">
        <v>837</v>
      </c>
      <c r="AP142" s="60">
        <v>50552</v>
      </c>
      <c r="AQ142" s="60">
        <v>46292</v>
      </c>
      <c r="AR142" s="60">
        <v>41238</v>
      </c>
      <c r="AS142" s="60">
        <v>33726</v>
      </c>
      <c r="AT142" s="60">
        <v>24092</v>
      </c>
      <c r="AU142" s="60">
        <v>18471</v>
      </c>
      <c r="AV142" s="60">
        <v>16328</v>
      </c>
      <c r="AW142" s="60">
        <v>12963</v>
      </c>
      <c r="AX142" s="60">
        <v>11170</v>
      </c>
      <c r="AY142" s="60">
        <v>8676</v>
      </c>
      <c r="AZ142" s="60">
        <v>7556</v>
      </c>
      <c r="BA142" s="60">
        <v>5938</v>
      </c>
      <c r="BB142" s="60">
        <v>6023</v>
      </c>
      <c r="BC142" s="60">
        <v>4817</v>
      </c>
      <c r="BD142" s="60">
        <v>3911</v>
      </c>
      <c r="BE142" s="60">
        <v>2649</v>
      </c>
      <c r="BF142" s="60">
        <v>1894</v>
      </c>
    </row>
    <row r="143" spans="1:58" customFormat="1" hidden="1" x14ac:dyDescent="0.25">
      <c r="A143" t="s">
        <v>138</v>
      </c>
      <c r="B143" t="s">
        <v>139</v>
      </c>
      <c r="C143" t="str">
        <f>VLOOKUP(B143,'Cross river Land'!A:B,2,0)</f>
        <v>NG008001</v>
      </c>
      <c r="D143">
        <f t="shared" si="2"/>
        <v>1</v>
      </c>
      <c r="E143" s="60">
        <v>77867</v>
      </c>
      <c r="F143" s="60">
        <v>91473</v>
      </c>
      <c r="G143" s="60">
        <v>169340</v>
      </c>
      <c r="H143" s="60">
        <v>14794</v>
      </c>
      <c r="I143" s="60">
        <v>13217</v>
      </c>
      <c r="J143" s="60">
        <v>9023</v>
      </c>
      <c r="K143" s="60">
        <v>7533</v>
      </c>
      <c r="L143" s="60">
        <v>7039</v>
      </c>
      <c r="M143" s="60">
        <v>5474</v>
      </c>
      <c r="N143" s="60">
        <v>5337</v>
      </c>
      <c r="O143" s="60">
        <v>3303</v>
      </c>
      <c r="P143" s="60">
        <v>3720</v>
      </c>
      <c r="Q143" s="60">
        <v>1697</v>
      </c>
      <c r="R143" s="60">
        <v>2308</v>
      </c>
      <c r="S143" s="60">
        <v>1043</v>
      </c>
      <c r="T143" s="60">
        <v>1585</v>
      </c>
      <c r="U143" s="60">
        <v>540</v>
      </c>
      <c r="V143" s="60">
        <v>793</v>
      </c>
      <c r="W143" s="60">
        <v>216</v>
      </c>
      <c r="X143" s="60">
        <v>245</v>
      </c>
      <c r="Y143" s="60">
        <v>16246</v>
      </c>
      <c r="Z143" s="60">
        <v>13936</v>
      </c>
      <c r="AA143" s="60">
        <v>9531</v>
      </c>
      <c r="AB143" s="60">
        <v>8384</v>
      </c>
      <c r="AC143" s="60">
        <v>7277</v>
      </c>
      <c r="AD143" s="60">
        <v>6850</v>
      </c>
      <c r="AE143" s="60">
        <v>6577</v>
      </c>
      <c r="AF143" s="60">
        <v>5362</v>
      </c>
      <c r="AG143" s="60">
        <v>4992</v>
      </c>
      <c r="AH143" s="60">
        <v>3083</v>
      </c>
      <c r="AI143" s="60">
        <v>3013</v>
      </c>
      <c r="AJ143" s="60">
        <v>2002</v>
      </c>
      <c r="AK143" s="60">
        <v>1914</v>
      </c>
      <c r="AL143" s="60">
        <v>913</v>
      </c>
      <c r="AM143" s="60">
        <v>859</v>
      </c>
      <c r="AN143" s="60">
        <v>293</v>
      </c>
      <c r="AO143" s="60">
        <v>241</v>
      </c>
      <c r="AP143" s="60">
        <v>31040</v>
      </c>
      <c r="AQ143" s="60">
        <v>27153</v>
      </c>
      <c r="AR143" s="60">
        <v>18554</v>
      </c>
      <c r="AS143" s="60">
        <v>15917</v>
      </c>
      <c r="AT143" s="60">
        <v>14316</v>
      </c>
      <c r="AU143" s="60">
        <v>12324</v>
      </c>
      <c r="AV143" s="60">
        <v>11914</v>
      </c>
      <c r="AW143" s="60">
        <v>8665</v>
      </c>
      <c r="AX143" s="60">
        <v>8712</v>
      </c>
      <c r="AY143" s="60">
        <v>4780</v>
      </c>
      <c r="AZ143" s="60">
        <v>5321</v>
      </c>
      <c r="BA143" s="60">
        <v>3045</v>
      </c>
      <c r="BB143" s="60">
        <v>3499</v>
      </c>
      <c r="BC143" s="60">
        <v>1453</v>
      </c>
      <c r="BD143" s="60">
        <v>1652</v>
      </c>
      <c r="BE143" s="60">
        <v>509</v>
      </c>
      <c r="BF143" s="60">
        <v>486</v>
      </c>
    </row>
    <row r="144" spans="1:58" customFormat="1" hidden="1" x14ac:dyDescent="0.25">
      <c r="A144" t="s">
        <v>138</v>
      </c>
      <c r="B144" t="s">
        <v>140</v>
      </c>
      <c r="C144" t="str">
        <f>VLOOKUP(B144,'Cross river Land'!A:B,2,0)</f>
        <v>NG008002</v>
      </c>
      <c r="D144">
        <f t="shared" si="2"/>
        <v>1</v>
      </c>
      <c r="E144" s="60">
        <v>71540</v>
      </c>
      <c r="F144" s="60">
        <v>73691</v>
      </c>
      <c r="G144" s="60">
        <v>145231</v>
      </c>
      <c r="H144" s="60">
        <v>12905</v>
      </c>
      <c r="I144" s="60">
        <v>10327</v>
      </c>
      <c r="J144" s="60">
        <v>9008</v>
      </c>
      <c r="K144" s="60">
        <v>7762</v>
      </c>
      <c r="L144" s="60">
        <v>6014</v>
      </c>
      <c r="M144" s="60">
        <v>5201</v>
      </c>
      <c r="N144" s="60">
        <v>4317</v>
      </c>
      <c r="O144" s="60">
        <v>3487</v>
      </c>
      <c r="P144" s="60">
        <v>3015</v>
      </c>
      <c r="Q144" s="60">
        <v>2283</v>
      </c>
      <c r="R144" s="60">
        <v>1985</v>
      </c>
      <c r="S144" s="60">
        <v>1475</v>
      </c>
      <c r="T144" s="60">
        <v>1281</v>
      </c>
      <c r="U144" s="60">
        <v>1040</v>
      </c>
      <c r="V144" s="60">
        <v>703</v>
      </c>
      <c r="W144" s="60">
        <v>460</v>
      </c>
      <c r="X144" s="60">
        <v>277</v>
      </c>
      <c r="Y144" s="60">
        <v>13696</v>
      </c>
      <c r="Z144" s="60">
        <v>11006</v>
      </c>
      <c r="AA144" s="60">
        <v>9504</v>
      </c>
      <c r="AB144" s="60">
        <v>8314</v>
      </c>
      <c r="AC144" s="60">
        <v>6034</v>
      </c>
      <c r="AD144" s="60">
        <v>5030</v>
      </c>
      <c r="AE144" s="60">
        <v>4438</v>
      </c>
      <c r="AF144" s="60">
        <v>3841</v>
      </c>
      <c r="AG144" s="60">
        <v>3059</v>
      </c>
      <c r="AH144" s="60">
        <v>2393</v>
      </c>
      <c r="AI144" s="60">
        <v>1881</v>
      </c>
      <c r="AJ144" s="60">
        <v>1370</v>
      </c>
      <c r="AK144" s="60">
        <v>1011</v>
      </c>
      <c r="AL144" s="60">
        <v>786</v>
      </c>
      <c r="AM144" s="60">
        <v>662</v>
      </c>
      <c r="AN144" s="60">
        <v>404</v>
      </c>
      <c r="AO144" s="60">
        <v>262</v>
      </c>
      <c r="AP144" s="60">
        <v>26601</v>
      </c>
      <c r="AQ144" s="60">
        <v>21333</v>
      </c>
      <c r="AR144" s="60">
        <v>18512</v>
      </c>
      <c r="AS144" s="60">
        <v>16076</v>
      </c>
      <c r="AT144" s="60">
        <v>12048</v>
      </c>
      <c r="AU144" s="60">
        <v>10231</v>
      </c>
      <c r="AV144" s="60">
        <v>8755</v>
      </c>
      <c r="AW144" s="60">
        <v>7328</v>
      </c>
      <c r="AX144" s="60">
        <v>6074</v>
      </c>
      <c r="AY144" s="60">
        <v>4676</v>
      </c>
      <c r="AZ144" s="60">
        <v>3866</v>
      </c>
      <c r="BA144" s="60">
        <v>2845</v>
      </c>
      <c r="BB144" s="60">
        <v>2292</v>
      </c>
      <c r="BC144" s="60">
        <v>1826</v>
      </c>
      <c r="BD144" s="60">
        <v>1365</v>
      </c>
      <c r="BE144" s="60">
        <v>864</v>
      </c>
      <c r="BF144" s="60">
        <v>539</v>
      </c>
    </row>
    <row r="145" spans="1:58" customFormat="1" hidden="1" x14ac:dyDescent="0.25">
      <c r="A145" t="s">
        <v>138</v>
      </c>
      <c r="B145" t="s">
        <v>141</v>
      </c>
      <c r="C145" t="str">
        <f>VLOOKUP(B145,'Cross river Land'!A:B,2,0)</f>
        <v>NG008003</v>
      </c>
      <c r="D145">
        <f t="shared" si="2"/>
        <v>1</v>
      </c>
      <c r="E145" s="60">
        <v>160662</v>
      </c>
      <c r="F145" s="60">
        <v>164890</v>
      </c>
      <c r="G145" s="60">
        <v>325552</v>
      </c>
      <c r="H145" s="60">
        <v>30400</v>
      </c>
      <c r="I145" s="60">
        <v>25212</v>
      </c>
      <c r="J145" s="60">
        <v>16813</v>
      </c>
      <c r="K145" s="60">
        <v>15795</v>
      </c>
      <c r="L145" s="60">
        <v>14950</v>
      </c>
      <c r="M145" s="60">
        <v>11506</v>
      </c>
      <c r="N145" s="60">
        <v>10709</v>
      </c>
      <c r="O145" s="60">
        <v>6884</v>
      </c>
      <c r="P145" s="60">
        <v>8001</v>
      </c>
      <c r="Q145" s="60">
        <v>3940</v>
      </c>
      <c r="R145" s="60">
        <v>5040</v>
      </c>
      <c r="S145" s="60">
        <v>2580</v>
      </c>
      <c r="T145" s="60">
        <v>3621</v>
      </c>
      <c r="U145" s="60">
        <v>1631</v>
      </c>
      <c r="V145" s="60">
        <v>2076</v>
      </c>
      <c r="W145" s="60">
        <v>731</v>
      </c>
      <c r="X145" s="60">
        <v>773</v>
      </c>
      <c r="Y145" s="60">
        <v>31775</v>
      </c>
      <c r="Z145" s="60">
        <v>25902</v>
      </c>
      <c r="AA145" s="60">
        <v>18182</v>
      </c>
      <c r="AB145" s="60">
        <v>14354</v>
      </c>
      <c r="AC145" s="60">
        <v>11897</v>
      </c>
      <c r="AD145" s="60">
        <v>11743</v>
      </c>
      <c r="AE145" s="60">
        <v>11901</v>
      </c>
      <c r="AF145" s="60">
        <v>8494</v>
      </c>
      <c r="AG145" s="60">
        <v>8781</v>
      </c>
      <c r="AH145" s="60">
        <v>5117</v>
      </c>
      <c r="AI145" s="60">
        <v>5443</v>
      </c>
      <c r="AJ145" s="60">
        <v>2801</v>
      </c>
      <c r="AK145" s="60">
        <v>3739</v>
      </c>
      <c r="AL145" s="60">
        <v>1557</v>
      </c>
      <c r="AM145" s="60">
        <v>1763</v>
      </c>
      <c r="AN145" s="60">
        <v>798</v>
      </c>
      <c r="AO145" s="60">
        <v>643</v>
      </c>
      <c r="AP145" s="60">
        <v>62175</v>
      </c>
      <c r="AQ145" s="60">
        <v>51114</v>
      </c>
      <c r="AR145" s="60">
        <v>34995</v>
      </c>
      <c r="AS145" s="60">
        <v>30149</v>
      </c>
      <c r="AT145" s="60">
        <v>26847</v>
      </c>
      <c r="AU145" s="60">
        <v>23249</v>
      </c>
      <c r="AV145" s="60">
        <v>22610</v>
      </c>
      <c r="AW145" s="60">
        <v>15378</v>
      </c>
      <c r="AX145" s="60">
        <v>16782</v>
      </c>
      <c r="AY145" s="60">
        <v>9057</v>
      </c>
      <c r="AZ145" s="60">
        <v>10483</v>
      </c>
      <c r="BA145" s="60">
        <v>5381</v>
      </c>
      <c r="BB145" s="60">
        <v>7360</v>
      </c>
      <c r="BC145" s="60">
        <v>3188</v>
      </c>
      <c r="BD145" s="60">
        <v>3839</v>
      </c>
      <c r="BE145" s="60">
        <v>1529</v>
      </c>
      <c r="BF145" s="60">
        <v>1416</v>
      </c>
    </row>
    <row r="146" spans="1:58" customFormat="1" hidden="1" x14ac:dyDescent="0.25">
      <c r="A146" t="s">
        <v>138</v>
      </c>
      <c r="B146" t="s">
        <v>142</v>
      </c>
      <c r="C146" t="str">
        <f>VLOOKUP(B146,'Cross river Land'!A:B,2,0)</f>
        <v>NG008004</v>
      </c>
      <c r="D146">
        <f t="shared" si="2"/>
        <v>1</v>
      </c>
      <c r="E146" s="60">
        <v>56606</v>
      </c>
      <c r="F146" s="60">
        <v>55997</v>
      </c>
      <c r="G146" s="60">
        <v>112603</v>
      </c>
      <c r="H146" s="60">
        <v>10882</v>
      </c>
      <c r="I146" s="60">
        <v>8999</v>
      </c>
      <c r="J146" s="60">
        <v>6914</v>
      </c>
      <c r="K146" s="60">
        <v>6192</v>
      </c>
      <c r="L146" s="60">
        <v>5224</v>
      </c>
      <c r="M146" s="60">
        <v>3941</v>
      </c>
      <c r="N146" s="60">
        <v>3234</v>
      </c>
      <c r="O146" s="60">
        <v>2248</v>
      </c>
      <c r="P146" s="60">
        <v>2273</v>
      </c>
      <c r="Q146" s="60">
        <v>1422</v>
      </c>
      <c r="R146" s="60">
        <v>1529</v>
      </c>
      <c r="S146" s="60">
        <v>1004</v>
      </c>
      <c r="T146" s="60">
        <v>966</v>
      </c>
      <c r="U146" s="60">
        <v>522</v>
      </c>
      <c r="V146" s="60">
        <v>720</v>
      </c>
      <c r="W146" s="60">
        <v>307</v>
      </c>
      <c r="X146" s="60">
        <v>229</v>
      </c>
      <c r="Y146" s="60">
        <v>11063</v>
      </c>
      <c r="Z146" s="60">
        <v>9283</v>
      </c>
      <c r="AA146" s="60">
        <v>6827</v>
      </c>
      <c r="AB146" s="60">
        <v>5339</v>
      </c>
      <c r="AC146" s="60">
        <v>4150</v>
      </c>
      <c r="AD146" s="60">
        <v>3817</v>
      </c>
      <c r="AE146" s="60">
        <v>3585</v>
      </c>
      <c r="AF146" s="60">
        <v>2744</v>
      </c>
      <c r="AG146" s="60">
        <v>2275</v>
      </c>
      <c r="AH146" s="60">
        <v>1652</v>
      </c>
      <c r="AI146" s="60">
        <v>1589</v>
      </c>
      <c r="AJ146" s="60">
        <v>940</v>
      </c>
      <c r="AK146" s="60">
        <v>968</v>
      </c>
      <c r="AL146" s="60">
        <v>618</v>
      </c>
      <c r="AM146" s="60">
        <v>594</v>
      </c>
      <c r="AN146" s="60">
        <v>319</v>
      </c>
      <c r="AO146" s="60">
        <v>234</v>
      </c>
      <c r="AP146" s="60">
        <v>21945</v>
      </c>
      <c r="AQ146" s="60">
        <v>18282</v>
      </c>
      <c r="AR146" s="60">
        <v>13741</v>
      </c>
      <c r="AS146" s="60">
        <v>11531</v>
      </c>
      <c r="AT146" s="60">
        <v>9374</v>
      </c>
      <c r="AU146" s="60">
        <v>7758</v>
      </c>
      <c r="AV146" s="60">
        <v>6819</v>
      </c>
      <c r="AW146" s="60">
        <v>4992</v>
      </c>
      <c r="AX146" s="60">
        <v>4548</v>
      </c>
      <c r="AY146" s="60">
        <v>3074</v>
      </c>
      <c r="AZ146" s="60">
        <v>3118</v>
      </c>
      <c r="BA146" s="60">
        <v>1944</v>
      </c>
      <c r="BB146" s="60">
        <v>1934</v>
      </c>
      <c r="BC146" s="60">
        <v>1140</v>
      </c>
      <c r="BD146" s="60">
        <v>1314</v>
      </c>
      <c r="BE146" s="60">
        <v>626</v>
      </c>
      <c r="BF146" s="60">
        <v>463</v>
      </c>
    </row>
    <row r="147" spans="1:58" customFormat="1" hidden="1" x14ac:dyDescent="0.25">
      <c r="A147" t="s">
        <v>138</v>
      </c>
      <c r="B147" t="s">
        <v>143</v>
      </c>
      <c r="C147" t="str">
        <f>VLOOKUP(B147,'Cross river Land'!A:B,2,0)</f>
        <v>NG008005</v>
      </c>
      <c r="D147">
        <f t="shared" si="2"/>
        <v>1</v>
      </c>
      <c r="E147" s="60">
        <v>118864</v>
      </c>
      <c r="F147" s="60">
        <v>127522</v>
      </c>
      <c r="G147" s="60">
        <v>246386</v>
      </c>
      <c r="H147" s="60">
        <v>22491</v>
      </c>
      <c r="I147" s="60">
        <v>18733</v>
      </c>
      <c r="J147" s="60">
        <v>14156</v>
      </c>
      <c r="K147" s="60">
        <v>12625</v>
      </c>
      <c r="L147" s="60">
        <v>10833</v>
      </c>
      <c r="M147" s="60">
        <v>8966</v>
      </c>
      <c r="N147" s="60">
        <v>6864</v>
      </c>
      <c r="O147" s="60">
        <v>5211</v>
      </c>
      <c r="P147" s="60">
        <v>4887</v>
      </c>
      <c r="Q147" s="60">
        <v>3259</v>
      </c>
      <c r="R147" s="60">
        <v>3044</v>
      </c>
      <c r="S147" s="60">
        <v>2028</v>
      </c>
      <c r="T147" s="60">
        <v>1985</v>
      </c>
      <c r="U147" s="60">
        <v>1226</v>
      </c>
      <c r="V147" s="60">
        <v>1311</v>
      </c>
      <c r="W147" s="60">
        <v>733</v>
      </c>
      <c r="X147" s="60">
        <v>512</v>
      </c>
      <c r="Y147" s="60">
        <v>23580</v>
      </c>
      <c r="Z147" s="60">
        <v>19806</v>
      </c>
      <c r="AA147" s="60">
        <v>16056</v>
      </c>
      <c r="AB147" s="60">
        <v>13173</v>
      </c>
      <c r="AC147" s="60">
        <v>10003</v>
      </c>
      <c r="AD147" s="60">
        <v>9330</v>
      </c>
      <c r="AE147" s="60">
        <v>8619</v>
      </c>
      <c r="AF147" s="60">
        <v>6922</v>
      </c>
      <c r="AG147" s="60">
        <v>5234</v>
      </c>
      <c r="AH147" s="60">
        <v>3888</v>
      </c>
      <c r="AI147" s="60">
        <v>2982</v>
      </c>
      <c r="AJ147" s="60">
        <v>2439</v>
      </c>
      <c r="AK147" s="60">
        <v>1845</v>
      </c>
      <c r="AL147" s="60">
        <v>1337</v>
      </c>
      <c r="AM147" s="60">
        <v>1175</v>
      </c>
      <c r="AN147" s="60">
        <v>656</v>
      </c>
      <c r="AO147" s="60">
        <v>477</v>
      </c>
      <c r="AP147" s="60">
        <v>46071</v>
      </c>
      <c r="AQ147" s="60">
        <v>38539</v>
      </c>
      <c r="AR147" s="60">
        <v>30212</v>
      </c>
      <c r="AS147" s="60">
        <v>25798</v>
      </c>
      <c r="AT147" s="60">
        <v>20836</v>
      </c>
      <c r="AU147" s="60">
        <v>18296</v>
      </c>
      <c r="AV147" s="60">
        <v>15483</v>
      </c>
      <c r="AW147" s="60">
        <v>12133</v>
      </c>
      <c r="AX147" s="60">
        <v>10121</v>
      </c>
      <c r="AY147" s="60">
        <v>7147</v>
      </c>
      <c r="AZ147" s="60">
        <v>6026</v>
      </c>
      <c r="BA147" s="60">
        <v>4467</v>
      </c>
      <c r="BB147" s="60">
        <v>3830</v>
      </c>
      <c r="BC147" s="60">
        <v>2563</v>
      </c>
      <c r="BD147" s="60">
        <v>2486</v>
      </c>
      <c r="BE147" s="60">
        <v>1389</v>
      </c>
      <c r="BF147" s="60">
        <v>989</v>
      </c>
    </row>
    <row r="148" spans="1:58" customFormat="1" hidden="1" x14ac:dyDescent="0.25">
      <c r="A148" t="s">
        <v>138</v>
      </c>
      <c r="B148" t="s">
        <v>144</v>
      </c>
      <c r="C148" t="str">
        <f>VLOOKUP(B148,'Cross river Land'!A:B,2,0)</f>
        <v>NG008006</v>
      </c>
      <c r="D148">
        <f t="shared" si="2"/>
        <v>1</v>
      </c>
      <c r="E148" s="60">
        <v>61137</v>
      </c>
      <c r="F148" s="60">
        <v>64366</v>
      </c>
      <c r="G148" s="60">
        <v>125503</v>
      </c>
      <c r="H148" s="60">
        <v>11745</v>
      </c>
      <c r="I148" s="60">
        <v>9606</v>
      </c>
      <c r="J148" s="60">
        <v>7373</v>
      </c>
      <c r="K148" s="60">
        <v>5911</v>
      </c>
      <c r="L148" s="60">
        <v>5303</v>
      </c>
      <c r="M148" s="60">
        <v>4885</v>
      </c>
      <c r="N148" s="60">
        <v>3738</v>
      </c>
      <c r="O148" s="60">
        <v>3008</v>
      </c>
      <c r="P148" s="60">
        <v>2234</v>
      </c>
      <c r="Q148" s="60">
        <v>1735</v>
      </c>
      <c r="R148" s="60">
        <v>1462</v>
      </c>
      <c r="S148" s="60">
        <v>1117</v>
      </c>
      <c r="T148" s="60">
        <v>831</v>
      </c>
      <c r="U148" s="60">
        <v>883</v>
      </c>
      <c r="V148" s="60">
        <v>680</v>
      </c>
      <c r="W148" s="60">
        <v>436</v>
      </c>
      <c r="X148" s="60">
        <v>190</v>
      </c>
      <c r="Y148" s="60">
        <v>12948</v>
      </c>
      <c r="Z148" s="60">
        <v>10516</v>
      </c>
      <c r="AA148" s="60">
        <v>8027</v>
      </c>
      <c r="AB148" s="60">
        <v>6364</v>
      </c>
      <c r="AC148" s="60">
        <v>4646</v>
      </c>
      <c r="AD148" s="60">
        <v>4421</v>
      </c>
      <c r="AE148" s="60">
        <v>4223</v>
      </c>
      <c r="AF148" s="60">
        <v>3598</v>
      </c>
      <c r="AG148" s="60">
        <v>2800</v>
      </c>
      <c r="AH148" s="60">
        <v>1892</v>
      </c>
      <c r="AI148" s="60">
        <v>1366</v>
      </c>
      <c r="AJ148" s="60">
        <v>1218</v>
      </c>
      <c r="AK148" s="60">
        <v>714</v>
      </c>
      <c r="AL148" s="60">
        <v>521</v>
      </c>
      <c r="AM148" s="60">
        <v>526</v>
      </c>
      <c r="AN148" s="60">
        <v>340</v>
      </c>
      <c r="AO148" s="60">
        <v>246</v>
      </c>
      <c r="AP148" s="60">
        <v>24693</v>
      </c>
      <c r="AQ148" s="60">
        <v>20122</v>
      </c>
      <c r="AR148" s="60">
        <v>15400</v>
      </c>
      <c r="AS148" s="60">
        <v>12275</v>
      </c>
      <c r="AT148" s="60">
        <v>9949</v>
      </c>
      <c r="AU148" s="60">
        <v>9306</v>
      </c>
      <c r="AV148" s="60">
        <v>7961</v>
      </c>
      <c r="AW148" s="60">
        <v>6606</v>
      </c>
      <c r="AX148" s="60">
        <v>5034</v>
      </c>
      <c r="AY148" s="60">
        <v>3627</v>
      </c>
      <c r="AZ148" s="60">
        <v>2828</v>
      </c>
      <c r="BA148" s="60">
        <v>2335</v>
      </c>
      <c r="BB148" s="60">
        <v>1545</v>
      </c>
      <c r="BC148" s="60">
        <v>1404</v>
      </c>
      <c r="BD148" s="60">
        <v>1206</v>
      </c>
      <c r="BE148" s="60">
        <v>776</v>
      </c>
      <c r="BF148" s="60">
        <v>436</v>
      </c>
    </row>
    <row r="149" spans="1:58" customFormat="1" hidden="1" x14ac:dyDescent="0.25">
      <c r="A149" t="s">
        <v>138</v>
      </c>
      <c r="B149" t="s">
        <v>145</v>
      </c>
      <c r="C149" t="str">
        <f>VLOOKUP(B149,'Cross river Land'!A:B,2,0)</f>
        <v>NG008007</v>
      </c>
      <c r="D149">
        <f t="shared" si="2"/>
        <v>1</v>
      </c>
      <c r="E149" s="60">
        <v>202090</v>
      </c>
      <c r="F149" s="60">
        <v>239073</v>
      </c>
      <c r="G149" s="60">
        <v>441163</v>
      </c>
      <c r="H149" s="60">
        <v>38961</v>
      </c>
      <c r="I149" s="60">
        <v>31094</v>
      </c>
      <c r="J149" s="60">
        <v>23587</v>
      </c>
      <c r="K149" s="60">
        <v>21122</v>
      </c>
      <c r="L149" s="60">
        <v>17928</v>
      </c>
      <c r="M149" s="60">
        <v>15027</v>
      </c>
      <c r="N149" s="60">
        <v>12687</v>
      </c>
      <c r="O149" s="60">
        <v>9756</v>
      </c>
      <c r="P149" s="60">
        <v>8823</v>
      </c>
      <c r="Q149" s="60">
        <v>5655</v>
      </c>
      <c r="R149" s="60">
        <v>5592</v>
      </c>
      <c r="S149" s="60">
        <v>3030</v>
      </c>
      <c r="T149" s="60">
        <v>3484</v>
      </c>
      <c r="U149" s="60">
        <v>1592</v>
      </c>
      <c r="V149" s="60">
        <v>2074</v>
      </c>
      <c r="W149" s="60">
        <v>903</v>
      </c>
      <c r="X149" s="60">
        <v>775</v>
      </c>
      <c r="Y149" s="60">
        <v>43086</v>
      </c>
      <c r="Z149" s="60">
        <v>39717</v>
      </c>
      <c r="AA149" s="60">
        <v>32362</v>
      </c>
      <c r="AB149" s="60">
        <v>27228</v>
      </c>
      <c r="AC149" s="60">
        <v>20040</v>
      </c>
      <c r="AD149" s="60">
        <v>15700</v>
      </c>
      <c r="AE149" s="60">
        <v>14635</v>
      </c>
      <c r="AF149" s="60">
        <v>11296</v>
      </c>
      <c r="AG149" s="60">
        <v>9754</v>
      </c>
      <c r="AH149" s="60">
        <v>6746</v>
      </c>
      <c r="AI149" s="60">
        <v>6375</v>
      </c>
      <c r="AJ149" s="60">
        <v>3031</v>
      </c>
      <c r="AK149" s="60">
        <v>3705</v>
      </c>
      <c r="AL149" s="60">
        <v>1793</v>
      </c>
      <c r="AM149" s="60">
        <v>1946</v>
      </c>
      <c r="AN149" s="60">
        <v>920</v>
      </c>
      <c r="AO149" s="60">
        <v>739</v>
      </c>
      <c r="AP149" s="60">
        <v>82047</v>
      </c>
      <c r="AQ149" s="60">
        <v>70811</v>
      </c>
      <c r="AR149" s="60">
        <v>55949</v>
      </c>
      <c r="AS149" s="60">
        <v>48350</v>
      </c>
      <c r="AT149" s="60">
        <v>37968</v>
      </c>
      <c r="AU149" s="60">
        <v>30727</v>
      </c>
      <c r="AV149" s="60">
        <v>27322</v>
      </c>
      <c r="AW149" s="60">
        <v>21052</v>
      </c>
      <c r="AX149" s="60">
        <v>18577</v>
      </c>
      <c r="AY149" s="60">
        <v>12401</v>
      </c>
      <c r="AZ149" s="60">
        <v>11967</v>
      </c>
      <c r="BA149" s="60">
        <v>6061</v>
      </c>
      <c r="BB149" s="60">
        <v>7189</v>
      </c>
      <c r="BC149" s="60">
        <v>3385</v>
      </c>
      <c r="BD149" s="60">
        <v>4020</v>
      </c>
      <c r="BE149" s="60">
        <v>1823</v>
      </c>
      <c r="BF149" s="60">
        <v>1514</v>
      </c>
    </row>
    <row r="150" spans="1:58" customFormat="1" hidden="1" x14ac:dyDescent="0.25">
      <c r="A150" t="s">
        <v>138</v>
      </c>
      <c r="B150" t="s">
        <v>146</v>
      </c>
      <c r="C150" t="str">
        <f>VLOOKUP(B150,'Cross river Land'!A:B,2,0)</f>
        <v>NG008008</v>
      </c>
      <c r="D150">
        <f t="shared" si="2"/>
        <v>1</v>
      </c>
      <c r="E150" s="60">
        <v>60067</v>
      </c>
      <c r="F150" s="60">
        <v>66899</v>
      </c>
      <c r="G150" s="60">
        <v>126966</v>
      </c>
      <c r="H150" s="60">
        <v>11691</v>
      </c>
      <c r="I150" s="60">
        <v>9442</v>
      </c>
      <c r="J150" s="60">
        <v>7094</v>
      </c>
      <c r="K150" s="60">
        <v>6133</v>
      </c>
      <c r="L150" s="60">
        <v>5265</v>
      </c>
      <c r="M150" s="60">
        <v>4483</v>
      </c>
      <c r="N150" s="60">
        <v>3807</v>
      </c>
      <c r="O150" s="60">
        <v>2781</v>
      </c>
      <c r="P150" s="60">
        <v>2517</v>
      </c>
      <c r="Q150" s="60">
        <v>1738</v>
      </c>
      <c r="R150" s="60">
        <v>1609</v>
      </c>
      <c r="S150" s="60">
        <v>850</v>
      </c>
      <c r="T150" s="60">
        <v>1124</v>
      </c>
      <c r="U150" s="60">
        <v>561</v>
      </c>
      <c r="V150" s="60">
        <v>521</v>
      </c>
      <c r="W150" s="60">
        <v>234</v>
      </c>
      <c r="X150" s="60">
        <v>217</v>
      </c>
      <c r="Y150" s="60">
        <v>12993</v>
      </c>
      <c r="Z150" s="60">
        <v>11653</v>
      </c>
      <c r="AA150" s="60">
        <v>8470</v>
      </c>
      <c r="AB150" s="60">
        <v>7457</v>
      </c>
      <c r="AC150" s="60">
        <v>4725</v>
      </c>
      <c r="AD150" s="60">
        <v>4247</v>
      </c>
      <c r="AE150" s="60">
        <v>4005</v>
      </c>
      <c r="AF150" s="60">
        <v>3174</v>
      </c>
      <c r="AG150" s="60">
        <v>2802</v>
      </c>
      <c r="AH150" s="60">
        <v>1949</v>
      </c>
      <c r="AI150" s="60">
        <v>1836</v>
      </c>
      <c r="AJ150" s="60">
        <v>975</v>
      </c>
      <c r="AK150" s="60">
        <v>1127</v>
      </c>
      <c r="AL150" s="60">
        <v>486</v>
      </c>
      <c r="AM150" s="60">
        <v>530</v>
      </c>
      <c r="AN150" s="60">
        <v>267</v>
      </c>
      <c r="AO150" s="60">
        <v>203</v>
      </c>
      <c r="AP150" s="60">
        <v>24684</v>
      </c>
      <c r="AQ150" s="60">
        <v>21095</v>
      </c>
      <c r="AR150" s="60">
        <v>15564</v>
      </c>
      <c r="AS150" s="60">
        <v>13590</v>
      </c>
      <c r="AT150" s="60">
        <v>9990</v>
      </c>
      <c r="AU150" s="60">
        <v>8730</v>
      </c>
      <c r="AV150" s="60">
        <v>7812</v>
      </c>
      <c r="AW150" s="60">
        <v>5955</v>
      </c>
      <c r="AX150" s="60">
        <v>5319</v>
      </c>
      <c r="AY150" s="60">
        <v>3687</v>
      </c>
      <c r="AZ150" s="60">
        <v>3445</v>
      </c>
      <c r="BA150" s="60">
        <v>1825</v>
      </c>
      <c r="BB150" s="60">
        <v>2251</v>
      </c>
      <c r="BC150" s="60">
        <v>1047</v>
      </c>
      <c r="BD150" s="60">
        <v>1051</v>
      </c>
      <c r="BE150" s="60">
        <v>501</v>
      </c>
      <c r="BF150" s="60">
        <v>420</v>
      </c>
    </row>
    <row r="151" spans="1:58" customFormat="1" hidden="1" x14ac:dyDescent="0.25">
      <c r="A151" t="s">
        <v>138</v>
      </c>
      <c r="B151" t="s">
        <v>147</v>
      </c>
      <c r="C151" t="str">
        <f>VLOOKUP(B151,'Cross river Land'!A:B,2,0)</f>
        <v>NG008009</v>
      </c>
      <c r="D151">
        <f t="shared" si="2"/>
        <v>1</v>
      </c>
      <c r="E151" s="60">
        <v>216882</v>
      </c>
      <c r="F151" s="60">
        <v>239316</v>
      </c>
      <c r="G151" s="60">
        <v>456198</v>
      </c>
      <c r="H151" s="60">
        <v>40077</v>
      </c>
      <c r="I151" s="60">
        <v>33822</v>
      </c>
      <c r="J151" s="60">
        <v>25070</v>
      </c>
      <c r="K151" s="60">
        <v>22880</v>
      </c>
      <c r="L151" s="60">
        <v>21081</v>
      </c>
      <c r="M151" s="60">
        <v>17087</v>
      </c>
      <c r="N151" s="60">
        <v>15197</v>
      </c>
      <c r="O151" s="60">
        <v>10675</v>
      </c>
      <c r="P151" s="60">
        <v>9356</v>
      </c>
      <c r="Q151" s="60">
        <v>5519</v>
      </c>
      <c r="R151" s="60">
        <v>5164</v>
      </c>
      <c r="S151" s="60">
        <v>3200</v>
      </c>
      <c r="T151" s="60">
        <v>3298</v>
      </c>
      <c r="U151" s="60">
        <v>1519</v>
      </c>
      <c r="V151" s="60">
        <v>1450</v>
      </c>
      <c r="W151" s="60">
        <v>705</v>
      </c>
      <c r="X151" s="60">
        <v>782</v>
      </c>
      <c r="Y151" s="60">
        <v>46232</v>
      </c>
      <c r="Z151" s="60">
        <v>40950</v>
      </c>
      <c r="AA151" s="60">
        <v>30100</v>
      </c>
      <c r="AB151" s="60">
        <v>24308</v>
      </c>
      <c r="AC151" s="60">
        <v>17316</v>
      </c>
      <c r="AD151" s="60">
        <v>13084</v>
      </c>
      <c r="AE151" s="60">
        <v>15354</v>
      </c>
      <c r="AF151" s="60">
        <v>12261</v>
      </c>
      <c r="AG151" s="60">
        <v>12023</v>
      </c>
      <c r="AH151" s="60">
        <v>7512</v>
      </c>
      <c r="AI151" s="60">
        <v>7265</v>
      </c>
      <c r="AJ151" s="60">
        <v>2955</v>
      </c>
      <c r="AK151" s="60">
        <v>4318</v>
      </c>
      <c r="AL151" s="60">
        <v>1922</v>
      </c>
      <c r="AM151" s="60">
        <v>1946</v>
      </c>
      <c r="AN151" s="60">
        <v>1053</v>
      </c>
      <c r="AO151" s="60">
        <v>717</v>
      </c>
      <c r="AP151" s="60">
        <v>86309</v>
      </c>
      <c r="AQ151" s="60">
        <v>74772</v>
      </c>
      <c r="AR151" s="60">
        <v>55170</v>
      </c>
      <c r="AS151" s="60">
        <v>47188</v>
      </c>
      <c r="AT151" s="60">
        <v>38397</v>
      </c>
      <c r="AU151" s="60">
        <v>30171</v>
      </c>
      <c r="AV151" s="60">
        <v>30551</v>
      </c>
      <c r="AW151" s="60">
        <v>22936</v>
      </c>
      <c r="AX151" s="60">
        <v>21379</v>
      </c>
      <c r="AY151" s="60">
        <v>13031</v>
      </c>
      <c r="AZ151" s="60">
        <v>12429</v>
      </c>
      <c r="BA151" s="60">
        <v>6155</v>
      </c>
      <c r="BB151" s="60">
        <v>7616</v>
      </c>
      <c r="BC151" s="60">
        <v>3441</v>
      </c>
      <c r="BD151" s="60">
        <v>3396</v>
      </c>
      <c r="BE151" s="60">
        <v>1758</v>
      </c>
      <c r="BF151" s="60">
        <v>1499</v>
      </c>
    </row>
    <row r="152" spans="1:58" customFormat="1" hidden="1" x14ac:dyDescent="0.25">
      <c r="A152" t="s">
        <v>138</v>
      </c>
      <c r="B152" t="s">
        <v>148</v>
      </c>
      <c r="C152" t="str">
        <f>VLOOKUP(B152,'Cross river Land'!A:B,2,0)</f>
        <v>NG008010</v>
      </c>
      <c r="D152">
        <f t="shared" si="2"/>
        <v>1</v>
      </c>
      <c r="E152" s="60">
        <v>90468</v>
      </c>
      <c r="F152" s="60">
        <v>99880</v>
      </c>
      <c r="G152" s="60">
        <v>190348</v>
      </c>
      <c r="H152" s="60">
        <v>16151</v>
      </c>
      <c r="I152" s="60">
        <v>12722</v>
      </c>
      <c r="J152" s="60">
        <v>10430</v>
      </c>
      <c r="K152" s="60">
        <v>10356</v>
      </c>
      <c r="L152" s="60">
        <v>8611</v>
      </c>
      <c r="M152" s="60">
        <v>6602</v>
      </c>
      <c r="N152" s="60">
        <v>5840</v>
      </c>
      <c r="O152" s="60">
        <v>4598</v>
      </c>
      <c r="P152" s="60">
        <v>4272</v>
      </c>
      <c r="Q152" s="60">
        <v>2697</v>
      </c>
      <c r="R152" s="60">
        <v>2357</v>
      </c>
      <c r="S152" s="60">
        <v>1616</v>
      </c>
      <c r="T152" s="60">
        <v>1471</v>
      </c>
      <c r="U152" s="60">
        <v>1077</v>
      </c>
      <c r="V152" s="60">
        <v>834</v>
      </c>
      <c r="W152" s="60">
        <v>465</v>
      </c>
      <c r="X152" s="60">
        <v>369</v>
      </c>
      <c r="Y152" s="60">
        <v>17558</v>
      </c>
      <c r="Z152" s="60">
        <v>14554</v>
      </c>
      <c r="AA152" s="60">
        <v>11995</v>
      </c>
      <c r="AB152" s="60">
        <v>10949</v>
      </c>
      <c r="AC152" s="60">
        <v>8600</v>
      </c>
      <c r="AD152" s="60">
        <v>6713</v>
      </c>
      <c r="AE152" s="60">
        <v>6635</v>
      </c>
      <c r="AF152" s="60">
        <v>5161</v>
      </c>
      <c r="AG152" s="60">
        <v>4958</v>
      </c>
      <c r="AH152" s="60">
        <v>3194</v>
      </c>
      <c r="AI152" s="60">
        <v>2903</v>
      </c>
      <c r="AJ152" s="60">
        <v>1887</v>
      </c>
      <c r="AK152" s="60">
        <v>1955</v>
      </c>
      <c r="AL152" s="60">
        <v>795</v>
      </c>
      <c r="AM152" s="60">
        <v>1114</v>
      </c>
      <c r="AN152" s="60">
        <v>519</v>
      </c>
      <c r="AO152" s="60">
        <v>390</v>
      </c>
      <c r="AP152" s="60">
        <v>33709</v>
      </c>
      <c r="AQ152" s="60">
        <v>27276</v>
      </c>
      <c r="AR152" s="60">
        <v>22425</v>
      </c>
      <c r="AS152" s="60">
        <v>21305</v>
      </c>
      <c r="AT152" s="60">
        <v>17211</v>
      </c>
      <c r="AU152" s="60">
        <v>13315</v>
      </c>
      <c r="AV152" s="60">
        <v>12475</v>
      </c>
      <c r="AW152" s="60">
        <v>9759</v>
      </c>
      <c r="AX152" s="60">
        <v>9230</v>
      </c>
      <c r="AY152" s="60">
        <v>5891</v>
      </c>
      <c r="AZ152" s="60">
        <v>5260</v>
      </c>
      <c r="BA152" s="60">
        <v>3503</v>
      </c>
      <c r="BB152" s="60">
        <v>3426</v>
      </c>
      <c r="BC152" s="60">
        <v>1872</v>
      </c>
      <c r="BD152" s="60">
        <v>1948</v>
      </c>
      <c r="BE152" s="60">
        <v>984</v>
      </c>
      <c r="BF152" s="60">
        <v>759</v>
      </c>
    </row>
    <row r="153" spans="1:58" customFormat="1" hidden="1" x14ac:dyDescent="0.25">
      <c r="A153" t="s">
        <v>138</v>
      </c>
      <c r="B153" t="s">
        <v>149</v>
      </c>
      <c r="C153" t="str">
        <f>VLOOKUP(B153,'Cross river Land'!A:B,2,0)</f>
        <v>NG008011</v>
      </c>
      <c r="D153">
        <f t="shared" si="2"/>
        <v>1</v>
      </c>
      <c r="E153" s="60">
        <v>219235</v>
      </c>
      <c r="F153" s="60">
        <v>237452</v>
      </c>
      <c r="G153" s="60">
        <v>456687</v>
      </c>
      <c r="H153" s="60">
        <v>41188</v>
      </c>
      <c r="I153" s="60">
        <v>32780</v>
      </c>
      <c r="J153" s="60">
        <v>26635</v>
      </c>
      <c r="K153" s="60">
        <v>22888</v>
      </c>
      <c r="L153" s="60">
        <v>19163</v>
      </c>
      <c r="M153" s="60">
        <v>16144</v>
      </c>
      <c r="N153" s="60">
        <v>13418</v>
      </c>
      <c r="O153" s="60">
        <v>10584</v>
      </c>
      <c r="P153" s="60">
        <v>9254</v>
      </c>
      <c r="Q153" s="60">
        <v>6573</v>
      </c>
      <c r="R153" s="60">
        <v>5944</v>
      </c>
      <c r="S153" s="60">
        <v>4041</v>
      </c>
      <c r="T153" s="60">
        <v>3904</v>
      </c>
      <c r="U153" s="60">
        <v>2423</v>
      </c>
      <c r="V153" s="60">
        <v>2370</v>
      </c>
      <c r="W153" s="60">
        <v>999</v>
      </c>
      <c r="X153" s="60">
        <v>927</v>
      </c>
      <c r="Y153" s="60">
        <v>44466</v>
      </c>
      <c r="Z153" s="60">
        <v>35618</v>
      </c>
      <c r="AA153" s="60">
        <v>30872</v>
      </c>
      <c r="AB153" s="60">
        <v>29057</v>
      </c>
      <c r="AC153" s="60">
        <v>19161</v>
      </c>
      <c r="AD153" s="60">
        <v>15709</v>
      </c>
      <c r="AE153" s="60">
        <v>14185</v>
      </c>
      <c r="AF153" s="60">
        <v>11627</v>
      </c>
      <c r="AG153" s="60">
        <v>9834</v>
      </c>
      <c r="AH153" s="60">
        <v>7122</v>
      </c>
      <c r="AI153" s="60">
        <v>5999</v>
      </c>
      <c r="AJ153" s="60">
        <v>3959</v>
      </c>
      <c r="AK153" s="60">
        <v>3475</v>
      </c>
      <c r="AL153" s="60">
        <v>2187</v>
      </c>
      <c r="AM153" s="60">
        <v>2292</v>
      </c>
      <c r="AN153" s="60">
        <v>1048</v>
      </c>
      <c r="AO153" s="60">
        <v>841</v>
      </c>
      <c r="AP153" s="60">
        <v>85654</v>
      </c>
      <c r="AQ153" s="60">
        <v>68398</v>
      </c>
      <c r="AR153" s="60">
        <v>57507</v>
      </c>
      <c r="AS153" s="60">
        <v>51945</v>
      </c>
      <c r="AT153" s="60">
        <v>38324</v>
      </c>
      <c r="AU153" s="60">
        <v>31853</v>
      </c>
      <c r="AV153" s="60">
        <v>27603</v>
      </c>
      <c r="AW153" s="60">
        <v>22211</v>
      </c>
      <c r="AX153" s="60">
        <v>19088</v>
      </c>
      <c r="AY153" s="60">
        <v>13695</v>
      </c>
      <c r="AZ153" s="60">
        <v>11943</v>
      </c>
      <c r="BA153" s="60">
        <v>8000</v>
      </c>
      <c r="BB153" s="60">
        <v>7379</v>
      </c>
      <c r="BC153" s="60">
        <v>4610</v>
      </c>
      <c r="BD153" s="60">
        <v>4662</v>
      </c>
      <c r="BE153" s="60">
        <v>2047</v>
      </c>
      <c r="BF153" s="60">
        <v>1768</v>
      </c>
    </row>
    <row r="154" spans="1:58" customFormat="1" hidden="1" x14ac:dyDescent="0.25">
      <c r="A154" t="s">
        <v>138</v>
      </c>
      <c r="B154" t="s">
        <v>150</v>
      </c>
      <c r="C154" t="str">
        <f>VLOOKUP(B154,'Cross river Land'!A:B,2,0)</f>
        <v>NG008012</v>
      </c>
      <c r="D154">
        <f t="shared" si="2"/>
        <v>1</v>
      </c>
      <c r="E154" s="60">
        <v>74348</v>
      </c>
      <c r="F154" s="60">
        <v>71771</v>
      </c>
      <c r="G154" s="60">
        <v>146119</v>
      </c>
      <c r="H154" s="60">
        <v>13825</v>
      </c>
      <c r="I154" s="60">
        <v>11150</v>
      </c>
      <c r="J154" s="60">
        <v>8035</v>
      </c>
      <c r="K154" s="60">
        <v>7475</v>
      </c>
      <c r="L154" s="60">
        <v>6278</v>
      </c>
      <c r="M154" s="60">
        <v>5302</v>
      </c>
      <c r="N154" s="60">
        <v>4090</v>
      </c>
      <c r="O154" s="60">
        <v>3118</v>
      </c>
      <c r="P154" s="60">
        <v>3080</v>
      </c>
      <c r="Q154" s="60">
        <v>2257</v>
      </c>
      <c r="R154" s="60">
        <v>2404</v>
      </c>
      <c r="S154" s="60">
        <v>1744</v>
      </c>
      <c r="T154" s="60">
        <v>1911</v>
      </c>
      <c r="U154" s="60">
        <v>1219</v>
      </c>
      <c r="V154" s="60">
        <v>1328</v>
      </c>
      <c r="W154" s="60">
        <v>600</v>
      </c>
      <c r="X154" s="60">
        <v>532</v>
      </c>
      <c r="Y154" s="60">
        <v>14942</v>
      </c>
      <c r="Z154" s="60">
        <v>11339</v>
      </c>
      <c r="AA154" s="60">
        <v>8199</v>
      </c>
      <c r="AB154" s="60">
        <v>6940</v>
      </c>
      <c r="AC154" s="60">
        <v>5358</v>
      </c>
      <c r="AD154" s="60">
        <v>4939</v>
      </c>
      <c r="AE154" s="60">
        <v>4383</v>
      </c>
      <c r="AF154" s="60">
        <v>3738</v>
      </c>
      <c r="AG154" s="60">
        <v>2865</v>
      </c>
      <c r="AH154" s="60">
        <v>2045</v>
      </c>
      <c r="AI154" s="60">
        <v>1759</v>
      </c>
      <c r="AJ154" s="60">
        <v>1306</v>
      </c>
      <c r="AK154" s="60">
        <v>1155</v>
      </c>
      <c r="AL154" s="60">
        <v>913</v>
      </c>
      <c r="AM154" s="60">
        <v>899</v>
      </c>
      <c r="AN154" s="60">
        <v>492</v>
      </c>
      <c r="AO154" s="60">
        <v>499</v>
      </c>
      <c r="AP154" s="60">
        <v>28767</v>
      </c>
      <c r="AQ154" s="60">
        <v>22489</v>
      </c>
      <c r="AR154" s="60">
        <v>16234</v>
      </c>
      <c r="AS154" s="60">
        <v>14415</v>
      </c>
      <c r="AT154" s="60">
        <v>11636</v>
      </c>
      <c r="AU154" s="60">
        <v>10241</v>
      </c>
      <c r="AV154" s="60">
        <v>8473</v>
      </c>
      <c r="AW154" s="60">
        <v>6856</v>
      </c>
      <c r="AX154" s="60">
        <v>5945</v>
      </c>
      <c r="AY154" s="60">
        <v>4302</v>
      </c>
      <c r="AZ154" s="60">
        <v>4163</v>
      </c>
      <c r="BA154" s="60">
        <v>3050</v>
      </c>
      <c r="BB154" s="60">
        <v>3066</v>
      </c>
      <c r="BC154" s="60">
        <v>2132</v>
      </c>
      <c r="BD154" s="60">
        <v>2227</v>
      </c>
      <c r="BE154" s="60">
        <v>1092</v>
      </c>
      <c r="BF154" s="60">
        <v>1031</v>
      </c>
    </row>
    <row r="155" spans="1:58" customFormat="1" hidden="1" x14ac:dyDescent="0.25">
      <c r="A155" t="s">
        <v>138</v>
      </c>
      <c r="B155" t="s">
        <v>151</v>
      </c>
      <c r="C155" t="str">
        <f>VLOOKUP(B155,'Cross river Land'!A:B,2,0)</f>
        <v>NG008013</v>
      </c>
      <c r="D155">
        <f t="shared" si="2"/>
        <v>1</v>
      </c>
      <c r="E155" s="60">
        <v>100594</v>
      </c>
      <c r="F155" s="60">
        <v>108489</v>
      </c>
      <c r="G155" s="60">
        <v>209083</v>
      </c>
      <c r="H155" s="60">
        <v>18782</v>
      </c>
      <c r="I155" s="60">
        <v>15426</v>
      </c>
      <c r="J155" s="60">
        <v>12007</v>
      </c>
      <c r="K155" s="60">
        <v>10379</v>
      </c>
      <c r="L155" s="60">
        <v>10395</v>
      </c>
      <c r="M155" s="60">
        <v>7451</v>
      </c>
      <c r="N155" s="60">
        <v>6148</v>
      </c>
      <c r="O155" s="60">
        <v>4492</v>
      </c>
      <c r="P155" s="60">
        <v>4559</v>
      </c>
      <c r="Q155" s="60">
        <v>2556</v>
      </c>
      <c r="R155" s="60">
        <v>2640</v>
      </c>
      <c r="S155" s="60">
        <v>1498</v>
      </c>
      <c r="T155" s="60">
        <v>1693</v>
      </c>
      <c r="U155" s="60">
        <v>867</v>
      </c>
      <c r="V155" s="60">
        <v>1011</v>
      </c>
      <c r="W155" s="60">
        <v>339</v>
      </c>
      <c r="X155" s="60">
        <v>351</v>
      </c>
      <c r="Y155" s="60">
        <v>19494</v>
      </c>
      <c r="Z155" s="60">
        <v>15757</v>
      </c>
      <c r="AA155" s="60">
        <v>12730</v>
      </c>
      <c r="AB155" s="60">
        <v>10200</v>
      </c>
      <c r="AC155" s="60">
        <v>10602</v>
      </c>
      <c r="AD155" s="60">
        <v>9187</v>
      </c>
      <c r="AE155" s="60">
        <v>6898</v>
      </c>
      <c r="AF155" s="60">
        <v>5697</v>
      </c>
      <c r="AG155" s="60">
        <v>5052</v>
      </c>
      <c r="AH155" s="60">
        <v>3585</v>
      </c>
      <c r="AI155" s="60">
        <v>2867</v>
      </c>
      <c r="AJ155" s="60">
        <v>2296</v>
      </c>
      <c r="AK155" s="60">
        <v>1669</v>
      </c>
      <c r="AL155" s="60">
        <v>991</v>
      </c>
      <c r="AM155" s="60">
        <v>815</v>
      </c>
      <c r="AN155" s="60">
        <v>376</v>
      </c>
      <c r="AO155" s="60">
        <v>273</v>
      </c>
      <c r="AP155" s="60">
        <v>38276</v>
      </c>
      <c r="AQ155" s="60">
        <v>31183</v>
      </c>
      <c r="AR155" s="60">
        <v>24737</v>
      </c>
      <c r="AS155" s="60">
        <v>20579</v>
      </c>
      <c r="AT155" s="60">
        <v>20997</v>
      </c>
      <c r="AU155" s="60">
        <v>16638</v>
      </c>
      <c r="AV155" s="60">
        <v>13046</v>
      </c>
      <c r="AW155" s="60">
        <v>10189</v>
      </c>
      <c r="AX155" s="60">
        <v>9611</v>
      </c>
      <c r="AY155" s="60">
        <v>6141</v>
      </c>
      <c r="AZ155" s="60">
        <v>5507</v>
      </c>
      <c r="BA155" s="60">
        <v>3794</v>
      </c>
      <c r="BB155" s="60">
        <v>3362</v>
      </c>
      <c r="BC155" s="60">
        <v>1858</v>
      </c>
      <c r="BD155" s="60">
        <v>1826</v>
      </c>
      <c r="BE155" s="60">
        <v>715</v>
      </c>
      <c r="BF155" s="60">
        <v>624</v>
      </c>
    </row>
    <row r="156" spans="1:58" customFormat="1" hidden="1" x14ac:dyDescent="0.25">
      <c r="A156" t="s">
        <v>138</v>
      </c>
      <c r="B156" t="s">
        <v>152</v>
      </c>
      <c r="C156" t="str">
        <f>VLOOKUP(B156,'Cross river Land'!A:B,2,0)</f>
        <v>NG008014</v>
      </c>
      <c r="D156">
        <f t="shared" si="2"/>
        <v>1</v>
      </c>
      <c r="E156" s="60">
        <v>64277</v>
      </c>
      <c r="F156" s="60">
        <v>71494</v>
      </c>
      <c r="G156" s="60">
        <v>135771</v>
      </c>
      <c r="H156" s="60">
        <v>12070</v>
      </c>
      <c r="I156" s="60">
        <v>10324</v>
      </c>
      <c r="J156" s="60">
        <v>6615</v>
      </c>
      <c r="K156" s="60">
        <v>6729</v>
      </c>
      <c r="L156" s="60">
        <v>6010</v>
      </c>
      <c r="M156" s="60">
        <v>4811</v>
      </c>
      <c r="N156" s="60">
        <v>4707</v>
      </c>
      <c r="O156" s="60">
        <v>2871</v>
      </c>
      <c r="P156" s="60">
        <v>2997</v>
      </c>
      <c r="Q156" s="60">
        <v>1586</v>
      </c>
      <c r="R156" s="60">
        <v>1864</v>
      </c>
      <c r="S156" s="60">
        <v>898</v>
      </c>
      <c r="T156" s="60">
        <v>1250</v>
      </c>
      <c r="U156" s="60">
        <v>517</v>
      </c>
      <c r="V156" s="60">
        <v>644</v>
      </c>
      <c r="W156" s="60">
        <v>203</v>
      </c>
      <c r="X156" s="60">
        <v>181</v>
      </c>
      <c r="Y156" s="60">
        <v>12976</v>
      </c>
      <c r="Z156" s="60">
        <v>11920</v>
      </c>
      <c r="AA156" s="60">
        <v>8497</v>
      </c>
      <c r="AB156" s="60">
        <v>6935</v>
      </c>
      <c r="AC156" s="60">
        <v>5417</v>
      </c>
      <c r="AD156" s="60">
        <v>4885</v>
      </c>
      <c r="AE156" s="60">
        <v>4974</v>
      </c>
      <c r="AF156" s="60">
        <v>3458</v>
      </c>
      <c r="AG156" s="60">
        <v>3909</v>
      </c>
      <c r="AH156" s="60">
        <v>2091</v>
      </c>
      <c r="AI156" s="60">
        <v>2236</v>
      </c>
      <c r="AJ156" s="60">
        <v>1043</v>
      </c>
      <c r="AK156" s="60">
        <v>1529</v>
      </c>
      <c r="AL156" s="60">
        <v>652</v>
      </c>
      <c r="AM156" s="60">
        <v>641</v>
      </c>
      <c r="AN156" s="60">
        <v>149</v>
      </c>
      <c r="AO156" s="60">
        <v>182</v>
      </c>
      <c r="AP156" s="60">
        <v>25046</v>
      </c>
      <c r="AQ156" s="60">
        <v>22244</v>
      </c>
      <c r="AR156" s="60">
        <v>15112</v>
      </c>
      <c r="AS156" s="60">
        <v>13664</v>
      </c>
      <c r="AT156" s="60">
        <v>11427</v>
      </c>
      <c r="AU156" s="60">
        <v>9696</v>
      </c>
      <c r="AV156" s="60">
        <v>9681</v>
      </c>
      <c r="AW156" s="60">
        <v>6329</v>
      </c>
      <c r="AX156" s="60">
        <v>6906</v>
      </c>
      <c r="AY156" s="60">
        <v>3677</v>
      </c>
      <c r="AZ156" s="60">
        <v>4100</v>
      </c>
      <c r="BA156" s="60">
        <v>1941</v>
      </c>
      <c r="BB156" s="60">
        <v>2779</v>
      </c>
      <c r="BC156" s="60">
        <v>1169</v>
      </c>
      <c r="BD156" s="60">
        <v>1285</v>
      </c>
      <c r="BE156" s="60">
        <v>352</v>
      </c>
      <c r="BF156" s="60">
        <v>363</v>
      </c>
    </row>
    <row r="157" spans="1:58" customFormat="1" hidden="1" x14ac:dyDescent="0.25">
      <c r="A157" t="s">
        <v>138</v>
      </c>
      <c r="B157" t="s">
        <v>153</v>
      </c>
      <c r="C157" t="str">
        <f>VLOOKUP(B157,'Cross river Land'!A:B,2,0)</f>
        <v>NG008015</v>
      </c>
      <c r="D157">
        <f t="shared" si="2"/>
        <v>1</v>
      </c>
      <c r="E157" s="60">
        <v>58269</v>
      </c>
      <c r="F157" s="60">
        <v>61945</v>
      </c>
      <c r="G157" s="60">
        <v>120214</v>
      </c>
      <c r="H157" s="60">
        <v>10990</v>
      </c>
      <c r="I157" s="60">
        <v>9480</v>
      </c>
      <c r="J157" s="60">
        <v>7168</v>
      </c>
      <c r="K157" s="60">
        <v>6069</v>
      </c>
      <c r="L157" s="60">
        <v>4886</v>
      </c>
      <c r="M157" s="60">
        <v>4204</v>
      </c>
      <c r="N157" s="60">
        <v>3587</v>
      </c>
      <c r="O157" s="60">
        <v>2820</v>
      </c>
      <c r="P157" s="60">
        <v>2379</v>
      </c>
      <c r="Q157" s="60">
        <v>1586</v>
      </c>
      <c r="R157" s="60">
        <v>1572</v>
      </c>
      <c r="S157" s="60">
        <v>975</v>
      </c>
      <c r="T157" s="60">
        <v>914</v>
      </c>
      <c r="U157" s="60">
        <v>541</v>
      </c>
      <c r="V157" s="60">
        <v>630</v>
      </c>
      <c r="W157" s="60">
        <v>218</v>
      </c>
      <c r="X157" s="60">
        <v>250</v>
      </c>
      <c r="Y157" s="60">
        <v>12013</v>
      </c>
      <c r="Z157" s="60">
        <v>10323</v>
      </c>
      <c r="AA157" s="60">
        <v>7818</v>
      </c>
      <c r="AB157" s="60">
        <v>6131</v>
      </c>
      <c r="AC157" s="60">
        <v>4598</v>
      </c>
      <c r="AD157" s="60">
        <v>3990</v>
      </c>
      <c r="AE157" s="60">
        <v>3727</v>
      </c>
      <c r="AF157" s="60">
        <v>3071</v>
      </c>
      <c r="AG157" s="60">
        <v>2752</v>
      </c>
      <c r="AH157" s="60">
        <v>2068</v>
      </c>
      <c r="AI157" s="60">
        <v>1761</v>
      </c>
      <c r="AJ157" s="60">
        <v>1027</v>
      </c>
      <c r="AK157" s="60">
        <v>951</v>
      </c>
      <c r="AL157" s="60">
        <v>590</v>
      </c>
      <c r="AM157" s="60">
        <v>645</v>
      </c>
      <c r="AN157" s="60">
        <v>281</v>
      </c>
      <c r="AO157" s="60">
        <v>199</v>
      </c>
      <c r="AP157" s="60">
        <v>23003</v>
      </c>
      <c r="AQ157" s="60">
        <v>19803</v>
      </c>
      <c r="AR157" s="60">
        <v>14986</v>
      </c>
      <c r="AS157" s="60">
        <v>12200</v>
      </c>
      <c r="AT157" s="60">
        <v>9484</v>
      </c>
      <c r="AU157" s="60">
        <v>8194</v>
      </c>
      <c r="AV157" s="60">
        <v>7314</v>
      </c>
      <c r="AW157" s="60">
        <v>5891</v>
      </c>
      <c r="AX157" s="60">
        <v>5131</v>
      </c>
      <c r="AY157" s="60">
        <v>3654</v>
      </c>
      <c r="AZ157" s="60">
        <v>3333</v>
      </c>
      <c r="BA157" s="60">
        <v>2002</v>
      </c>
      <c r="BB157" s="60">
        <v>1865</v>
      </c>
      <c r="BC157" s="60">
        <v>1131</v>
      </c>
      <c r="BD157" s="60">
        <v>1275</v>
      </c>
      <c r="BE157" s="60">
        <v>499</v>
      </c>
      <c r="BF157" s="60">
        <v>449</v>
      </c>
    </row>
    <row r="158" spans="1:58" customFormat="1" hidden="1" x14ac:dyDescent="0.25">
      <c r="A158" t="s">
        <v>138</v>
      </c>
      <c r="B158" t="s">
        <v>154</v>
      </c>
      <c r="C158" t="str">
        <f>VLOOKUP(B158,'Cross river Land'!A:B,2,0)</f>
        <v>NG008016</v>
      </c>
      <c r="D158">
        <f t="shared" si="2"/>
        <v>1</v>
      </c>
      <c r="E158" s="60">
        <v>80453</v>
      </c>
      <c r="F158" s="60">
        <v>83493</v>
      </c>
      <c r="G158" s="60">
        <v>163946</v>
      </c>
      <c r="H158" s="60">
        <v>14452</v>
      </c>
      <c r="I158" s="60">
        <v>12650</v>
      </c>
      <c r="J158" s="60">
        <v>8449</v>
      </c>
      <c r="K158" s="60">
        <v>7984</v>
      </c>
      <c r="L158" s="60">
        <v>7451</v>
      </c>
      <c r="M158" s="60">
        <v>5664</v>
      </c>
      <c r="N158" s="60">
        <v>5753</v>
      </c>
      <c r="O158" s="60">
        <v>3507</v>
      </c>
      <c r="P158" s="60">
        <v>4374</v>
      </c>
      <c r="Q158" s="60">
        <v>2135</v>
      </c>
      <c r="R158" s="60">
        <v>2605</v>
      </c>
      <c r="S158" s="60">
        <v>1213</v>
      </c>
      <c r="T158" s="60">
        <v>1913</v>
      </c>
      <c r="U158" s="60">
        <v>674</v>
      </c>
      <c r="V158" s="60">
        <v>999</v>
      </c>
      <c r="W158" s="60">
        <v>316</v>
      </c>
      <c r="X158" s="60">
        <v>314</v>
      </c>
      <c r="Y158" s="60">
        <v>15088</v>
      </c>
      <c r="Z158" s="60">
        <v>12872</v>
      </c>
      <c r="AA158" s="60">
        <v>9098</v>
      </c>
      <c r="AB158" s="60">
        <v>7466</v>
      </c>
      <c r="AC158" s="60">
        <v>6248</v>
      </c>
      <c r="AD158" s="60">
        <v>5550</v>
      </c>
      <c r="AE158" s="60">
        <v>5944</v>
      </c>
      <c r="AF158" s="60">
        <v>4231</v>
      </c>
      <c r="AG158" s="60">
        <v>4784</v>
      </c>
      <c r="AH158" s="60">
        <v>2714</v>
      </c>
      <c r="AI158" s="60">
        <v>3221</v>
      </c>
      <c r="AJ158" s="60">
        <v>1582</v>
      </c>
      <c r="AK158" s="60">
        <v>2154</v>
      </c>
      <c r="AL158" s="60">
        <v>815</v>
      </c>
      <c r="AM158" s="60">
        <v>1033</v>
      </c>
      <c r="AN158" s="60">
        <v>342</v>
      </c>
      <c r="AO158" s="60">
        <v>351</v>
      </c>
      <c r="AP158" s="60">
        <v>29540</v>
      </c>
      <c r="AQ158" s="60">
        <v>25522</v>
      </c>
      <c r="AR158" s="60">
        <v>17547</v>
      </c>
      <c r="AS158" s="60">
        <v>15450</v>
      </c>
      <c r="AT158" s="60">
        <v>13699</v>
      </c>
      <c r="AU158" s="60">
        <v>11214</v>
      </c>
      <c r="AV158" s="60">
        <v>11697</v>
      </c>
      <c r="AW158" s="60">
        <v>7738</v>
      </c>
      <c r="AX158" s="60">
        <v>9158</v>
      </c>
      <c r="AY158" s="60">
        <v>4849</v>
      </c>
      <c r="AZ158" s="60">
        <v>5826</v>
      </c>
      <c r="BA158" s="60">
        <v>2795</v>
      </c>
      <c r="BB158" s="60">
        <v>4067</v>
      </c>
      <c r="BC158" s="60">
        <v>1489</v>
      </c>
      <c r="BD158" s="60">
        <v>2032</v>
      </c>
      <c r="BE158" s="60">
        <v>658</v>
      </c>
      <c r="BF158" s="60">
        <v>665</v>
      </c>
    </row>
    <row r="159" spans="1:58" customFormat="1" hidden="1" x14ac:dyDescent="0.25">
      <c r="A159" t="s">
        <v>138</v>
      </c>
      <c r="B159" t="s">
        <v>155</v>
      </c>
      <c r="C159" t="str">
        <f>VLOOKUP(B159,'Cross river Land'!A:B,2,0)</f>
        <v>NG008017</v>
      </c>
      <c r="D159">
        <f t="shared" si="2"/>
        <v>1</v>
      </c>
      <c r="E159" s="60">
        <v>185028</v>
      </c>
      <c r="F159" s="60">
        <v>218146</v>
      </c>
      <c r="G159" s="60">
        <v>403174</v>
      </c>
      <c r="H159" s="60">
        <v>36358</v>
      </c>
      <c r="I159" s="60">
        <v>30106</v>
      </c>
      <c r="J159" s="60">
        <v>21200</v>
      </c>
      <c r="K159" s="60">
        <v>19116</v>
      </c>
      <c r="L159" s="60">
        <v>17320</v>
      </c>
      <c r="M159" s="60">
        <v>13879</v>
      </c>
      <c r="N159" s="60">
        <v>12397</v>
      </c>
      <c r="O159" s="60">
        <v>8506</v>
      </c>
      <c r="P159" s="60">
        <v>8378</v>
      </c>
      <c r="Q159" s="60">
        <v>4170</v>
      </c>
      <c r="R159" s="60">
        <v>4571</v>
      </c>
      <c r="S159" s="60">
        <v>2586</v>
      </c>
      <c r="T159" s="60">
        <v>2624</v>
      </c>
      <c r="U159" s="60">
        <v>1242</v>
      </c>
      <c r="V159" s="60">
        <v>1424</v>
      </c>
      <c r="W159" s="60">
        <v>574</v>
      </c>
      <c r="X159" s="60">
        <v>577</v>
      </c>
      <c r="Y159" s="60">
        <v>40197</v>
      </c>
      <c r="Z159" s="60">
        <v>32381</v>
      </c>
      <c r="AA159" s="60">
        <v>23698</v>
      </c>
      <c r="AB159" s="60">
        <v>19952</v>
      </c>
      <c r="AC159" s="60">
        <v>17715</v>
      </c>
      <c r="AD159" s="60">
        <v>16358</v>
      </c>
      <c r="AE159" s="60">
        <v>15908</v>
      </c>
      <c r="AF159" s="60">
        <v>12510</v>
      </c>
      <c r="AG159" s="60">
        <v>11506</v>
      </c>
      <c r="AH159" s="60">
        <v>7454</v>
      </c>
      <c r="AI159" s="60">
        <v>6676</v>
      </c>
      <c r="AJ159" s="60">
        <v>4376</v>
      </c>
      <c r="AK159" s="60">
        <v>4122</v>
      </c>
      <c r="AL159" s="60">
        <v>1931</v>
      </c>
      <c r="AM159" s="60">
        <v>2015</v>
      </c>
      <c r="AN159" s="60">
        <v>727</v>
      </c>
      <c r="AO159" s="60">
        <v>620</v>
      </c>
      <c r="AP159" s="60">
        <v>76555</v>
      </c>
      <c r="AQ159" s="60">
        <v>62487</v>
      </c>
      <c r="AR159" s="60">
        <v>44898</v>
      </c>
      <c r="AS159" s="60">
        <v>39068</v>
      </c>
      <c r="AT159" s="60">
        <v>35035</v>
      </c>
      <c r="AU159" s="60">
        <v>30237</v>
      </c>
      <c r="AV159" s="60">
        <v>28305</v>
      </c>
      <c r="AW159" s="60">
        <v>21016</v>
      </c>
      <c r="AX159" s="60">
        <v>19884</v>
      </c>
      <c r="AY159" s="60">
        <v>11624</v>
      </c>
      <c r="AZ159" s="60">
        <v>11247</v>
      </c>
      <c r="BA159" s="60">
        <v>6962</v>
      </c>
      <c r="BB159" s="60">
        <v>6746</v>
      </c>
      <c r="BC159" s="60">
        <v>3173</v>
      </c>
      <c r="BD159" s="60">
        <v>3439</v>
      </c>
      <c r="BE159" s="60">
        <v>1301</v>
      </c>
      <c r="BF159" s="60">
        <v>1197</v>
      </c>
    </row>
    <row r="160" spans="1:58" customFormat="1" hidden="1" x14ac:dyDescent="0.25">
      <c r="A160" t="s">
        <v>138</v>
      </c>
      <c r="B160" t="s">
        <v>156</v>
      </c>
      <c r="C160" t="str">
        <f>VLOOKUP(B160,'Cross river Land'!A:B,2,0)</f>
        <v>NG008018</v>
      </c>
      <c r="D160">
        <f t="shared" si="2"/>
        <v>1</v>
      </c>
      <c r="E160" s="60">
        <v>39423</v>
      </c>
      <c r="F160" s="60">
        <v>41323</v>
      </c>
      <c r="G160" s="60">
        <v>80746</v>
      </c>
      <c r="H160" s="60">
        <v>7316</v>
      </c>
      <c r="I160" s="60">
        <v>6040</v>
      </c>
      <c r="J160" s="60">
        <v>4524</v>
      </c>
      <c r="K160" s="60">
        <v>4392</v>
      </c>
      <c r="L160" s="60">
        <v>3583</v>
      </c>
      <c r="M160" s="60">
        <v>2706</v>
      </c>
      <c r="N160" s="60">
        <v>2259</v>
      </c>
      <c r="O160" s="60">
        <v>1602</v>
      </c>
      <c r="P160" s="60">
        <v>1711</v>
      </c>
      <c r="Q160" s="60">
        <v>996</v>
      </c>
      <c r="R160" s="60">
        <v>1198</v>
      </c>
      <c r="S160" s="60">
        <v>733</v>
      </c>
      <c r="T160" s="60">
        <v>850</v>
      </c>
      <c r="U160" s="60">
        <v>493</v>
      </c>
      <c r="V160" s="60">
        <v>551</v>
      </c>
      <c r="W160" s="60">
        <v>223</v>
      </c>
      <c r="X160" s="60">
        <v>246</v>
      </c>
      <c r="Y160" s="60">
        <v>7553</v>
      </c>
      <c r="Z160" s="60">
        <v>6527</v>
      </c>
      <c r="AA160" s="60">
        <v>5634</v>
      </c>
      <c r="AB160" s="60">
        <v>4524</v>
      </c>
      <c r="AC160" s="60">
        <v>3115</v>
      </c>
      <c r="AD160" s="60">
        <v>2958</v>
      </c>
      <c r="AE160" s="60">
        <v>2618</v>
      </c>
      <c r="AF160" s="60">
        <v>1987</v>
      </c>
      <c r="AG160" s="60">
        <v>1510</v>
      </c>
      <c r="AH160" s="60">
        <v>1080</v>
      </c>
      <c r="AI160" s="60">
        <v>1050</v>
      </c>
      <c r="AJ160" s="60">
        <v>717</v>
      </c>
      <c r="AK160" s="60">
        <v>689</v>
      </c>
      <c r="AL160" s="60">
        <v>434</v>
      </c>
      <c r="AM160" s="60">
        <v>475</v>
      </c>
      <c r="AN160" s="60">
        <v>237</v>
      </c>
      <c r="AO160" s="60">
        <v>215</v>
      </c>
      <c r="AP160" s="60">
        <v>14869</v>
      </c>
      <c r="AQ160" s="60">
        <v>12567</v>
      </c>
      <c r="AR160" s="60">
        <v>10158</v>
      </c>
      <c r="AS160" s="60">
        <v>8916</v>
      </c>
      <c r="AT160" s="60">
        <v>6698</v>
      </c>
      <c r="AU160" s="60">
        <v>5664</v>
      </c>
      <c r="AV160" s="60">
        <v>4877</v>
      </c>
      <c r="AW160" s="60">
        <v>3589</v>
      </c>
      <c r="AX160" s="60">
        <v>3221</v>
      </c>
      <c r="AY160" s="60">
        <v>2076</v>
      </c>
      <c r="AZ160" s="60">
        <v>2248</v>
      </c>
      <c r="BA160" s="60">
        <v>1450</v>
      </c>
      <c r="BB160" s="60">
        <v>1539</v>
      </c>
      <c r="BC160" s="60">
        <v>927</v>
      </c>
      <c r="BD160" s="60">
        <v>1026</v>
      </c>
      <c r="BE160" s="60">
        <v>460</v>
      </c>
      <c r="BF160" s="60">
        <v>461</v>
      </c>
    </row>
    <row r="161" spans="1:58" customFormat="1" hidden="1" x14ac:dyDescent="0.25">
      <c r="A161" t="s">
        <v>138</v>
      </c>
      <c r="B161" t="s">
        <v>157</v>
      </c>
      <c r="C161" t="str">
        <f>VLOOKUP(B161,'Cross river Land'!A:B,2,0)</f>
        <v>NG008019</v>
      </c>
      <c r="D161">
        <f t="shared" si="2"/>
        <v>1</v>
      </c>
      <c r="E161" s="60">
        <v>99480</v>
      </c>
      <c r="F161" s="60">
        <v>106130</v>
      </c>
      <c r="G161" s="60">
        <v>205610</v>
      </c>
      <c r="H161" s="60">
        <v>17791</v>
      </c>
      <c r="I161" s="60">
        <v>16306</v>
      </c>
      <c r="J161" s="60">
        <v>11733</v>
      </c>
      <c r="K161" s="60">
        <v>9756</v>
      </c>
      <c r="L161" s="60">
        <v>9117</v>
      </c>
      <c r="M161" s="60">
        <v>7014</v>
      </c>
      <c r="N161" s="60">
        <v>6807</v>
      </c>
      <c r="O161" s="60">
        <v>4634</v>
      </c>
      <c r="P161" s="60">
        <v>4761</v>
      </c>
      <c r="Q161" s="60">
        <v>2351</v>
      </c>
      <c r="R161" s="60">
        <v>2939</v>
      </c>
      <c r="S161" s="60">
        <v>1473</v>
      </c>
      <c r="T161" s="60">
        <v>1983</v>
      </c>
      <c r="U161" s="60">
        <v>967</v>
      </c>
      <c r="V161" s="60">
        <v>1073</v>
      </c>
      <c r="W161" s="60">
        <v>375</v>
      </c>
      <c r="X161" s="60">
        <v>400</v>
      </c>
      <c r="Y161" s="60">
        <v>19498</v>
      </c>
      <c r="Z161" s="60">
        <v>17283</v>
      </c>
      <c r="AA161" s="60">
        <v>12586</v>
      </c>
      <c r="AB161" s="60">
        <v>9446</v>
      </c>
      <c r="AC161" s="60">
        <v>7522</v>
      </c>
      <c r="AD161" s="60">
        <v>6866</v>
      </c>
      <c r="AE161" s="60">
        <v>7355</v>
      </c>
      <c r="AF161" s="60">
        <v>5378</v>
      </c>
      <c r="AG161" s="60">
        <v>5787</v>
      </c>
      <c r="AH161" s="60">
        <v>3307</v>
      </c>
      <c r="AI161" s="60">
        <v>3675</v>
      </c>
      <c r="AJ161" s="60">
        <v>1992</v>
      </c>
      <c r="AK161" s="60">
        <v>2316</v>
      </c>
      <c r="AL161" s="60">
        <v>1033</v>
      </c>
      <c r="AM161" s="60">
        <v>1262</v>
      </c>
      <c r="AN161" s="60">
        <v>441</v>
      </c>
      <c r="AO161" s="60">
        <v>383</v>
      </c>
      <c r="AP161" s="60">
        <v>37289</v>
      </c>
      <c r="AQ161" s="60">
        <v>33589</v>
      </c>
      <c r="AR161" s="60">
        <v>24319</v>
      </c>
      <c r="AS161" s="60">
        <v>19202</v>
      </c>
      <c r="AT161" s="60">
        <v>16639</v>
      </c>
      <c r="AU161" s="60">
        <v>13880</v>
      </c>
      <c r="AV161" s="60">
        <v>14162</v>
      </c>
      <c r="AW161" s="60">
        <v>10012</v>
      </c>
      <c r="AX161" s="60">
        <v>10548</v>
      </c>
      <c r="AY161" s="60">
        <v>5658</v>
      </c>
      <c r="AZ161" s="60">
        <v>6614</v>
      </c>
      <c r="BA161" s="60">
        <v>3465</v>
      </c>
      <c r="BB161" s="60">
        <v>4299</v>
      </c>
      <c r="BC161" s="60">
        <v>2000</v>
      </c>
      <c r="BD161" s="60">
        <v>2335</v>
      </c>
      <c r="BE161" s="60">
        <v>816</v>
      </c>
      <c r="BF161" s="60">
        <v>783</v>
      </c>
    </row>
    <row r="162" spans="1:58" customFormat="1" hidden="1" x14ac:dyDescent="0.25">
      <c r="A162" t="s">
        <v>138</v>
      </c>
      <c r="B162" t="s">
        <v>158</v>
      </c>
      <c r="C162" t="str">
        <f>VLOOKUP(B162,'Cross river Land'!A:B,2,0)</f>
        <v>NG008020</v>
      </c>
      <c r="D162">
        <f t="shared" si="2"/>
        <v>1</v>
      </c>
      <c r="E162" s="60">
        <v>155109</v>
      </c>
      <c r="F162" s="60">
        <v>167354</v>
      </c>
      <c r="G162" s="60">
        <v>322463</v>
      </c>
      <c r="H162" s="60">
        <v>28371</v>
      </c>
      <c r="I162" s="60">
        <v>24802</v>
      </c>
      <c r="J162" s="60">
        <v>16281</v>
      </c>
      <c r="K162" s="60">
        <v>17259</v>
      </c>
      <c r="L162" s="60">
        <v>15530</v>
      </c>
      <c r="M162" s="60">
        <v>11127</v>
      </c>
      <c r="N162" s="60">
        <v>10733</v>
      </c>
      <c r="O162" s="60">
        <v>6953</v>
      </c>
      <c r="P162" s="60">
        <v>7055</v>
      </c>
      <c r="Q162" s="60">
        <v>3869</v>
      </c>
      <c r="R162" s="60">
        <v>4342</v>
      </c>
      <c r="S162" s="60">
        <v>2225</v>
      </c>
      <c r="T162" s="60">
        <v>2806</v>
      </c>
      <c r="U162" s="60">
        <v>1320</v>
      </c>
      <c r="V162" s="60">
        <v>1337</v>
      </c>
      <c r="W162" s="60">
        <v>607</v>
      </c>
      <c r="X162" s="60">
        <v>492</v>
      </c>
      <c r="Y162" s="60">
        <v>31717</v>
      </c>
      <c r="Z162" s="60">
        <v>28313</v>
      </c>
      <c r="AA162" s="60">
        <v>18853</v>
      </c>
      <c r="AB162" s="60">
        <v>15125</v>
      </c>
      <c r="AC162" s="60">
        <v>12331</v>
      </c>
      <c r="AD162" s="60">
        <v>11002</v>
      </c>
      <c r="AE162" s="60">
        <v>11874</v>
      </c>
      <c r="AF162" s="60">
        <v>8439</v>
      </c>
      <c r="AG162" s="60">
        <v>8945</v>
      </c>
      <c r="AH162" s="60">
        <v>4969</v>
      </c>
      <c r="AI162" s="60">
        <v>5383</v>
      </c>
      <c r="AJ162" s="60">
        <v>2581</v>
      </c>
      <c r="AK162" s="60">
        <v>3500</v>
      </c>
      <c r="AL162" s="60">
        <v>1458</v>
      </c>
      <c r="AM162" s="60">
        <v>1711</v>
      </c>
      <c r="AN162" s="60">
        <v>628</v>
      </c>
      <c r="AO162" s="60">
        <v>525</v>
      </c>
      <c r="AP162" s="60">
        <v>60088</v>
      </c>
      <c r="AQ162" s="60">
        <v>53115</v>
      </c>
      <c r="AR162" s="60">
        <v>35134</v>
      </c>
      <c r="AS162" s="60">
        <v>32384</v>
      </c>
      <c r="AT162" s="60">
        <v>27861</v>
      </c>
      <c r="AU162" s="60">
        <v>22129</v>
      </c>
      <c r="AV162" s="60">
        <v>22607</v>
      </c>
      <c r="AW162" s="60">
        <v>15392</v>
      </c>
      <c r="AX162" s="60">
        <v>16000</v>
      </c>
      <c r="AY162" s="60">
        <v>8838</v>
      </c>
      <c r="AZ162" s="60">
        <v>9725</v>
      </c>
      <c r="BA162" s="60">
        <v>4806</v>
      </c>
      <c r="BB162" s="60">
        <v>6306</v>
      </c>
      <c r="BC162" s="60">
        <v>2778</v>
      </c>
      <c r="BD162" s="60">
        <v>3048</v>
      </c>
      <c r="BE162" s="60">
        <v>1235</v>
      </c>
      <c r="BF162" s="60">
        <v>1017</v>
      </c>
    </row>
    <row r="163" spans="1:58" customFormat="1" hidden="1" x14ac:dyDescent="0.25">
      <c r="A163" t="s">
        <v>138</v>
      </c>
      <c r="B163" t="s">
        <v>159</v>
      </c>
      <c r="C163" t="str">
        <f>VLOOKUP(B163,'Cross river Land'!A:B,2,0)</f>
        <v>NG008021</v>
      </c>
      <c r="D163">
        <f t="shared" si="2"/>
        <v>1</v>
      </c>
      <c r="E163" s="60">
        <v>255924</v>
      </c>
      <c r="F163" s="60">
        <v>283893</v>
      </c>
      <c r="G163" s="60">
        <v>539817</v>
      </c>
      <c r="H163" s="60">
        <v>47484</v>
      </c>
      <c r="I163" s="60">
        <v>39907</v>
      </c>
      <c r="J163" s="60">
        <v>33428</v>
      </c>
      <c r="K163" s="60">
        <v>25997</v>
      </c>
      <c r="L163" s="60">
        <v>22836</v>
      </c>
      <c r="M163" s="60">
        <v>18027</v>
      </c>
      <c r="N163" s="60">
        <v>15085</v>
      </c>
      <c r="O163" s="60">
        <v>12159</v>
      </c>
      <c r="P163" s="60">
        <v>10914</v>
      </c>
      <c r="Q163" s="60">
        <v>7033</v>
      </c>
      <c r="R163" s="60">
        <v>6797</v>
      </c>
      <c r="S163" s="60">
        <v>4527</v>
      </c>
      <c r="T163" s="60">
        <v>4189</v>
      </c>
      <c r="U163" s="60">
        <v>2495</v>
      </c>
      <c r="V163" s="60">
        <v>2458</v>
      </c>
      <c r="W163" s="60">
        <v>1342</v>
      </c>
      <c r="X163" s="60">
        <v>1246</v>
      </c>
      <c r="Y163" s="60">
        <v>49468</v>
      </c>
      <c r="Z163" s="60">
        <v>41662</v>
      </c>
      <c r="AA163" s="60">
        <v>36859</v>
      </c>
      <c r="AB163" s="60">
        <v>29077</v>
      </c>
      <c r="AC163" s="60">
        <v>25350</v>
      </c>
      <c r="AD163" s="60">
        <v>21506</v>
      </c>
      <c r="AE163" s="60">
        <v>17083</v>
      </c>
      <c r="AF163" s="60">
        <v>15064</v>
      </c>
      <c r="AG163" s="60">
        <v>12865</v>
      </c>
      <c r="AH163" s="60">
        <v>10340</v>
      </c>
      <c r="AI163" s="60">
        <v>7569</v>
      </c>
      <c r="AJ163" s="60">
        <v>6861</v>
      </c>
      <c r="AK163" s="60">
        <v>3910</v>
      </c>
      <c r="AL163" s="60">
        <v>2665</v>
      </c>
      <c r="AM163" s="60">
        <v>1774</v>
      </c>
      <c r="AN163" s="60">
        <v>1112</v>
      </c>
      <c r="AO163" s="60">
        <v>728</v>
      </c>
      <c r="AP163" s="60">
        <v>96952</v>
      </c>
      <c r="AQ163" s="60">
        <v>81569</v>
      </c>
      <c r="AR163" s="60">
        <v>70287</v>
      </c>
      <c r="AS163" s="60">
        <v>55074</v>
      </c>
      <c r="AT163" s="60">
        <v>48186</v>
      </c>
      <c r="AU163" s="60">
        <v>39533</v>
      </c>
      <c r="AV163" s="60">
        <v>32168</v>
      </c>
      <c r="AW163" s="60">
        <v>27223</v>
      </c>
      <c r="AX163" s="60">
        <v>23779</v>
      </c>
      <c r="AY163" s="60">
        <v>17373</v>
      </c>
      <c r="AZ163" s="60">
        <v>14366</v>
      </c>
      <c r="BA163" s="60">
        <v>11388</v>
      </c>
      <c r="BB163" s="60">
        <v>8099</v>
      </c>
      <c r="BC163" s="60">
        <v>5160</v>
      </c>
      <c r="BD163" s="60">
        <v>4232</v>
      </c>
      <c r="BE163" s="60">
        <v>2454</v>
      </c>
      <c r="BF163" s="60">
        <v>1974</v>
      </c>
    </row>
    <row r="164" spans="1:58" customFormat="1" hidden="1" x14ac:dyDescent="0.25">
      <c r="A164" t="s">
        <v>138</v>
      </c>
      <c r="B164" t="s">
        <v>160</v>
      </c>
      <c r="C164" t="str">
        <f>VLOOKUP(B164,'Cross river Land'!A:B,2,0)</f>
        <v>NG008022</v>
      </c>
      <c r="D164">
        <f t="shared" si="2"/>
        <v>1</v>
      </c>
      <c r="E164" s="60">
        <v>115407</v>
      </c>
      <c r="F164" s="60">
        <v>127952</v>
      </c>
      <c r="G164" s="60">
        <v>243359</v>
      </c>
      <c r="H164" s="60">
        <v>22004</v>
      </c>
      <c r="I164" s="60">
        <v>18700</v>
      </c>
      <c r="J164" s="60">
        <v>13540</v>
      </c>
      <c r="K164" s="60">
        <v>11585</v>
      </c>
      <c r="L164" s="60">
        <v>9926</v>
      </c>
      <c r="M164" s="60">
        <v>8369</v>
      </c>
      <c r="N164" s="60">
        <v>7485</v>
      </c>
      <c r="O164" s="60">
        <v>5487</v>
      </c>
      <c r="P164" s="60">
        <v>5178</v>
      </c>
      <c r="Q164" s="60">
        <v>2984</v>
      </c>
      <c r="R164" s="60">
        <v>3431</v>
      </c>
      <c r="S164" s="60">
        <v>1490</v>
      </c>
      <c r="T164" s="60">
        <v>2205</v>
      </c>
      <c r="U164" s="60">
        <v>905</v>
      </c>
      <c r="V164" s="60">
        <v>1198</v>
      </c>
      <c r="W164" s="60">
        <v>454</v>
      </c>
      <c r="X164" s="60">
        <v>466</v>
      </c>
      <c r="Y164" s="60">
        <v>23570</v>
      </c>
      <c r="Z164" s="60">
        <v>20863</v>
      </c>
      <c r="AA164" s="60">
        <v>15180</v>
      </c>
      <c r="AB164" s="60">
        <v>12526</v>
      </c>
      <c r="AC164" s="60">
        <v>9900</v>
      </c>
      <c r="AD164" s="60">
        <v>8684</v>
      </c>
      <c r="AE164" s="60">
        <v>7960</v>
      </c>
      <c r="AF164" s="60">
        <v>6562</v>
      </c>
      <c r="AG164" s="60">
        <v>6110</v>
      </c>
      <c r="AH164" s="60">
        <v>4206</v>
      </c>
      <c r="AI164" s="60">
        <v>4110</v>
      </c>
      <c r="AJ164" s="60">
        <v>2255</v>
      </c>
      <c r="AK164" s="60">
        <v>2686</v>
      </c>
      <c r="AL164" s="60">
        <v>1158</v>
      </c>
      <c r="AM164" s="60">
        <v>1295</v>
      </c>
      <c r="AN164" s="60">
        <v>493</v>
      </c>
      <c r="AO164" s="60">
        <v>394</v>
      </c>
      <c r="AP164" s="60">
        <v>45574</v>
      </c>
      <c r="AQ164" s="60">
        <v>39563</v>
      </c>
      <c r="AR164" s="60">
        <v>28720</v>
      </c>
      <c r="AS164" s="60">
        <v>24111</v>
      </c>
      <c r="AT164" s="60">
        <v>19826</v>
      </c>
      <c r="AU164" s="60">
        <v>17053</v>
      </c>
      <c r="AV164" s="60">
        <v>15445</v>
      </c>
      <c r="AW164" s="60">
        <v>12049</v>
      </c>
      <c r="AX164" s="60">
        <v>11288</v>
      </c>
      <c r="AY164" s="60">
        <v>7190</v>
      </c>
      <c r="AZ164" s="60">
        <v>7541</v>
      </c>
      <c r="BA164" s="60">
        <v>3745</v>
      </c>
      <c r="BB164" s="60">
        <v>4891</v>
      </c>
      <c r="BC164" s="60">
        <v>2063</v>
      </c>
      <c r="BD164" s="60">
        <v>2493</v>
      </c>
      <c r="BE164" s="60">
        <v>947</v>
      </c>
      <c r="BF164" s="60">
        <v>860</v>
      </c>
    </row>
    <row r="165" spans="1:58" customFormat="1" hidden="1" x14ac:dyDescent="0.25">
      <c r="A165" t="s">
        <v>138</v>
      </c>
      <c r="B165" t="s">
        <v>161</v>
      </c>
      <c r="C165" t="str">
        <f>VLOOKUP(B165,'Cross river Land'!A:B,2,0)</f>
        <v>NG008023</v>
      </c>
      <c r="D165">
        <f t="shared" si="2"/>
        <v>1</v>
      </c>
      <c r="E165" s="60">
        <v>92896</v>
      </c>
      <c r="F165" s="60">
        <v>104482</v>
      </c>
      <c r="G165" s="60">
        <v>197378</v>
      </c>
      <c r="H165" s="60">
        <v>16922</v>
      </c>
      <c r="I165" s="60">
        <v>15187</v>
      </c>
      <c r="J165" s="60">
        <v>10727</v>
      </c>
      <c r="K165" s="60">
        <v>9579</v>
      </c>
      <c r="L165" s="60">
        <v>8686</v>
      </c>
      <c r="M165" s="60">
        <v>6762</v>
      </c>
      <c r="N165" s="60">
        <v>6432</v>
      </c>
      <c r="O165" s="60">
        <v>4192</v>
      </c>
      <c r="P165" s="60">
        <v>4080</v>
      </c>
      <c r="Q165" s="60">
        <v>2377</v>
      </c>
      <c r="R165" s="60">
        <v>2730</v>
      </c>
      <c r="S165" s="60">
        <v>1191</v>
      </c>
      <c r="T165" s="60">
        <v>1710</v>
      </c>
      <c r="U165" s="60">
        <v>789</v>
      </c>
      <c r="V165" s="60">
        <v>871</v>
      </c>
      <c r="W165" s="60">
        <v>343</v>
      </c>
      <c r="X165" s="60">
        <v>318</v>
      </c>
      <c r="Y165" s="60">
        <v>18612</v>
      </c>
      <c r="Z165" s="60">
        <v>16940</v>
      </c>
      <c r="AA165" s="60">
        <v>13241</v>
      </c>
      <c r="AB165" s="60">
        <v>10646</v>
      </c>
      <c r="AC165" s="60">
        <v>7967</v>
      </c>
      <c r="AD165" s="60">
        <v>6989</v>
      </c>
      <c r="AE165" s="60">
        <v>7017</v>
      </c>
      <c r="AF165" s="60">
        <v>5229</v>
      </c>
      <c r="AG165" s="60">
        <v>5178</v>
      </c>
      <c r="AH165" s="60">
        <v>3128</v>
      </c>
      <c r="AI165" s="60">
        <v>3159</v>
      </c>
      <c r="AJ165" s="60">
        <v>1792</v>
      </c>
      <c r="AK165" s="60">
        <v>2047</v>
      </c>
      <c r="AL165" s="60">
        <v>871</v>
      </c>
      <c r="AM165" s="60">
        <v>987</v>
      </c>
      <c r="AN165" s="60">
        <v>385</v>
      </c>
      <c r="AO165" s="60">
        <v>294</v>
      </c>
      <c r="AP165" s="60">
        <v>35534</v>
      </c>
      <c r="AQ165" s="60">
        <v>32127</v>
      </c>
      <c r="AR165" s="60">
        <v>23968</v>
      </c>
      <c r="AS165" s="60">
        <v>20225</v>
      </c>
      <c r="AT165" s="60">
        <v>16653</v>
      </c>
      <c r="AU165" s="60">
        <v>13751</v>
      </c>
      <c r="AV165" s="60">
        <v>13449</v>
      </c>
      <c r="AW165" s="60">
        <v>9421</v>
      </c>
      <c r="AX165" s="60">
        <v>9258</v>
      </c>
      <c r="AY165" s="60">
        <v>5505</v>
      </c>
      <c r="AZ165" s="60">
        <v>5889</v>
      </c>
      <c r="BA165" s="60">
        <v>2983</v>
      </c>
      <c r="BB165" s="60">
        <v>3757</v>
      </c>
      <c r="BC165" s="60">
        <v>1660</v>
      </c>
      <c r="BD165" s="60">
        <v>1858</v>
      </c>
      <c r="BE165" s="60">
        <v>728</v>
      </c>
      <c r="BF165" s="60">
        <v>612</v>
      </c>
    </row>
    <row r="166" spans="1:58" customFormat="1" hidden="1" x14ac:dyDescent="0.25">
      <c r="A166" t="s">
        <v>138</v>
      </c>
      <c r="B166" t="s">
        <v>162</v>
      </c>
      <c r="C166" t="str">
        <f>VLOOKUP(B166,'Cross river Land'!A:B,2,0)</f>
        <v>NG008024</v>
      </c>
      <c r="D166">
        <f t="shared" si="2"/>
        <v>1</v>
      </c>
      <c r="E166" s="60">
        <v>73422</v>
      </c>
      <c r="F166" s="60">
        <v>80016</v>
      </c>
      <c r="G166" s="60">
        <v>153438</v>
      </c>
      <c r="H166" s="60">
        <v>13173</v>
      </c>
      <c r="I166" s="60">
        <v>10961</v>
      </c>
      <c r="J166" s="60">
        <v>8930</v>
      </c>
      <c r="K166" s="60">
        <v>8602</v>
      </c>
      <c r="L166" s="60">
        <v>6216</v>
      </c>
      <c r="M166" s="60">
        <v>5091</v>
      </c>
      <c r="N166" s="60">
        <v>4854</v>
      </c>
      <c r="O166" s="60">
        <v>3390</v>
      </c>
      <c r="P166" s="60">
        <v>3432</v>
      </c>
      <c r="Q166" s="60">
        <v>1945</v>
      </c>
      <c r="R166" s="60">
        <v>2263</v>
      </c>
      <c r="S166" s="60">
        <v>987</v>
      </c>
      <c r="T166" s="60">
        <v>1578</v>
      </c>
      <c r="U166" s="60">
        <v>616</v>
      </c>
      <c r="V166" s="60">
        <v>853</v>
      </c>
      <c r="W166" s="60">
        <v>247</v>
      </c>
      <c r="X166" s="60">
        <v>284</v>
      </c>
      <c r="Y166" s="60">
        <v>14200</v>
      </c>
      <c r="Z166" s="60">
        <v>12680</v>
      </c>
      <c r="AA166" s="60">
        <v>10059</v>
      </c>
      <c r="AB166" s="60">
        <v>8410</v>
      </c>
      <c r="AC166" s="60">
        <v>6023</v>
      </c>
      <c r="AD166" s="60">
        <v>5236</v>
      </c>
      <c r="AE166" s="60">
        <v>5086</v>
      </c>
      <c r="AF166" s="60">
        <v>4128</v>
      </c>
      <c r="AG166" s="60">
        <v>4088</v>
      </c>
      <c r="AH166" s="60">
        <v>2546</v>
      </c>
      <c r="AI166" s="60">
        <v>2578</v>
      </c>
      <c r="AJ166" s="60">
        <v>1345</v>
      </c>
      <c r="AK166" s="60">
        <v>1658</v>
      </c>
      <c r="AL166" s="60">
        <v>658</v>
      </c>
      <c r="AM166" s="60">
        <v>773</v>
      </c>
      <c r="AN166" s="60">
        <v>290</v>
      </c>
      <c r="AO166" s="60">
        <v>258</v>
      </c>
      <c r="AP166" s="60">
        <v>27373</v>
      </c>
      <c r="AQ166" s="60">
        <v>23641</v>
      </c>
      <c r="AR166" s="60">
        <v>18989</v>
      </c>
      <c r="AS166" s="60">
        <v>17012</v>
      </c>
      <c r="AT166" s="60">
        <v>12239</v>
      </c>
      <c r="AU166" s="60">
        <v>10327</v>
      </c>
      <c r="AV166" s="60">
        <v>9940</v>
      </c>
      <c r="AW166" s="60">
        <v>7518</v>
      </c>
      <c r="AX166" s="60">
        <v>7520</v>
      </c>
      <c r="AY166" s="60">
        <v>4491</v>
      </c>
      <c r="AZ166" s="60">
        <v>4841</v>
      </c>
      <c r="BA166" s="60">
        <v>2332</v>
      </c>
      <c r="BB166" s="60">
        <v>3236</v>
      </c>
      <c r="BC166" s="60">
        <v>1274</v>
      </c>
      <c r="BD166" s="60">
        <v>1626</v>
      </c>
      <c r="BE166" s="60">
        <v>537</v>
      </c>
      <c r="BF166" s="60">
        <v>542</v>
      </c>
    </row>
    <row r="167" spans="1:58" customFormat="1" hidden="1" x14ac:dyDescent="0.25">
      <c r="A167" t="s">
        <v>138</v>
      </c>
      <c r="B167" t="s">
        <v>163</v>
      </c>
      <c r="C167" t="str">
        <f>VLOOKUP(B167,'Cross river Land'!A:B,2,0)</f>
        <v>NG008025</v>
      </c>
      <c r="D167">
        <f t="shared" si="2"/>
        <v>1</v>
      </c>
      <c r="E167" s="60">
        <v>224924</v>
      </c>
      <c r="F167" s="60">
        <v>242344</v>
      </c>
      <c r="G167" s="60">
        <v>467268</v>
      </c>
      <c r="H167" s="60">
        <v>46300</v>
      </c>
      <c r="I167" s="60">
        <v>35444</v>
      </c>
      <c r="J167" s="60">
        <v>26790</v>
      </c>
      <c r="K167" s="60">
        <v>22197</v>
      </c>
      <c r="L167" s="60">
        <v>18537</v>
      </c>
      <c r="M167" s="60">
        <v>16113</v>
      </c>
      <c r="N167" s="60">
        <v>13895</v>
      </c>
      <c r="O167" s="60">
        <v>10779</v>
      </c>
      <c r="P167" s="60">
        <v>9274</v>
      </c>
      <c r="Q167" s="60">
        <v>6471</v>
      </c>
      <c r="R167" s="60">
        <v>6206</v>
      </c>
      <c r="S167" s="60">
        <v>3056</v>
      </c>
      <c r="T167" s="60">
        <v>4340</v>
      </c>
      <c r="U167" s="60">
        <v>1609</v>
      </c>
      <c r="V167" s="60">
        <v>2106</v>
      </c>
      <c r="W167" s="60">
        <v>1049</v>
      </c>
      <c r="X167" s="60">
        <v>758</v>
      </c>
      <c r="Y167" s="60">
        <v>49570</v>
      </c>
      <c r="Z167" s="60">
        <v>39602</v>
      </c>
      <c r="AA167" s="60">
        <v>30290</v>
      </c>
      <c r="AB167" s="60">
        <v>24617</v>
      </c>
      <c r="AC167" s="60">
        <v>18501</v>
      </c>
      <c r="AD167" s="60">
        <v>15565</v>
      </c>
      <c r="AE167" s="60">
        <v>13797</v>
      </c>
      <c r="AF167" s="60">
        <v>11980</v>
      </c>
      <c r="AG167" s="60">
        <v>10085</v>
      </c>
      <c r="AH167" s="60">
        <v>7841</v>
      </c>
      <c r="AI167" s="60">
        <v>6208</v>
      </c>
      <c r="AJ167" s="60">
        <v>4404</v>
      </c>
      <c r="AK167" s="60">
        <v>4002</v>
      </c>
      <c r="AL167" s="60">
        <v>2446</v>
      </c>
      <c r="AM167" s="60">
        <v>2004</v>
      </c>
      <c r="AN167" s="60">
        <v>791</v>
      </c>
      <c r="AO167" s="60">
        <v>641</v>
      </c>
      <c r="AP167" s="60">
        <v>95870</v>
      </c>
      <c r="AQ167" s="60">
        <v>75046</v>
      </c>
      <c r="AR167" s="60">
        <v>57080</v>
      </c>
      <c r="AS167" s="60">
        <v>46814</v>
      </c>
      <c r="AT167" s="60">
        <v>37038</v>
      </c>
      <c r="AU167" s="60">
        <v>31678</v>
      </c>
      <c r="AV167" s="60">
        <v>27692</v>
      </c>
      <c r="AW167" s="60">
        <v>22759</v>
      </c>
      <c r="AX167" s="60">
        <v>19359</v>
      </c>
      <c r="AY167" s="60">
        <v>14312</v>
      </c>
      <c r="AZ167" s="60">
        <v>12414</v>
      </c>
      <c r="BA167" s="60">
        <v>7460</v>
      </c>
      <c r="BB167" s="60">
        <v>8342</v>
      </c>
      <c r="BC167" s="60">
        <v>4055</v>
      </c>
      <c r="BD167" s="60">
        <v>4110</v>
      </c>
      <c r="BE167" s="60">
        <v>1840</v>
      </c>
      <c r="BF167" s="60">
        <v>1399</v>
      </c>
    </row>
    <row r="168" spans="1:58" customFormat="1" hidden="1" x14ac:dyDescent="0.25">
      <c r="A168" t="s">
        <v>138</v>
      </c>
      <c r="B168" t="s">
        <v>164</v>
      </c>
      <c r="C168" t="str">
        <f>VLOOKUP(B168,'Cross river Land'!A:B,2,0)</f>
        <v>NG008026</v>
      </c>
      <c r="D168">
        <f t="shared" si="2"/>
        <v>1</v>
      </c>
      <c r="E168" s="60">
        <v>133967</v>
      </c>
      <c r="F168" s="60">
        <v>142525</v>
      </c>
      <c r="G168" s="60">
        <v>276492</v>
      </c>
      <c r="H168" s="60">
        <v>26406</v>
      </c>
      <c r="I168" s="60">
        <v>20535</v>
      </c>
      <c r="J168" s="60">
        <v>16039</v>
      </c>
      <c r="K168" s="60">
        <v>13781</v>
      </c>
      <c r="L168" s="60">
        <v>11616</v>
      </c>
      <c r="M168" s="60">
        <v>9916</v>
      </c>
      <c r="N168" s="60">
        <v>8374</v>
      </c>
      <c r="O168" s="60">
        <v>6504</v>
      </c>
      <c r="P168" s="60">
        <v>5612</v>
      </c>
      <c r="Q168" s="60">
        <v>4064</v>
      </c>
      <c r="R168" s="60">
        <v>3830</v>
      </c>
      <c r="S168" s="60">
        <v>1746</v>
      </c>
      <c r="T168" s="60">
        <v>2230</v>
      </c>
      <c r="U168" s="60">
        <v>838</v>
      </c>
      <c r="V168" s="60">
        <v>1220</v>
      </c>
      <c r="W168" s="60">
        <v>749</v>
      </c>
      <c r="X168" s="60">
        <v>507</v>
      </c>
      <c r="Y168" s="60">
        <v>28484</v>
      </c>
      <c r="Z168" s="60">
        <v>22555</v>
      </c>
      <c r="AA168" s="60">
        <v>18413</v>
      </c>
      <c r="AB168" s="60">
        <v>15020</v>
      </c>
      <c r="AC168" s="60">
        <v>11040</v>
      </c>
      <c r="AD168" s="60">
        <v>9012</v>
      </c>
      <c r="AE168" s="60">
        <v>8343</v>
      </c>
      <c r="AF168" s="60">
        <v>7169</v>
      </c>
      <c r="AG168" s="60">
        <v>6104</v>
      </c>
      <c r="AH168" s="60">
        <v>4560</v>
      </c>
      <c r="AI168" s="60">
        <v>4072</v>
      </c>
      <c r="AJ168" s="60">
        <v>1831</v>
      </c>
      <c r="AK168" s="60">
        <v>2643</v>
      </c>
      <c r="AL168" s="60">
        <v>1339</v>
      </c>
      <c r="AM168" s="60">
        <v>1192</v>
      </c>
      <c r="AN168" s="60">
        <v>410</v>
      </c>
      <c r="AO168" s="60">
        <v>338</v>
      </c>
      <c r="AP168" s="60">
        <v>54890</v>
      </c>
      <c r="AQ168" s="60">
        <v>43090</v>
      </c>
      <c r="AR168" s="60">
        <v>34452</v>
      </c>
      <c r="AS168" s="60">
        <v>28801</v>
      </c>
      <c r="AT168" s="60">
        <v>22656</v>
      </c>
      <c r="AU168" s="60">
        <v>18928</v>
      </c>
      <c r="AV168" s="60">
        <v>16717</v>
      </c>
      <c r="AW168" s="60">
        <v>13673</v>
      </c>
      <c r="AX168" s="60">
        <v>11716</v>
      </c>
      <c r="AY168" s="60">
        <v>8624</v>
      </c>
      <c r="AZ168" s="60">
        <v>7902</v>
      </c>
      <c r="BA168" s="60">
        <v>3577</v>
      </c>
      <c r="BB168" s="60">
        <v>4873</v>
      </c>
      <c r="BC168" s="60">
        <v>2177</v>
      </c>
      <c r="BD168" s="60">
        <v>2412</v>
      </c>
      <c r="BE168" s="60">
        <v>1159</v>
      </c>
      <c r="BF168" s="60">
        <v>845</v>
      </c>
    </row>
    <row r="169" spans="1:58" customFormat="1" hidden="1" x14ac:dyDescent="0.25">
      <c r="A169" t="s">
        <v>138</v>
      </c>
      <c r="B169" t="s">
        <v>165</v>
      </c>
      <c r="C169" t="str">
        <f>VLOOKUP(B169,'Cross river Land'!A:B,2,0)</f>
        <v>NG008027</v>
      </c>
      <c r="D169">
        <f t="shared" si="2"/>
        <v>1</v>
      </c>
      <c r="E169" s="60">
        <v>65785</v>
      </c>
      <c r="F169" s="60">
        <v>68352</v>
      </c>
      <c r="G169" s="60">
        <v>134137</v>
      </c>
      <c r="H169" s="60">
        <v>13338</v>
      </c>
      <c r="I169" s="60">
        <v>10005</v>
      </c>
      <c r="J169" s="60">
        <v>7678</v>
      </c>
      <c r="K169" s="60">
        <v>6831</v>
      </c>
      <c r="L169" s="60">
        <v>5662</v>
      </c>
      <c r="M169" s="60">
        <v>4781</v>
      </c>
      <c r="N169" s="60">
        <v>3862</v>
      </c>
      <c r="O169" s="60">
        <v>3015</v>
      </c>
      <c r="P169" s="60">
        <v>2750</v>
      </c>
      <c r="Q169" s="60">
        <v>1899</v>
      </c>
      <c r="R169" s="60">
        <v>1840</v>
      </c>
      <c r="S169" s="60">
        <v>965</v>
      </c>
      <c r="T169" s="60">
        <v>1167</v>
      </c>
      <c r="U169" s="60">
        <v>845</v>
      </c>
      <c r="V169" s="60">
        <v>574</v>
      </c>
      <c r="W169" s="60">
        <v>323</v>
      </c>
      <c r="X169" s="60">
        <v>250</v>
      </c>
      <c r="Y169" s="60">
        <v>13920</v>
      </c>
      <c r="Z169" s="60">
        <v>10981</v>
      </c>
      <c r="AA169" s="60">
        <v>8792</v>
      </c>
      <c r="AB169" s="60">
        <v>6955</v>
      </c>
      <c r="AC169" s="60">
        <v>5254</v>
      </c>
      <c r="AD169" s="60">
        <v>4610</v>
      </c>
      <c r="AE169" s="60">
        <v>3868</v>
      </c>
      <c r="AF169" s="60">
        <v>3403</v>
      </c>
      <c r="AG169" s="60">
        <v>2798</v>
      </c>
      <c r="AH169" s="60">
        <v>2096</v>
      </c>
      <c r="AI169" s="60">
        <v>1760</v>
      </c>
      <c r="AJ169" s="60">
        <v>1118</v>
      </c>
      <c r="AK169" s="60">
        <v>981</v>
      </c>
      <c r="AL169" s="60">
        <v>584</v>
      </c>
      <c r="AM169" s="60">
        <v>701</v>
      </c>
      <c r="AN169" s="60">
        <v>285</v>
      </c>
      <c r="AO169" s="60">
        <v>246</v>
      </c>
      <c r="AP169" s="60">
        <v>27258</v>
      </c>
      <c r="AQ169" s="60">
        <v>20986</v>
      </c>
      <c r="AR169" s="60">
        <v>16470</v>
      </c>
      <c r="AS169" s="60">
        <v>13786</v>
      </c>
      <c r="AT169" s="60">
        <v>10916</v>
      </c>
      <c r="AU169" s="60">
        <v>9391</v>
      </c>
      <c r="AV169" s="60">
        <v>7730</v>
      </c>
      <c r="AW169" s="60">
        <v>6418</v>
      </c>
      <c r="AX169" s="60">
        <v>5548</v>
      </c>
      <c r="AY169" s="60">
        <v>3995</v>
      </c>
      <c r="AZ169" s="60">
        <v>3600</v>
      </c>
      <c r="BA169" s="60">
        <v>2083</v>
      </c>
      <c r="BB169" s="60">
        <v>2148</v>
      </c>
      <c r="BC169" s="60">
        <v>1429</v>
      </c>
      <c r="BD169" s="60">
        <v>1275</v>
      </c>
      <c r="BE169" s="60">
        <v>608</v>
      </c>
      <c r="BF169" s="60">
        <v>496</v>
      </c>
    </row>
    <row r="170" spans="1:58" customFormat="1" hidden="1" x14ac:dyDescent="0.25">
      <c r="A170" t="s">
        <v>166</v>
      </c>
      <c r="B170" t="s">
        <v>167</v>
      </c>
      <c r="C170" t="str">
        <f>VLOOKUP(B170,'Cross river Land'!A:B,2,0)</f>
        <v>NG009001</v>
      </c>
      <c r="D170">
        <f t="shared" si="2"/>
        <v>1</v>
      </c>
      <c r="E170" s="60">
        <v>114733</v>
      </c>
      <c r="F170" s="60">
        <v>116505</v>
      </c>
      <c r="G170" s="60">
        <v>231238</v>
      </c>
      <c r="H170" s="60">
        <v>13609</v>
      </c>
      <c r="I170" s="60">
        <v>14141</v>
      </c>
      <c r="J170" s="60">
        <v>14248</v>
      </c>
      <c r="K170" s="60">
        <v>12809</v>
      </c>
      <c r="L170" s="60">
        <v>9709</v>
      </c>
      <c r="M170" s="60">
        <v>8322</v>
      </c>
      <c r="N170" s="60">
        <v>7491</v>
      </c>
      <c r="O170" s="60">
        <v>7514</v>
      </c>
      <c r="P170" s="60">
        <v>6025</v>
      </c>
      <c r="Q170" s="60">
        <v>5506</v>
      </c>
      <c r="R170" s="60">
        <v>3931</v>
      </c>
      <c r="S170" s="60">
        <v>3698</v>
      </c>
      <c r="T170" s="60">
        <v>3378</v>
      </c>
      <c r="U170" s="60">
        <v>2571</v>
      </c>
      <c r="V170" s="60">
        <v>846</v>
      </c>
      <c r="W170" s="60">
        <v>602</v>
      </c>
      <c r="X170" s="60">
        <v>333</v>
      </c>
      <c r="Y170" s="60">
        <v>14433</v>
      </c>
      <c r="Z170" s="60">
        <v>15308</v>
      </c>
      <c r="AA170" s="60">
        <v>15279</v>
      </c>
      <c r="AB170" s="60">
        <v>14289</v>
      </c>
      <c r="AC170" s="60">
        <v>11563</v>
      </c>
      <c r="AD170" s="60">
        <v>8561</v>
      </c>
      <c r="AE170" s="60">
        <v>6791</v>
      </c>
      <c r="AF170" s="60">
        <v>6211</v>
      </c>
      <c r="AG170" s="60">
        <v>5744</v>
      </c>
      <c r="AH170" s="60">
        <v>5077</v>
      </c>
      <c r="AI170" s="60">
        <v>4050</v>
      </c>
      <c r="AJ170" s="60">
        <v>3128</v>
      </c>
      <c r="AK170" s="60">
        <v>2905</v>
      </c>
      <c r="AL170" s="60">
        <v>1603</v>
      </c>
      <c r="AM170" s="60">
        <v>786</v>
      </c>
      <c r="AN170" s="60">
        <v>418</v>
      </c>
      <c r="AO170" s="60">
        <v>359</v>
      </c>
      <c r="AP170" s="60">
        <v>28042</v>
      </c>
      <c r="AQ170" s="60">
        <v>29449</v>
      </c>
      <c r="AR170" s="60">
        <v>29527</v>
      </c>
      <c r="AS170" s="60">
        <v>27098</v>
      </c>
      <c r="AT170" s="60">
        <v>21272</v>
      </c>
      <c r="AU170" s="60">
        <v>16883</v>
      </c>
      <c r="AV170" s="60">
        <v>14282</v>
      </c>
      <c r="AW170" s="60">
        <v>13725</v>
      </c>
      <c r="AX170" s="60">
        <v>11769</v>
      </c>
      <c r="AY170" s="60">
        <v>10583</v>
      </c>
      <c r="AZ170" s="60">
        <v>7981</v>
      </c>
      <c r="BA170" s="60">
        <v>6826</v>
      </c>
      <c r="BB170" s="60">
        <v>6283</v>
      </c>
      <c r="BC170" s="60">
        <v>4174</v>
      </c>
      <c r="BD170" s="60">
        <v>1632</v>
      </c>
      <c r="BE170" s="60">
        <v>1020</v>
      </c>
      <c r="BF170" s="60">
        <v>692</v>
      </c>
    </row>
    <row r="171" spans="1:58" customFormat="1" hidden="1" x14ac:dyDescent="0.25">
      <c r="A171" t="s">
        <v>166</v>
      </c>
      <c r="B171" t="s">
        <v>168</v>
      </c>
      <c r="C171" t="str">
        <f>VLOOKUP(B171,'Cross river Land'!A:B,2,0)</f>
        <v>NG009002</v>
      </c>
      <c r="D171">
        <f t="shared" si="2"/>
        <v>1</v>
      </c>
      <c r="E171" s="60">
        <v>79944</v>
      </c>
      <c r="F171" s="60">
        <v>85004</v>
      </c>
      <c r="G171" s="60">
        <v>164948</v>
      </c>
      <c r="H171" s="60">
        <v>10287</v>
      </c>
      <c r="I171" s="60">
        <v>10708</v>
      </c>
      <c r="J171" s="60">
        <v>10158</v>
      </c>
      <c r="K171" s="60">
        <v>9398</v>
      </c>
      <c r="L171" s="60">
        <v>7304</v>
      </c>
      <c r="M171" s="60">
        <v>6102</v>
      </c>
      <c r="N171" s="60">
        <v>5464</v>
      </c>
      <c r="O171" s="60">
        <v>5098</v>
      </c>
      <c r="P171" s="60">
        <v>4194</v>
      </c>
      <c r="Q171" s="60">
        <v>3453</v>
      </c>
      <c r="R171" s="60">
        <v>2500</v>
      </c>
      <c r="S171" s="60">
        <v>1753</v>
      </c>
      <c r="T171" s="60">
        <v>1436</v>
      </c>
      <c r="U171" s="60">
        <v>949</v>
      </c>
      <c r="V171" s="60">
        <v>584</v>
      </c>
      <c r="W171" s="60">
        <v>354</v>
      </c>
      <c r="X171" s="60">
        <v>202</v>
      </c>
      <c r="Y171" s="60">
        <v>11000</v>
      </c>
      <c r="Z171" s="60">
        <v>11228</v>
      </c>
      <c r="AA171" s="60">
        <v>10897</v>
      </c>
      <c r="AB171" s="60">
        <v>10064</v>
      </c>
      <c r="AC171" s="60">
        <v>7932</v>
      </c>
      <c r="AD171" s="60">
        <v>6410</v>
      </c>
      <c r="AE171" s="60">
        <v>5480</v>
      </c>
      <c r="AF171" s="60">
        <v>4889</v>
      </c>
      <c r="AG171" s="60">
        <v>4465</v>
      </c>
      <c r="AH171" s="60">
        <v>3832</v>
      </c>
      <c r="AI171" s="60">
        <v>2836</v>
      </c>
      <c r="AJ171" s="60">
        <v>1922</v>
      </c>
      <c r="AK171" s="60">
        <v>1600</v>
      </c>
      <c r="AL171" s="60">
        <v>1082</v>
      </c>
      <c r="AM171" s="60">
        <v>724</v>
      </c>
      <c r="AN171" s="60">
        <v>448</v>
      </c>
      <c r="AO171" s="60">
        <v>195</v>
      </c>
      <c r="AP171" s="60">
        <v>21287</v>
      </c>
      <c r="AQ171" s="60">
        <v>21936</v>
      </c>
      <c r="AR171" s="60">
        <v>21055</v>
      </c>
      <c r="AS171" s="60">
        <v>19462</v>
      </c>
      <c r="AT171" s="60">
        <v>15236</v>
      </c>
      <c r="AU171" s="60">
        <v>12512</v>
      </c>
      <c r="AV171" s="60">
        <v>10944</v>
      </c>
      <c r="AW171" s="60">
        <v>9987</v>
      </c>
      <c r="AX171" s="60">
        <v>8659</v>
      </c>
      <c r="AY171" s="60">
        <v>7285</v>
      </c>
      <c r="AZ171" s="60">
        <v>5336</v>
      </c>
      <c r="BA171" s="60">
        <v>3675</v>
      </c>
      <c r="BB171" s="60">
        <v>3036</v>
      </c>
      <c r="BC171" s="60">
        <v>2031</v>
      </c>
      <c r="BD171" s="60">
        <v>1308</v>
      </c>
      <c r="BE171" s="60">
        <v>802</v>
      </c>
      <c r="BF171" s="60">
        <v>397</v>
      </c>
    </row>
    <row r="172" spans="1:58" customFormat="1" hidden="1" x14ac:dyDescent="0.25">
      <c r="A172" t="s">
        <v>166</v>
      </c>
      <c r="B172" t="s">
        <v>169</v>
      </c>
      <c r="C172" t="str">
        <f>VLOOKUP(B172,'Cross river Land'!A:B,2,0)</f>
        <v>NG009003</v>
      </c>
      <c r="D172">
        <f t="shared" si="2"/>
        <v>1</v>
      </c>
      <c r="E172" s="60">
        <v>297367</v>
      </c>
      <c r="F172" s="60">
        <v>322807</v>
      </c>
      <c r="G172" s="60">
        <v>620174</v>
      </c>
      <c r="H172" s="60">
        <v>39610</v>
      </c>
      <c r="I172" s="60">
        <v>39109</v>
      </c>
      <c r="J172" s="60">
        <v>37225</v>
      </c>
      <c r="K172" s="60">
        <v>35426</v>
      </c>
      <c r="L172" s="60">
        <v>26535</v>
      </c>
      <c r="M172" s="60">
        <v>21917</v>
      </c>
      <c r="N172" s="60">
        <v>19895</v>
      </c>
      <c r="O172" s="60">
        <v>18132</v>
      </c>
      <c r="P172" s="60">
        <v>15383</v>
      </c>
      <c r="Q172" s="60">
        <v>11812</v>
      </c>
      <c r="R172" s="60">
        <v>9392</v>
      </c>
      <c r="S172" s="60">
        <v>7059</v>
      </c>
      <c r="T172" s="60">
        <v>5777</v>
      </c>
      <c r="U172" s="60">
        <v>4675</v>
      </c>
      <c r="V172" s="60">
        <v>2771</v>
      </c>
      <c r="W172" s="60">
        <v>1677</v>
      </c>
      <c r="X172" s="60">
        <v>972</v>
      </c>
      <c r="Y172" s="60">
        <v>41852</v>
      </c>
      <c r="Z172" s="60">
        <v>43557</v>
      </c>
      <c r="AA172" s="60">
        <v>41725</v>
      </c>
      <c r="AB172" s="60">
        <v>38642</v>
      </c>
      <c r="AC172" s="60">
        <v>29771</v>
      </c>
      <c r="AD172" s="60">
        <v>24619</v>
      </c>
      <c r="AE172" s="60">
        <v>21045</v>
      </c>
      <c r="AF172" s="60">
        <v>17946</v>
      </c>
      <c r="AG172" s="60">
        <v>16292</v>
      </c>
      <c r="AH172" s="60">
        <v>13025</v>
      </c>
      <c r="AI172" s="60">
        <v>10796</v>
      </c>
      <c r="AJ172" s="60">
        <v>7015</v>
      </c>
      <c r="AK172" s="60">
        <v>6395</v>
      </c>
      <c r="AL172" s="60">
        <v>4739</v>
      </c>
      <c r="AM172" s="60">
        <v>2772</v>
      </c>
      <c r="AN172" s="60">
        <v>1728</v>
      </c>
      <c r="AO172" s="60">
        <v>888</v>
      </c>
      <c r="AP172" s="60">
        <v>81462</v>
      </c>
      <c r="AQ172" s="60">
        <v>82666</v>
      </c>
      <c r="AR172" s="60">
        <v>78950</v>
      </c>
      <c r="AS172" s="60">
        <v>74068</v>
      </c>
      <c r="AT172" s="60">
        <v>56306</v>
      </c>
      <c r="AU172" s="60">
        <v>46536</v>
      </c>
      <c r="AV172" s="60">
        <v>40940</v>
      </c>
      <c r="AW172" s="60">
        <v>36078</v>
      </c>
      <c r="AX172" s="60">
        <v>31675</v>
      </c>
      <c r="AY172" s="60">
        <v>24837</v>
      </c>
      <c r="AZ172" s="60">
        <v>20188</v>
      </c>
      <c r="BA172" s="60">
        <v>14074</v>
      </c>
      <c r="BB172" s="60">
        <v>12172</v>
      </c>
      <c r="BC172" s="60">
        <v>9414</v>
      </c>
      <c r="BD172" s="60">
        <v>5543</v>
      </c>
      <c r="BE172" s="60">
        <v>3405</v>
      </c>
      <c r="BF172" s="60">
        <v>1860</v>
      </c>
    </row>
    <row r="173" spans="1:58" customFormat="1" hidden="1" x14ac:dyDescent="0.25">
      <c r="A173" t="s">
        <v>166</v>
      </c>
      <c r="B173" s="58" t="s">
        <v>1354</v>
      </c>
      <c r="C173" t="str">
        <f>VLOOKUP(B173,'Cross river Land'!A:B,2,0)</f>
        <v>NG009006</v>
      </c>
      <c r="D173">
        <f t="shared" si="2"/>
        <v>1</v>
      </c>
      <c r="E173" s="60">
        <v>75818</v>
      </c>
      <c r="F173" s="60">
        <v>75328</v>
      </c>
      <c r="G173" s="60">
        <v>151146</v>
      </c>
      <c r="H173" s="60">
        <v>9238</v>
      </c>
      <c r="I173" s="60">
        <v>9685</v>
      </c>
      <c r="J173" s="60">
        <v>9414</v>
      </c>
      <c r="K173" s="60">
        <v>8630</v>
      </c>
      <c r="L173" s="60">
        <v>6320</v>
      </c>
      <c r="M173" s="60">
        <v>5421</v>
      </c>
      <c r="N173" s="60">
        <v>4838</v>
      </c>
      <c r="O173" s="60">
        <v>4768</v>
      </c>
      <c r="P173" s="60">
        <v>3869</v>
      </c>
      <c r="Q173" s="60">
        <v>3544</v>
      </c>
      <c r="R173" s="60">
        <v>2736</v>
      </c>
      <c r="S173" s="60">
        <v>2073</v>
      </c>
      <c r="T173" s="60">
        <v>1824</v>
      </c>
      <c r="U173" s="60">
        <v>1810</v>
      </c>
      <c r="V173" s="60">
        <v>912</v>
      </c>
      <c r="W173" s="60">
        <v>525</v>
      </c>
      <c r="X173" s="60">
        <v>211</v>
      </c>
      <c r="Y173" s="60">
        <v>9744</v>
      </c>
      <c r="Z173" s="60">
        <v>10310</v>
      </c>
      <c r="AA173" s="60">
        <v>9837</v>
      </c>
      <c r="AB173" s="60">
        <v>9237</v>
      </c>
      <c r="AC173" s="60">
        <v>7161</v>
      </c>
      <c r="AD173" s="60">
        <v>5386</v>
      </c>
      <c r="AE173" s="60">
        <v>4376</v>
      </c>
      <c r="AF173" s="60">
        <v>4029</v>
      </c>
      <c r="AG173" s="60">
        <v>3648</v>
      </c>
      <c r="AH173" s="60">
        <v>3127</v>
      </c>
      <c r="AI173" s="60">
        <v>2465</v>
      </c>
      <c r="AJ173" s="60">
        <v>1941</v>
      </c>
      <c r="AK173" s="60">
        <v>1377</v>
      </c>
      <c r="AL173" s="60">
        <v>1153</v>
      </c>
      <c r="AM173" s="60">
        <v>647</v>
      </c>
      <c r="AN173" s="60">
        <v>543</v>
      </c>
      <c r="AO173" s="60">
        <v>347</v>
      </c>
      <c r="AP173" s="60">
        <v>18982</v>
      </c>
      <c r="AQ173" s="60">
        <v>19995</v>
      </c>
      <c r="AR173" s="60">
        <v>19251</v>
      </c>
      <c r="AS173" s="60">
        <v>17867</v>
      </c>
      <c r="AT173" s="60">
        <v>13481</v>
      </c>
      <c r="AU173" s="60">
        <v>10807</v>
      </c>
      <c r="AV173" s="60">
        <v>9214</v>
      </c>
      <c r="AW173" s="60">
        <v>8797</v>
      </c>
      <c r="AX173" s="60">
        <v>7517</v>
      </c>
      <c r="AY173" s="60">
        <v>6671</v>
      </c>
      <c r="AZ173" s="60">
        <v>5201</v>
      </c>
      <c r="BA173" s="60">
        <v>4014</v>
      </c>
      <c r="BB173" s="60">
        <v>3201</v>
      </c>
      <c r="BC173" s="60">
        <v>2963</v>
      </c>
      <c r="BD173" s="60">
        <v>1559</v>
      </c>
      <c r="BE173" s="60">
        <v>1068</v>
      </c>
      <c r="BF173" s="60">
        <v>558</v>
      </c>
    </row>
    <row r="174" spans="1:58" customFormat="1" hidden="1" x14ac:dyDescent="0.25">
      <c r="A174" t="s">
        <v>166</v>
      </c>
      <c r="B174" t="s">
        <v>170</v>
      </c>
      <c r="C174" t="str">
        <f>VLOOKUP(B174,'Cross river Land'!A:B,2,0)</f>
        <v>NG009007</v>
      </c>
      <c r="D174">
        <f t="shared" si="2"/>
        <v>1</v>
      </c>
      <c r="E174" s="60">
        <v>119671</v>
      </c>
      <c r="F174" s="60">
        <v>123845</v>
      </c>
      <c r="G174" s="60">
        <v>243516</v>
      </c>
      <c r="H174" s="60">
        <v>14848</v>
      </c>
      <c r="I174" s="60">
        <v>15382</v>
      </c>
      <c r="J174" s="60">
        <v>15329</v>
      </c>
      <c r="K174" s="60">
        <v>13822</v>
      </c>
      <c r="L174" s="60">
        <v>10160</v>
      </c>
      <c r="M174" s="60">
        <v>8672</v>
      </c>
      <c r="N174" s="60">
        <v>7941</v>
      </c>
      <c r="O174" s="60">
        <v>7835</v>
      </c>
      <c r="P174" s="60">
        <v>6243</v>
      </c>
      <c r="Q174" s="60">
        <v>5593</v>
      </c>
      <c r="R174" s="60">
        <v>4305</v>
      </c>
      <c r="S174" s="60">
        <v>3052</v>
      </c>
      <c r="T174" s="60">
        <v>2513</v>
      </c>
      <c r="U174" s="60">
        <v>1869</v>
      </c>
      <c r="V174" s="60">
        <v>976</v>
      </c>
      <c r="W174" s="60">
        <v>760</v>
      </c>
      <c r="X174" s="60">
        <v>371</v>
      </c>
      <c r="Y174" s="60">
        <v>15422</v>
      </c>
      <c r="Z174" s="60">
        <v>16633</v>
      </c>
      <c r="AA174" s="60">
        <v>16488</v>
      </c>
      <c r="AB174" s="60">
        <v>15229</v>
      </c>
      <c r="AC174" s="60">
        <v>11936</v>
      </c>
      <c r="AD174" s="60">
        <v>8835</v>
      </c>
      <c r="AE174" s="60">
        <v>7287</v>
      </c>
      <c r="AF174" s="60">
        <v>6639</v>
      </c>
      <c r="AG174" s="60">
        <v>6224</v>
      </c>
      <c r="AH174" s="60">
        <v>5372</v>
      </c>
      <c r="AI174" s="60">
        <v>4253</v>
      </c>
      <c r="AJ174" s="60">
        <v>2924</v>
      </c>
      <c r="AK174" s="60">
        <v>2759</v>
      </c>
      <c r="AL174" s="60">
        <v>1736</v>
      </c>
      <c r="AM174" s="60">
        <v>1099</v>
      </c>
      <c r="AN174" s="60">
        <v>651</v>
      </c>
      <c r="AO174" s="60">
        <v>358</v>
      </c>
      <c r="AP174" s="60">
        <v>30270</v>
      </c>
      <c r="AQ174" s="60">
        <v>32015</v>
      </c>
      <c r="AR174" s="60">
        <v>31817</v>
      </c>
      <c r="AS174" s="60">
        <v>29051</v>
      </c>
      <c r="AT174" s="60">
        <v>22096</v>
      </c>
      <c r="AU174" s="60">
        <v>17507</v>
      </c>
      <c r="AV174" s="60">
        <v>15228</v>
      </c>
      <c r="AW174" s="60">
        <v>14474</v>
      </c>
      <c r="AX174" s="60">
        <v>12467</v>
      </c>
      <c r="AY174" s="60">
        <v>10965</v>
      </c>
      <c r="AZ174" s="60">
        <v>8558</v>
      </c>
      <c r="BA174" s="60">
        <v>5976</v>
      </c>
      <c r="BB174" s="60">
        <v>5272</v>
      </c>
      <c r="BC174" s="60">
        <v>3605</v>
      </c>
      <c r="BD174" s="60">
        <v>2075</v>
      </c>
      <c r="BE174" s="60">
        <v>1411</v>
      </c>
      <c r="BF174" s="60">
        <v>729</v>
      </c>
    </row>
    <row r="175" spans="1:58" customFormat="1" hidden="1" x14ac:dyDescent="0.25">
      <c r="A175" t="s">
        <v>166</v>
      </c>
      <c r="B175" t="s">
        <v>171</v>
      </c>
      <c r="C175" t="str">
        <f>VLOOKUP(B175,'Cross river Land'!A:B,2,0)</f>
        <v>NG009008</v>
      </c>
      <c r="D175">
        <f t="shared" si="2"/>
        <v>1</v>
      </c>
      <c r="E175" s="60">
        <v>102742</v>
      </c>
      <c r="F175" s="60">
        <v>106645</v>
      </c>
      <c r="G175" s="60">
        <v>209387</v>
      </c>
      <c r="H175" s="60">
        <v>12635</v>
      </c>
      <c r="I175" s="60">
        <v>13131</v>
      </c>
      <c r="J175" s="60">
        <v>13066</v>
      </c>
      <c r="K175" s="60">
        <v>11760</v>
      </c>
      <c r="L175" s="60">
        <v>8884</v>
      </c>
      <c r="M175" s="60">
        <v>7566</v>
      </c>
      <c r="N175" s="60">
        <v>6829</v>
      </c>
      <c r="O175" s="60">
        <v>6560</v>
      </c>
      <c r="P175" s="60">
        <v>5328</v>
      </c>
      <c r="Q175" s="60">
        <v>4718</v>
      </c>
      <c r="R175" s="60">
        <v>3584</v>
      </c>
      <c r="S175" s="60">
        <v>2568</v>
      </c>
      <c r="T175" s="60">
        <v>2205</v>
      </c>
      <c r="U175" s="60">
        <v>1494</v>
      </c>
      <c r="V175" s="60">
        <v>1157</v>
      </c>
      <c r="W175" s="60">
        <v>756</v>
      </c>
      <c r="X175" s="60">
        <v>501</v>
      </c>
      <c r="Y175" s="60">
        <v>13314</v>
      </c>
      <c r="Z175" s="60">
        <v>14136</v>
      </c>
      <c r="AA175" s="60">
        <v>14083</v>
      </c>
      <c r="AB175" s="60">
        <v>13156</v>
      </c>
      <c r="AC175" s="60">
        <v>10334</v>
      </c>
      <c r="AD175" s="60">
        <v>7790</v>
      </c>
      <c r="AE175" s="60">
        <v>6538</v>
      </c>
      <c r="AF175" s="60">
        <v>5917</v>
      </c>
      <c r="AG175" s="60">
        <v>5283</v>
      </c>
      <c r="AH175" s="60">
        <v>4480</v>
      </c>
      <c r="AI175" s="60">
        <v>3537</v>
      </c>
      <c r="AJ175" s="60">
        <v>2487</v>
      </c>
      <c r="AK175" s="60">
        <v>2053</v>
      </c>
      <c r="AL175" s="60">
        <v>1571</v>
      </c>
      <c r="AM175" s="60">
        <v>952</v>
      </c>
      <c r="AN175" s="60">
        <v>572</v>
      </c>
      <c r="AO175" s="60">
        <v>442</v>
      </c>
      <c r="AP175" s="60">
        <v>25949</v>
      </c>
      <c r="AQ175" s="60">
        <v>27267</v>
      </c>
      <c r="AR175" s="60">
        <v>27149</v>
      </c>
      <c r="AS175" s="60">
        <v>24916</v>
      </c>
      <c r="AT175" s="60">
        <v>19218</v>
      </c>
      <c r="AU175" s="60">
        <v>15356</v>
      </c>
      <c r="AV175" s="60">
        <v>13367</v>
      </c>
      <c r="AW175" s="60">
        <v>12477</v>
      </c>
      <c r="AX175" s="60">
        <v>10611</v>
      </c>
      <c r="AY175" s="60">
        <v>9198</v>
      </c>
      <c r="AZ175" s="60">
        <v>7121</v>
      </c>
      <c r="BA175" s="60">
        <v>5055</v>
      </c>
      <c r="BB175" s="60">
        <v>4258</v>
      </c>
      <c r="BC175" s="60">
        <v>3065</v>
      </c>
      <c r="BD175" s="60">
        <v>2109</v>
      </c>
      <c r="BE175" s="60">
        <v>1328</v>
      </c>
      <c r="BF175" s="60">
        <v>943</v>
      </c>
    </row>
    <row r="176" spans="1:58" customFormat="1" hidden="1" x14ac:dyDescent="0.25">
      <c r="A176" t="s">
        <v>166</v>
      </c>
      <c r="B176" s="58" t="s">
        <v>1453</v>
      </c>
      <c r="C176" t="str">
        <f>VLOOKUP(B176,'Cross river Land'!A:B,2,0)</f>
        <v>NG009010</v>
      </c>
      <c r="D176">
        <f t="shared" si="2"/>
        <v>1</v>
      </c>
      <c r="E176" s="60">
        <v>88893</v>
      </c>
      <c r="F176" s="60">
        <v>93863</v>
      </c>
      <c r="G176" s="60">
        <v>182756</v>
      </c>
      <c r="H176" s="60">
        <v>10103</v>
      </c>
      <c r="I176" s="60">
        <v>9546</v>
      </c>
      <c r="J176" s="60">
        <v>12159</v>
      </c>
      <c r="K176" s="60">
        <v>12234</v>
      </c>
      <c r="L176" s="60">
        <v>11907</v>
      </c>
      <c r="M176" s="60">
        <v>8089</v>
      </c>
      <c r="N176" s="60">
        <v>5927</v>
      </c>
      <c r="O176" s="60">
        <v>5110</v>
      </c>
      <c r="P176" s="60">
        <v>3832</v>
      </c>
      <c r="Q176" s="60">
        <v>3081</v>
      </c>
      <c r="R176" s="60">
        <v>1996</v>
      </c>
      <c r="S176" s="60">
        <v>1647</v>
      </c>
      <c r="T176" s="60">
        <v>1147</v>
      </c>
      <c r="U176" s="60">
        <v>916</v>
      </c>
      <c r="V176" s="60">
        <v>613</v>
      </c>
      <c r="W176" s="60">
        <v>394</v>
      </c>
      <c r="X176" s="60">
        <v>192</v>
      </c>
      <c r="Y176" s="60">
        <v>10276</v>
      </c>
      <c r="Z176" s="60">
        <v>9493</v>
      </c>
      <c r="AA176" s="60">
        <v>10248</v>
      </c>
      <c r="AB176" s="60">
        <v>9790</v>
      </c>
      <c r="AC176" s="60">
        <v>12865</v>
      </c>
      <c r="AD176" s="60">
        <v>10812</v>
      </c>
      <c r="AE176" s="60">
        <v>6922</v>
      </c>
      <c r="AF176" s="60">
        <v>6314</v>
      </c>
      <c r="AG176" s="60">
        <v>5027</v>
      </c>
      <c r="AH176" s="60">
        <v>4662</v>
      </c>
      <c r="AI176" s="60">
        <v>2564</v>
      </c>
      <c r="AJ176" s="60">
        <v>2467</v>
      </c>
      <c r="AK176" s="60">
        <v>967</v>
      </c>
      <c r="AL176" s="60">
        <v>760</v>
      </c>
      <c r="AM176" s="60">
        <v>326</v>
      </c>
      <c r="AN176" s="60">
        <v>249</v>
      </c>
      <c r="AO176" s="60">
        <v>121</v>
      </c>
      <c r="AP176" s="60">
        <v>20379</v>
      </c>
      <c r="AQ176" s="60">
        <v>19039</v>
      </c>
      <c r="AR176" s="60">
        <v>22407</v>
      </c>
      <c r="AS176" s="60">
        <v>22024</v>
      </c>
      <c r="AT176" s="60">
        <v>24772</v>
      </c>
      <c r="AU176" s="60">
        <v>18901</v>
      </c>
      <c r="AV176" s="60">
        <v>12849</v>
      </c>
      <c r="AW176" s="60">
        <v>11424</v>
      </c>
      <c r="AX176" s="60">
        <v>8859</v>
      </c>
      <c r="AY176" s="60">
        <v>7743</v>
      </c>
      <c r="AZ176" s="60">
        <v>4560</v>
      </c>
      <c r="BA176" s="60">
        <v>4114</v>
      </c>
      <c r="BB176" s="60">
        <v>2114</v>
      </c>
      <c r="BC176" s="60">
        <v>1676</v>
      </c>
      <c r="BD176" s="60">
        <v>939</v>
      </c>
      <c r="BE176" s="60">
        <v>643</v>
      </c>
      <c r="BF176" s="60">
        <v>313</v>
      </c>
    </row>
    <row r="177" spans="1:58" customFormat="1" hidden="1" x14ac:dyDescent="0.25">
      <c r="A177" t="s">
        <v>166</v>
      </c>
      <c r="B177" t="s">
        <v>172</v>
      </c>
      <c r="C177" t="str">
        <f>VLOOKUP(B177,'Cross river Land'!A:B,2,0)</f>
        <v>NG009009</v>
      </c>
      <c r="D177">
        <f t="shared" si="2"/>
        <v>1</v>
      </c>
      <c r="E177" s="60">
        <v>95260</v>
      </c>
      <c r="F177" s="60">
        <v>95291</v>
      </c>
      <c r="G177" s="60">
        <v>190551</v>
      </c>
      <c r="H177" s="60">
        <v>10673</v>
      </c>
      <c r="I177" s="60">
        <v>10205</v>
      </c>
      <c r="J177" s="60">
        <v>12357</v>
      </c>
      <c r="K177" s="60">
        <v>12747</v>
      </c>
      <c r="L177" s="60">
        <v>12696</v>
      </c>
      <c r="M177" s="60">
        <v>8434</v>
      </c>
      <c r="N177" s="60">
        <v>6263</v>
      </c>
      <c r="O177" s="60">
        <v>5757</v>
      </c>
      <c r="P177" s="60">
        <v>4292</v>
      </c>
      <c r="Q177" s="60">
        <v>3274</v>
      </c>
      <c r="R177" s="60">
        <v>2591</v>
      </c>
      <c r="S177" s="60">
        <v>1957</v>
      </c>
      <c r="T177" s="60">
        <v>1347</v>
      </c>
      <c r="U177" s="60">
        <v>1086</v>
      </c>
      <c r="V177" s="60">
        <v>811</v>
      </c>
      <c r="W177" s="60">
        <v>488</v>
      </c>
      <c r="X177" s="60">
        <v>282</v>
      </c>
      <c r="Y177" s="60">
        <v>10508</v>
      </c>
      <c r="Z177" s="60">
        <v>9740</v>
      </c>
      <c r="AA177" s="60">
        <v>10775</v>
      </c>
      <c r="AB177" s="60">
        <v>10203</v>
      </c>
      <c r="AC177" s="60">
        <v>12543</v>
      </c>
      <c r="AD177" s="60">
        <v>10392</v>
      </c>
      <c r="AE177" s="60">
        <v>6962</v>
      </c>
      <c r="AF177" s="60">
        <v>6340</v>
      </c>
      <c r="AG177" s="60">
        <v>4994</v>
      </c>
      <c r="AH177" s="60">
        <v>4708</v>
      </c>
      <c r="AI177" s="60">
        <v>2730</v>
      </c>
      <c r="AJ177" s="60">
        <v>2371</v>
      </c>
      <c r="AK177" s="60">
        <v>1051</v>
      </c>
      <c r="AL177" s="60">
        <v>984</v>
      </c>
      <c r="AM177" s="60">
        <v>470</v>
      </c>
      <c r="AN177" s="60">
        <v>381</v>
      </c>
      <c r="AO177" s="60">
        <v>139</v>
      </c>
      <c r="AP177" s="60">
        <v>21181</v>
      </c>
      <c r="AQ177" s="60">
        <v>19945</v>
      </c>
      <c r="AR177" s="60">
        <v>23132</v>
      </c>
      <c r="AS177" s="60">
        <v>22950</v>
      </c>
      <c r="AT177" s="60">
        <v>25239</v>
      </c>
      <c r="AU177" s="60">
        <v>18826</v>
      </c>
      <c r="AV177" s="60">
        <v>13225</v>
      </c>
      <c r="AW177" s="60">
        <v>12097</v>
      </c>
      <c r="AX177" s="60">
        <v>9286</v>
      </c>
      <c r="AY177" s="60">
        <v>7982</v>
      </c>
      <c r="AZ177" s="60">
        <v>5321</v>
      </c>
      <c r="BA177" s="60">
        <v>4328</v>
      </c>
      <c r="BB177" s="60">
        <v>2398</v>
      </c>
      <c r="BC177" s="60">
        <v>2070</v>
      </c>
      <c r="BD177" s="60">
        <v>1281</v>
      </c>
      <c r="BE177" s="60">
        <v>869</v>
      </c>
      <c r="BF177" s="60">
        <v>421</v>
      </c>
    </row>
    <row r="178" spans="1:58" customFormat="1" hidden="1" x14ac:dyDescent="0.25">
      <c r="A178" t="s">
        <v>166</v>
      </c>
      <c r="B178" t="s">
        <v>173</v>
      </c>
      <c r="C178" t="str">
        <f>VLOOKUP(B178,'Cross river Land'!A:B,2,0)</f>
        <v>NG009011</v>
      </c>
      <c r="D178">
        <f t="shared" si="2"/>
        <v>1</v>
      </c>
      <c r="E178" s="60">
        <v>44535</v>
      </c>
      <c r="F178" s="60">
        <v>47135</v>
      </c>
      <c r="G178" s="60">
        <v>91670</v>
      </c>
      <c r="H178" s="60">
        <v>5609</v>
      </c>
      <c r="I178" s="60">
        <v>5916</v>
      </c>
      <c r="J178" s="60">
        <v>5805</v>
      </c>
      <c r="K178" s="60">
        <v>5280</v>
      </c>
      <c r="L178" s="60">
        <v>3960</v>
      </c>
      <c r="M178" s="60">
        <v>3333</v>
      </c>
      <c r="N178" s="60">
        <v>2979</v>
      </c>
      <c r="O178" s="60">
        <v>2754</v>
      </c>
      <c r="P178" s="60">
        <v>2199</v>
      </c>
      <c r="Q178" s="60">
        <v>1874</v>
      </c>
      <c r="R178" s="60">
        <v>1422</v>
      </c>
      <c r="S178" s="60">
        <v>1051</v>
      </c>
      <c r="T178" s="60">
        <v>914</v>
      </c>
      <c r="U178" s="60">
        <v>602</v>
      </c>
      <c r="V178" s="60">
        <v>424</v>
      </c>
      <c r="W178" s="60">
        <v>271</v>
      </c>
      <c r="X178" s="60">
        <v>142</v>
      </c>
      <c r="Y178" s="60">
        <v>5869</v>
      </c>
      <c r="Z178" s="60">
        <v>6159</v>
      </c>
      <c r="AA178" s="60">
        <v>6028</v>
      </c>
      <c r="AB178" s="60">
        <v>5800</v>
      </c>
      <c r="AC178" s="60">
        <v>4544</v>
      </c>
      <c r="AD178" s="60">
        <v>3655</v>
      </c>
      <c r="AE178" s="60">
        <v>3111</v>
      </c>
      <c r="AF178" s="60">
        <v>2668</v>
      </c>
      <c r="AG178" s="60">
        <v>2442</v>
      </c>
      <c r="AH178" s="60">
        <v>1955</v>
      </c>
      <c r="AI178" s="60">
        <v>1496</v>
      </c>
      <c r="AJ178" s="60">
        <v>1078</v>
      </c>
      <c r="AK178" s="60">
        <v>837</v>
      </c>
      <c r="AL178" s="60">
        <v>715</v>
      </c>
      <c r="AM178" s="60">
        <v>373</v>
      </c>
      <c r="AN178" s="60">
        <v>274</v>
      </c>
      <c r="AO178" s="60">
        <v>131</v>
      </c>
      <c r="AP178" s="60">
        <v>11478</v>
      </c>
      <c r="AQ178" s="60">
        <v>12075</v>
      </c>
      <c r="AR178" s="60">
        <v>11833</v>
      </c>
      <c r="AS178" s="60">
        <v>11080</v>
      </c>
      <c r="AT178" s="60">
        <v>8504</v>
      </c>
      <c r="AU178" s="60">
        <v>6988</v>
      </c>
      <c r="AV178" s="60">
        <v>6090</v>
      </c>
      <c r="AW178" s="60">
        <v>5422</v>
      </c>
      <c r="AX178" s="60">
        <v>4641</v>
      </c>
      <c r="AY178" s="60">
        <v>3829</v>
      </c>
      <c r="AZ178" s="60">
        <v>2918</v>
      </c>
      <c r="BA178" s="60">
        <v>2129</v>
      </c>
      <c r="BB178" s="60">
        <v>1751</v>
      </c>
      <c r="BC178" s="60">
        <v>1317</v>
      </c>
      <c r="BD178" s="60">
        <v>797</v>
      </c>
      <c r="BE178" s="60">
        <v>545</v>
      </c>
      <c r="BF178" s="60">
        <v>273</v>
      </c>
    </row>
    <row r="179" spans="1:58" customFormat="1" hidden="1" x14ac:dyDescent="0.25">
      <c r="A179" t="s">
        <v>166</v>
      </c>
      <c r="B179" t="s">
        <v>174</v>
      </c>
      <c r="C179" t="str">
        <f>VLOOKUP(B179,'Cross river Land'!A:B,2,0)</f>
        <v>NG009012</v>
      </c>
      <c r="D179">
        <f t="shared" si="2"/>
        <v>1</v>
      </c>
      <c r="E179" s="60">
        <v>92475</v>
      </c>
      <c r="F179" s="60">
        <v>95006</v>
      </c>
      <c r="G179" s="60">
        <v>187481</v>
      </c>
      <c r="H179" s="60">
        <v>12048</v>
      </c>
      <c r="I179" s="60">
        <v>12618</v>
      </c>
      <c r="J179" s="60">
        <v>12360</v>
      </c>
      <c r="K179" s="60">
        <v>11283</v>
      </c>
      <c r="L179" s="60">
        <v>8906</v>
      </c>
      <c r="M179" s="60">
        <v>7088</v>
      </c>
      <c r="N179" s="60">
        <v>5910</v>
      </c>
      <c r="O179" s="60">
        <v>5117</v>
      </c>
      <c r="P179" s="60">
        <v>4239</v>
      </c>
      <c r="Q179" s="60">
        <v>3445</v>
      </c>
      <c r="R179" s="60">
        <v>2589</v>
      </c>
      <c r="S179" s="60">
        <v>1909</v>
      </c>
      <c r="T179" s="60">
        <v>1873</v>
      </c>
      <c r="U179" s="60">
        <v>1313</v>
      </c>
      <c r="V179" s="60">
        <v>921</v>
      </c>
      <c r="W179" s="60">
        <v>490</v>
      </c>
      <c r="X179" s="60">
        <v>366</v>
      </c>
      <c r="Y179" s="60">
        <v>12640</v>
      </c>
      <c r="Z179" s="60">
        <v>12894</v>
      </c>
      <c r="AA179" s="60">
        <v>12308</v>
      </c>
      <c r="AB179" s="60">
        <v>11605</v>
      </c>
      <c r="AC179" s="60">
        <v>9110</v>
      </c>
      <c r="AD179" s="60">
        <v>7891</v>
      </c>
      <c r="AE179" s="60">
        <v>6471</v>
      </c>
      <c r="AF179" s="60">
        <v>5439</v>
      </c>
      <c r="AG179" s="60">
        <v>4396</v>
      </c>
      <c r="AH179" s="60">
        <v>3624</v>
      </c>
      <c r="AI179" s="60">
        <v>2586</v>
      </c>
      <c r="AJ179" s="60">
        <v>2039</v>
      </c>
      <c r="AK179" s="60">
        <v>1458</v>
      </c>
      <c r="AL179" s="60">
        <v>1098</v>
      </c>
      <c r="AM179" s="60">
        <v>707</v>
      </c>
      <c r="AN179" s="60">
        <v>486</v>
      </c>
      <c r="AO179" s="60">
        <v>254</v>
      </c>
      <c r="AP179" s="60">
        <v>24688</v>
      </c>
      <c r="AQ179" s="60">
        <v>25512</v>
      </c>
      <c r="AR179" s="60">
        <v>24668</v>
      </c>
      <c r="AS179" s="60">
        <v>22888</v>
      </c>
      <c r="AT179" s="60">
        <v>18016</v>
      </c>
      <c r="AU179" s="60">
        <v>14979</v>
      </c>
      <c r="AV179" s="60">
        <v>12381</v>
      </c>
      <c r="AW179" s="60">
        <v>10556</v>
      </c>
      <c r="AX179" s="60">
        <v>8635</v>
      </c>
      <c r="AY179" s="60">
        <v>7069</v>
      </c>
      <c r="AZ179" s="60">
        <v>5175</v>
      </c>
      <c r="BA179" s="60">
        <v>3948</v>
      </c>
      <c r="BB179" s="60">
        <v>3331</v>
      </c>
      <c r="BC179" s="60">
        <v>2411</v>
      </c>
      <c r="BD179" s="60">
        <v>1628</v>
      </c>
      <c r="BE179" s="60">
        <v>976</v>
      </c>
      <c r="BF179" s="60">
        <v>620</v>
      </c>
    </row>
    <row r="180" spans="1:58" customFormat="1" hidden="1" x14ac:dyDescent="0.25">
      <c r="A180" t="s">
        <v>166</v>
      </c>
      <c r="B180" t="s">
        <v>175</v>
      </c>
      <c r="C180" t="str">
        <f>VLOOKUP(B180,'Cross river Land'!A:B,2,0)</f>
        <v>NG009013</v>
      </c>
      <c r="D180">
        <f t="shared" si="2"/>
        <v>1</v>
      </c>
      <c r="E180" s="60">
        <v>105594</v>
      </c>
      <c r="F180" s="60">
        <v>109628</v>
      </c>
      <c r="G180" s="60">
        <v>215222</v>
      </c>
      <c r="H180" s="60">
        <v>12800</v>
      </c>
      <c r="I180" s="60">
        <v>13204</v>
      </c>
      <c r="J180" s="60">
        <v>13327</v>
      </c>
      <c r="K180" s="60">
        <v>11898</v>
      </c>
      <c r="L180" s="60">
        <v>8720</v>
      </c>
      <c r="M180" s="60">
        <v>7795</v>
      </c>
      <c r="N180" s="60">
        <v>6965</v>
      </c>
      <c r="O180" s="60">
        <v>6828</v>
      </c>
      <c r="P180" s="60">
        <v>5593</v>
      </c>
      <c r="Q180" s="60">
        <v>5086</v>
      </c>
      <c r="R180" s="60">
        <v>3725</v>
      </c>
      <c r="S180" s="60">
        <v>3148</v>
      </c>
      <c r="T180" s="60">
        <v>2345</v>
      </c>
      <c r="U180" s="60">
        <v>1893</v>
      </c>
      <c r="V180" s="60">
        <v>1070</v>
      </c>
      <c r="W180" s="60">
        <v>772</v>
      </c>
      <c r="X180" s="60">
        <v>425</v>
      </c>
      <c r="Y180" s="60">
        <v>13637</v>
      </c>
      <c r="Z180" s="60">
        <v>14248</v>
      </c>
      <c r="AA180" s="60">
        <v>14347</v>
      </c>
      <c r="AB180" s="60">
        <v>13165</v>
      </c>
      <c r="AC180" s="60">
        <v>10764</v>
      </c>
      <c r="AD180" s="60">
        <v>8192</v>
      </c>
      <c r="AE180" s="60">
        <v>6503</v>
      </c>
      <c r="AF180" s="60">
        <v>5884</v>
      </c>
      <c r="AG180" s="60">
        <v>5376</v>
      </c>
      <c r="AH180" s="60">
        <v>4757</v>
      </c>
      <c r="AI180" s="60">
        <v>3819</v>
      </c>
      <c r="AJ180" s="60">
        <v>2708</v>
      </c>
      <c r="AK180" s="60">
        <v>1903</v>
      </c>
      <c r="AL180" s="60">
        <v>2012</v>
      </c>
      <c r="AM180" s="60">
        <v>1113</v>
      </c>
      <c r="AN180" s="60">
        <v>808</v>
      </c>
      <c r="AO180" s="60">
        <v>392</v>
      </c>
      <c r="AP180" s="60">
        <v>26437</v>
      </c>
      <c r="AQ180" s="60">
        <v>27452</v>
      </c>
      <c r="AR180" s="60">
        <v>27674</v>
      </c>
      <c r="AS180" s="60">
        <v>25063</v>
      </c>
      <c r="AT180" s="60">
        <v>19484</v>
      </c>
      <c r="AU180" s="60">
        <v>15987</v>
      </c>
      <c r="AV180" s="60">
        <v>13468</v>
      </c>
      <c r="AW180" s="60">
        <v>12712</v>
      </c>
      <c r="AX180" s="60">
        <v>10969</v>
      </c>
      <c r="AY180" s="60">
        <v>9843</v>
      </c>
      <c r="AZ180" s="60">
        <v>7544</v>
      </c>
      <c r="BA180" s="60">
        <v>5856</v>
      </c>
      <c r="BB180" s="60">
        <v>4248</v>
      </c>
      <c r="BC180" s="60">
        <v>3905</v>
      </c>
      <c r="BD180" s="60">
        <v>2183</v>
      </c>
      <c r="BE180" s="60">
        <v>1580</v>
      </c>
      <c r="BF180" s="60">
        <v>817</v>
      </c>
    </row>
    <row r="181" spans="1:58" customFormat="1" hidden="1" x14ac:dyDescent="0.25">
      <c r="A181" t="s">
        <v>166</v>
      </c>
      <c r="B181" t="s">
        <v>176</v>
      </c>
      <c r="C181" t="str">
        <f>VLOOKUP(B181,'Cross river Land'!A:B,2,0)</f>
        <v>NG009014</v>
      </c>
      <c r="D181">
        <f t="shared" si="2"/>
        <v>1</v>
      </c>
      <c r="E181" s="60">
        <v>95817</v>
      </c>
      <c r="F181" s="60">
        <v>97569</v>
      </c>
      <c r="G181" s="60">
        <v>193386</v>
      </c>
      <c r="H181" s="60">
        <v>12170</v>
      </c>
      <c r="I181" s="60">
        <v>12364</v>
      </c>
      <c r="J181" s="60">
        <v>12139</v>
      </c>
      <c r="K181" s="60">
        <v>10941</v>
      </c>
      <c r="L181" s="60">
        <v>8246</v>
      </c>
      <c r="M181" s="60">
        <v>7021</v>
      </c>
      <c r="N181" s="60">
        <v>6431</v>
      </c>
      <c r="O181" s="60">
        <v>6083</v>
      </c>
      <c r="P181" s="60">
        <v>4964</v>
      </c>
      <c r="Q181" s="60">
        <v>4170</v>
      </c>
      <c r="R181" s="60">
        <v>3284</v>
      </c>
      <c r="S181" s="60">
        <v>2297</v>
      </c>
      <c r="T181" s="60">
        <v>1983</v>
      </c>
      <c r="U181" s="60">
        <v>1755</v>
      </c>
      <c r="V181" s="60">
        <v>933</v>
      </c>
      <c r="W181" s="60">
        <v>677</v>
      </c>
      <c r="X181" s="60">
        <v>359</v>
      </c>
      <c r="Y181" s="60">
        <v>12815</v>
      </c>
      <c r="Z181" s="60">
        <v>13250</v>
      </c>
      <c r="AA181" s="60">
        <v>12784</v>
      </c>
      <c r="AB181" s="60">
        <v>11948</v>
      </c>
      <c r="AC181" s="60">
        <v>9338</v>
      </c>
      <c r="AD181" s="60">
        <v>7089</v>
      </c>
      <c r="AE181" s="60">
        <v>5836</v>
      </c>
      <c r="AF181" s="60">
        <v>5169</v>
      </c>
      <c r="AG181" s="60">
        <v>4848</v>
      </c>
      <c r="AH181" s="60">
        <v>3937</v>
      </c>
      <c r="AI181" s="60">
        <v>3107</v>
      </c>
      <c r="AJ181" s="60">
        <v>2368</v>
      </c>
      <c r="AK181" s="60">
        <v>1873</v>
      </c>
      <c r="AL181" s="60">
        <v>1309</v>
      </c>
      <c r="AM181" s="60">
        <v>977</v>
      </c>
      <c r="AN181" s="60">
        <v>614</v>
      </c>
      <c r="AO181" s="60">
        <v>307</v>
      </c>
      <c r="AP181" s="60">
        <v>24985</v>
      </c>
      <c r="AQ181" s="60">
        <v>25614</v>
      </c>
      <c r="AR181" s="60">
        <v>24923</v>
      </c>
      <c r="AS181" s="60">
        <v>22889</v>
      </c>
      <c r="AT181" s="60">
        <v>17584</v>
      </c>
      <c r="AU181" s="60">
        <v>14110</v>
      </c>
      <c r="AV181" s="60">
        <v>12267</v>
      </c>
      <c r="AW181" s="60">
        <v>11252</v>
      </c>
      <c r="AX181" s="60">
        <v>9812</v>
      </c>
      <c r="AY181" s="60">
        <v>8107</v>
      </c>
      <c r="AZ181" s="60">
        <v>6391</v>
      </c>
      <c r="BA181" s="60">
        <v>4665</v>
      </c>
      <c r="BB181" s="60">
        <v>3856</v>
      </c>
      <c r="BC181" s="60">
        <v>3064</v>
      </c>
      <c r="BD181" s="60">
        <v>1910</v>
      </c>
      <c r="BE181" s="60">
        <v>1291</v>
      </c>
      <c r="BF181" s="60">
        <v>666</v>
      </c>
    </row>
    <row r="182" spans="1:58" customFormat="1" hidden="1" x14ac:dyDescent="0.25">
      <c r="A182" t="s">
        <v>166</v>
      </c>
      <c r="B182" t="s">
        <v>177</v>
      </c>
      <c r="C182" t="str">
        <f>VLOOKUP(B182,'Cross river Land'!A:B,2,0)</f>
        <v>NG009015</v>
      </c>
      <c r="D182">
        <f t="shared" si="2"/>
        <v>1</v>
      </c>
      <c r="E182" s="60">
        <v>132835</v>
      </c>
      <c r="F182" s="60">
        <v>134900</v>
      </c>
      <c r="G182" s="60">
        <v>267735</v>
      </c>
      <c r="H182" s="60">
        <v>16400</v>
      </c>
      <c r="I182" s="60">
        <v>16860</v>
      </c>
      <c r="J182" s="60">
        <v>16818</v>
      </c>
      <c r="K182" s="60">
        <v>15356</v>
      </c>
      <c r="L182" s="60">
        <v>11775</v>
      </c>
      <c r="M182" s="60">
        <v>9905</v>
      </c>
      <c r="N182" s="60">
        <v>8450</v>
      </c>
      <c r="O182" s="60">
        <v>8333</v>
      </c>
      <c r="P182" s="60">
        <v>6621</v>
      </c>
      <c r="Q182" s="60">
        <v>6013</v>
      </c>
      <c r="R182" s="60">
        <v>4653</v>
      </c>
      <c r="S182" s="60">
        <v>3402</v>
      </c>
      <c r="T182" s="60">
        <v>2844</v>
      </c>
      <c r="U182" s="60">
        <v>2594</v>
      </c>
      <c r="V182" s="60">
        <v>1392</v>
      </c>
      <c r="W182" s="60">
        <v>932</v>
      </c>
      <c r="X182" s="60">
        <v>487</v>
      </c>
      <c r="Y182" s="60">
        <v>17305</v>
      </c>
      <c r="Z182" s="60">
        <v>17936</v>
      </c>
      <c r="AA182" s="60">
        <v>18006</v>
      </c>
      <c r="AB182" s="60">
        <v>16841</v>
      </c>
      <c r="AC182" s="60">
        <v>13061</v>
      </c>
      <c r="AD182" s="60">
        <v>10002</v>
      </c>
      <c r="AE182" s="60">
        <v>8064</v>
      </c>
      <c r="AF182" s="60">
        <v>7272</v>
      </c>
      <c r="AG182" s="60">
        <v>6365</v>
      </c>
      <c r="AH182" s="60">
        <v>5526</v>
      </c>
      <c r="AI182" s="60">
        <v>4376</v>
      </c>
      <c r="AJ182" s="60">
        <v>3223</v>
      </c>
      <c r="AK182" s="60">
        <v>2495</v>
      </c>
      <c r="AL182" s="60">
        <v>1917</v>
      </c>
      <c r="AM182" s="60">
        <v>1336</v>
      </c>
      <c r="AN182" s="60">
        <v>690</v>
      </c>
      <c r="AO182" s="60">
        <v>485</v>
      </c>
      <c r="AP182" s="60">
        <v>33705</v>
      </c>
      <c r="AQ182" s="60">
        <v>34796</v>
      </c>
      <c r="AR182" s="60">
        <v>34824</v>
      </c>
      <c r="AS182" s="60">
        <v>32197</v>
      </c>
      <c r="AT182" s="60">
        <v>24836</v>
      </c>
      <c r="AU182" s="60">
        <v>19907</v>
      </c>
      <c r="AV182" s="60">
        <v>16514</v>
      </c>
      <c r="AW182" s="60">
        <v>15605</v>
      </c>
      <c r="AX182" s="60">
        <v>12986</v>
      </c>
      <c r="AY182" s="60">
        <v>11539</v>
      </c>
      <c r="AZ182" s="60">
        <v>9029</v>
      </c>
      <c r="BA182" s="60">
        <v>6625</v>
      </c>
      <c r="BB182" s="60">
        <v>5339</v>
      </c>
      <c r="BC182" s="60">
        <v>4511</v>
      </c>
      <c r="BD182" s="60">
        <v>2728</v>
      </c>
      <c r="BE182" s="60">
        <v>1622</v>
      </c>
      <c r="BF182" s="60">
        <v>972</v>
      </c>
    </row>
    <row r="183" spans="1:58" customFormat="1" hidden="1" x14ac:dyDescent="0.25">
      <c r="A183" t="s">
        <v>166</v>
      </c>
      <c r="B183" t="s">
        <v>178</v>
      </c>
      <c r="C183" t="str">
        <f>VLOOKUP(B183,'Cross river Land'!A:B,2,0)</f>
        <v>NG009016</v>
      </c>
      <c r="D183">
        <f t="shared" si="2"/>
        <v>1</v>
      </c>
      <c r="E183" s="60">
        <v>126743</v>
      </c>
      <c r="F183" s="60">
        <v>138239</v>
      </c>
      <c r="G183" s="60">
        <v>264982</v>
      </c>
      <c r="H183" s="60">
        <v>15760</v>
      </c>
      <c r="I183" s="60">
        <v>16729</v>
      </c>
      <c r="J183" s="60">
        <v>15980</v>
      </c>
      <c r="K183" s="60">
        <v>14481</v>
      </c>
      <c r="L183" s="60">
        <v>10904</v>
      </c>
      <c r="M183" s="60">
        <v>9322</v>
      </c>
      <c r="N183" s="60">
        <v>8656</v>
      </c>
      <c r="O183" s="60">
        <v>8192</v>
      </c>
      <c r="P183" s="60">
        <v>6545</v>
      </c>
      <c r="Q183" s="60">
        <v>5637</v>
      </c>
      <c r="R183" s="60">
        <v>4064</v>
      </c>
      <c r="S183" s="60">
        <v>3336</v>
      </c>
      <c r="T183" s="60">
        <v>2761</v>
      </c>
      <c r="U183" s="60">
        <v>1962</v>
      </c>
      <c r="V183" s="60">
        <v>1151</v>
      </c>
      <c r="W183" s="60">
        <v>825</v>
      </c>
      <c r="X183" s="60">
        <v>438</v>
      </c>
      <c r="Y183" s="60">
        <v>17168</v>
      </c>
      <c r="Z183" s="60">
        <v>18616</v>
      </c>
      <c r="AA183" s="60">
        <v>17857</v>
      </c>
      <c r="AB183" s="60">
        <v>16311</v>
      </c>
      <c r="AC183" s="60">
        <v>13061</v>
      </c>
      <c r="AD183" s="60">
        <v>10586</v>
      </c>
      <c r="AE183" s="60">
        <v>8876</v>
      </c>
      <c r="AF183" s="60">
        <v>7925</v>
      </c>
      <c r="AG183" s="60">
        <v>7150</v>
      </c>
      <c r="AH183" s="60">
        <v>5770</v>
      </c>
      <c r="AI183" s="60">
        <v>4674</v>
      </c>
      <c r="AJ183" s="60">
        <v>3233</v>
      </c>
      <c r="AK183" s="60">
        <v>2721</v>
      </c>
      <c r="AL183" s="60">
        <v>1848</v>
      </c>
      <c r="AM183" s="60">
        <v>1285</v>
      </c>
      <c r="AN183" s="60">
        <v>768</v>
      </c>
      <c r="AO183" s="60">
        <v>390</v>
      </c>
      <c r="AP183" s="60">
        <v>32928</v>
      </c>
      <c r="AQ183" s="60">
        <v>35345</v>
      </c>
      <c r="AR183" s="60">
        <v>33837</v>
      </c>
      <c r="AS183" s="60">
        <v>30792</v>
      </c>
      <c r="AT183" s="60">
        <v>23965</v>
      </c>
      <c r="AU183" s="60">
        <v>19908</v>
      </c>
      <c r="AV183" s="60">
        <v>17532</v>
      </c>
      <c r="AW183" s="60">
        <v>16117</v>
      </c>
      <c r="AX183" s="60">
        <v>13695</v>
      </c>
      <c r="AY183" s="60">
        <v>11407</v>
      </c>
      <c r="AZ183" s="60">
        <v>8738</v>
      </c>
      <c r="BA183" s="60">
        <v>6569</v>
      </c>
      <c r="BB183" s="60">
        <v>5482</v>
      </c>
      <c r="BC183" s="60">
        <v>3810</v>
      </c>
      <c r="BD183" s="60">
        <v>2436</v>
      </c>
      <c r="BE183" s="60">
        <v>1593</v>
      </c>
      <c r="BF183" s="60">
        <v>828</v>
      </c>
    </row>
    <row r="184" spans="1:58" customFormat="1" hidden="1" x14ac:dyDescent="0.25">
      <c r="A184" t="s">
        <v>166</v>
      </c>
      <c r="B184" t="s">
        <v>179</v>
      </c>
      <c r="C184" t="str">
        <f>VLOOKUP(B184,'Cross river Land'!A:B,2,0)</f>
        <v>NG009017</v>
      </c>
      <c r="D184">
        <f t="shared" si="2"/>
        <v>1</v>
      </c>
      <c r="E184" s="60">
        <v>121466</v>
      </c>
      <c r="F184" s="60">
        <v>124353</v>
      </c>
      <c r="G184" s="60">
        <v>245819</v>
      </c>
      <c r="H184" s="60">
        <v>15176</v>
      </c>
      <c r="I184" s="60">
        <v>15447</v>
      </c>
      <c r="J184" s="60">
        <v>15651</v>
      </c>
      <c r="K184" s="60">
        <v>14323</v>
      </c>
      <c r="L184" s="60">
        <v>10800</v>
      </c>
      <c r="M184" s="60">
        <v>8870</v>
      </c>
      <c r="N184" s="60">
        <v>7795</v>
      </c>
      <c r="O184" s="60">
        <v>7537</v>
      </c>
      <c r="P184" s="60">
        <v>6131</v>
      </c>
      <c r="Q184" s="60">
        <v>5459</v>
      </c>
      <c r="R184" s="60">
        <v>4068</v>
      </c>
      <c r="S184" s="60">
        <v>3108</v>
      </c>
      <c r="T184" s="60">
        <v>2669</v>
      </c>
      <c r="U184" s="60">
        <v>1966</v>
      </c>
      <c r="V184" s="60">
        <v>1167</v>
      </c>
      <c r="W184" s="60">
        <v>831</v>
      </c>
      <c r="X184" s="60">
        <v>468</v>
      </c>
      <c r="Y184" s="60">
        <v>15960</v>
      </c>
      <c r="Z184" s="60">
        <v>16489</v>
      </c>
      <c r="AA184" s="60">
        <v>16312</v>
      </c>
      <c r="AB184" s="60">
        <v>15629</v>
      </c>
      <c r="AC184" s="60">
        <v>12311</v>
      </c>
      <c r="AD184" s="60">
        <v>9145</v>
      </c>
      <c r="AE184" s="60">
        <v>7363</v>
      </c>
      <c r="AF184" s="60">
        <v>6483</v>
      </c>
      <c r="AG184" s="60">
        <v>5840</v>
      </c>
      <c r="AH184" s="60">
        <v>5274</v>
      </c>
      <c r="AI184" s="60">
        <v>4035</v>
      </c>
      <c r="AJ184" s="60">
        <v>3066</v>
      </c>
      <c r="AK184" s="60">
        <v>2242</v>
      </c>
      <c r="AL184" s="60">
        <v>1998</v>
      </c>
      <c r="AM184" s="60">
        <v>1066</v>
      </c>
      <c r="AN184" s="60">
        <v>774</v>
      </c>
      <c r="AO184" s="60">
        <v>366</v>
      </c>
      <c r="AP184" s="60">
        <v>31136</v>
      </c>
      <c r="AQ184" s="60">
        <v>31936</v>
      </c>
      <c r="AR184" s="60">
        <v>31963</v>
      </c>
      <c r="AS184" s="60">
        <v>29952</v>
      </c>
      <c r="AT184" s="60">
        <v>23111</v>
      </c>
      <c r="AU184" s="60">
        <v>18015</v>
      </c>
      <c r="AV184" s="60">
        <v>15158</v>
      </c>
      <c r="AW184" s="60">
        <v>14020</v>
      </c>
      <c r="AX184" s="60">
        <v>11971</v>
      </c>
      <c r="AY184" s="60">
        <v>10733</v>
      </c>
      <c r="AZ184" s="60">
        <v>8103</v>
      </c>
      <c r="BA184" s="60">
        <v>6174</v>
      </c>
      <c r="BB184" s="60">
        <v>4911</v>
      </c>
      <c r="BC184" s="60">
        <v>3964</v>
      </c>
      <c r="BD184" s="60">
        <v>2233</v>
      </c>
      <c r="BE184" s="60">
        <v>1605</v>
      </c>
      <c r="BF184" s="60">
        <v>834</v>
      </c>
    </row>
    <row r="185" spans="1:58" customFormat="1" hidden="1" x14ac:dyDescent="0.25">
      <c r="A185" t="s">
        <v>166</v>
      </c>
      <c r="B185" t="s">
        <v>180</v>
      </c>
      <c r="C185" t="str">
        <f>VLOOKUP(B185,'Cross river Land'!A:B,2,0)</f>
        <v>NG009018</v>
      </c>
      <c r="D185">
        <f t="shared" si="2"/>
        <v>1</v>
      </c>
      <c r="E185" s="60">
        <v>123225</v>
      </c>
      <c r="F185" s="60">
        <v>125914</v>
      </c>
      <c r="G185" s="60">
        <v>249139</v>
      </c>
      <c r="H185" s="60">
        <v>14725</v>
      </c>
      <c r="I185" s="60">
        <v>15304</v>
      </c>
      <c r="J185" s="60">
        <v>15439</v>
      </c>
      <c r="K185" s="60">
        <v>13874</v>
      </c>
      <c r="L185" s="60">
        <v>10555</v>
      </c>
      <c r="M185" s="60">
        <v>8955</v>
      </c>
      <c r="N185" s="60">
        <v>7974</v>
      </c>
      <c r="O185" s="60">
        <v>7982</v>
      </c>
      <c r="P185" s="60">
        <v>6406</v>
      </c>
      <c r="Q185" s="60">
        <v>5881</v>
      </c>
      <c r="R185" s="60">
        <v>4566</v>
      </c>
      <c r="S185" s="60">
        <v>3345</v>
      </c>
      <c r="T185" s="60">
        <v>3183</v>
      </c>
      <c r="U185" s="60">
        <v>1977</v>
      </c>
      <c r="V185" s="60">
        <v>1563</v>
      </c>
      <c r="W185" s="60">
        <v>1077</v>
      </c>
      <c r="X185" s="60">
        <v>419</v>
      </c>
      <c r="Y185" s="60">
        <v>15652</v>
      </c>
      <c r="Z185" s="60">
        <v>16413</v>
      </c>
      <c r="AA185" s="60">
        <v>16573</v>
      </c>
      <c r="AB185" s="60">
        <v>15347</v>
      </c>
      <c r="AC185" s="60">
        <v>12467</v>
      </c>
      <c r="AD185" s="60">
        <v>9365</v>
      </c>
      <c r="AE185" s="60">
        <v>7328</v>
      </c>
      <c r="AF185" s="60">
        <v>6710</v>
      </c>
      <c r="AG185" s="60">
        <v>6122</v>
      </c>
      <c r="AH185" s="60">
        <v>5365</v>
      </c>
      <c r="AI185" s="60">
        <v>4276</v>
      </c>
      <c r="AJ185" s="60">
        <v>3221</v>
      </c>
      <c r="AK185" s="60">
        <v>2597</v>
      </c>
      <c r="AL185" s="60">
        <v>1952</v>
      </c>
      <c r="AM185" s="60">
        <v>1290</v>
      </c>
      <c r="AN185" s="60">
        <v>835</v>
      </c>
      <c r="AO185" s="60">
        <v>401</v>
      </c>
      <c r="AP185" s="60">
        <v>30377</v>
      </c>
      <c r="AQ185" s="60">
        <v>31717</v>
      </c>
      <c r="AR185" s="60">
        <v>32012</v>
      </c>
      <c r="AS185" s="60">
        <v>29221</v>
      </c>
      <c r="AT185" s="60">
        <v>23022</v>
      </c>
      <c r="AU185" s="60">
        <v>18320</v>
      </c>
      <c r="AV185" s="60">
        <v>15302</v>
      </c>
      <c r="AW185" s="60">
        <v>14692</v>
      </c>
      <c r="AX185" s="60">
        <v>12528</v>
      </c>
      <c r="AY185" s="60">
        <v>11246</v>
      </c>
      <c r="AZ185" s="60">
        <v>8842</v>
      </c>
      <c r="BA185" s="60">
        <v>6566</v>
      </c>
      <c r="BB185" s="60">
        <v>5780</v>
      </c>
      <c r="BC185" s="60">
        <v>3929</v>
      </c>
      <c r="BD185" s="60">
        <v>2853</v>
      </c>
      <c r="BE185" s="60">
        <v>1912</v>
      </c>
      <c r="BF185" s="60">
        <v>820</v>
      </c>
    </row>
    <row r="186" spans="1:58" customFormat="1" hidden="1" x14ac:dyDescent="0.25">
      <c r="A186" t="s">
        <v>166</v>
      </c>
      <c r="B186" t="s">
        <v>181</v>
      </c>
      <c r="C186" t="str">
        <f>VLOOKUP(B186,'Cross river Land'!A:B,2,0)</f>
        <v>NG009019</v>
      </c>
      <c r="D186">
        <f t="shared" si="2"/>
        <v>1</v>
      </c>
      <c r="E186" s="60">
        <v>125460</v>
      </c>
      <c r="F186" s="60">
        <v>123655</v>
      </c>
      <c r="G186" s="60">
        <v>249115</v>
      </c>
      <c r="H186" s="60">
        <v>17411</v>
      </c>
      <c r="I186" s="60">
        <v>16677</v>
      </c>
      <c r="J186" s="60">
        <v>15592</v>
      </c>
      <c r="K186" s="60">
        <v>14201</v>
      </c>
      <c r="L186" s="60">
        <v>10257</v>
      </c>
      <c r="M186" s="60">
        <v>8746</v>
      </c>
      <c r="N186" s="60">
        <v>7938</v>
      </c>
      <c r="O186" s="60">
        <v>7277</v>
      </c>
      <c r="P186" s="60">
        <v>6269</v>
      </c>
      <c r="Q186" s="60">
        <v>5312</v>
      </c>
      <c r="R186" s="60">
        <v>4220</v>
      </c>
      <c r="S186" s="60">
        <v>3348</v>
      </c>
      <c r="T186" s="60">
        <v>2940</v>
      </c>
      <c r="U186" s="60">
        <v>2208</v>
      </c>
      <c r="V186" s="60">
        <v>1398</v>
      </c>
      <c r="W186" s="60">
        <v>1128</v>
      </c>
      <c r="X186" s="60">
        <v>538</v>
      </c>
      <c r="Y186" s="60">
        <v>17875</v>
      </c>
      <c r="Z186" s="60">
        <v>17391</v>
      </c>
      <c r="AA186" s="60">
        <v>16788</v>
      </c>
      <c r="AB186" s="60">
        <v>15064</v>
      </c>
      <c r="AC186" s="60">
        <v>11037</v>
      </c>
      <c r="AD186" s="60">
        <v>8492</v>
      </c>
      <c r="AE186" s="60">
        <v>6991</v>
      </c>
      <c r="AF186" s="60">
        <v>6130</v>
      </c>
      <c r="AG186" s="60">
        <v>5628</v>
      </c>
      <c r="AH186" s="60">
        <v>4786</v>
      </c>
      <c r="AI186" s="60">
        <v>3984</v>
      </c>
      <c r="AJ186" s="60">
        <v>2809</v>
      </c>
      <c r="AK186" s="60">
        <v>2578</v>
      </c>
      <c r="AL186" s="60">
        <v>1713</v>
      </c>
      <c r="AM186" s="60">
        <v>1230</v>
      </c>
      <c r="AN186" s="60">
        <v>716</v>
      </c>
      <c r="AO186" s="60">
        <v>443</v>
      </c>
      <c r="AP186" s="60">
        <v>35286</v>
      </c>
      <c r="AQ186" s="60">
        <v>34068</v>
      </c>
      <c r="AR186" s="60">
        <v>32380</v>
      </c>
      <c r="AS186" s="60">
        <v>29265</v>
      </c>
      <c r="AT186" s="60">
        <v>21294</v>
      </c>
      <c r="AU186" s="60">
        <v>17238</v>
      </c>
      <c r="AV186" s="60">
        <v>14929</v>
      </c>
      <c r="AW186" s="60">
        <v>13407</v>
      </c>
      <c r="AX186" s="60">
        <v>11897</v>
      </c>
      <c r="AY186" s="60">
        <v>10098</v>
      </c>
      <c r="AZ186" s="60">
        <v>8204</v>
      </c>
      <c r="BA186" s="60">
        <v>6157</v>
      </c>
      <c r="BB186" s="60">
        <v>5518</v>
      </c>
      <c r="BC186" s="60">
        <v>3921</v>
      </c>
      <c r="BD186" s="60">
        <v>2628</v>
      </c>
      <c r="BE186" s="60">
        <v>1844</v>
      </c>
      <c r="BF186" s="60">
        <v>981</v>
      </c>
    </row>
    <row r="187" spans="1:58" customFormat="1" hidden="1" x14ac:dyDescent="0.25">
      <c r="A187" t="s">
        <v>182</v>
      </c>
      <c r="B187" t="s">
        <v>183</v>
      </c>
      <c r="C187" t="str">
        <f>VLOOKUP(B187,'Cross river Land'!A:B,2,0)</f>
        <v>NG010001</v>
      </c>
      <c r="D187">
        <f t="shared" si="2"/>
        <v>1</v>
      </c>
      <c r="E187" s="60">
        <v>77321</v>
      </c>
      <c r="F187" s="60">
        <v>77346</v>
      </c>
      <c r="G187" s="60">
        <v>154667</v>
      </c>
      <c r="H187" s="60">
        <v>8053</v>
      </c>
      <c r="I187" s="60">
        <v>8290</v>
      </c>
      <c r="J187" s="60">
        <v>10014</v>
      </c>
      <c r="K187" s="60">
        <v>9375</v>
      </c>
      <c r="L187" s="60">
        <v>6720</v>
      </c>
      <c r="M187" s="60">
        <v>5372</v>
      </c>
      <c r="N187" s="60">
        <v>4577</v>
      </c>
      <c r="O187" s="60">
        <v>4493</v>
      </c>
      <c r="P187" s="60">
        <v>3913</v>
      </c>
      <c r="Q187" s="60">
        <v>3673</v>
      </c>
      <c r="R187" s="60">
        <v>2981</v>
      </c>
      <c r="S187" s="60">
        <v>3206</v>
      </c>
      <c r="T187" s="60">
        <v>1924</v>
      </c>
      <c r="U187" s="60">
        <v>2031</v>
      </c>
      <c r="V187" s="60">
        <v>1220</v>
      </c>
      <c r="W187" s="60">
        <v>1021</v>
      </c>
      <c r="X187" s="60">
        <v>458</v>
      </c>
      <c r="Y187" s="60">
        <v>8328</v>
      </c>
      <c r="Z187" s="60">
        <v>8583</v>
      </c>
      <c r="AA187" s="60">
        <v>9768</v>
      </c>
      <c r="AB187" s="60">
        <v>9946</v>
      </c>
      <c r="AC187" s="60">
        <v>8198</v>
      </c>
      <c r="AD187" s="60">
        <v>5964</v>
      </c>
      <c r="AE187" s="60">
        <v>4747</v>
      </c>
      <c r="AF187" s="60">
        <v>4054</v>
      </c>
      <c r="AG187" s="60">
        <v>3450</v>
      </c>
      <c r="AH187" s="60">
        <v>3246</v>
      </c>
      <c r="AI187" s="60">
        <v>2567</v>
      </c>
      <c r="AJ187" s="60">
        <v>2711</v>
      </c>
      <c r="AK187" s="60">
        <v>1746</v>
      </c>
      <c r="AL187" s="60">
        <v>1721</v>
      </c>
      <c r="AM187" s="60">
        <v>1056</v>
      </c>
      <c r="AN187" s="60">
        <v>933</v>
      </c>
      <c r="AO187" s="60">
        <v>328</v>
      </c>
      <c r="AP187" s="60">
        <v>16381</v>
      </c>
      <c r="AQ187" s="60">
        <v>16873</v>
      </c>
      <c r="AR187" s="60">
        <v>19782</v>
      </c>
      <c r="AS187" s="60">
        <v>19321</v>
      </c>
      <c r="AT187" s="60">
        <v>14918</v>
      </c>
      <c r="AU187" s="60">
        <v>11336</v>
      </c>
      <c r="AV187" s="60">
        <v>9324</v>
      </c>
      <c r="AW187" s="60">
        <v>8547</v>
      </c>
      <c r="AX187" s="60">
        <v>7363</v>
      </c>
      <c r="AY187" s="60">
        <v>6919</v>
      </c>
      <c r="AZ187" s="60">
        <v>5548</v>
      </c>
      <c r="BA187" s="60">
        <v>5917</v>
      </c>
      <c r="BB187" s="60">
        <v>3670</v>
      </c>
      <c r="BC187" s="60">
        <v>3752</v>
      </c>
      <c r="BD187" s="60">
        <v>2276</v>
      </c>
      <c r="BE187" s="60">
        <v>1954</v>
      </c>
      <c r="BF187" s="60">
        <v>786</v>
      </c>
    </row>
    <row r="188" spans="1:58" customFormat="1" hidden="1" x14ac:dyDescent="0.25">
      <c r="A188" t="s">
        <v>182</v>
      </c>
      <c r="B188" t="s">
        <v>184</v>
      </c>
      <c r="C188" t="str">
        <f>VLOOKUP(B188,'Cross river Land'!A:B,2,0)</f>
        <v>NG010002</v>
      </c>
      <c r="D188">
        <f t="shared" si="2"/>
        <v>1</v>
      </c>
      <c r="E188" s="60">
        <v>85443</v>
      </c>
      <c r="F188" s="60">
        <v>78912</v>
      </c>
      <c r="G188" s="60">
        <v>164355</v>
      </c>
      <c r="H188" s="60">
        <v>10916</v>
      </c>
      <c r="I188" s="60">
        <v>9070</v>
      </c>
      <c r="J188" s="60">
        <v>9823</v>
      </c>
      <c r="K188" s="60">
        <v>9057</v>
      </c>
      <c r="L188" s="60">
        <v>7037</v>
      </c>
      <c r="M188" s="60">
        <v>4974</v>
      </c>
      <c r="N188" s="60">
        <v>4629</v>
      </c>
      <c r="O188" s="60">
        <v>4404</v>
      </c>
      <c r="P188" s="60">
        <v>4198</v>
      </c>
      <c r="Q188" s="60">
        <v>4074</v>
      </c>
      <c r="R188" s="60">
        <v>3562</v>
      </c>
      <c r="S188" s="60">
        <v>4108</v>
      </c>
      <c r="T188" s="60">
        <v>2836</v>
      </c>
      <c r="U188" s="60">
        <v>2769</v>
      </c>
      <c r="V188" s="60">
        <v>1771</v>
      </c>
      <c r="W188" s="60">
        <v>1501</v>
      </c>
      <c r="X188" s="60">
        <v>714</v>
      </c>
      <c r="Y188" s="60">
        <v>10974</v>
      </c>
      <c r="Z188" s="60">
        <v>9328</v>
      </c>
      <c r="AA188" s="60">
        <v>10035</v>
      </c>
      <c r="AB188" s="60">
        <v>9099</v>
      </c>
      <c r="AC188" s="60">
        <v>7174</v>
      </c>
      <c r="AD188" s="60">
        <v>5263</v>
      </c>
      <c r="AE188" s="60">
        <v>4351</v>
      </c>
      <c r="AF188" s="60">
        <v>3879</v>
      </c>
      <c r="AG188" s="60">
        <v>3231</v>
      </c>
      <c r="AH188" s="60">
        <v>3265</v>
      </c>
      <c r="AI188" s="60">
        <v>2610</v>
      </c>
      <c r="AJ188" s="60">
        <v>2934</v>
      </c>
      <c r="AK188" s="60">
        <v>1948</v>
      </c>
      <c r="AL188" s="60">
        <v>2090</v>
      </c>
      <c r="AM188" s="60">
        <v>1282</v>
      </c>
      <c r="AN188" s="60">
        <v>1034</v>
      </c>
      <c r="AO188" s="60">
        <v>415</v>
      </c>
      <c r="AP188" s="60">
        <v>21890</v>
      </c>
      <c r="AQ188" s="60">
        <v>18398</v>
      </c>
      <c r="AR188" s="60">
        <v>19858</v>
      </c>
      <c r="AS188" s="60">
        <v>18156</v>
      </c>
      <c r="AT188" s="60">
        <v>14211</v>
      </c>
      <c r="AU188" s="60">
        <v>10237</v>
      </c>
      <c r="AV188" s="60">
        <v>8980</v>
      </c>
      <c r="AW188" s="60">
        <v>8283</v>
      </c>
      <c r="AX188" s="60">
        <v>7429</v>
      </c>
      <c r="AY188" s="60">
        <v>7339</v>
      </c>
      <c r="AZ188" s="60">
        <v>6172</v>
      </c>
      <c r="BA188" s="60">
        <v>7042</v>
      </c>
      <c r="BB188" s="60">
        <v>4784</v>
      </c>
      <c r="BC188" s="60">
        <v>4859</v>
      </c>
      <c r="BD188" s="60">
        <v>3053</v>
      </c>
      <c r="BE188" s="60">
        <v>2535</v>
      </c>
      <c r="BF188" s="60">
        <v>1129</v>
      </c>
    </row>
    <row r="189" spans="1:58" customFormat="1" hidden="1" x14ac:dyDescent="0.25">
      <c r="A189" t="s">
        <v>182</v>
      </c>
      <c r="B189" t="s">
        <v>185</v>
      </c>
      <c r="C189" t="str">
        <f>VLOOKUP(B189,'Cross river Land'!A:B,2,0)</f>
        <v>NG010003</v>
      </c>
      <c r="D189">
        <f t="shared" si="2"/>
        <v>1</v>
      </c>
      <c r="E189" s="60">
        <v>52589</v>
      </c>
      <c r="F189" s="60">
        <v>53430</v>
      </c>
      <c r="G189" s="60">
        <v>106019</v>
      </c>
      <c r="H189" s="60">
        <v>6460</v>
      </c>
      <c r="I189" s="60">
        <v>6641</v>
      </c>
      <c r="J189" s="60">
        <v>6544</v>
      </c>
      <c r="K189" s="60">
        <v>5843</v>
      </c>
      <c r="L189" s="60">
        <v>4444</v>
      </c>
      <c r="M189" s="60">
        <v>3823</v>
      </c>
      <c r="N189" s="60">
        <v>3361</v>
      </c>
      <c r="O189" s="60">
        <v>3444</v>
      </c>
      <c r="P189" s="60">
        <v>2688</v>
      </c>
      <c r="Q189" s="60">
        <v>2557</v>
      </c>
      <c r="R189" s="60">
        <v>1950</v>
      </c>
      <c r="S189" s="60">
        <v>1460</v>
      </c>
      <c r="T189" s="60">
        <v>1243</v>
      </c>
      <c r="U189" s="60">
        <v>1095</v>
      </c>
      <c r="V189" s="60">
        <v>564</v>
      </c>
      <c r="W189" s="60">
        <v>270</v>
      </c>
      <c r="X189" s="60">
        <v>202</v>
      </c>
      <c r="Y189" s="60">
        <v>6875</v>
      </c>
      <c r="Z189" s="60">
        <v>7171</v>
      </c>
      <c r="AA189" s="60">
        <v>7007</v>
      </c>
      <c r="AB189" s="60">
        <v>6352</v>
      </c>
      <c r="AC189" s="60">
        <v>5231</v>
      </c>
      <c r="AD189" s="60">
        <v>3904</v>
      </c>
      <c r="AE189" s="60">
        <v>3201</v>
      </c>
      <c r="AF189" s="60">
        <v>2890</v>
      </c>
      <c r="AG189" s="60">
        <v>2486</v>
      </c>
      <c r="AH189" s="60">
        <v>2184</v>
      </c>
      <c r="AI189" s="60">
        <v>1716</v>
      </c>
      <c r="AJ189" s="60">
        <v>1636</v>
      </c>
      <c r="AK189" s="60">
        <v>783</v>
      </c>
      <c r="AL189" s="60">
        <v>977</v>
      </c>
      <c r="AM189" s="60">
        <v>430</v>
      </c>
      <c r="AN189" s="60">
        <v>384</v>
      </c>
      <c r="AO189" s="60">
        <v>203</v>
      </c>
      <c r="AP189" s="60">
        <v>13335</v>
      </c>
      <c r="AQ189" s="60">
        <v>13812</v>
      </c>
      <c r="AR189" s="60">
        <v>13551</v>
      </c>
      <c r="AS189" s="60">
        <v>12195</v>
      </c>
      <c r="AT189" s="60">
        <v>9675</v>
      </c>
      <c r="AU189" s="60">
        <v>7727</v>
      </c>
      <c r="AV189" s="60">
        <v>6562</v>
      </c>
      <c r="AW189" s="60">
        <v>6334</v>
      </c>
      <c r="AX189" s="60">
        <v>5174</v>
      </c>
      <c r="AY189" s="60">
        <v>4741</v>
      </c>
      <c r="AZ189" s="60">
        <v>3666</v>
      </c>
      <c r="BA189" s="60">
        <v>3096</v>
      </c>
      <c r="BB189" s="60">
        <v>2026</v>
      </c>
      <c r="BC189" s="60">
        <v>2072</v>
      </c>
      <c r="BD189" s="60">
        <v>994</v>
      </c>
      <c r="BE189" s="60">
        <v>654</v>
      </c>
      <c r="BF189" s="60">
        <v>405</v>
      </c>
    </row>
    <row r="190" spans="1:58" customFormat="1" hidden="1" x14ac:dyDescent="0.25">
      <c r="A190" t="s">
        <v>182</v>
      </c>
      <c r="B190" t="s">
        <v>186</v>
      </c>
      <c r="C190" t="str">
        <f>VLOOKUP(B190,'Cross river Land'!A:B,2,0)</f>
        <v>NG010004</v>
      </c>
      <c r="D190">
        <f t="shared" si="2"/>
        <v>1</v>
      </c>
      <c r="E190" s="60">
        <v>110545</v>
      </c>
      <c r="F190" s="60">
        <v>114430</v>
      </c>
      <c r="G190" s="60">
        <v>224975</v>
      </c>
      <c r="H190" s="60">
        <v>13554</v>
      </c>
      <c r="I190" s="60">
        <v>14128</v>
      </c>
      <c r="J190" s="60">
        <v>13895</v>
      </c>
      <c r="K190" s="60">
        <v>12377</v>
      </c>
      <c r="L190" s="60">
        <v>9269</v>
      </c>
      <c r="M190" s="60">
        <v>8004</v>
      </c>
      <c r="N190" s="60">
        <v>7192</v>
      </c>
      <c r="O190" s="60">
        <v>7155</v>
      </c>
      <c r="P190" s="60">
        <v>5677</v>
      </c>
      <c r="Q190" s="60">
        <v>5193</v>
      </c>
      <c r="R190" s="60">
        <v>3730</v>
      </c>
      <c r="S190" s="60">
        <v>3352</v>
      </c>
      <c r="T190" s="60">
        <v>2756</v>
      </c>
      <c r="U190" s="60">
        <v>1765</v>
      </c>
      <c r="V190" s="60">
        <v>1339</v>
      </c>
      <c r="W190" s="60">
        <v>669</v>
      </c>
      <c r="X190" s="60">
        <v>490</v>
      </c>
      <c r="Y190" s="60">
        <v>14503</v>
      </c>
      <c r="Z190" s="60">
        <v>15191</v>
      </c>
      <c r="AA190" s="60">
        <v>14902</v>
      </c>
      <c r="AB190" s="60">
        <v>13818</v>
      </c>
      <c r="AC190" s="60">
        <v>10888</v>
      </c>
      <c r="AD190" s="60">
        <v>8229</v>
      </c>
      <c r="AE190" s="60">
        <v>6914</v>
      </c>
      <c r="AF190" s="60">
        <v>6316</v>
      </c>
      <c r="AG190" s="60">
        <v>5731</v>
      </c>
      <c r="AH190" s="60">
        <v>4883</v>
      </c>
      <c r="AI190" s="60">
        <v>4049</v>
      </c>
      <c r="AJ190" s="60">
        <v>2665</v>
      </c>
      <c r="AK190" s="60">
        <v>2238</v>
      </c>
      <c r="AL190" s="60">
        <v>1566</v>
      </c>
      <c r="AM190" s="60">
        <v>1326</v>
      </c>
      <c r="AN190" s="60">
        <v>788</v>
      </c>
      <c r="AO190" s="60">
        <v>423</v>
      </c>
      <c r="AP190" s="60">
        <v>28057</v>
      </c>
      <c r="AQ190" s="60">
        <v>29319</v>
      </c>
      <c r="AR190" s="60">
        <v>28797</v>
      </c>
      <c r="AS190" s="60">
        <v>26195</v>
      </c>
      <c r="AT190" s="60">
        <v>20157</v>
      </c>
      <c r="AU190" s="60">
        <v>16233</v>
      </c>
      <c r="AV190" s="60">
        <v>14106</v>
      </c>
      <c r="AW190" s="60">
        <v>13471</v>
      </c>
      <c r="AX190" s="60">
        <v>11408</v>
      </c>
      <c r="AY190" s="60">
        <v>10076</v>
      </c>
      <c r="AZ190" s="60">
        <v>7779</v>
      </c>
      <c r="BA190" s="60">
        <v>6017</v>
      </c>
      <c r="BB190" s="60">
        <v>4994</v>
      </c>
      <c r="BC190" s="60">
        <v>3331</v>
      </c>
      <c r="BD190" s="60">
        <v>2665</v>
      </c>
      <c r="BE190" s="60">
        <v>1457</v>
      </c>
      <c r="BF190" s="60">
        <v>913</v>
      </c>
    </row>
    <row r="191" spans="1:58" customFormat="1" hidden="1" x14ac:dyDescent="0.25">
      <c r="A191" t="s">
        <v>182</v>
      </c>
      <c r="B191" t="s">
        <v>187</v>
      </c>
      <c r="C191" t="str">
        <f>VLOOKUP(B191,'Cross river Land'!A:B,2,0)</f>
        <v>NG010005</v>
      </c>
      <c r="D191">
        <f t="shared" si="2"/>
        <v>1</v>
      </c>
      <c r="E191" s="60">
        <v>152952</v>
      </c>
      <c r="F191" s="60">
        <v>155789</v>
      </c>
      <c r="G191" s="60">
        <v>308741</v>
      </c>
      <c r="H191" s="60">
        <v>18275</v>
      </c>
      <c r="I191" s="60">
        <v>18471</v>
      </c>
      <c r="J191" s="60">
        <v>18933</v>
      </c>
      <c r="K191" s="60">
        <v>17287</v>
      </c>
      <c r="L191" s="60">
        <v>14729</v>
      </c>
      <c r="M191" s="60">
        <v>11359</v>
      </c>
      <c r="N191" s="60">
        <v>9740</v>
      </c>
      <c r="O191" s="60">
        <v>9467</v>
      </c>
      <c r="P191" s="60">
        <v>7548</v>
      </c>
      <c r="Q191" s="60">
        <v>6970</v>
      </c>
      <c r="R191" s="60">
        <v>4935</v>
      </c>
      <c r="S191" s="60">
        <v>5061</v>
      </c>
      <c r="T191" s="60">
        <v>2796</v>
      </c>
      <c r="U191" s="60">
        <v>2711</v>
      </c>
      <c r="V191" s="60">
        <v>2138</v>
      </c>
      <c r="W191" s="60">
        <v>1549</v>
      </c>
      <c r="X191" s="60">
        <v>983</v>
      </c>
      <c r="Y191" s="60">
        <v>19561</v>
      </c>
      <c r="Z191" s="60">
        <v>19774</v>
      </c>
      <c r="AA191" s="60">
        <v>19838</v>
      </c>
      <c r="AB191" s="60">
        <v>18956</v>
      </c>
      <c r="AC191" s="60">
        <v>17552</v>
      </c>
      <c r="AD191" s="60">
        <v>12472</v>
      </c>
      <c r="AE191" s="60">
        <v>8925</v>
      </c>
      <c r="AF191" s="60">
        <v>8017</v>
      </c>
      <c r="AG191" s="60">
        <v>7266</v>
      </c>
      <c r="AH191" s="60">
        <v>6333</v>
      </c>
      <c r="AI191" s="60">
        <v>5069</v>
      </c>
      <c r="AJ191" s="60">
        <v>3771</v>
      </c>
      <c r="AK191" s="60">
        <v>2681</v>
      </c>
      <c r="AL191" s="60">
        <v>2296</v>
      </c>
      <c r="AM191" s="60">
        <v>1431</v>
      </c>
      <c r="AN191" s="60">
        <v>1202</v>
      </c>
      <c r="AO191" s="60">
        <v>645</v>
      </c>
      <c r="AP191" s="60">
        <v>37836</v>
      </c>
      <c r="AQ191" s="60">
        <v>38245</v>
      </c>
      <c r="AR191" s="60">
        <v>38771</v>
      </c>
      <c r="AS191" s="60">
        <v>36243</v>
      </c>
      <c r="AT191" s="60">
        <v>32281</v>
      </c>
      <c r="AU191" s="60">
        <v>23831</v>
      </c>
      <c r="AV191" s="60">
        <v>18665</v>
      </c>
      <c r="AW191" s="60">
        <v>17484</v>
      </c>
      <c r="AX191" s="60">
        <v>14814</v>
      </c>
      <c r="AY191" s="60">
        <v>13303</v>
      </c>
      <c r="AZ191" s="60">
        <v>10004</v>
      </c>
      <c r="BA191" s="60">
        <v>8832</v>
      </c>
      <c r="BB191" s="60">
        <v>5477</v>
      </c>
      <c r="BC191" s="60">
        <v>5007</v>
      </c>
      <c r="BD191" s="60">
        <v>3569</v>
      </c>
      <c r="BE191" s="60">
        <v>2751</v>
      </c>
      <c r="BF191" s="60">
        <v>1628</v>
      </c>
    </row>
    <row r="192" spans="1:58" customFormat="1" hidden="1" x14ac:dyDescent="0.25">
      <c r="A192" t="s">
        <v>182</v>
      </c>
      <c r="B192" t="s">
        <v>188</v>
      </c>
      <c r="C192" t="str">
        <f>VLOOKUP(B192,'Cross river Land'!A:B,2,0)</f>
        <v>NG010006</v>
      </c>
      <c r="D192">
        <f t="shared" si="2"/>
        <v>1</v>
      </c>
      <c r="E192" s="60">
        <v>167162</v>
      </c>
      <c r="F192" s="60">
        <v>170890</v>
      </c>
      <c r="G192" s="60">
        <v>338052</v>
      </c>
      <c r="H192" s="60">
        <v>21121</v>
      </c>
      <c r="I192" s="60">
        <v>21048</v>
      </c>
      <c r="J192" s="60">
        <v>21343</v>
      </c>
      <c r="K192" s="60">
        <v>19318</v>
      </c>
      <c r="L192" s="60">
        <v>14620</v>
      </c>
      <c r="M192" s="60">
        <v>12216</v>
      </c>
      <c r="N192" s="60">
        <v>10817</v>
      </c>
      <c r="O192" s="60">
        <v>10381</v>
      </c>
      <c r="P192" s="60">
        <v>8319</v>
      </c>
      <c r="Q192" s="60">
        <v>7382</v>
      </c>
      <c r="R192" s="60">
        <v>5311</v>
      </c>
      <c r="S192" s="60">
        <v>5274</v>
      </c>
      <c r="T192" s="60">
        <v>3402</v>
      </c>
      <c r="U192" s="60">
        <v>2675</v>
      </c>
      <c r="V192" s="60">
        <v>1624</v>
      </c>
      <c r="W192" s="60">
        <v>1400</v>
      </c>
      <c r="X192" s="60">
        <v>911</v>
      </c>
      <c r="Y192" s="60">
        <v>22274</v>
      </c>
      <c r="Z192" s="60">
        <v>22305</v>
      </c>
      <c r="AA192" s="60">
        <v>22125</v>
      </c>
      <c r="AB192" s="60">
        <v>21153</v>
      </c>
      <c r="AC192" s="60">
        <v>17330</v>
      </c>
      <c r="AD192" s="60">
        <v>12977</v>
      </c>
      <c r="AE192" s="60">
        <v>10152</v>
      </c>
      <c r="AF192" s="60">
        <v>9148</v>
      </c>
      <c r="AG192" s="60">
        <v>8055</v>
      </c>
      <c r="AH192" s="60">
        <v>7089</v>
      </c>
      <c r="AI192" s="60">
        <v>5542</v>
      </c>
      <c r="AJ192" s="60">
        <v>4107</v>
      </c>
      <c r="AK192" s="60">
        <v>3114</v>
      </c>
      <c r="AL192" s="60">
        <v>2290</v>
      </c>
      <c r="AM192" s="60">
        <v>1511</v>
      </c>
      <c r="AN192" s="60">
        <v>975</v>
      </c>
      <c r="AO192" s="60">
        <v>743</v>
      </c>
      <c r="AP192" s="60">
        <v>43395</v>
      </c>
      <c r="AQ192" s="60">
        <v>43353</v>
      </c>
      <c r="AR192" s="60">
        <v>43468</v>
      </c>
      <c r="AS192" s="60">
        <v>40471</v>
      </c>
      <c r="AT192" s="60">
        <v>31950</v>
      </c>
      <c r="AU192" s="60">
        <v>25193</v>
      </c>
      <c r="AV192" s="60">
        <v>20969</v>
      </c>
      <c r="AW192" s="60">
        <v>19529</v>
      </c>
      <c r="AX192" s="60">
        <v>16374</v>
      </c>
      <c r="AY192" s="60">
        <v>14471</v>
      </c>
      <c r="AZ192" s="60">
        <v>10853</v>
      </c>
      <c r="BA192" s="60">
        <v>9381</v>
      </c>
      <c r="BB192" s="60">
        <v>6516</v>
      </c>
      <c r="BC192" s="60">
        <v>4965</v>
      </c>
      <c r="BD192" s="60">
        <v>3135</v>
      </c>
      <c r="BE192" s="60">
        <v>2375</v>
      </c>
      <c r="BF192" s="60">
        <v>1654</v>
      </c>
    </row>
    <row r="193" spans="1:58" customFormat="1" hidden="1" x14ac:dyDescent="0.25">
      <c r="A193" t="s">
        <v>182</v>
      </c>
      <c r="B193" t="s">
        <v>189</v>
      </c>
      <c r="C193" t="str">
        <f>VLOOKUP(B193,'Cross river Land'!A:B,2,0)</f>
        <v>NG010007</v>
      </c>
      <c r="D193">
        <f t="shared" si="2"/>
        <v>1</v>
      </c>
      <c r="E193" s="60">
        <v>115435</v>
      </c>
      <c r="F193" s="60">
        <v>114757</v>
      </c>
      <c r="G193" s="60">
        <v>230192</v>
      </c>
      <c r="H193" s="60">
        <v>12854</v>
      </c>
      <c r="I193" s="60">
        <v>12882</v>
      </c>
      <c r="J193" s="60">
        <v>14501</v>
      </c>
      <c r="K193" s="60">
        <v>13859</v>
      </c>
      <c r="L193" s="60">
        <v>10870</v>
      </c>
      <c r="M193" s="60">
        <v>8499</v>
      </c>
      <c r="N193" s="60">
        <v>7207</v>
      </c>
      <c r="O193" s="60">
        <v>6934</v>
      </c>
      <c r="P193" s="60">
        <v>5902</v>
      </c>
      <c r="Q193" s="60">
        <v>5408</v>
      </c>
      <c r="R193" s="60">
        <v>3921</v>
      </c>
      <c r="S193" s="60">
        <v>4366</v>
      </c>
      <c r="T193" s="60">
        <v>2589</v>
      </c>
      <c r="U193" s="60">
        <v>2342</v>
      </c>
      <c r="V193" s="60">
        <v>1596</v>
      </c>
      <c r="W193" s="60">
        <v>1115</v>
      </c>
      <c r="X193" s="60">
        <v>590</v>
      </c>
      <c r="Y193" s="60">
        <v>13315</v>
      </c>
      <c r="Z193" s="60">
        <v>13359</v>
      </c>
      <c r="AA193" s="60">
        <v>14798</v>
      </c>
      <c r="AB193" s="60">
        <v>14544</v>
      </c>
      <c r="AC193" s="60">
        <v>12690</v>
      </c>
      <c r="AD193" s="60">
        <v>9191</v>
      </c>
      <c r="AE193" s="60">
        <v>6787</v>
      </c>
      <c r="AF193" s="60">
        <v>6036</v>
      </c>
      <c r="AG193" s="60">
        <v>5319</v>
      </c>
      <c r="AH193" s="60">
        <v>4897</v>
      </c>
      <c r="AI193" s="60">
        <v>3465</v>
      </c>
      <c r="AJ193" s="60">
        <v>3710</v>
      </c>
      <c r="AK193" s="60">
        <v>2049</v>
      </c>
      <c r="AL193" s="60">
        <v>2171</v>
      </c>
      <c r="AM193" s="60">
        <v>1179</v>
      </c>
      <c r="AN193" s="60">
        <v>796</v>
      </c>
      <c r="AO193" s="60">
        <v>451</v>
      </c>
      <c r="AP193" s="60">
        <v>26169</v>
      </c>
      <c r="AQ193" s="60">
        <v>26241</v>
      </c>
      <c r="AR193" s="60">
        <v>29299</v>
      </c>
      <c r="AS193" s="60">
        <v>28403</v>
      </c>
      <c r="AT193" s="60">
        <v>23560</v>
      </c>
      <c r="AU193" s="60">
        <v>17690</v>
      </c>
      <c r="AV193" s="60">
        <v>13994</v>
      </c>
      <c r="AW193" s="60">
        <v>12970</v>
      </c>
      <c r="AX193" s="60">
        <v>11221</v>
      </c>
      <c r="AY193" s="60">
        <v>10305</v>
      </c>
      <c r="AZ193" s="60">
        <v>7386</v>
      </c>
      <c r="BA193" s="60">
        <v>8076</v>
      </c>
      <c r="BB193" s="60">
        <v>4638</v>
      </c>
      <c r="BC193" s="60">
        <v>4513</v>
      </c>
      <c r="BD193" s="60">
        <v>2775</v>
      </c>
      <c r="BE193" s="60">
        <v>1911</v>
      </c>
      <c r="BF193" s="60">
        <v>1041</v>
      </c>
    </row>
    <row r="194" spans="1:58" customFormat="1" hidden="1" x14ac:dyDescent="0.25">
      <c r="A194" t="s">
        <v>182</v>
      </c>
      <c r="B194" t="s">
        <v>190</v>
      </c>
      <c r="C194" t="str">
        <f>VLOOKUP(B194,'Cross river Land'!A:B,2,0)</f>
        <v>NG010008</v>
      </c>
      <c r="D194">
        <f t="shared" ref="D194:D257" si="3">COUNTIF(C:C,C194)</f>
        <v>1</v>
      </c>
      <c r="E194" s="60">
        <v>113113</v>
      </c>
      <c r="F194" s="60">
        <v>109617</v>
      </c>
      <c r="G194" s="60">
        <v>222730</v>
      </c>
      <c r="H194" s="60">
        <v>12945</v>
      </c>
      <c r="I194" s="60">
        <v>12338</v>
      </c>
      <c r="J194" s="60">
        <v>13982</v>
      </c>
      <c r="K194" s="60">
        <v>13513</v>
      </c>
      <c r="L194" s="60">
        <v>12292</v>
      </c>
      <c r="M194" s="60">
        <v>8539</v>
      </c>
      <c r="N194" s="60">
        <v>7079</v>
      </c>
      <c r="O194" s="60">
        <v>6616</v>
      </c>
      <c r="P194" s="60">
        <v>5347</v>
      </c>
      <c r="Q194" s="60">
        <v>5186</v>
      </c>
      <c r="R194" s="60">
        <v>3536</v>
      </c>
      <c r="S194" s="60">
        <v>3991</v>
      </c>
      <c r="T194" s="60">
        <v>2431</v>
      </c>
      <c r="U194" s="60">
        <v>2196</v>
      </c>
      <c r="V194" s="60">
        <v>1387</v>
      </c>
      <c r="W194" s="60">
        <v>1064</v>
      </c>
      <c r="X194" s="60">
        <v>671</v>
      </c>
      <c r="Y194" s="60">
        <v>13503</v>
      </c>
      <c r="Z194" s="60">
        <v>12612</v>
      </c>
      <c r="AA194" s="60">
        <v>13672</v>
      </c>
      <c r="AB194" s="60">
        <v>14070</v>
      </c>
      <c r="AC194" s="60">
        <v>12389</v>
      </c>
      <c r="AD194" s="60">
        <v>9159</v>
      </c>
      <c r="AE194" s="60">
        <v>6933</v>
      </c>
      <c r="AF194" s="60">
        <v>5971</v>
      </c>
      <c r="AG194" s="60">
        <v>4732</v>
      </c>
      <c r="AH194" s="60">
        <v>4339</v>
      </c>
      <c r="AI194" s="60">
        <v>3298</v>
      </c>
      <c r="AJ194" s="60">
        <v>3189</v>
      </c>
      <c r="AK194" s="60">
        <v>1926</v>
      </c>
      <c r="AL194" s="60">
        <v>1725</v>
      </c>
      <c r="AM194" s="60">
        <v>997</v>
      </c>
      <c r="AN194" s="60">
        <v>721</v>
      </c>
      <c r="AO194" s="60">
        <v>381</v>
      </c>
      <c r="AP194" s="60">
        <v>26448</v>
      </c>
      <c r="AQ194" s="60">
        <v>24950</v>
      </c>
      <c r="AR194" s="60">
        <v>27654</v>
      </c>
      <c r="AS194" s="60">
        <v>27583</v>
      </c>
      <c r="AT194" s="60">
        <v>24681</v>
      </c>
      <c r="AU194" s="60">
        <v>17698</v>
      </c>
      <c r="AV194" s="60">
        <v>14012</v>
      </c>
      <c r="AW194" s="60">
        <v>12587</v>
      </c>
      <c r="AX194" s="60">
        <v>10079</v>
      </c>
      <c r="AY194" s="60">
        <v>9525</v>
      </c>
      <c r="AZ194" s="60">
        <v>6834</v>
      </c>
      <c r="BA194" s="60">
        <v>7180</v>
      </c>
      <c r="BB194" s="60">
        <v>4357</v>
      </c>
      <c r="BC194" s="60">
        <v>3921</v>
      </c>
      <c r="BD194" s="60">
        <v>2384</v>
      </c>
      <c r="BE194" s="60">
        <v>1785</v>
      </c>
      <c r="BF194" s="60">
        <v>1052</v>
      </c>
    </row>
    <row r="195" spans="1:58" customFormat="1" hidden="1" x14ac:dyDescent="0.25">
      <c r="A195" t="s">
        <v>182</v>
      </c>
      <c r="B195" t="s">
        <v>191</v>
      </c>
      <c r="C195" t="str">
        <f>VLOOKUP(B195,'Cross river Land'!A:B,2,0)</f>
        <v>NG010009</v>
      </c>
      <c r="D195">
        <f t="shared" si="3"/>
        <v>1</v>
      </c>
      <c r="E195" s="60">
        <v>80355</v>
      </c>
      <c r="F195" s="60">
        <v>80202</v>
      </c>
      <c r="G195" s="60">
        <v>160557</v>
      </c>
      <c r="H195" s="60">
        <v>9389</v>
      </c>
      <c r="I195" s="60">
        <v>9638</v>
      </c>
      <c r="J195" s="60">
        <v>10176</v>
      </c>
      <c r="K195" s="60">
        <v>9272</v>
      </c>
      <c r="L195" s="60">
        <v>7245</v>
      </c>
      <c r="M195" s="60">
        <v>5677</v>
      </c>
      <c r="N195" s="60">
        <v>5019</v>
      </c>
      <c r="O195" s="60">
        <v>4910</v>
      </c>
      <c r="P195" s="60">
        <v>3929</v>
      </c>
      <c r="Q195" s="60">
        <v>3686</v>
      </c>
      <c r="R195" s="60">
        <v>2684</v>
      </c>
      <c r="S195" s="60">
        <v>2589</v>
      </c>
      <c r="T195" s="60">
        <v>1794</v>
      </c>
      <c r="U195" s="60">
        <v>1794</v>
      </c>
      <c r="V195" s="60">
        <v>1148</v>
      </c>
      <c r="W195" s="60">
        <v>871</v>
      </c>
      <c r="X195" s="60">
        <v>534</v>
      </c>
      <c r="Y195" s="60">
        <v>9876</v>
      </c>
      <c r="Z195" s="60">
        <v>10201</v>
      </c>
      <c r="AA195" s="60">
        <v>10620</v>
      </c>
      <c r="AB195" s="60">
        <v>10363</v>
      </c>
      <c r="AC195" s="60">
        <v>8458</v>
      </c>
      <c r="AD195" s="60">
        <v>6037</v>
      </c>
      <c r="AE195" s="60">
        <v>4676</v>
      </c>
      <c r="AF195" s="60">
        <v>4156</v>
      </c>
      <c r="AG195" s="60">
        <v>3721</v>
      </c>
      <c r="AH195" s="60">
        <v>3262</v>
      </c>
      <c r="AI195" s="60">
        <v>2446</v>
      </c>
      <c r="AJ195" s="60">
        <v>2212</v>
      </c>
      <c r="AK195" s="60">
        <v>1187</v>
      </c>
      <c r="AL195" s="60">
        <v>1234</v>
      </c>
      <c r="AM195" s="60">
        <v>793</v>
      </c>
      <c r="AN195" s="60">
        <v>644</v>
      </c>
      <c r="AO195" s="60">
        <v>316</v>
      </c>
      <c r="AP195" s="60">
        <v>19265</v>
      </c>
      <c r="AQ195" s="60">
        <v>19839</v>
      </c>
      <c r="AR195" s="60">
        <v>20796</v>
      </c>
      <c r="AS195" s="60">
        <v>19635</v>
      </c>
      <c r="AT195" s="60">
        <v>15703</v>
      </c>
      <c r="AU195" s="60">
        <v>11714</v>
      </c>
      <c r="AV195" s="60">
        <v>9695</v>
      </c>
      <c r="AW195" s="60">
        <v>9066</v>
      </c>
      <c r="AX195" s="60">
        <v>7650</v>
      </c>
      <c r="AY195" s="60">
        <v>6948</v>
      </c>
      <c r="AZ195" s="60">
        <v>5130</v>
      </c>
      <c r="BA195" s="60">
        <v>4801</v>
      </c>
      <c r="BB195" s="60">
        <v>2981</v>
      </c>
      <c r="BC195" s="60">
        <v>3028</v>
      </c>
      <c r="BD195" s="60">
        <v>1941</v>
      </c>
      <c r="BE195" s="60">
        <v>1515</v>
      </c>
      <c r="BF195" s="60">
        <v>850</v>
      </c>
    </row>
    <row r="196" spans="1:58" customFormat="1" hidden="1" x14ac:dyDescent="0.25">
      <c r="A196" t="s">
        <v>182</v>
      </c>
      <c r="B196" t="s">
        <v>192</v>
      </c>
      <c r="C196" t="str">
        <f>VLOOKUP(B196,'Cross river Land'!A:B,2,0)</f>
        <v>NG010010</v>
      </c>
      <c r="D196">
        <f t="shared" si="3"/>
        <v>1</v>
      </c>
      <c r="E196" s="60">
        <v>158164</v>
      </c>
      <c r="F196" s="60">
        <v>161297</v>
      </c>
      <c r="G196" s="60">
        <v>319461</v>
      </c>
      <c r="H196" s="60">
        <v>18448</v>
      </c>
      <c r="I196" s="60">
        <v>19281</v>
      </c>
      <c r="J196" s="60">
        <v>19913</v>
      </c>
      <c r="K196" s="60">
        <v>18751</v>
      </c>
      <c r="L196" s="60">
        <v>13783</v>
      </c>
      <c r="M196" s="60">
        <v>11451</v>
      </c>
      <c r="N196" s="60">
        <v>9982</v>
      </c>
      <c r="O196" s="60">
        <v>9816</v>
      </c>
      <c r="P196" s="60">
        <v>8063</v>
      </c>
      <c r="Q196" s="60">
        <v>7386</v>
      </c>
      <c r="R196" s="60">
        <v>5457</v>
      </c>
      <c r="S196" s="60">
        <v>5056</v>
      </c>
      <c r="T196" s="60">
        <v>3672</v>
      </c>
      <c r="U196" s="60">
        <v>2983</v>
      </c>
      <c r="V196" s="60">
        <v>1934</v>
      </c>
      <c r="W196" s="60">
        <v>1372</v>
      </c>
      <c r="X196" s="60">
        <v>816</v>
      </c>
      <c r="Y196" s="60">
        <v>19528</v>
      </c>
      <c r="Z196" s="60">
        <v>20361</v>
      </c>
      <c r="AA196" s="60">
        <v>21134</v>
      </c>
      <c r="AB196" s="60">
        <v>20654</v>
      </c>
      <c r="AC196" s="60">
        <v>16373</v>
      </c>
      <c r="AD196" s="60">
        <v>12019</v>
      </c>
      <c r="AE196" s="60">
        <v>9383</v>
      </c>
      <c r="AF196" s="60">
        <v>8369</v>
      </c>
      <c r="AG196" s="60">
        <v>7647</v>
      </c>
      <c r="AH196" s="60">
        <v>6875</v>
      </c>
      <c r="AI196" s="60">
        <v>5352</v>
      </c>
      <c r="AJ196" s="60">
        <v>4319</v>
      </c>
      <c r="AK196" s="60">
        <v>3048</v>
      </c>
      <c r="AL196" s="60">
        <v>2570</v>
      </c>
      <c r="AM196" s="60">
        <v>1658</v>
      </c>
      <c r="AN196" s="60">
        <v>1335</v>
      </c>
      <c r="AO196" s="60">
        <v>672</v>
      </c>
      <c r="AP196" s="60">
        <v>37976</v>
      </c>
      <c r="AQ196" s="60">
        <v>39642</v>
      </c>
      <c r="AR196" s="60">
        <v>41047</v>
      </c>
      <c r="AS196" s="60">
        <v>39405</v>
      </c>
      <c r="AT196" s="60">
        <v>30156</v>
      </c>
      <c r="AU196" s="60">
        <v>23470</v>
      </c>
      <c r="AV196" s="60">
        <v>19365</v>
      </c>
      <c r="AW196" s="60">
        <v>18185</v>
      </c>
      <c r="AX196" s="60">
        <v>15710</v>
      </c>
      <c r="AY196" s="60">
        <v>14261</v>
      </c>
      <c r="AZ196" s="60">
        <v>10809</v>
      </c>
      <c r="BA196" s="60">
        <v>9375</v>
      </c>
      <c r="BB196" s="60">
        <v>6720</v>
      </c>
      <c r="BC196" s="60">
        <v>5553</v>
      </c>
      <c r="BD196" s="60">
        <v>3592</v>
      </c>
      <c r="BE196" s="60">
        <v>2707</v>
      </c>
      <c r="BF196" s="60">
        <v>1488</v>
      </c>
    </row>
    <row r="197" spans="1:58" customFormat="1" hidden="1" x14ac:dyDescent="0.25">
      <c r="A197" t="s">
        <v>182</v>
      </c>
      <c r="B197" t="s">
        <v>193</v>
      </c>
      <c r="C197" t="str">
        <f>VLOOKUP(B197,'Cross river Land'!A:B,2,0)</f>
        <v>NG010011</v>
      </c>
      <c r="D197">
        <f t="shared" si="3"/>
        <v>1</v>
      </c>
      <c r="E197" s="60">
        <v>61103</v>
      </c>
      <c r="F197" s="60">
        <v>61803</v>
      </c>
      <c r="G197" s="60">
        <v>122906</v>
      </c>
      <c r="H197" s="60">
        <v>7762</v>
      </c>
      <c r="I197" s="60">
        <v>7650</v>
      </c>
      <c r="J197" s="60">
        <v>7481</v>
      </c>
      <c r="K197" s="60">
        <v>6486</v>
      </c>
      <c r="L197" s="60">
        <v>5029</v>
      </c>
      <c r="M197" s="60">
        <v>4162</v>
      </c>
      <c r="N197" s="60">
        <v>3722</v>
      </c>
      <c r="O197" s="60">
        <v>3320</v>
      </c>
      <c r="P197" s="60">
        <v>2814</v>
      </c>
      <c r="Q197" s="60">
        <v>2775</v>
      </c>
      <c r="R197" s="60">
        <v>2179</v>
      </c>
      <c r="S197" s="60">
        <v>2289</v>
      </c>
      <c r="T197" s="60">
        <v>1668</v>
      </c>
      <c r="U197" s="60">
        <v>1586</v>
      </c>
      <c r="V197" s="60">
        <v>951</v>
      </c>
      <c r="W197" s="60">
        <v>767</v>
      </c>
      <c r="X197" s="60">
        <v>462</v>
      </c>
      <c r="Y197" s="60">
        <v>7900</v>
      </c>
      <c r="Z197" s="60">
        <v>7970</v>
      </c>
      <c r="AA197" s="60">
        <v>7722</v>
      </c>
      <c r="AB197" s="60">
        <v>7407</v>
      </c>
      <c r="AC197" s="60">
        <v>5862</v>
      </c>
      <c r="AD197" s="60">
        <v>4583</v>
      </c>
      <c r="AE197" s="60">
        <v>3769</v>
      </c>
      <c r="AF197" s="60">
        <v>3318</v>
      </c>
      <c r="AG197" s="60">
        <v>2875</v>
      </c>
      <c r="AH197" s="60">
        <v>2509</v>
      </c>
      <c r="AI197" s="60">
        <v>1948</v>
      </c>
      <c r="AJ197" s="60">
        <v>1688</v>
      </c>
      <c r="AK197" s="60">
        <v>1265</v>
      </c>
      <c r="AL197" s="60">
        <v>1259</v>
      </c>
      <c r="AM197" s="60">
        <v>792</v>
      </c>
      <c r="AN197" s="60">
        <v>635</v>
      </c>
      <c r="AO197" s="60">
        <v>301</v>
      </c>
      <c r="AP197" s="60">
        <v>15662</v>
      </c>
      <c r="AQ197" s="60">
        <v>15620</v>
      </c>
      <c r="AR197" s="60">
        <v>15203</v>
      </c>
      <c r="AS197" s="60">
        <v>13893</v>
      </c>
      <c r="AT197" s="60">
        <v>10891</v>
      </c>
      <c r="AU197" s="60">
        <v>8745</v>
      </c>
      <c r="AV197" s="60">
        <v>7491</v>
      </c>
      <c r="AW197" s="60">
        <v>6638</v>
      </c>
      <c r="AX197" s="60">
        <v>5689</v>
      </c>
      <c r="AY197" s="60">
        <v>5284</v>
      </c>
      <c r="AZ197" s="60">
        <v>4127</v>
      </c>
      <c r="BA197" s="60">
        <v>3977</v>
      </c>
      <c r="BB197" s="60">
        <v>2933</v>
      </c>
      <c r="BC197" s="60">
        <v>2845</v>
      </c>
      <c r="BD197" s="60">
        <v>1743</v>
      </c>
      <c r="BE197" s="60">
        <v>1402</v>
      </c>
      <c r="BF197" s="60">
        <v>763</v>
      </c>
    </row>
    <row r="198" spans="1:58" customFormat="1" hidden="1" x14ac:dyDescent="0.25">
      <c r="A198" t="s">
        <v>182</v>
      </c>
      <c r="B198" t="s">
        <v>194</v>
      </c>
      <c r="C198" t="str">
        <f>VLOOKUP(B198,'Cross river Land'!A:B,2,0)</f>
        <v>NG010012</v>
      </c>
      <c r="D198">
        <f t="shared" si="3"/>
        <v>1</v>
      </c>
      <c r="E198" s="60">
        <v>98625</v>
      </c>
      <c r="F198" s="60">
        <v>93811</v>
      </c>
      <c r="G198" s="60">
        <v>192436</v>
      </c>
      <c r="H198" s="60">
        <v>11639</v>
      </c>
      <c r="I198" s="60">
        <v>11308</v>
      </c>
      <c r="J198" s="60">
        <v>12401</v>
      </c>
      <c r="K198" s="60">
        <v>11416</v>
      </c>
      <c r="L198" s="60">
        <v>8856</v>
      </c>
      <c r="M198" s="60">
        <v>6240</v>
      </c>
      <c r="N198" s="60">
        <v>5547</v>
      </c>
      <c r="O198" s="60">
        <v>5255</v>
      </c>
      <c r="P198" s="60">
        <v>4469</v>
      </c>
      <c r="Q198" s="60">
        <v>4241</v>
      </c>
      <c r="R198" s="60">
        <v>3520</v>
      </c>
      <c r="S198" s="60">
        <v>3882</v>
      </c>
      <c r="T198" s="60">
        <v>2739</v>
      </c>
      <c r="U198" s="60">
        <v>2955</v>
      </c>
      <c r="V198" s="60">
        <v>1802</v>
      </c>
      <c r="W198" s="60">
        <v>1524</v>
      </c>
      <c r="X198" s="60">
        <v>831</v>
      </c>
      <c r="Y198" s="60">
        <v>11607</v>
      </c>
      <c r="Z198" s="60">
        <v>11494</v>
      </c>
      <c r="AA198" s="60">
        <v>12565</v>
      </c>
      <c r="AB198" s="60">
        <v>12137</v>
      </c>
      <c r="AC198" s="60">
        <v>9718</v>
      </c>
      <c r="AD198" s="60">
        <v>7046</v>
      </c>
      <c r="AE198" s="60">
        <v>5663</v>
      </c>
      <c r="AF198" s="60">
        <v>4575</v>
      </c>
      <c r="AG198" s="60">
        <v>4001</v>
      </c>
      <c r="AH198" s="60">
        <v>3496</v>
      </c>
      <c r="AI198" s="60">
        <v>2675</v>
      </c>
      <c r="AJ198" s="60">
        <v>2773</v>
      </c>
      <c r="AK198" s="60">
        <v>1741</v>
      </c>
      <c r="AL198" s="60">
        <v>1695</v>
      </c>
      <c r="AM198" s="60">
        <v>1141</v>
      </c>
      <c r="AN198" s="60">
        <v>1010</v>
      </c>
      <c r="AO198" s="60">
        <v>474</v>
      </c>
      <c r="AP198" s="60">
        <v>23246</v>
      </c>
      <c r="AQ198" s="60">
        <v>22802</v>
      </c>
      <c r="AR198" s="60">
        <v>24966</v>
      </c>
      <c r="AS198" s="60">
        <v>23553</v>
      </c>
      <c r="AT198" s="60">
        <v>18574</v>
      </c>
      <c r="AU198" s="60">
        <v>13286</v>
      </c>
      <c r="AV198" s="60">
        <v>11210</v>
      </c>
      <c r="AW198" s="60">
        <v>9830</v>
      </c>
      <c r="AX198" s="60">
        <v>8470</v>
      </c>
      <c r="AY198" s="60">
        <v>7737</v>
      </c>
      <c r="AZ198" s="60">
        <v>6195</v>
      </c>
      <c r="BA198" s="60">
        <v>6655</v>
      </c>
      <c r="BB198" s="60">
        <v>4480</v>
      </c>
      <c r="BC198" s="60">
        <v>4650</v>
      </c>
      <c r="BD198" s="60">
        <v>2943</v>
      </c>
      <c r="BE198" s="60">
        <v>2534</v>
      </c>
      <c r="BF198" s="60">
        <v>1305</v>
      </c>
    </row>
    <row r="199" spans="1:58" customFormat="1" hidden="1" x14ac:dyDescent="0.25">
      <c r="A199" t="s">
        <v>182</v>
      </c>
      <c r="B199" t="s">
        <v>195</v>
      </c>
      <c r="C199" t="str">
        <f>VLOOKUP(B199,'Cross river Land'!A:B,2,0)</f>
        <v>NG010013</v>
      </c>
      <c r="D199">
        <f t="shared" si="3"/>
        <v>1</v>
      </c>
      <c r="E199" s="60">
        <v>94197</v>
      </c>
      <c r="F199" s="60">
        <v>97294</v>
      </c>
      <c r="G199" s="60">
        <v>191491</v>
      </c>
      <c r="H199" s="60">
        <v>11417</v>
      </c>
      <c r="I199" s="60">
        <v>12026</v>
      </c>
      <c r="J199" s="60">
        <v>11987</v>
      </c>
      <c r="K199" s="60">
        <v>10989</v>
      </c>
      <c r="L199" s="60">
        <v>8419</v>
      </c>
      <c r="M199" s="60">
        <v>7031</v>
      </c>
      <c r="N199" s="60">
        <v>6151</v>
      </c>
      <c r="O199" s="60">
        <v>5941</v>
      </c>
      <c r="P199" s="60">
        <v>4618</v>
      </c>
      <c r="Q199" s="60">
        <v>4252</v>
      </c>
      <c r="R199" s="60">
        <v>3019</v>
      </c>
      <c r="S199" s="60">
        <v>2675</v>
      </c>
      <c r="T199" s="60">
        <v>1770</v>
      </c>
      <c r="U199" s="60">
        <v>1491</v>
      </c>
      <c r="V199" s="60">
        <v>1143</v>
      </c>
      <c r="W199" s="60">
        <v>731</v>
      </c>
      <c r="X199" s="60">
        <v>537</v>
      </c>
      <c r="Y199" s="60">
        <v>11942</v>
      </c>
      <c r="Z199" s="60">
        <v>12772</v>
      </c>
      <c r="AA199" s="60">
        <v>12882</v>
      </c>
      <c r="AB199" s="60">
        <v>12355</v>
      </c>
      <c r="AC199" s="60">
        <v>9813</v>
      </c>
      <c r="AD199" s="60">
        <v>7375</v>
      </c>
      <c r="AE199" s="60">
        <v>5881</v>
      </c>
      <c r="AF199" s="60">
        <v>5268</v>
      </c>
      <c r="AG199" s="60">
        <v>4726</v>
      </c>
      <c r="AH199" s="60">
        <v>4012</v>
      </c>
      <c r="AI199" s="60">
        <v>3074</v>
      </c>
      <c r="AJ199" s="60">
        <v>2356</v>
      </c>
      <c r="AK199" s="60">
        <v>1554</v>
      </c>
      <c r="AL199" s="60">
        <v>1454</v>
      </c>
      <c r="AM199" s="60">
        <v>841</v>
      </c>
      <c r="AN199" s="60">
        <v>589</v>
      </c>
      <c r="AO199" s="60">
        <v>400</v>
      </c>
      <c r="AP199" s="60">
        <v>23359</v>
      </c>
      <c r="AQ199" s="60">
        <v>24798</v>
      </c>
      <c r="AR199" s="60">
        <v>24869</v>
      </c>
      <c r="AS199" s="60">
        <v>23344</v>
      </c>
      <c r="AT199" s="60">
        <v>18232</v>
      </c>
      <c r="AU199" s="60">
        <v>14406</v>
      </c>
      <c r="AV199" s="60">
        <v>12032</v>
      </c>
      <c r="AW199" s="60">
        <v>11209</v>
      </c>
      <c r="AX199" s="60">
        <v>9344</v>
      </c>
      <c r="AY199" s="60">
        <v>8264</v>
      </c>
      <c r="AZ199" s="60">
        <v>6093</v>
      </c>
      <c r="BA199" s="60">
        <v>5031</v>
      </c>
      <c r="BB199" s="60">
        <v>3324</v>
      </c>
      <c r="BC199" s="60">
        <v>2945</v>
      </c>
      <c r="BD199" s="60">
        <v>1984</v>
      </c>
      <c r="BE199" s="60">
        <v>1320</v>
      </c>
      <c r="BF199" s="60">
        <v>937</v>
      </c>
    </row>
    <row r="200" spans="1:58" customFormat="1" hidden="1" x14ac:dyDescent="0.25">
      <c r="A200" t="s">
        <v>182</v>
      </c>
      <c r="B200" t="s">
        <v>196</v>
      </c>
      <c r="C200" t="str">
        <f>VLOOKUP(B200,'Cross river Land'!A:B,2,0)</f>
        <v>NG010014</v>
      </c>
      <c r="D200">
        <f t="shared" si="3"/>
        <v>1</v>
      </c>
      <c r="E200" s="60">
        <v>112682</v>
      </c>
      <c r="F200" s="60">
        <v>107224</v>
      </c>
      <c r="G200" s="60">
        <v>219906</v>
      </c>
      <c r="H200" s="60">
        <v>13825</v>
      </c>
      <c r="I200" s="60">
        <v>12651</v>
      </c>
      <c r="J200" s="60">
        <v>14966</v>
      </c>
      <c r="K200" s="60">
        <v>14541</v>
      </c>
      <c r="L200" s="60">
        <v>9814</v>
      </c>
      <c r="M200" s="60">
        <v>7534</v>
      </c>
      <c r="N200" s="60">
        <v>6688</v>
      </c>
      <c r="O200" s="60">
        <v>6097</v>
      </c>
      <c r="P200" s="60">
        <v>5074</v>
      </c>
      <c r="Q200" s="60">
        <v>4920</v>
      </c>
      <c r="R200" s="60">
        <v>3778</v>
      </c>
      <c r="S200" s="60">
        <v>3854</v>
      </c>
      <c r="T200" s="60">
        <v>2642</v>
      </c>
      <c r="U200" s="60">
        <v>2612</v>
      </c>
      <c r="V200" s="60">
        <v>1683</v>
      </c>
      <c r="W200" s="60">
        <v>1362</v>
      </c>
      <c r="X200" s="60">
        <v>641</v>
      </c>
      <c r="Y200" s="60">
        <v>13735</v>
      </c>
      <c r="Z200" s="60">
        <v>12493</v>
      </c>
      <c r="AA200" s="60">
        <v>13890</v>
      </c>
      <c r="AB200" s="60">
        <v>12688</v>
      </c>
      <c r="AC200" s="60">
        <v>10461</v>
      </c>
      <c r="AD200" s="60">
        <v>7767</v>
      </c>
      <c r="AE200" s="60">
        <v>6346</v>
      </c>
      <c r="AF200" s="60">
        <v>5928</v>
      </c>
      <c r="AG200" s="60">
        <v>5118</v>
      </c>
      <c r="AH200" s="60">
        <v>4622</v>
      </c>
      <c r="AI200" s="60">
        <v>3523</v>
      </c>
      <c r="AJ200" s="60">
        <v>3365</v>
      </c>
      <c r="AK200" s="60">
        <v>2206</v>
      </c>
      <c r="AL200" s="60">
        <v>2246</v>
      </c>
      <c r="AM200" s="60">
        <v>1295</v>
      </c>
      <c r="AN200" s="60">
        <v>1144</v>
      </c>
      <c r="AO200" s="60">
        <v>397</v>
      </c>
      <c r="AP200" s="60">
        <v>27560</v>
      </c>
      <c r="AQ200" s="60">
        <v>25144</v>
      </c>
      <c r="AR200" s="60">
        <v>28856</v>
      </c>
      <c r="AS200" s="60">
        <v>27229</v>
      </c>
      <c r="AT200" s="60">
        <v>20275</v>
      </c>
      <c r="AU200" s="60">
        <v>15301</v>
      </c>
      <c r="AV200" s="60">
        <v>13034</v>
      </c>
      <c r="AW200" s="60">
        <v>12025</v>
      </c>
      <c r="AX200" s="60">
        <v>10192</v>
      </c>
      <c r="AY200" s="60">
        <v>9542</v>
      </c>
      <c r="AZ200" s="60">
        <v>7301</v>
      </c>
      <c r="BA200" s="60">
        <v>7219</v>
      </c>
      <c r="BB200" s="60">
        <v>4848</v>
      </c>
      <c r="BC200" s="60">
        <v>4858</v>
      </c>
      <c r="BD200" s="60">
        <v>2978</v>
      </c>
      <c r="BE200" s="60">
        <v>2506</v>
      </c>
      <c r="BF200" s="60">
        <v>1038</v>
      </c>
    </row>
    <row r="201" spans="1:58" customFormat="1" hidden="1" x14ac:dyDescent="0.25">
      <c r="A201" t="s">
        <v>182</v>
      </c>
      <c r="B201" t="s">
        <v>197</v>
      </c>
      <c r="C201" t="str">
        <f>VLOOKUP(B201,'Cross river Land'!A:B,2,0)</f>
        <v>NG010015</v>
      </c>
      <c r="D201">
        <f t="shared" si="3"/>
        <v>1</v>
      </c>
      <c r="E201" s="60">
        <v>135909</v>
      </c>
      <c r="F201" s="60">
        <v>142408</v>
      </c>
      <c r="G201" s="60">
        <v>278317</v>
      </c>
      <c r="H201" s="60">
        <v>17367</v>
      </c>
      <c r="I201" s="60">
        <v>14827</v>
      </c>
      <c r="J201" s="60">
        <v>16532</v>
      </c>
      <c r="K201" s="60">
        <v>15035</v>
      </c>
      <c r="L201" s="60">
        <v>15145</v>
      </c>
      <c r="M201" s="60">
        <v>12918</v>
      </c>
      <c r="N201" s="60">
        <v>9889</v>
      </c>
      <c r="O201" s="60">
        <v>8503</v>
      </c>
      <c r="P201" s="60">
        <v>6008</v>
      </c>
      <c r="Q201" s="60">
        <v>5452</v>
      </c>
      <c r="R201" s="60">
        <v>3910</v>
      </c>
      <c r="S201" s="60">
        <v>3496</v>
      </c>
      <c r="T201" s="60">
        <v>2039</v>
      </c>
      <c r="U201" s="60">
        <v>2154</v>
      </c>
      <c r="V201" s="60">
        <v>1090</v>
      </c>
      <c r="W201" s="60">
        <v>1052</v>
      </c>
      <c r="X201" s="60">
        <v>492</v>
      </c>
      <c r="Y201" s="60">
        <v>18041</v>
      </c>
      <c r="Z201" s="60">
        <v>14982</v>
      </c>
      <c r="AA201" s="60">
        <v>15515</v>
      </c>
      <c r="AB201" s="60">
        <v>14343</v>
      </c>
      <c r="AC201" s="60">
        <v>15655</v>
      </c>
      <c r="AD201" s="60">
        <v>13996</v>
      </c>
      <c r="AE201" s="60">
        <v>11657</v>
      </c>
      <c r="AF201" s="60">
        <v>9918</v>
      </c>
      <c r="AG201" s="60">
        <v>7444</v>
      </c>
      <c r="AH201" s="60">
        <v>6342</v>
      </c>
      <c r="AI201" s="60">
        <v>4195</v>
      </c>
      <c r="AJ201" s="60">
        <v>4068</v>
      </c>
      <c r="AK201" s="60">
        <v>2188</v>
      </c>
      <c r="AL201" s="60">
        <v>2024</v>
      </c>
      <c r="AM201" s="60">
        <v>962</v>
      </c>
      <c r="AN201" s="60">
        <v>789</v>
      </c>
      <c r="AO201" s="60">
        <v>289</v>
      </c>
      <c r="AP201" s="60">
        <v>35408</v>
      </c>
      <c r="AQ201" s="60">
        <v>29809</v>
      </c>
      <c r="AR201" s="60">
        <v>32047</v>
      </c>
      <c r="AS201" s="60">
        <v>29378</v>
      </c>
      <c r="AT201" s="60">
        <v>30800</v>
      </c>
      <c r="AU201" s="60">
        <v>26914</v>
      </c>
      <c r="AV201" s="60">
        <v>21546</v>
      </c>
      <c r="AW201" s="60">
        <v>18421</v>
      </c>
      <c r="AX201" s="60">
        <v>13452</v>
      </c>
      <c r="AY201" s="60">
        <v>11794</v>
      </c>
      <c r="AZ201" s="60">
        <v>8105</v>
      </c>
      <c r="BA201" s="60">
        <v>7564</v>
      </c>
      <c r="BB201" s="60">
        <v>4227</v>
      </c>
      <c r="BC201" s="60">
        <v>4178</v>
      </c>
      <c r="BD201" s="60">
        <v>2052</v>
      </c>
      <c r="BE201" s="60">
        <v>1841</v>
      </c>
      <c r="BF201" s="60">
        <v>781</v>
      </c>
    </row>
    <row r="202" spans="1:58" customFormat="1" hidden="1" x14ac:dyDescent="0.25">
      <c r="A202" t="s">
        <v>182</v>
      </c>
      <c r="B202" t="s">
        <v>198</v>
      </c>
      <c r="C202" t="str">
        <f>VLOOKUP(B202,'Cross river Land'!A:B,2,0)</f>
        <v>NG010016</v>
      </c>
      <c r="D202">
        <f t="shared" si="3"/>
        <v>1</v>
      </c>
      <c r="E202" s="60">
        <v>40845</v>
      </c>
      <c r="F202" s="60">
        <v>42221</v>
      </c>
      <c r="G202" s="60">
        <v>83066</v>
      </c>
      <c r="H202" s="60">
        <v>5010</v>
      </c>
      <c r="I202" s="60">
        <v>5313</v>
      </c>
      <c r="J202" s="60">
        <v>5324</v>
      </c>
      <c r="K202" s="60">
        <v>4746</v>
      </c>
      <c r="L202" s="60">
        <v>3487</v>
      </c>
      <c r="M202" s="60">
        <v>2966</v>
      </c>
      <c r="N202" s="60">
        <v>2660</v>
      </c>
      <c r="O202" s="60">
        <v>2585</v>
      </c>
      <c r="P202" s="60">
        <v>2016</v>
      </c>
      <c r="Q202" s="60">
        <v>1796</v>
      </c>
      <c r="R202" s="60">
        <v>1286</v>
      </c>
      <c r="S202" s="60">
        <v>1283</v>
      </c>
      <c r="T202" s="60">
        <v>692</v>
      </c>
      <c r="U202" s="60">
        <v>714</v>
      </c>
      <c r="V202" s="60">
        <v>466</v>
      </c>
      <c r="W202" s="60">
        <v>293</v>
      </c>
      <c r="X202" s="60">
        <v>208</v>
      </c>
      <c r="Y202" s="60">
        <v>5252</v>
      </c>
      <c r="Z202" s="60">
        <v>5738</v>
      </c>
      <c r="AA202" s="60">
        <v>5457</v>
      </c>
      <c r="AB202" s="60">
        <v>5332</v>
      </c>
      <c r="AC202" s="60">
        <v>4032</v>
      </c>
      <c r="AD202" s="60">
        <v>3063</v>
      </c>
      <c r="AE202" s="60">
        <v>2480</v>
      </c>
      <c r="AF202" s="60">
        <v>2305</v>
      </c>
      <c r="AG202" s="60">
        <v>2104</v>
      </c>
      <c r="AH202" s="60">
        <v>1754</v>
      </c>
      <c r="AI202" s="60">
        <v>1333</v>
      </c>
      <c r="AJ202" s="60">
        <v>1054</v>
      </c>
      <c r="AK202" s="60">
        <v>812</v>
      </c>
      <c r="AL202" s="60">
        <v>664</v>
      </c>
      <c r="AM202" s="60">
        <v>421</v>
      </c>
      <c r="AN202" s="60">
        <v>283</v>
      </c>
      <c r="AO202" s="60">
        <v>137</v>
      </c>
      <c r="AP202" s="60">
        <v>10262</v>
      </c>
      <c r="AQ202" s="60">
        <v>11051</v>
      </c>
      <c r="AR202" s="60">
        <v>10781</v>
      </c>
      <c r="AS202" s="60">
        <v>10078</v>
      </c>
      <c r="AT202" s="60">
        <v>7519</v>
      </c>
      <c r="AU202" s="60">
        <v>6029</v>
      </c>
      <c r="AV202" s="60">
        <v>5140</v>
      </c>
      <c r="AW202" s="60">
        <v>4890</v>
      </c>
      <c r="AX202" s="60">
        <v>4120</v>
      </c>
      <c r="AY202" s="60">
        <v>3550</v>
      </c>
      <c r="AZ202" s="60">
        <v>2619</v>
      </c>
      <c r="BA202" s="60">
        <v>2337</v>
      </c>
      <c r="BB202" s="60">
        <v>1504</v>
      </c>
      <c r="BC202" s="60">
        <v>1378</v>
      </c>
      <c r="BD202" s="60">
        <v>887</v>
      </c>
      <c r="BE202" s="60">
        <v>576</v>
      </c>
      <c r="BF202" s="60">
        <v>345</v>
      </c>
    </row>
    <row r="203" spans="1:58" customFormat="1" hidden="1" x14ac:dyDescent="0.25">
      <c r="A203" t="s">
        <v>182</v>
      </c>
      <c r="B203" t="s">
        <v>199</v>
      </c>
      <c r="C203" t="str">
        <f>VLOOKUP(B203,'Cross river Land'!A:B,2,0)</f>
        <v>NG010017</v>
      </c>
      <c r="D203">
        <f t="shared" si="3"/>
        <v>1</v>
      </c>
      <c r="E203" s="60">
        <v>93886</v>
      </c>
      <c r="F203" s="60">
        <v>91767</v>
      </c>
      <c r="G203" s="60">
        <v>185653</v>
      </c>
      <c r="H203" s="60">
        <v>12262</v>
      </c>
      <c r="I203" s="60">
        <v>11292</v>
      </c>
      <c r="J203" s="60">
        <v>11856</v>
      </c>
      <c r="K203" s="60">
        <v>10482</v>
      </c>
      <c r="L203" s="60">
        <v>8746</v>
      </c>
      <c r="M203" s="60">
        <v>6765</v>
      </c>
      <c r="N203" s="60">
        <v>5741</v>
      </c>
      <c r="O203" s="60">
        <v>5321</v>
      </c>
      <c r="P203" s="60">
        <v>4477</v>
      </c>
      <c r="Q203" s="60">
        <v>4347</v>
      </c>
      <c r="R203" s="60">
        <v>3005</v>
      </c>
      <c r="S203" s="60">
        <v>3364</v>
      </c>
      <c r="T203" s="60">
        <v>1782</v>
      </c>
      <c r="U203" s="60">
        <v>1831</v>
      </c>
      <c r="V203" s="60">
        <v>1159</v>
      </c>
      <c r="W203" s="60">
        <v>863</v>
      </c>
      <c r="X203" s="60">
        <v>593</v>
      </c>
      <c r="Y203" s="60">
        <v>12590</v>
      </c>
      <c r="Z203" s="60">
        <v>11347</v>
      </c>
      <c r="AA203" s="60">
        <v>12042</v>
      </c>
      <c r="AB203" s="60">
        <v>10419</v>
      </c>
      <c r="AC203" s="60">
        <v>9397</v>
      </c>
      <c r="AD203" s="60">
        <v>7058</v>
      </c>
      <c r="AE203" s="60">
        <v>5743</v>
      </c>
      <c r="AF203" s="60">
        <v>4904</v>
      </c>
      <c r="AG203" s="60">
        <v>3994</v>
      </c>
      <c r="AH203" s="60">
        <v>3694</v>
      </c>
      <c r="AI203" s="60">
        <v>2748</v>
      </c>
      <c r="AJ203" s="60">
        <v>2892</v>
      </c>
      <c r="AK203" s="60">
        <v>1531</v>
      </c>
      <c r="AL203" s="60">
        <v>1593</v>
      </c>
      <c r="AM203" s="60">
        <v>722</v>
      </c>
      <c r="AN203" s="60">
        <v>827</v>
      </c>
      <c r="AO203" s="60">
        <v>266</v>
      </c>
      <c r="AP203" s="60">
        <v>24852</v>
      </c>
      <c r="AQ203" s="60">
        <v>22639</v>
      </c>
      <c r="AR203" s="60">
        <v>23898</v>
      </c>
      <c r="AS203" s="60">
        <v>20901</v>
      </c>
      <c r="AT203" s="60">
        <v>18143</v>
      </c>
      <c r="AU203" s="60">
        <v>13823</v>
      </c>
      <c r="AV203" s="60">
        <v>11484</v>
      </c>
      <c r="AW203" s="60">
        <v>10225</v>
      </c>
      <c r="AX203" s="60">
        <v>8471</v>
      </c>
      <c r="AY203" s="60">
        <v>8041</v>
      </c>
      <c r="AZ203" s="60">
        <v>5753</v>
      </c>
      <c r="BA203" s="60">
        <v>6256</v>
      </c>
      <c r="BB203" s="60">
        <v>3313</v>
      </c>
      <c r="BC203" s="60">
        <v>3424</v>
      </c>
      <c r="BD203" s="60">
        <v>1881</v>
      </c>
      <c r="BE203" s="60">
        <v>1690</v>
      </c>
      <c r="BF203" s="60">
        <v>859</v>
      </c>
    </row>
    <row r="204" spans="1:58" customFormat="1" hidden="1" x14ac:dyDescent="0.25">
      <c r="A204" t="s">
        <v>182</v>
      </c>
      <c r="B204" t="s">
        <v>200</v>
      </c>
      <c r="C204" t="str">
        <f>VLOOKUP(B204,'Cross river Land'!A:B,2,0)</f>
        <v>NG010018</v>
      </c>
      <c r="D204">
        <f t="shared" si="3"/>
        <v>1</v>
      </c>
      <c r="E204" s="60">
        <v>105306</v>
      </c>
      <c r="F204" s="60">
        <v>107183</v>
      </c>
      <c r="G204" s="60">
        <v>212489</v>
      </c>
      <c r="H204" s="60">
        <v>13385</v>
      </c>
      <c r="I204" s="60">
        <v>13164</v>
      </c>
      <c r="J204" s="60">
        <v>13458</v>
      </c>
      <c r="K204" s="60">
        <v>11669</v>
      </c>
      <c r="L204" s="60">
        <v>9145</v>
      </c>
      <c r="M204" s="60">
        <v>7731</v>
      </c>
      <c r="N204" s="60">
        <v>7035</v>
      </c>
      <c r="O204" s="60">
        <v>6947</v>
      </c>
      <c r="P204" s="60">
        <v>5524</v>
      </c>
      <c r="Q204" s="60">
        <v>4981</v>
      </c>
      <c r="R204" s="60">
        <v>3476</v>
      </c>
      <c r="S204" s="60">
        <v>2847</v>
      </c>
      <c r="T204" s="60">
        <v>1656</v>
      </c>
      <c r="U204" s="60">
        <v>1735</v>
      </c>
      <c r="V204" s="60">
        <v>1087</v>
      </c>
      <c r="W204" s="60">
        <v>971</v>
      </c>
      <c r="X204" s="60">
        <v>495</v>
      </c>
      <c r="Y204" s="60">
        <v>13996</v>
      </c>
      <c r="Z204" s="60">
        <v>13707</v>
      </c>
      <c r="AA204" s="60">
        <v>13969</v>
      </c>
      <c r="AB204" s="60">
        <v>12858</v>
      </c>
      <c r="AC204" s="60">
        <v>10354</v>
      </c>
      <c r="AD204" s="60">
        <v>7856</v>
      </c>
      <c r="AE204" s="60">
        <v>6642</v>
      </c>
      <c r="AF204" s="60">
        <v>6020</v>
      </c>
      <c r="AG204" s="60">
        <v>5177</v>
      </c>
      <c r="AH204" s="60">
        <v>4777</v>
      </c>
      <c r="AI204" s="60">
        <v>3431</v>
      </c>
      <c r="AJ204" s="60">
        <v>3322</v>
      </c>
      <c r="AK204" s="60">
        <v>1855</v>
      </c>
      <c r="AL204" s="60">
        <v>1498</v>
      </c>
      <c r="AM204" s="60">
        <v>800</v>
      </c>
      <c r="AN204" s="60">
        <v>614</v>
      </c>
      <c r="AO204" s="60">
        <v>307</v>
      </c>
      <c r="AP204" s="60">
        <v>27381</v>
      </c>
      <c r="AQ204" s="60">
        <v>26871</v>
      </c>
      <c r="AR204" s="60">
        <v>27427</v>
      </c>
      <c r="AS204" s="60">
        <v>24527</v>
      </c>
      <c r="AT204" s="60">
        <v>19499</v>
      </c>
      <c r="AU204" s="60">
        <v>15587</v>
      </c>
      <c r="AV204" s="60">
        <v>13677</v>
      </c>
      <c r="AW204" s="60">
        <v>12967</v>
      </c>
      <c r="AX204" s="60">
        <v>10701</v>
      </c>
      <c r="AY204" s="60">
        <v>9758</v>
      </c>
      <c r="AZ204" s="60">
        <v>6907</v>
      </c>
      <c r="BA204" s="60">
        <v>6169</v>
      </c>
      <c r="BB204" s="60">
        <v>3511</v>
      </c>
      <c r="BC204" s="60">
        <v>3233</v>
      </c>
      <c r="BD204" s="60">
        <v>1887</v>
      </c>
      <c r="BE204" s="60">
        <v>1585</v>
      </c>
      <c r="BF204" s="60">
        <v>802</v>
      </c>
    </row>
    <row r="205" spans="1:58" customFormat="1" hidden="1" x14ac:dyDescent="0.25">
      <c r="A205" t="s">
        <v>182</v>
      </c>
      <c r="B205" t="s">
        <v>201</v>
      </c>
      <c r="C205" t="str">
        <f>VLOOKUP(B205,'Cross river Land'!A:B,2,0)</f>
        <v>NG010019</v>
      </c>
      <c r="D205">
        <f t="shared" si="3"/>
        <v>1</v>
      </c>
      <c r="E205" s="60">
        <v>269809</v>
      </c>
      <c r="F205" s="60">
        <v>269598</v>
      </c>
      <c r="G205" s="60">
        <v>539407</v>
      </c>
      <c r="H205" s="60">
        <v>33394</v>
      </c>
      <c r="I205" s="60">
        <v>33706</v>
      </c>
      <c r="J205" s="60">
        <v>34672</v>
      </c>
      <c r="K205" s="60">
        <v>31694</v>
      </c>
      <c r="L205" s="60">
        <v>23266</v>
      </c>
      <c r="M205" s="60">
        <v>19528</v>
      </c>
      <c r="N205" s="60">
        <v>17256</v>
      </c>
      <c r="O205" s="60">
        <v>16893</v>
      </c>
      <c r="P205" s="60">
        <v>13452</v>
      </c>
      <c r="Q205" s="60">
        <v>12318</v>
      </c>
      <c r="R205" s="60">
        <v>8262</v>
      </c>
      <c r="S205" s="60">
        <v>9071</v>
      </c>
      <c r="T205" s="60">
        <v>4962</v>
      </c>
      <c r="U205" s="60">
        <v>4513</v>
      </c>
      <c r="V205" s="60">
        <v>3122</v>
      </c>
      <c r="W205" s="60">
        <v>2102</v>
      </c>
      <c r="X205" s="60">
        <v>1598</v>
      </c>
      <c r="Y205" s="60">
        <v>34469</v>
      </c>
      <c r="Z205" s="60">
        <v>35261</v>
      </c>
      <c r="AA205" s="60">
        <v>35426</v>
      </c>
      <c r="AB205" s="60">
        <v>32885</v>
      </c>
      <c r="AC205" s="60">
        <v>26313</v>
      </c>
      <c r="AD205" s="60">
        <v>19878</v>
      </c>
      <c r="AE205" s="60">
        <v>15991</v>
      </c>
      <c r="AF205" s="60">
        <v>14666</v>
      </c>
      <c r="AG205" s="60">
        <v>13048</v>
      </c>
      <c r="AH205" s="60">
        <v>11441</v>
      </c>
      <c r="AI205" s="60">
        <v>8716</v>
      </c>
      <c r="AJ205" s="60">
        <v>7041</v>
      </c>
      <c r="AK205" s="60">
        <v>4690</v>
      </c>
      <c r="AL205" s="60">
        <v>4190</v>
      </c>
      <c r="AM205" s="60">
        <v>2559</v>
      </c>
      <c r="AN205" s="60">
        <v>2085</v>
      </c>
      <c r="AO205" s="60">
        <v>939</v>
      </c>
      <c r="AP205" s="60">
        <v>67863</v>
      </c>
      <c r="AQ205" s="60">
        <v>68967</v>
      </c>
      <c r="AR205" s="60">
        <v>70098</v>
      </c>
      <c r="AS205" s="60">
        <v>64579</v>
      </c>
      <c r="AT205" s="60">
        <v>49579</v>
      </c>
      <c r="AU205" s="60">
        <v>39406</v>
      </c>
      <c r="AV205" s="60">
        <v>33247</v>
      </c>
      <c r="AW205" s="60">
        <v>31559</v>
      </c>
      <c r="AX205" s="60">
        <v>26500</v>
      </c>
      <c r="AY205" s="60">
        <v>23759</v>
      </c>
      <c r="AZ205" s="60">
        <v>16978</v>
      </c>
      <c r="BA205" s="60">
        <v>16112</v>
      </c>
      <c r="BB205" s="60">
        <v>9652</v>
      </c>
      <c r="BC205" s="60">
        <v>8703</v>
      </c>
      <c r="BD205" s="60">
        <v>5681</v>
      </c>
      <c r="BE205" s="60">
        <v>4187</v>
      </c>
      <c r="BF205" s="60">
        <v>2537</v>
      </c>
    </row>
    <row r="206" spans="1:58" customFormat="1" hidden="1" x14ac:dyDescent="0.25">
      <c r="A206" t="s">
        <v>182</v>
      </c>
      <c r="B206" t="s">
        <v>202</v>
      </c>
      <c r="C206" t="str">
        <f>VLOOKUP(B206,'Cross river Land'!A:B,2,0)</f>
        <v>NG010020</v>
      </c>
      <c r="D206">
        <f t="shared" si="3"/>
        <v>1</v>
      </c>
      <c r="E206" s="60">
        <v>139588</v>
      </c>
      <c r="F206" s="60">
        <v>142394</v>
      </c>
      <c r="G206" s="60">
        <v>281982</v>
      </c>
      <c r="H206" s="60">
        <v>17418</v>
      </c>
      <c r="I206" s="60">
        <v>18187</v>
      </c>
      <c r="J206" s="60">
        <v>17780</v>
      </c>
      <c r="K206" s="60">
        <v>15619</v>
      </c>
      <c r="L206" s="60">
        <v>11534</v>
      </c>
      <c r="M206" s="60">
        <v>9857</v>
      </c>
      <c r="N206" s="60">
        <v>9070</v>
      </c>
      <c r="O206" s="60">
        <v>8730</v>
      </c>
      <c r="P206" s="60">
        <v>7089</v>
      </c>
      <c r="Q206" s="60">
        <v>6336</v>
      </c>
      <c r="R206" s="60">
        <v>4444</v>
      </c>
      <c r="S206" s="60">
        <v>4445</v>
      </c>
      <c r="T206" s="60">
        <v>2799</v>
      </c>
      <c r="U206" s="60">
        <v>2773</v>
      </c>
      <c r="V206" s="60">
        <v>1554</v>
      </c>
      <c r="W206" s="60">
        <v>1212</v>
      </c>
      <c r="X206" s="60">
        <v>741</v>
      </c>
      <c r="Y206" s="60">
        <v>18543</v>
      </c>
      <c r="Z206" s="60">
        <v>19760</v>
      </c>
      <c r="AA206" s="60">
        <v>18714</v>
      </c>
      <c r="AB206" s="60">
        <v>17402</v>
      </c>
      <c r="AC206" s="60">
        <v>13243</v>
      </c>
      <c r="AD206" s="60">
        <v>9809</v>
      </c>
      <c r="AE206" s="60">
        <v>8136</v>
      </c>
      <c r="AF206" s="60">
        <v>7470</v>
      </c>
      <c r="AG206" s="60">
        <v>6808</v>
      </c>
      <c r="AH206" s="60">
        <v>5958</v>
      </c>
      <c r="AI206" s="60">
        <v>4581</v>
      </c>
      <c r="AJ206" s="60">
        <v>3710</v>
      </c>
      <c r="AK206" s="60">
        <v>2639</v>
      </c>
      <c r="AL206" s="60">
        <v>2538</v>
      </c>
      <c r="AM206" s="60">
        <v>1374</v>
      </c>
      <c r="AN206" s="60">
        <v>1186</v>
      </c>
      <c r="AO206" s="60">
        <v>523</v>
      </c>
      <c r="AP206" s="60">
        <v>35961</v>
      </c>
      <c r="AQ206" s="60">
        <v>37947</v>
      </c>
      <c r="AR206" s="60">
        <v>36494</v>
      </c>
      <c r="AS206" s="60">
        <v>33021</v>
      </c>
      <c r="AT206" s="60">
        <v>24777</v>
      </c>
      <c r="AU206" s="60">
        <v>19666</v>
      </c>
      <c r="AV206" s="60">
        <v>17206</v>
      </c>
      <c r="AW206" s="60">
        <v>16200</v>
      </c>
      <c r="AX206" s="60">
        <v>13897</v>
      </c>
      <c r="AY206" s="60">
        <v>12294</v>
      </c>
      <c r="AZ206" s="60">
        <v>9025</v>
      </c>
      <c r="BA206" s="60">
        <v>8155</v>
      </c>
      <c r="BB206" s="60">
        <v>5438</v>
      </c>
      <c r="BC206" s="60">
        <v>5311</v>
      </c>
      <c r="BD206" s="60">
        <v>2928</v>
      </c>
      <c r="BE206" s="60">
        <v>2398</v>
      </c>
      <c r="BF206" s="60">
        <v>1264</v>
      </c>
    </row>
    <row r="207" spans="1:58" customFormat="1" hidden="1" x14ac:dyDescent="0.25">
      <c r="A207" t="s">
        <v>182</v>
      </c>
      <c r="B207" t="s">
        <v>203</v>
      </c>
      <c r="C207" t="str">
        <f>VLOOKUP(B207,'Cross river Land'!A:B,2,0)</f>
        <v>NG010021</v>
      </c>
      <c r="D207">
        <f t="shared" si="3"/>
        <v>1</v>
      </c>
      <c r="E207" s="60">
        <v>77689</v>
      </c>
      <c r="F207" s="60">
        <v>74995</v>
      </c>
      <c r="G207" s="60">
        <v>152684</v>
      </c>
      <c r="H207" s="60">
        <v>8882</v>
      </c>
      <c r="I207" s="60">
        <v>8828</v>
      </c>
      <c r="J207" s="60">
        <v>10077</v>
      </c>
      <c r="K207" s="60">
        <v>9012</v>
      </c>
      <c r="L207" s="60">
        <v>6906</v>
      </c>
      <c r="M207" s="60">
        <v>5210</v>
      </c>
      <c r="N207" s="60">
        <v>4703</v>
      </c>
      <c r="O207" s="60">
        <v>4258</v>
      </c>
      <c r="P207" s="60">
        <v>3592</v>
      </c>
      <c r="Q207" s="60">
        <v>3633</v>
      </c>
      <c r="R207" s="60">
        <v>2531</v>
      </c>
      <c r="S207" s="60">
        <v>3142</v>
      </c>
      <c r="T207" s="60">
        <v>1840</v>
      </c>
      <c r="U207" s="60">
        <v>2167</v>
      </c>
      <c r="V207" s="60">
        <v>1255</v>
      </c>
      <c r="W207" s="60">
        <v>1054</v>
      </c>
      <c r="X207" s="60">
        <v>599</v>
      </c>
      <c r="Y207" s="60">
        <v>9292</v>
      </c>
      <c r="Z207" s="60">
        <v>9219</v>
      </c>
      <c r="AA207" s="60">
        <v>10135</v>
      </c>
      <c r="AB207" s="60">
        <v>9663</v>
      </c>
      <c r="AC207" s="60">
        <v>7830</v>
      </c>
      <c r="AD207" s="60">
        <v>5476</v>
      </c>
      <c r="AE207" s="60">
        <v>4457</v>
      </c>
      <c r="AF207" s="60">
        <v>3966</v>
      </c>
      <c r="AG207" s="60">
        <v>3268</v>
      </c>
      <c r="AH207" s="60">
        <v>2888</v>
      </c>
      <c r="AI207" s="60">
        <v>2159</v>
      </c>
      <c r="AJ207" s="60">
        <v>2217</v>
      </c>
      <c r="AK207" s="60">
        <v>1295</v>
      </c>
      <c r="AL207" s="60">
        <v>1360</v>
      </c>
      <c r="AM207" s="60">
        <v>742</v>
      </c>
      <c r="AN207" s="60">
        <v>709</v>
      </c>
      <c r="AO207" s="60">
        <v>319</v>
      </c>
      <c r="AP207" s="60">
        <v>18174</v>
      </c>
      <c r="AQ207" s="60">
        <v>18047</v>
      </c>
      <c r="AR207" s="60">
        <v>20212</v>
      </c>
      <c r="AS207" s="60">
        <v>18675</v>
      </c>
      <c r="AT207" s="60">
        <v>14736</v>
      </c>
      <c r="AU207" s="60">
        <v>10686</v>
      </c>
      <c r="AV207" s="60">
        <v>9160</v>
      </c>
      <c r="AW207" s="60">
        <v>8224</v>
      </c>
      <c r="AX207" s="60">
        <v>6860</v>
      </c>
      <c r="AY207" s="60">
        <v>6521</v>
      </c>
      <c r="AZ207" s="60">
        <v>4690</v>
      </c>
      <c r="BA207" s="60">
        <v>5359</v>
      </c>
      <c r="BB207" s="60">
        <v>3135</v>
      </c>
      <c r="BC207" s="60">
        <v>3527</v>
      </c>
      <c r="BD207" s="60">
        <v>1997</v>
      </c>
      <c r="BE207" s="60">
        <v>1763</v>
      </c>
      <c r="BF207" s="60">
        <v>918</v>
      </c>
    </row>
    <row r="208" spans="1:58" customFormat="1" hidden="1" x14ac:dyDescent="0.25">
      <c r="A208" t="s">
        <v>182</v>
      </c>
      <c r="B208" t="s">
        <v>204</v>
      </c>
      <c r="C208" t="str">
        <f>VLOOKUP(B208,'Cross river Land'!A:B,2,0)</f>
        <v>NG010022</v>
      </c>
      <c r="D208">
        <f t="shared" si="3"/>
        <v>1</v>
      </c>
      <c r="E208" s="60">
        <v>140111</v>
      </c>
      <c r="F208" s="60">
        <v>141356</v>
      </c>
      <c r="G208" s="60">
        <v>281467</v>
      </c>
      <c r="H208" s="60">
        <v>18536</v>
      </c>
      <c r="I208" s="60">
        <v>16331</v>
      </c>
      <c r="J208" s="60">
        <v>16641</v>
      </c>
      <c r="K208" s="60">
        <v>14766</v>
      </c>
      <c r="L208" s="60">
        <v>14436</v>
      </c>
      <c r="M208" s="60">
        <v>12461</v>
      </c>
      <c r="N208" s="60">
        <v>10307</v>
      </c>
      <c r="O208" s="60">
        <v>9147</v>
      </c>
      <c r="P208" s="60">
        <v>6715</v>
      </c>
      <c r="Q208" s="60">
        <v>6142</v>
      </c>
      <c r="R208" s="60">
        <v>3949</v>
      </c>
      <c r="S208" s="60">
        <v>4028</v>
      </c>
      <c r="T208" s="60">
        <v>1964</v>
      </c>
      <c r="U208" s="60">
        <v>1919</v>
      </c>
      <c r="V208" s="60">
        <v>1189</v>
      </c>
      <c r="W208" s="60">
        <v>1025</v>
      </c>
      <c r="X208" s="60">
        <v>555</v>
      </c>
      <c r="Y208" s="60">
        <v>19018</v>
      </c>
      <c r="Z208" s="60">
        <v>16174</v>
      </c>
      <c r="AA208" s="60">
        <v>15750</v>
      </c>
      <c r="AB208" s="60">
        <v>14574</v>
      </c>
      <c r="AC208" s="60">
        <v>14680</v>
      </c>
      <c r="AD208" s="60">
        <v>13362</v>
      </c>
      <c r="AE208" s="60">
        <v>11144</v>
      </c>
      <c r="AF208" s="60">
        <v>9578</v>
      </c>
      <c r="AG208" s="60">
        <v>7132</v>
      </c>
      <c r="AH208" s="60">
        <v>6300</v>
      </c>
      <c r="AI208" s="60">
        <v>3951</v>
      </c>
      <c r="AJ208" s="60">
        <v>4292</v>
      </c>
      <c r="AK208" s="60">
        <v>2013</v>
      </c>
      <c r="AL208" s="60">
        <v>1895</v>
      </c>
      <c r="AM208" s="60">
        <v>683</v>
      </c>
      <c r="AN208" s="60">
        <v>579</v>
      </c>
      <c r="AO208" s="60">
        <v>231</v>
      </c>
      <c r="AP208" s="60">
        <v>37554</v>
      </c>
      <c r="AQ208" s="60">
        <v>32505</v>
      </c>
      <c r="AR208" s="60">
        <v>32391</v>
      </c>
      <c r="AS208" s="60">
        <v>29340</v>
      </c>
      <c r="AT208" s="60">
        <v>29116</v>
      </c>
      <c r="AU208" s="60">
        <v>25823</v>
      </c>
      <c r="AV208" s="60">
        <v>21451</v>
      </c>
      <c r="AW208" s="60">
        <v>18725</v>
      </c>
      <c r="AX208" s="60">
        <v>13847</v>
      </c>
      <c r="AY208" s="60">
        <v>12442</v>
      </c>
      <c r="AZ208" s="60">
        <v>7900</v>
      </c>
      <c r="BA208" s="60">
        <v>8320</v>
      </c>
      <c r="BB208" s="60">
        <v>3977</v>
      </c>
      <c r="BC208" s="60">
        <v>3814</v>
      </c>
      <c r="BD208" s="60">
        <v>1872</v>
      </c>
      <c r="BE208" s="60">
        <v>1604</v>
      </c>
      <c r="BF208" s="60">
        <v>786</v>
      </c>
    </row>
    <row r="209" spans="1:58" customFormat="1" hidden="1" x14ac:dyDescent="0.25">
      <c r="A209" t="s">
        <v>182</v>
      </c>
      <c r="B209" t="s">
        <v>205</v>
      </c>
      <c r="C209" t="str">
        <f>VLOOKUP(B209,'Cross river Land'!A:B,2,0)</f>
        <v>NG010023</v>
      </c>
      <c r="D209">
        <f t="shared" si="3"/>
        <v>1</v>
      </c>
      <c r="E209" s="60">
        <v>86003</v>
      </c>
      <c r="F209" s="60">
        <v>91741</v>
      </c>
      <c r="G209" s="60">
        <v>177744</v>
      </c>
      <c r="H209" s="60">
        <v>10103</v>
      </c>
      <c r="I209" s="60">
        <v>10801</v>
      </c>
      <c r="J209" s="60">
        <v>11103</v>
      </c>
      <c r="K209" s="60">
        <v>10020</v>
      </c>
      <c r="L209" s="60">
        <v>7269</v>
      </c>
      <c r="M209" s="60">
        <v>6310</v>
      </c>
      <c r="N209" s="60">
        <v>5752</v>
      </c>
      <c r="O209" s="60">
        <v>5991</v>
      </c>
      <c r="P209" s="60">
        <v>4510</v>
      </c>
      <c r="Q209" s="60">
        <v>4102</v>
      </c>
      <c r="R209" s="60">
        <v>2818</v>
      </c>
      <c r="S209" s="60">
        <v>2600</v>
      </c>
      <c r="T209" s="60">
        <v>1605</v>
      </c>
      <c r="U209" s="60">
        <v>1178</v>
      </c>
      <c r="V209" s="60">
        <v>841</v>
      </c>
      <c r="W209" s="60">
        <v>670</v>
      </c>
      <c r="X209" s="60">
        <v>330</v>
      </c>
      <c r="Y209" s="60">
        <v>10878</v>
      </c>
      <c r="Z209" s="60">
        <v>11975</v>
      </c>
      <c r="AA209" s="60">
        <v>12556</v>
      </c>
      <c r="AB209" s="60">
        <v>11755</v>
      </c>
      <c r="AC209" s="60">
        <v>8723</v>
      </c>
      <c r="AD209" s="60">
        <v>6577</v>
      </c>
      <c r="AE209" s="60">
        <v>5434</v>
      </c>
      <c r="AF209" s="60">
        <v>4918</v>
      </c>
      <c r="AG209" s="60">
        <v>4601</v>
      </c>
      <c r="AH209" s="60">
        <v>4027</v>
      </c>
      <c r="AI209" s="60">
        <v>3070</v>
      </c>
      <c r="AJ209" s="60">
        <v>2300</v>
      </c>
      <c r="AK209" s="60">
        <v>1776</v>
      </c>
      <c r="AL209" s="60">
        <v>1273</v>
      </c>
      <c r="AM209" s="60">
        <v>890</v>
      </c>
      <c r="AN209" s="60">
        <v>629</v>
      </c>
      <c r="AO209" s="60">
        <v>359</v>
      </c>
      <c r="AP209" s="60">
        <v>20981</v>
      </c>
      <c r="AQ209" s="60">
        <v>22776</v>
      </c>
      <c r="AR209" s="60">
        <v>23659</v>
      </c>
      <c r="AS209" s="60">
        <v>21775</v>
      </c>
      <c r="AT209" s="60">
        <v>15992</v>
      </c>
      <c r="AU209" s="60">
        <v>12887</v>
      </c>
      <c r="AV209" s="60">
        <v>11186</v>
      </c>
      <c r="AW209" s="60">
        <v>10909</v>
      </c>
      <c r="AX209" s="60">
        <v>9111</v>
      </c>
      <c r="AY209" s="60">
        <v>8129</v>
      </c>
      <c r="AZ209" s="60">
        <v>5888</v>
      </c>
      <c r="BA209" s="60">
        <v>4900</v>
      </c>
      <c r="BB209" s="60">
        <v>3381</v>
      </c>
      <c r="BC209" s="60">
        <v>2451</v>
      </c>
      <c r="BD209" s="60">
        <v>1731</v>
      </c>
      <c r="BE209" s="60">
        <v>1299</v>
      </c>
      <c r="BF209" s="60">
        <v>689</v>
      </c>
    </row>
    <row r="210" spans="1:58" customFormat="1" hidden="1" x14ac:dyDescent="0.25">
      <c r="A210" t="s">
        <v>182</v>
      </c>
      <c r="B210" t="s">
        <v>206</v>
      </c>
      <c r="C210" t="str">
        <f>VLOOKUP(B210,'Cross river Land'!A:B,2,0)</f>
        <v>NG010024</v>
      </c>
      <c r="D210">
        <f t="shared" si="3"/>
        <v>1</v>
      </c>
      <c r="E210" s="60">
        <v>242477</v>
      </c>
      <c r="F210" s="60">
        <v>251440</v>
      </c>
      <c r="G210" s="60">
        <v>493917</v>
      </c>
      <c r="H210" s="60">
        <v>28322</v>
      </c>
      <c r="I210" s="60">
        <v>28048</v>
      </c>
      <c r="J210" s="60">
        <v>30578</v>
      </c>
      <c r="K210" s="60">
        <v>27934</v>
      </c>
      <c r="L210" s="60">
        <v>23521</v>
      </c>
      <c r="M210" s="60">
        <v>19670</v>
      </c>
      <c r="N210" s="60">
        <v>16788</v>
      </c>
      <c r="O210" s="60">
        <v>15676</v>
      </c>
      <c r="P210" s="60">
        <v>12003</v>
      </c>
      <c r="Q210" s="60">
        <v>11085</v>
      </c>
      <c r="R210" s="60">
        <v>7714</v>
      </c>
      <c r="S210" s="60">
        <v>7817</v>
      </c>
      <c r="T210" s="60">
        <v>4117</v>
      </c>
      <c r="U210" s="60">
        <v>4080</v>
      </c>
      <c r="V210" s="60">
        <v>2275</v>
      </c>
      <c r="W210" s="60">
        <v>1886</v>
      </c>
      <c r="X210" s="60">
        <v>963</v>
      </c>
      <c r="Y210" s="60">
        <v>29631</v>
      </c>
      <c r="Z210" s="60">
        <v>29525</v>
      </c>
      <c r="AA210" s="60">
        <v>30550</v>
      </c>
      <c r="AB210" s="60">
        <v>29914</v>
      </c>
      <c r="AC210" s="60">
        <v>26317</v>
      </c>
      <c r="AD210" s="60">
        <v>21527</v>
      </c>
      <c r="AE210" s="60">
        <v>17171</v>
      </c>
      <c r="AF210" s="60">
        <v>15703</v>
      </c>
      <c r="AG210" s="60">
        <v>12431</v>
      </c>
      <c r="AH210" s="60">
        <v>10900</v>
      </c>
      <c r="AI210" s="60">
        <v>7584</v>
      </c>
      <c r="AJ210" s="60">
        <v>7652</v>
      </c>
      <c r="AK210" s="60">
        <v>4472</v>
      </c>
      <c r="AL210" s="60">
        <v>3948</v>
      </c>
      <c r="AM210" s="60">
        <v>2014</v>
      </c>
      <c r="AN210" s="60">
        <v>1478</v>
      </c>
      <c r="AO210" s="60">
        <v>623</v>
      </c>
      <c r="AP210" s="60">
        <v>57953</v>
      </c>
      <c r="AQ210" s="60">
        <v>57573</v>
      </c>
      <c r="AR210" s="60">
        <v>61128</v>
      </c>
      <c r="AS210" s="60">
        <v>57848</v>
      </c>
      <c r="AT210" s="60">
        <v>49838</v>
      </c>
      <c r="AU210" s="60">
        <v>41197</v>
      </c>
      <c r="AV210" s="60">
        <v>33959</v>
      </c>
      <c r="AW210" s="60">
        <v>31379</v>
      </c>
      <c r="AX210" s="60">
        <v>24434</v>
      </c>
      <c r="AY210" s="60">
        <v>21985</v>
      </c>
      <c r="AZ210" s="60">
        <v>15298</v>
      </c>
      <c r="BA210" s="60">
        <v>15469</v>
      </c>
      <c r="BB210" s="60">
        <v>8589</v>
      </c>
      <c r="BC210" s="60">
        <v>8028</v>
      </c>
      <c r="BD210" s="60">
        <v>4289</v>
      </c>
      <c r="BE210" s="60">
        <v>3364</v>
      </c>
      <c r="BF210" s="60">
        <v>1586</v>
      </c>
    </row>
    <row r="211" spans="1:58" customFormat="1" hidden="1" x14ac:dyDescent="0.25">
      <c r="A211" t="s">
        <v>182</v>
      </c>
      <c r="B211" t="s">
        <v>207</v>
      </c>
      <c r="C211" t="str">
        <f>VLOOKUP(B211,'Cross river Land'!A:B,2,0)</f>
        <v>NG010025</v>
      </c>
      <c r="D211">
        <f t="shared" si="3"/>
        <v>1</v>
      </c>
      <c r="E211" s="60">
        <v>88452</v>
      </c>
      <c r="F211" s="60">
        <v>96060</v>
      </c>
      <c r="G211" s="60">
        <v>184512</v>
      </c>
      <c r="H211" s="60">
        <v>10722</v>
      </c>
      <c r="I211" s="60">
        <v>11220</v>
      </c>
      <c r="J211" s="60">
        <v>11350</v>
      </c>
      <c r="K211" s="60">
        <v>9962</v>
      </c>
      <c r="L211" s="60">
        <v>7174</v>
      </c>
      <c r="M211" s="60">
        <v>6419</v>
      </c>
      <c r="N211" s="60">
        <v>5802</v>
      </c>
      <c r="O211" s="60">
        <v>5933</v>
      </c>
      <c r="P211" s="60">
        <v>4625</v>
      </c>
      <c r="Q211" s="60">
        <v>4262</v>
      </c>
      <c r="R211" s="60">
        <v>3047</v>
      </c>
      <c r="S211" s="60">
        <v>2806</v>
      </c>
      <c r="T211" s="60">
        <v>1555</v>
      </c>
      <c r="U211" s="60">
        <v>1761</v>
      </c>
      <c r="V211" s="60">
        <v>750</v>
      </c>
      <c r="W211" s="60">
        <v>696</v>
      </c>
      <c r="X211" s="60">
        <v>368</v>
      </c>
      <c r="Y211" s="60">
        <v>11471</v>
      </c>
      <c r="Z211" s="60">
        <v>12123</v>
      </c>
      <c r="AA211" s="60">
        <v>12122</v>
      </c>
      <c r="AB211" s="60">
        <v>11253</v>
      </c>
      <c r="AC211" s="60">
        <v>8922</v>
      </c>
      <c r="AD211" s="60">
        <v>7354</v>
      </c>
      <c r="AE211" s="60">
        <v>6287</v>
      </c>
      <c r="AF211" s="60">
        <v>6027</v>
      </c>
      <c r="AG211" s="60">
        <v>5368</v>
      </c>
      <c r="AH211" s="60">
        <v>4536</v>
      </c>
      <c r="AI211" s="60">
        <v>3394</v>
      </c>
      <c r="AJ211" s="60">
        <v>2671</v>
      </c>
      <c r="AK211" s="60">
        <v>1568</v>
      </c>
      <c r="AL211" s="60">
        <v>1125</v>
      </c>
      <c r="AM211" s="60">
        <v>796</v>
      </c>
      <c r="AN211" s="60">
        <v>517</v>
      </c>
      <c r="AO211" s="60">
        <v>526</v>
      </c>
      <c r="AP211" s="60">
        <v>22193</v>
      </c>
      <c r="AQ211" s="60">
        <v>23343</v>
      </c>
      <c r="AR211" s="60">
        <v>23472</v>
      </c>
      <c r="AS211" s="60">
        <v>21215</v>
      </c>
      <c r="AT211" s="60">
        <v>16096</v>
      </c>
      <c r="AU211" s="60">
        <v>13773</v>
      </c>
      <c r="AV211" s="60">
        <v>12089</v>
      </c>
      <c r="AW211" s="60">
        <v>11960</v>
      </c>
      <c r="AX211" s="60">
        <v>9993</v>
      </c>
      <c r="AY211" s="60">
        <v>8798</v>
      </c>
      <c r="AZ211" s="60">
        <v>6441</v>
      </c>
      <c r="BA211" s="60">
        <v>5477</v>
      </c>
      <c r="BB211" s="60">
        <v>3123</v>
      </c>
      <c r="BC211" s="60">
        <v>2886</v>
      </c>
      <c r="BD211" s="60">
        <v>1546</v>
      </c>
      <c r="BE211" s="60">
        <v>1213</v>
      </c>
      <c r="BF211" s="60">
        <v>894</v>
      </c>
    </row>
    <row r="212" spans="1:58" customFormat="1" hidden="1" x14ac:dyDescent="0.25">
      <c r="A212" t="s">
        <v>208</v>
      </c>
      <c r="B212" t="s">
        <v>209</v>
      </c>
      <c r="C212" t="str">
        <f>VLOOKUP(B212,'Cross river Land'!A:B,2,0)</f>
        <v>NG011001</v>
      </c>
      <c r="D212">
        <f t="shared" si="3"/>
        <v>1</v>
      </c>
      <c r="E212" s="60">
        <v>84652</v>
      </c>
      <c r="F212" s="60">
        <v>80065</v>
      </c>
      <c r="G212" s="60">
        <v>164717</v>
      </c>
      <c r="H212" s="60">
        <v>12804</v>
      </c>
      <c r="I212" s="60">
        <v>11597</v>
      </c>
      <c r="J212" s="60">
        <v>11660</v>
      </c>
      <c r="K212" s="60">
        <v>10929</v>
      </c>
      <c r="L212" s="60">
        <v>7773</v>
      </c>
      <c r="M212" s="60">
        <v>6438</v>
      </c>
      <c r="N212" s="60">
        <v>5114</v>
      </c>
      <c r="O212" s="60">
        <v>4565</v>
      </c>
      <c r="P212" s="60">
        <v>3542</v>
      </c>
      <c r="Q212" s="60">
        <v>2927</v>
      </c>
      <c r="R212" s="60">
        <v>2039</v>
      </c>
      <c r="S212" s="60">
        <v>1846</v>
      </c>
      <c r="T212" s="60">
        <v>1282</v>
      </c>
      <c r="U212" s="60">
        <v>1097</v>
      </c>
      <c r="V212" s="60">
        <v>516</v>
      </c>
      <c r="W212" s="60">
        <v>321</v>
      </c>
      <c r="X212" s="60">
        <v>202</v>
      </c>
      <c r="Y212" s="60">
        <v>12729</v>
      </c>
      <c r="Z212" s="60">
        <v>11525</v>
      </c>
      <c r="AA212" s="60">
        <v>10547</v>
      </c>
      <c r="AB212" s="60">
        <v>9028</v>
      </c>
      <c r="AC212" s="60">
        <v>7154</v>
      </c>
      <c r="AD212" s="60">
        <v>5642</v>
      </c>
      <c r="AE212" s="60">
        <v>4719</v>
      </c>
      <c r="AF212" s="60">
        <v>4497</v>
      </c>
      <c r="AG212" s="60">
        <v>3557</v>
      </c>
      <c r="AH212" s="60">
        <v>3299</v>
      </c>
      <c r="AI212" s="60">
        <v>2265</v>
      </c>
      <c r="AJ212" s="60">
        <v>1733</v>
      </c>
      <c r="AK212" s="60">
        <v>1227</v>
      </c>
      <c r="AL212" s="60">
        <v>997</v>
      </c>
      <c r="AM212" s="60">
        <v>496</v>
      </c>
      <c r="AN212" s="60">
        <v>443</v>
      </c>
      <c r="AO212" s="60">
        <v>207</v>
      </c>
      <c r="AP212" s="60">
        <v>25533</v>
      </c>
      <c r="AQ212" s="60">
        <v>23122</v>
      </c>
      <c r="AR212" s="60">
        <v>22207</v>
      </c>
      <c r="AS212" s="60">
        <v>19957</v>
      </c>
      <c r="AT212" s="60">
        <v>14927</v>
      </c>
      <c r="AU212" s="60">
        <v>12080</v>
      </c>
      <c r="AV212" s="60">
        <v>9833</v>
      </c>
      <c r="AW212" s="60">
        <v>9062</v>
      </c>
      <c r="AX212" s="60">
        <v>7099</v>
      </c>
      <c r="AY212" s="60">
        <v>6226</v>
      </c>
      <c r="AZ212" s="60">
        <v>4304</v>
      </c>
      <c r="BA212" s="60">
        <v>3579</v>
      </c>
      <c r="BB212" s="60">
        <v>2509</v>
      </c>
      <c r="BC212" s="60">
        <v>2094</v>
      </c>
      <c r="BD212" s="60">
        <v>1012</v>
      </c>
      <c r="BE212" s="60">
        <v>764</v>
      </c>
      <c r="BF212" s="60">
        <v>409</v>
      </c>
    </row>
    <row r="213" spans="1:58" customFormat="1" hidden="1" x14ac:dyDescent="0.25">
      <c r="A213" t="s">
        <v>208</v>
      </c>
      <c r="B213" t="s">
        <v>210</v>
      </c>
      <c r="C213" t="str">
        <f>VLOOKUP(B213,'Cross river Land'!A:B,2,0)</f>
        <v>NG011002</v>
      </c>
      <c r="D213">
        <f t="shared" si="3"/>
        <v>1</v>
      </c>
      <c r="E213" s="60">
        <v>96826</v>
      </c>
      <c r="F213" s="60">
        <v>101893</v>
      </c>
      <c r="G213" s="60">
        <v>198719</v>
      </c>
      <c r="H213" s="60">
        <v>10338</v>
      </c>
      <c r="I213" s="60">
        <v>10699</v>
      </c>
      <c r="J213" s="60">
        <v>11974</v>
      </c>
      <c r="K213" s="60">
        <v>11998</v>
      </c>
      <c r="L213" s="60">
        <v>9378</v>
      </c>
      <c r="M213" s="60">
        <v>6954</v>
      </c>
      <c r="N213" s="60">
        <v>5803</v>
      </c>
      <c r="O213" s="60">
        <v>5741</v>
      </c>
      <c r="P213" s="60">
        <v>4740</v>
      </c>
      <c r="Q213" s="60">
        <v>4495</v>
      </c>
      <c r="R213" s="60">
        <v>3259</v>
      </c>
      <c r="S213" s="60">
        <v>3607</v>
      </c>
      <c r="T213" s="60">
        <v>2431</v>
      </c>
      <c r="U213" s="60">
        <v>2361</v>
      </c>
      <c r="V213" s="60">
        <v>1428</v>
      </c>
      <c r="W213" s="60">
        <v>1048</v>
      </c>
      <c r="X213" s="60">
        <v>572</v>
      </c>
      <c r="Y213" s="60">
        <v>11318</v>
      </c>
      <c r="Z213" s="60">
        <v>11471</v>
      </c>
      <c r="AA213" s="60">
        <v>13578</v>
      </c>
      <c r="AB213" s="60">
        <v>15910</v>
      </c>
      <c r="AC213" s="60">
        <v>12540</v>
      </c>
      <c r="AD213" s="60">
        <v>7433</v>
      </c>
      <c r="AE213" s="60">
        <v>5182</v>
      </c>
      <c r="AF213" s="60">
        <v>4617</v>
      </c>
      <c r="AG213" s="60">
        <v>4196</v>
      </c>
      <c r="AH213" s="60">
        <v>3935</v>
      </c>
      <c r="AI213" s="60">
        <v>2859</v>
      </c>
      <c r="AJ213" s="60">
        <v>2971</v>
      </c>
      <c r="AK213" s="60">
        <v>1596</v>
      </c>
      <c r="AL213" s="60">
        <v>1818</v>
      </c>
      <c r="AM213" s="60">
        <v>1075</v>
      </c>
      <c r="AN213" s="60">
        <v>956</v>
      </c>
      <c r="AO213" s="60">
        <v>438</v>
      </c>
      <c r="AP213" s="60">
        <v>21656</v>
      </c>
      <c r="AQ213" s="60">
        <v>22170</v>
      </c>
      <c r="AR213" s="60">
        <v>25552</v>
      </c>
      <c r="AS213" s="60">
        <v>27908</v>
      </c>
      <c r="AT213" s="60">
        <v>21918</v>
      </c>
      <c r="AU213" s="60">
        <v>14387</v>
      </c>
      <c r="AV213" s="60">
        <v>10985</v>
      </c>
      <c r="AW213" s="60">
        <v>10358</v>
      </c>
      <c r="AX213" s="60">
        <v>8936</v>
      </c>
      <c r="AY213" s="60">
        <v>8430</v>
      </c>
      <c r="AZ213" s="60">
        <v>6118</v>
      </c>
      <c r="BA213" s="60">
        <v>6578</v>
      </c>
      <c r="BB213" s="60">
        <v>4027</v>
      </c>
      <c r="BC213" s="60">
        <v>4179</v>
      </c>
      <c r="BD213" s="60">
        <v>2503</v>
      </c>
      <c r="BE213" s="60">
        <v>2004</v>
      </c>
      <c r="BF213" s="60">
        <v>1010</v>
      </c>
    </row>
    <row r="214" spans="1:58" customFormat="1" hidden="1" x14ac:dyDescent="0.25">
      <c r="A214" t="s">
        <v>208</v>
      </c>
      <c r="B214" t="s">
        <v>211</v>
      </c>
      <c r="C214" t="str">
        <f>VLOOKUP(B214,'Cross river Land'!A:B,2,0)</f>
        <v>NG011003</v>
      </c>
      <c r="D214">
        <f t="shared" si="3"/>
        <v>1</v>
      </c>
      <c r="E214" s="60">
        <v>155315</v>
      </c>
      <c r="F214" s="60">
        <v>154514</v>
      </c>
      <c r="G214" s="60">
        <v>309829</v>
      </c>
      <c r="H214" s="60">
        <v>19656</v>
      </c>
      <c r="I214" s="60">
        <v>18273</v>
      </c>
      <c r="J214" s="60">
        <v>19755</v>
      </c>
      <c r="K214" s="60">
        <v>16967</v>
      </c>
      <c r="L214" s="60">
        <v>12427</v>
      </c>
      <c r="M214" s="60">
        <v>10524</v>
      </c>
      <c r="N214" s="60">
        <v>9675</v>
      </c>
      <c r="O214" s="60">
        <v>10196</v>
      </c>
      <c r="P214" s="60">
        <v>8260</v>
      </c>
      <c r="Q214" s="60">
        <v>7270</v>
      </c>
      <c r="R214" s="60">
        <v>5567</v>
      </c>
      <c r="S214" s="60">
        <v>4850</v>
      </c>
      <c r="T214" s="60">
        <v>4590</v>
      </c>
      <c r="U214" s="60">
        <v>3828</v>
      </c>
      <c r="V214" s="60">
        <v>2167</v>
      </c>
      <c r="W214" s="60">
        <v>761</v>
      </c>
      <c r="X214" s="60">
        <v>549</v>
      </c>
      <c r="Y214" s="60">
        <v>19778</v>
      </c>
      <c r="Z214" s="60">
        <v>19820</v>
      </c>
      <c r="AA214" s="60">
        <v>20488</v>
      </c>
      <c r="AB214" s="60">
        <v>18456</v>
      </c>
      <c r="AC214" s="60">
        <v>14995</v>
      </c>
      <c r="AD214" s="60">
        <v>10610</v>
      </c>
      <c r="AE214" s="60">
        <v>8483</v>
      </c>
      <c r="AF214" s="60">
        <v>8115</v>
      </c>
      <c r="AG214" s="60">
        <v>7521</v>
      </c>
      <c r="AH214" s="60">
        <v>6477</v>
      </c>
      <c r="AI214" s="60">
        <v>5296</v>
      </c>
      <c r="AJ214" s="60">
        <v>4643</v>
      </c>
      <c r="AK214" s="60">
        <v>3317</v>
      </c>
      <c r="AL214" s="60">
        <v>2324</v>
      </c>
      <c r="AM214" s="60">
        <v>1737</v>
      </c>
      <c r="AN214" s="60">
        <v>1896</v>
      </c>
      <c r="AO214" s="60">
        <v>558</v>
      </c>
      <c r="AP214" s="60">
        <v>39434</v>
      </c>
      <c r="AQ214" s="60">
        <v>38093</v>
      </c>
      <c r="AR214" s="60">
        <v>40243</v>
      </c>
      <c r="AS214" s="60">
        <v>35423</v>
      </c>
      <c r="AT214" s="60">
        <v>27422</v>
      </c>
      <c r="AU214" s="60">
        <v>21134</v>
      </c>
      <c r="AV214" s="60">
        <v>18158</v>
      </c>
      <c r="AW214" s="60">
        <v>18311</v>
      </c>
      <c r="AX214" s="60">
        <v>15781</v>
      </c>
      <c r="AY214" s="60">
        <v>13747</v>
      </c>
      <c r="AZ214" s="60">
        <v>10863</v>
      </c>
      <c r="BA214" s="60">
        <v>9493</v>
      </c>
      <c r="BB214" s="60">
        <v>7907</v>
      </c>
      <c r="BC214" s="60">
        <v>6152</v>
      </c>
      <c r="BD214" s="60">
        <v>3904</v>
      </c>
      <c r="BE214" s="60">
        <v>2657</v>
      </c>
      <c r="BF214" s="60">
        <v>1107</v>
      </c>
    </row>
    <row r="215" spans="1:58" customFormat="1" hidden="1" x14ac:dyDescent="0.25">
      <c r="A215" t="s">
        <v>208</v>
      </c>
      <c r="B215" t="s">
        <v>208</v>
      </c>
      <c r="C215" t="str">
        <f>VLOOKUP(B215,'Cross river Land'!A:B,2,0)</f>
        <v>NG011004</v>
      </c>
      <c r="D215">
        <f t="shared" si="3"/>
        <v>1</v>
      </c>
      <c r="E215" s="60">
        <v>73426</v>
      </c>
      <c r="F215" s="60">
        <v>66577</v>
      </c>
      <c r="G215" s="60">
        <v>140003</v>
      </c>
      <c r="H215" s="60">
        <v>12334</v>
      </c>
      <c r="I215" s="60">
        <v>10639</v>
      </c>
      <c r="J215" s="60">
        <v>9028</v>
      </c>
      <c r="K215" s="60">
        <v>8250</v>
      </c>
      <c r="L215" s="60">
        <v>6549</v>
      </c>
      <c r="M215" s="60">
        <v>5482</v>
      </c>
      <c r="N215" s="60">
        <v>4606</v>
      </c>
      <c r="O215" s="60">
        <v>3959</v>
      </c>
      <c r="P215" s="60">
        <v>3311</v>
      </c>
      <c r="Q215" s="60">
        <v>2655</v>
      </c>
      <c r="R215" s="60">
        <v>1799</v>
      </c>
      <c r="S215" s="60">
        <v>1647</v>
      </c>
      <c r="T215" s="60">
        <v>1150</v>
      </c>
      <c r="U215" s="60">
        <v>900</v>
      </c>
      <c r="V215" s="60">
        <v>483</v>
      </c>
      <c r="W215" s="60">
        <v>407</v>
      </c>
      <c r="X215" s="60">
        <v>227</v>
      </c>
      <c r="Y215" s="60">
        <v>12562</v>
      </c>
      <c r="Z215" s="60">
        <v>10336</v>
      </c>
      <c r="AA215" s="60">
        <v>8206</v>
      </c>
      <c r="AB215" s="60">
        <v>6641</v>
      </c>
      <c r="AC215" s="60">
        <v>5853</v>
      </c>
      <c r="AD215" s="60">
        <v>4267</v>
      </c>
      <c r="AE215" s="60">
        <v>3666</v>
      </c>
      <c r="AF215" s="60">
        <v>3305</v>
      </c>
      <c r="AG215" s="60">
        <v>2967</v>
      </c>
      <c r="AH215" s="60">
        <v>2629</v>
      </c>
      <c r="AI215" s="60">
        <v>2042</v>
      </c>
      <c r="AJ215" s="60">
        <v>1279</v>
      </c>
      <c r="AK215" s="60">
        <v>1098</v>
      </c>
      <c r="AL215" s="60">
        <v>816</v>
      </c>
      <c r="AM215" s="60">
        <v>418</v>
      </c>
      <c r="AN215" s="60">
        <v>315</v>
      </c>
      <c r="AO215" s="60">
        <v>177</v>
      </c>
      <c r="AP215" s="60">
        <v>24896</v>
      </c>
      <c r="AQ215" s="60">
        <v>20975</v>
      </c>
      <c r="AR215" s="60">
        <v>17234</v>
      </c>
      <c r="AS215" s="60">
        <v>14891</v>
      </c>
      <c r="AT215" s="60">
        <v>12402</v>
      </c>
      <c r="AU215" s="60">
        <v>9749</v>
      </c>
      <c r="AV215" s="60">
        <v>8272</v>
      </c>
      <c r="AW215" s="60">
        <v>7264</v>
      </c>
      <c r="AX215" s="60">
        <v>6278</v>
      </c>
      <c r="AY215" s="60">
        <v>5284</v>
      </c>
      <c r="AZ215" s="60">
        <v>3841</v>
      </c>
      <c r="BA215" s="60">
        <v>2926</v>
      </c>
      <c r="BB215" s="60">
        <v>2248</v>
      </c>
      <c r="BC215" s="60">
        <v>1716</v>
      </c>
      <c r="BD215" s="60">
        <v>901</v>
      </c>
      <c r="BE215" s="60">
        <v>722</v>
      </c>
      <c r="BF215" s="60">
        <v>404</v>
      </c>
    </row>
    <row r="216" spans="1:58" customFormat="1" hidden="1" x14ac:dyDescent="0.25">
      <c r="A216" t="s">
        <v>208</v>
      </c>
      <c r="B216" t="s">
        <v>212</v>
      </c>
      <c r="C216" t="str">
        <f>VLOOKUP(B216,'Cross river Land'!A:B,2,0)</f>
        <v>NG011005</v>
      </c>
      <c r="D216">
        <f t="shared" si="3"/>
        <v>1</v>
      </c>
      <c r="E216" s="60">
        <v>94857</v>
      </c>
      <c r="F216" s="60">
        <v>87163</v>
      </c>
      <c r="G216" s="60">
        <v>182020</v>
      </c>
      <c r="H216" s="60">
        <v>13114</v>
      </c>
      <c r="I216" s="60">
        <v>12946</v>
      </c>
      <c r="J216" s="60">
        <v>12370</v>
      </c>
      <c r="K216" s="60">
        <v>11025</v>
      </c>
      <c r="L216" s="60">
        <v>7292</v>
      </c>
      <c r="M216" s="60">
        <v>6273</v>
      </c>
      <c r="N216" s="60">
        <v>5944</v>
      </c>
      <c r="O216" s="60">
        <v>5629</v>
      </c>
      <c r="P216" s="60">
        <v>4787</v>
      </c>
      <c r="Q216" s="60">
        <v>4067</v>
      </c>
      <c r="R216" s="60">
        <v>3024</v>
      </c>
      <c r="S216" s="60">
        <v>2607</v>
      </c>
      <c r="T216" s="60">
        <v>2085</v>
      </c>
      <c r="U216" s="60">
        <v>1672</v>
      </c>
      <c r="V216" s="60">
        <v>1002</v>
      </c>
      <c r="W216" s="60">
        <v>643</v>
      </c>
      <c r="X216" s="60">
        <v>377</v>
      </c>
      <c r="Y216" s="60">
        <v>13226</v>
      </c>
      <c r="Z216" s="60">
        <v>13214</v>
      </c>
      <c r="AA216" s="60">
        <v>12445</v>
      </c>
      <c r="AB216" s="60">
        <v>10246</v>
      </c>
      <c r="AC216" s="60">
        <v>7234</v>
      </c>
      <c r="AD216" s="60">
        <v>5196</v>
      </c>
      <c r="AE216" s="60">
        <v>4372</v>
      </c>
      <c r="AF216" s="60">
        <v>4191</v>
      </c>
      <c r="AG216" s="60">
        <v>4033</v>
      </c>
      <c r="AH216" s="60">
        <v>3417</v>
      </c>
      <c r="AI216" s="60">
        <v>2735</v>
      </c>
      <c r="AJ216" s="60">
        <v>2013</v>
      </c>
      <c r="AK216" s="60">
        <v>1760</v>
      </c>
      <c r="AL216" s="60">
        <v>1476</v>
      </c>
      <c r="AM216" s="60">
        <v>735</v>
      </c>
      <c r="AN216" s="60">
        <v>536</v>
      </c>
      <c r="AO216" s="60">
        <v>334</v>
      </c>
      <c r="AP216" s="60">
        <v>26340</v>
      </c>
      <c r="AQ216" s="60">
        <v>26160</v>
      </c>
      <c r="AR216" s="60">
        <v>24815</v>
      </c>
      <c r="AS216" s="60">
        <v>21271</v>
      </c>
      <c r="AT216" s="60">
        <v>14526</v>
      </c>
      <c r="AU216" s="60">
        <v>11469</v>
      </c>
      <c r="AV216" s="60">
        <v>10316</v>
      </c>
      <c r="AW216" s="60">
        <v>9820</v>
      </c>
      <c r="AX216" s="60">
        <v>8820</v>
      </c>
      <c r="AY216" s="60">
        <v>7484</v>
      </c>
      <c r="AZ216" s="60">
        <v>5759</v>
      </c>
      <c r="BA216" s="60">
        <v>4620</v>
      </c>
      <c r="BB216" s="60">
        <v>3845</v>
      </c>
      <c r="BC216" s="60">
        <v>3148</v>
      </c>
      <c r="BD216" s="60">
        <v>1737</v>
      </c>
      <c r="BE216" s="60">
        <v>1179</v>
      </c>
      <c r="BF216" s="60">
        <v>711</v>
      </c>
    </row>
    <row r="217" spans="1:58" customFormat="1" hidden="1" x14ac:dyDescent="0.25">
      <c r="A217" t="s">
        <v>208</v>
      </c>
      <c r="B217" t="s">
        <v>213</v>
      </c>
      <c r="C217" t="str">
        <f>VLOOKUP(B217,'Cross river Land'!A:B,2,0)</f>
        <v>NG011006</v>
      </c>
      <c r="D217">
        <f t="shared" si="3"/>
        <v>1</v>
      </c>
      <c r="E217" s="60">
        <v>84151</v>
      </c>
      <c r="F217" s="60">
        <v>82275</v>
      </c>
      <c r="G217" s="60">
        <v>166426</v>
      </c>
      <c r="H217" s="60">
        <v>10297</v>
      </c>
      <c r="I217" s="60">
        <v>10601</v>
      </c>
      <c r="J217" s="60">
        <v>11174</v>
      </c>
      <c r="K217" s="60">
        <v>10229</v>
      </c>
      <c r="L217" s="60">
        <v>7064</v>
      </c>
      <c r="M217" s="60">
        <v>5810</v>
      </c>
      <c r="N217" s="60">
        <v>5064</v>
      </c>
      <c r="O217" s="60">
        <v>5114</v>
      </c>
      <c r="P217" s="60">
        <v>4202</v>
      </c>
      <c r="Q217" s="60">
        <v>3927</v>
      </c>
      <c r="R217" s="60">
        <v>2800</v>
      </c>
      <c r="S217" s="60">
        <v>2512</v>
      </c>
      <c r="T217" s="60">
        <v>1795</v>
      </c>
      <c r="U217" s="60">
        <v>1589</v>
      </c>
      <c r="V217" s="60">
        <v>946</v>
      </c>
      <c r="W217" s="60">
        <v>663</v>
      </c>
      <c r="X217" s="60">
        <v>364</v>
      </c>
      <c r="Y217" s="60">
        <v>10894</v>
      </c>
      <c r="Z217" s="60">
        <v>11066</v>
      </c>
      <c r="AA217" s="60">
        <v>11577</v>
      </c>
      <c r="AB217" s="60">
        <v>10389</v>
      </c>
      <c r="AC217" s="60">
        <v>7648</v>
      </c>
      <c r="AD217" s="60">
        <v>5526</v>
      </c>
      <c r="AE217" s="60">
        <v>4449</v>
      </c>
      <c r="AF217" s="60">
        <v>4072</v>
      </c>
      <c r="AG217" s="60">
        <v>3817</v>
      </c>
      <c r="AH217" s="60">
        <v>3405</v>
      </c>
      <c r="AI217" s="60">
        <v>2862</v>
      </c>
      <c r="AJ217" s="60">
        <v>1876</v>
      </c>
      <c r="AK217" s="60">
        <v>1770</v>
      </c>
      <c r="AL217" s="60">
        <v>1438</v>
      </c>
      <c r="AM217" s="60">
        <v>754</v>
      </c>
      <c r="AN217" s="60">
        <v>445</v>
      </c>
      <c r="AO217" s="60">
        <v>287</v>
      </c>
      <c r="AP217" s="60">
        <v>21191</v>
      </c>
      <c r="AQ217" s="60">
        <v>21667</v>
      </c>
      <c r="AR217" s="60">
        <v>22751</v>
      </c>
      <c r="AS217" s="60">
        <v>20618</v>
      </c>
      <c r="AT217" s="60">
        <v>14712</v>
      </c>
      <c r="AU217" s="60">
        <v>11336</v>
      </c>
      <c r="AV217" s="60">
        <v>9513</v>
      </c>
      <c r="AW217" s="60">
        <v>9186</v>
      </c>
      <c r="AX217" s="60">
        <v>8019</v>
      </c>
      <c r="AY217" s="60">
        <v>7332</v>
      </c>
      <c r="AZ217" s="60">
        <v>5662</v>
      </c>
      <c r="BA217" s="60">
        <v>4388</v>
      </c>
      <c r="BB217" s="60">
        <v>3565</v>
      </c>
      <c r="BC217" s="60">
        <v>3027</v>
      </c>
      <c r="BD217" s="60">
        <v>1700</v>
      </c>
      <c r="BE217" s="60">
        <v>1108</v>
      </c>
      <c r="BF217" s="60">
        <v>651</v>
      </c>
    </row>
    <row r="218" spans="1:58" customFormat="1" hidden="1" x14ac:dyDescent="0.25">
      <c r="A218" t="s">
        <v>208</v>
      </c>
      <c r="B218" t="s">
        <v>214</v>
      </c>
      <c r="C218" t="str">
        <f>VLOOKUP(B218,'Cross river Land'!A:B,2,0)</f>
        <v>NG011007</v>
      </c>
      <c r="D218">
        <f t="shared" si="3"/>
        <v>1</v>
      </c>
      <c r="E218" s="60">
        <v>139973</v>
      </c>
      <c r="F218" s="60">
        <v>120940</v>
      </c>
      <c r="G218" s="60">
        <v>260913</v>
      </c>
      <c r="H218" s="60">
        <v>22773</v>
      </c>
      <c r="I218" s="60">
        <v>21235</v>
      </c>
      <c r="J218" s="60">
        <v>17435</v>
      </c>
      <c r="K218" s="60">
        <v>16465</v>
      </c>
      <c r="L218" s="60">
        <v>10689</v>
      </c>
      <c r="M218" s="60">
        <v>9288</v>
      </c>
      <c r="N218" s="60">
        <v>8765</v>
      </c>
      <c r="O218" s="60">
        <v>7485</v>
      </c>
      <c r="P218" s="60">
        <v>7128</v>
      </c>
      <c r="Q218" s="60">
        <v>5415</v>
      </c>
      <c r="R218" s="60">
        <v>3867</v>
      </c>
      <c r="S218" s="60">
        <v>2686</v>
      </c>
      <c r="T218" s="60">
        <v>2766</v>
      </c>
      <c r="U218" s="60">
        <v>1707</v>
      </c>
      <c r="V218" s="60">
        <v>1105</v>
      </c>
      <c r="W218" s="60">
        <v>684</v>
      </c>
      <c r="X218" s="60">
        <v>480</v>
      </c>
      <c r="Y218" s="60">
        <v>22326</v>
      </c>
      <c r="Z218" s="60">
        <v>20634</v>
      </c>
      <c r="AA218" s="60">
        <v>16623</v>
      </c>
      <c r="AB218" s="60">
        <v>12812</v>
      </c>
      <c r="AC218" s="60">
        <v>8653</v>
      </c>
      <c r="AD218" s="60">
        <v>6800</v>
      </c>
      <c r="AE218" s="60">
        <v>6237</v>
      </c>
      <c r="AF218" s="60">
        <v>5589</v>
      </c>
      <c r="AG218" s="60">
        <v>5363</v>
      </c>
      <c r="AH218" s="60">
        <v>4216</v>
      </c>
      <c r="AI218" s="60">
        <v>3446</v>
      </c>
      <c r="AJ218" s="60">
        <v>2280</v>
      </c>
      <c r="AK218" s="60">
        <v>2291</v>
      </c>
      <c r="AL218" s="60">
        <v>1547</v>
      </c>
      <c r="AM218" s="60">
        <v>1007</v>
      </c>
      <c r="AN218" s="60">
        <v>683</v>
      </c>
      <c r="AO218" s="60">
        <v>433</v>
      </c>
      <c r="AP218" s="60">
        <v>45099</v>
      </c>
      <c r="AQ218" s="60">
        <v>41869</v>
      </c>
      <c r="AR218" s="60">
        <v>34058</v>
      </c>
      <c r="AS218" s="60">
        <v>29277</v>
      </c>
      <c r="AT218" s="60">
        <v>19342</v>
      </c>
      <c r="AU218" s="60">
        <v>16088</v>
      </c>
      <c r="AV218" s="60">
        <v>15002</v>
      </c>
      <c r="AW218" s="60">
        <v>13074</v>
      </c>
      <c r="AX218" s="60">
        <v>12491</v>
      </c>
      <c r="AY218" s="60">
        <v>9631</v>
      </c>
      <c r="AZ218" s="60">
        <v>7313</v>
      </c>
      <c r="BA218" s="60">
        <v>4966</v>
      </c>
      <c r="BB218" s="60">
        <v>5057</v>
      </c>
      <c r="BC218" s="60">
        <v>3254</v>
      </c>
      <c r="BD218" s="60">
        <v>2112</v>
      </c>
      <c r="BE218" s="60">
        <v>1367</v>
      </c>
      <c r="BF218" s="60">
        <v>913</v>
      </c>
    </row>
    <row r="219" spans="1:58" customFormat="1" hidden="1" x14ac:dyDescent="0.25">
      <c r="A219" t="s">
        <v>208</v>
      </c>
      <c r="B219" t="s">
        <v>215</v>
      </c>
      <c r="C219" t="str">
        <f>VLOOKUP(B219,'Cross river Land'!A:B,2,0)</f>
        <v>NG011008</v>
      </c>
      <c r="D219">
        <f t="shared" si="3"/>
        <v>1</v>
      </c>
      <c r="E219" s="60">
        <v>83369</v>
      </c>
      <c r="F219" s="60">
        <v>74359</v>
      </c>
      <c r="G219" s="60">
        <v>157728</v>
      </c>
      <c r="H219" s="60">
        <v>12198</v>
      </c>
      <c r="I219" s="60">
        <v>10117</v>
      </c>
      <c r="J219" s="60">
        <v>9712</v>
      </c>
      <c r="K219" s="60">
        <v>9449</v>
      </c>
      <c r="L219" s="60">
        <v>6164</v>
      </c>
      <c r="M219" s="60">
        <v>4892</v>
      </c>
      <c r="N219" s="60">
        <v>4376</v>
      </c>
      <c r="O219" s="60">
        <v>4709</v>
      </c>
      <c r="P219" s="60">
        <v>4575</v>
      </c>
      <c r="Q219" s="60">
        <v>5467</v>
      </c>
      <c r="R219" s="60">
        <v>2990</v>
      </c>
      <c r="S219" s="60">
        <v>2582</v>
      </c>
      <c r="T219" s="60">
        <v>2213</v>
      </c>
      <c r="U219" s="60">
        <v>1584</v>
      </c>
      <c r="V219" s="60">
        <v>1063</v>
      </c>
      <c r="W219" s="60">
        <v>787</v>
      </c>
      <c r="X219" s="60">
        <v>491</v>
      </c>
      <c r="Y219" s="60">
        <v>12540</v>
      </c>
      <c r="Z219" s="60">
        <v>8960</v>
      </c>
      <c r="AA219" s="60">
        <v>10185</v>
      </c>
      <c r="AB219" s="60">
        <v>9042</v>
      </c>
      <c r="AC219" s="60">
        <v>5858</v>
      </c>
      <c r="AD219" s="60">
        <v>4392</v>
      </c>
      <c r="AE219" s="60">
        <v>4373</v>
      </c>
      <c r="AF219" s="60">
        <v>3354</v>
      </c>
      <c r="AG219" s="60">
        <v>3416</v>
      </c>
      <c r="AH219" s="60">
        <v>3069</v>
      </c>
      <c r="AI219" s="60">
        <v>2353</v>
      </c>
      <c r="AJ219" s="60">
        <v>2100</v>
      </c>
      <c r="AK219" s="60">
        <v>1663</v>
      </c>
      <c r="AL219" s="60">
        <v>1166</v>
      </c>
      <c r="AM219" s="60">
        <v>1045</v>
      </c>
      <c r="AN219" s="60">
        <v>521</v>
      </c>
      <c r="AO219" s="60">
        <v>322</v>
      </c>
      <c r="AP219" s="60">
        <v>24738</v>
      </c>
      <c r="AQ219" s="60">
        <v>19077</v>
      </c>
      <c r="AR219" s="60">
        <v>19897</v>
      </c>
      <c r="AS219" s="60">
        <v>18491</v>
      </c>
      <c r="AT219" s="60">
        <v>12022</v>
      </c>
      <c r="AU219" s="60">
        <v>9284</v>
      </c>
      <c r="AV219" s="60">
        <v>8749</v>
      </c>
      <c r="AW219" s="60">
        <v>8063</v>
      </c>
      <c r="AX219" s="60">
        <v>7991</v>
      </c>
      <c r="AY219" s="60">
        <v>8536</v>
      </c>
      <c r="AZ219" s="60">
        <v>5343</v>
      </c>
      <c r="BA219" s="60">
        <v>4682</v>
      </c>
      <c r="BB219" s="60">
        <v>3876</v>
      </c>
      <c r="BC219" s="60">
        <v>2750</v>
      </c>
      <c r="BD219" s="60">
        <v>2108</v>
      </c>
      <c r="BE219" s="60">
        <v>1308</v>
      </c>
      <c r="BF219" s="60">
        <v>813</v>
      </c>
    </row>
    <row r="220" spans="1:58" customFormat="1" hidden="1" x14ac:dyDescent="0.25">
      <c r="A220" t="s">
        <v>208</v>
      </c>
      <c r="B220" t="s">
        <v>216</v>
      </c>
      <c r="C220" t="str">
        <f>VLOOKUP(B220,'Cross river Land'!A:B,2,0)</f>
        <v>NG011009</v>
      </c>
      <c r="D220">
        <f t="shared" si="3"/>
        <v>1</v>
      </c>
      <c r="E220" s="60">
        <v>103251</v>
      </c>
      <c r="F220" s="60">
        <v>107477</v>
      </c>
      <c r="G220" s="60">
        <v>210728</v>
      </c>
      <c r="H220" s="60">
        <v>11457</v>
      </c>
      <c r="I220" s="60">
        <v>12356</v>
      </c>
      <c r="J220" s="60">
        <v>13364</v>
      </c>
      <c r="K220" s="60">
        <v>12618</v>
      </c>
      <c r="L220" s="60">
        <v>9254</v>
      </c>
      <c r="M220" s="60">
        <v>7603</v>
      </c>
      <c r="N220" s="60">
        <v>6882</v>
      </c>
      <c r="O220" s="60">
        <v>6620</v>
      </c>
      <c r="P220" s="60">
        <v>5311</v>
      </c>
      <c r="Q220" s="60">
        <v>4833</v>
      </c>
      <c r="R220" s="60">
        <v>3417</v>
      </c>
      <c r="S220" s="60">
        <v>3095</v>
      </c>
      <c r="T220" s="60">
        <v>2229</v>
      </c>
      <c r="U220" s="60">
        <v>1954</v>
      </c>
      <c r="V220" s="60">
        <v>1043</v>
      </c>
      <c r="W220" s="60">
        <v>773</v>
      </c>
      <c r="X220" s="60">
        <v>442</v>
      </c>
      <c r="Y220" s="60">
        <v>12141</v>
      </c>
      <c r="Z220" s="60">
        <v>13193</v>
      </c>
      <c r="AA220" s="60">
        <v>14160</v>
      </c>
      <c r="AB220" s="60">
        <v>13719</v>
      </c>
      <c r="AC220" s="60">
        <v>10852</v>
      </c>
      <c r="AD220" s="60">
        <v>7926</v>
      </c>
      <c r="AE220" s="60">
        <v>6535</v>
      </c>
      <c r="AF220" s="60">
        <v>5729</v>
      </c>
      <c r="AG220" s="60">
        <v>5475</v>
      </c>
      <c r="AH220" s="60">
        <v>4773</v>
      </c>
      <c r="AI220" s="60">
        <v>3524</v>
      </c>
      <c r="AJ220" s="60">
        <v>3038</v>
      </c>
      <c r="AK220" s="60">
        <v>2468</v>
      </c>
      <c r="AL220" s="60">
        <v>1719</v>
      </c>
      <c r="AM220" s="60">
        <v>1090</v>
      </c>
      <c r="AN220" s="60">
        <v>721</v>
      </c>
      <c r="AO220" s="60">
        <v>414</v>
      </c>
      <c r="AP220" s="60">
        <v>23598</v>
      </c>
      <c r="AQ220" s="60">
        <v>25549</v>
      </c>
      <c r="AR220" s="60">
        <v>27524</v>
      </c>
      <c r="AS220" s="60">
        <v>26337</v>
      </c>
      <c r="AT220" s="60">
        <v>20106</v>
      </c>
      <c r="AU220" s="60">
        <v>15529</v>
      </c>
      <c r="AV220" s="60">
        <v>13417</v>
      </c>
      <c r="AW220" s="60">
        <v>12349</v>
      </c>
      <c r="AX220" s="60">
        <v>10786</v>
      </c>
      <c r="AY220" s="60">
        <v>9606</v>
      </c>
      <c r="AZ220" s="60">
        <v>6941</v>
      </c>
      <c r="BA220" s="60">
        <v>6133</v>
      </c>
      <c r="BB220" s="60">
        <v>4697</v>
      </c>
      <c r="BC220" s="60">
        <v>3673</v>
      </c>
      <c r="BD220" s="60">
        <v>2133</v>
      </c>
      <c r="BE220" s="60">
        <v>1494</v>
      </c>
      <c r="BF220" s="60">
        <v>856</v>
      </c>
    </row>
    <row r="221" spans="1:58" s="1" customFormat="1" hidden="1" x14ac:dyDescent="0.25">
      <c r="A221" t="s">
        <v>208</v>
      </c>
      <c r="B221" t="s">
        <v>217</v>
      </c>
      <c r="C221" t="str">
        <f>VLOOKUP(B221,'Cross river Land'!A:B,2,0)</f>
        <v>NG011010</v>
      </c>
      <c r="D221">
        <f t="shared" si="3"/>
        <v>1</v>
      </c>
      <c r="E221" s="60">
        <v>158380</v>
      </c>
      <c r="F221" s="60">
        <v>144226</v>
      </c>
      <c r="G221" s="60">
        <v>302606</v>
      </c>
      <c r="H221" s="60">
        <v>27522</v>
      </c>
      <c r="I221" s="60">
        <v>24914</v>
      </c>
      <c r="J221" s="60">
        <v>20140</v>
      </c>
      <c r="K221" s="60">
        <v>17603</v>
      </c>
      <c r="L221" s="60">
        <v>11804</v>
      </c>
      <c r="M221" s="60">
        <v>11083</v>
      </c>
      <c r="N221" s="60">
        <v>9907</v>
      </c>
      <c r="O221" s="60">
        <v>8551</v>
      </c>
      <c r="P221" s="60">
        <v>7029</v>
      </c>
      <c r="Q221" s="60">
        <v>5756</v>
      </c>
      <c r="R221" s="60">
        <v>4261</v>
      </c>
      <c r="S221" s="60">
        <v>3101</v>
      </c>
      <c r="T221" s="60">
        <v>2681</v>
      </c>
      <c r="U221" s="60">
        <v>1937</v>
      </c>
      <c r="V221" s="60">
        <v>1060</v>
      </c>
      <c r="W221" s="60">
        <v>581</v>
      </c>
      <c r="X221" s="60">
        <v>450</v>
      </c>
      <c r="Y221" s="60">
        <v>28026</v>
      </c>
      <c r="Z221" s="60">
        <v>24322</v>
      </c>
      <c r="AA221" s="60">
        <v>18943</v>
      </c>
      <c r="AB221" s="60">
        <v>14891</v>
      </c>
      <c r="AC221" s="60">
        <v>10423</v>
      </c>
      <c r="AD221" s="60">
        <v>8352</v>
      </c>
      <c r="AE221" s="60">
        <v>7720</v>
      </c>
      <c r="AF221" s="60">
        <v>6944</v>
      </c>
      <c r="AG221" s="60">
        <v>6262</v>
      </c>
      <c r="AH221" s="60">
        <v>5051</v>
      </c>
      <c r="AI221" s="60">
        <v>4158</v>
      </c>
      <c r="AJ221" s="60">
        <v>2726</v>
      </c>
      <c r="AK221" s="60">
        <v>2520</v>
      </c>
      <c r="AL221" s="60">
        <v>1807</v>
      </c>
      <c r="AM221" s="60">
        <v>1009</v>
      </c>
      <c r="AN221" s="60">
        <v>649</v>
      </c>
      <c r="AO221" s="60">
        <v>423</v>
      </c>
      <c r="AP221" s="60">
        <v>55548</v>
      </c>
      <c r="AQ221" s="60">
        <v>49236</v>
      </c>
      <c r="AR221" s="60">
        <v>39083</v>
      </c>
      <c r="AS221" s="60">
        <v>32494</v>
      </c>
      <c r="AT221" s="60">
        <v>22227</v>
      </c>
      <c r="AU221" s="60">
        <v>19435</v>
      </c>
      <c r="AV221" s="60">
        <v>17627</v>
      </c>
      <c r="AW221" s="60">
        <v>15495</v>
      </c>
      <c r="AX221" s="60">
        <v>13291</v>
      </c>
      <c r="AY221" s="60">
        <v>10807</v>
      </c>
      <c r="AZ221" s="60">
        <v>8419</v>
      </c>
      <c r="BA221" s="60">
        <v>5827</v>
      </c>
      <c r="BB221" s="60">
        <v>5201</v>
      </c>
      <c r="BC221" s="60">
        <v>3744</v>
      </c>
      <c r="BD221" s="60">
        <v>2069</v>
      </c>
      <c r="BE221" s="60">
        <v>1230</v>
      </c>
      <c r="BF221" s="60">
        <v>873</v>
      </c>
    </row>
    <row r="222" spans="1:58" customFormat="1" hidden="1" x14ac:dyDescent="0.25">
      <c r="A222" t="s">
        <v>208</v>
      </c>
      <c r="B222" t="s">
        <v>218</v>
      </c>
      <c r="C222" t="str">
        <f>VLOOKUP(B222,'Cross river Land'!A:B,2,0)</f>
        <v>NG011011</v>
      </c>
      <c r="D222">
        <f t="shared" si="3"/>
        <v>1</v>
      </c>
      <c r="E222" s="60">
        <v>127688</v>
      </c>
      <c r="F222" s="60">
        <v>129842</v>
      </c>
      <c r="G222" s="60">
        <v>257530</v>
      </c>
      <c r="H222" s="60">
        <v>14914</v>
      </c>
      <c r="I222" s="60">
        <v>15409</v>
      </c>
      <c r="J222" s="60">
        <v>16391</v>
      </c>
      <c r="K222" s="60">
        <v>15049</v>
      </c>
      <c r="L222" s="60">
        <v>10674</v>
      </c>
      <c r="M222" s="60">
        <v>8998</v>
      </c>
      <c r="N222" s="60">
        <v>8205</v>
      </c>
      <c r="O222" s="60">
        <v>8095</v>
      </c>
      <c r="P222" s="60">
        <v>6695</v>
      </c>
      <c r="Q222" s="60">
        <v>6184</v>
      </c>
      <c r="R222" s="60">
        <v>4658</v>
      </c>
      <c r="S222" s="60">
        <v>3659</v>
      </c>
      <c r="T222" s="60">
        <v>3035</v>
      </c>
      <c r="U222" s="60">
        <v>2564</v>
      </c>
      <c r="V222" s="60">
        <v>1446</v>
      </c>
      <c r="W222" s="60">
        <v>1172</v>
      </c>
      <c r="X222" s="60">
        <v>540</v>
      </c>
      <c r="Y222" s="60">
        <v>16092</v>
      </c>
      <c r="Z222" s="60">
        <v>16567</v>
      </c>
      <c r="AA222" s="60">
        <v>17534</v>
      </c>
      <c r="AB222" s="60">
        <v>16744</v>
      </c>
      <c r="AC222" s="60">
        <v>12387</v>
      </c>
      <c r="AD222" s="60">
        <v>9041</v>
      </c>
      <c r="AE222" s="60">
        <v>7321</v>
      </c>
      <c r="AF222" s="60">
        <v>6614</v>
      </c>
      <c r="AG222" s="60">
        <v>6329</v>
      </c>
      <c r="AH222" s="60">
        <v>5547</v>
      </c>
      <c r="AI222" s="60">
        <v>4366</v>
      </c>
      <c r="AJ222" s="60">
        <v>3544</v>
      </c>
      <c r="AK222" s="60">
        <v>2592</v>
      </c>
      <c r="AL222" s="60">
        <v>2241</v>
      </c>
      <c r="AM222" s="60">
        <v>1532</v>
      </c>
      <c r="AN222" s="60">
        <v>929</v>
      </c>
      <c r="AO222" s="60">
        <v>462</v>
      </c>
      <c r="AP222" s="60">
        <v>31006</v>
      </c>
      <c r="AQ222" s="60">
        <v>31976</v>
      </c>
      <c r="AR222" s="60">
        <v>33925</v>
      </c>
      <c r="AS222" s="60">
        <v>31793</v>
      </c>
      <c r="AT222" s="60">
        <v>23061</v>
      </c>
      <c r="AU222" s="60">
        <v>18039</v>
      </c>
      <c r="AV222" s="60">
        <v>15526</v>
      </c>
      <c r="AW222" s="60">
        <v>14709</v>
      </c>
      <c r="AX222" s="60">
        <v>13024</v>
      </c>
      <c r="AY222" s="60">
        <v>11731</v>
      </c>
      <c r="AZ222" s="60">
        <v>9024</v>
      </c>
      <c r="BA222" s="60">
        <v>7203</v>
      </c>
      <c r="BB222" s="60">
        <v>5627</v>
      </c>
      <c r="BC222" s="60">
        <v>4805</v>
      </c>
      <c r="BD222" s="60">
        <v>2978</v>
      </c>
      <c r="BE222" s="60">
        <v>2101</v>
      </c>
      <c r="BF222" s="60">
        <v>1002</v>
      </c>
    </row>
    <row r="223" spans="1:58" customFormat="1" hidden="1" x14ac:dyDescent="0.25">
      <c r="A223" t="s">
        <v>208</v>
      </c>
      <c r="B223" t="s">
        <v>219</v>
      </c>
      <c r="C223" t="str">
        <f>VLOOKUP(B223,'Cross river Land'!A:B,2,0)</f>
        <v>NG011012</v>
      </c>
      <c r="D223">
        <f t="shared" si="3"/>
        <v>1</v>
      </c>
      <c r="E223" s="60">
        <v>102056</v>
      </c>
      <c r="F223" s="60">
        <v>94563</v>
      </c>
      <c r="G223" s="60">
        <v>196619</v>
      </c>
      <c r="H223" s="60">
        <v>14169</v>
      </c>
      <c r="I223" s="60">
        <v>13652</v>
      </c>
      <c r="J223" s="60">
        <v>13587</v>
      </c>
      <c r="K223" s="60">
        <v>12939</v>
      </c>
      <c r="L223" s="60">
        <v>8249</v>
      </c>
      <c r="M223" s="60">
        <v>6627</v>
      </c>
      <c r="N223" s="60">
        <v>6068</v>
      </c>
      <c r="O223" s="60">
        <v>5643</v>
      </c>
      <c r="P223" s="60">
        <v>4957</v>
      </c>
      <c r="Q223" s="60">
        <v>4160</v>
      </c>
      <c r="R223" s="60">
        <v>3048</v>
      </c>
      <c r="S223" s="60">
        <v>2807</v>
      </c>
      <c r="T223" s="60">
        <v>2379</v>
      </c>
      <c r="U223" s="60">
        <v>1724</v>
      </c>
      <c r="V223" s="60">
        <v>993</v>
      </c>
      <c r="W223" s="60">
        <v>614</v>
      </c>
      <c r="X223" s="60">
        <v>440</v>
      </c>
      <c r="Y223" s="60">
        <v>14527</v>
      </c>
      <c r="Z223" s="60">
        <v>13552</v>
      </c>
      <c r="AA223" s="60">
        <v>13464</v>
      </c>
      <c r="AB223" s="60">
        <v>11860</v>
      </c>
      <c r="AC223" s="60">
        <v>8190</v>
      </c>
      <c r="AD223" s="60">
        <v>5748</v>
      </c>
      <c r="AE223" s="60">
        <v>4807</v>
      </c>
      <c r="AF223" s="60">
        <v>4479</v>
      </c>
      <c r="AG223" s="60">
        <v>4150</v>
      </c>
      <c r="AH223" s="60">
        <v>3650</v>
      </c>
      <c r="AI223" s="60">
        <v>3021</v>
      </c>
      <c r="AJ223" s="60">
        <v>2148</v>
      </c>
      <c r="AK223" s="60">
        <v>1823</v>
      </c>
      <c r="AL223" s="60">
        <v>1370</v>
      </c>
      <c r="AM223" s="60">
        <v>850</v>
      </c>
      <c r="AN223" s="60">
        <v>559</v>
      </c>
      <c r="AO223" s="60">
        <v>365</v>
      </c>
      <c r="AP223" s="60">
        <v>28696</v>
      </c>
      <c r="AQ223" s="60">
        <v>27204</v>
      </c>
      <c r="AR223" s="60">
        <v>27051</v>
      </c>
      <c r="AS223" s="60">
        <v>24799</v>
      </c>
      <c r="AT223" s="60">
        <v>16439</v>
      </c>
      <c r="AU223" s="60">
        <v>12375</v>
      </c>
      <c r="AV223" s="60">
        <v>10875</v>
      </c>
      <c r="AW223" s="60">
        <v>10122</v>
      </c>
      <c r="AX223" s="60">
        <v>9107</v>
      </c>
      <c r="AY223" s="60">
        <v>7810</v>
      </c>
      <c r="AZ223" s="60">
        <v>6069</v>
      </c>
      <c r="BA223" s="60">
        <v>4955</v>
      </c>
      <c r="BB223" s="60">
        <v>4202</v>
      </c>
      <c r="BC223" s="60">
        <v>3094</v>
      </c>
      <c r="BD223" s="60">
        <v>1843</v>
      </c>
      <c r="BE223" s="60">
        <v>1173</v>
      </c>
      <c r="BF223" s="60">
        <v>805</v>
      </c>
    </row>
    <row r="224" spans="1:58" customFormat="1" hidden="1" x14ac:dyDescent="0.25">
      <c r="A224" t="s">
        <v>208</v>
      </c>
      <c r="B224" t="s">
        <v>220</v>
      </c>
      <c r="C224" t="str">
        <f>VLOOKUP(B224,'Cross river Land'!A:B,2,0)</f>
        <v>NG011013</v>
      </c>
      <c r="D224">
        <f t="shared" si="3"/>
        <v>1</v>
      </c>
      <c r="E224" s="60">
        <v>219955</v>
      </c>
      <c r="F224" s="60">
        <v>215340</v>
      </c>
      <c r="G224" s="60">
        <v>435295</v>
      </c>
      <c r="H224" s="60">
        <v>26314</v>
      </c>
      <c r="I224" s="60">
        <v>27272</v>
      </c>
      <c r="J224" s="60">
        <v>27964</v>
      </c>
      <c r="K224" s="60">
        <v>25479</v>
      </c>
      <c r="L224" s="60">
        <v>18202</v>
      </c>
      <c r="M224" s="60">
        <v>14943</v>
      </c>
      <c r="N224" s="60">
        <v>13626</v>
      </c>
      <c r="O224" s="60">
        <v>13879</v>
      </c>
      <c r="P224" s="60">
        <v>11615</v>
      </c>
      <c r="Q224" s="60">
        <v>10520</v>
      </c>
      <c r="R224" s="60">
        <v>7433</v>
      </c>
      <c r="S224" s="60">
        <v>7489</v>
      </c>
      <c r="T224" s="60">
        <v>5318</v>
      </c>
      <c r="U224" s="60">
        <v>4669</v>
      </c>
      <c r="V224" s="60">
        <v>2699</v>
      </c>
      <c r="W224" s="60">
        <v>1522</v>
      </c>
      <c r="X224" s="60">
        <v>1011</v>
      </c>
      <c r="Y224" s="60">
        <v>27674</v>
      </c>
      <c r="Z224" s="60">
        <v>29094</v>
      </c>
      <c r="AA224" s="60">
        <v>29284</v>
      </c>
      <c r="AB224" s="60">
        <v>26933</v>
      </c>
      <c r="AC224" s="60">
        <v>20296</v>
      </c>
      <c r="AD224" s="60">
        <v>14552</v>
      </c>
      <c r="AE224" s="60">
        <v>11720</v>
      </c>
      <c r="AF224" s="60">
        <v>10832</v>
      </c>
      <c r="AG224" s="60">
        <v>10102</v>
      </c>
      <c r="AH224" s="60">
        <v>8979</v>
      </c>
      <c r="AI224" s="60">
        <v>7182</v>
      </c>
      <c r="AJ224" s="60">
        <v>5884</v>
      </c>
      <c r="AK224" s="60">
        <v>4416</v>
      </c>
      <c r="AL224" s="60">
        <v>3757</v>
      </c>
      <c r="AM224" s="60">
        <v>2107</v>
      </c>
      <c r="AN224" s="60">
        <v>1585</v>
      </c>
      <c r="AO224" s="60">
        <v>943</v>
      </c>
      <c r="AP224" s="60">
        <v>53988</v>
      </c>
      <c r="AQ224" s="60">
        <v>56366</v>
      </c>
      <c r="AR224" s="60">
        <v>57248</v>
      </c>
      <c r="AS224" s="60">
        <v>52412</v>
      </c>
      <c r="AT224" s="60">
        <v>38498</v>
      </c>
      <c r="AU224" s="60">
        <v>29495</v>
      </c>
      <c r="AV224" s="60">
        <v>25346</v>
      </c>
      <c r="AW224" s="60">
        <v>24711</v>
      </c>
      <c r="AX224" s="60">
        <v>21717</v>
      </c>
      <c r="AY224" s="60">
        <v>19499</v>
      </c>
      <c r="AZ224" s="60">
        <v>14615</v>
      </c>
      <c r="BA224" s="60">
        <v>13373</v>
      </c>
      <c r="BB224" s="60">
        <v>9734</v>
      </c>
      <c r="BC224" s="60">
        <v>8426</v>
      </c>
      <c r="BD224" s="60">
        <v>4806</v>
      </c>
      <c r="BE224" s="60">
        <v>3107</v>
      </c>
      <c r="BF224" s="60">
        <v>1954</v>
      </c>
    </row>
    <row r="225" spans="1:58" customFormat="1" hidden="1" x14ac:dyDescent="0.25">
      <c r="A225" t="s">
        <v>221</v>
      </c>
      <c r="B225" t="s">
        <v>222</v>
      </c>
      <c r="C225" t="str">
        <f>VLOOKUP(B225,'Cross river Land'!A:B,2,0)</f>
        <v>NG012001</v>
      </c>
      <c r="D225">
        <f t="shared" si="3"/>
        <v>1</v>
      </c>
      <c r="E225" s="60">
        <v>239487</v>
      </c>
      <c r="F225" s="60">
        <v>242059</v>
      </c>
      <c r="G225" s="60">
        <v>481546</v>
      </c>
      <c r="H225" s="60">
        <v>28986</v>
      </c>
      <c r="I225" s="60">
        <v>29848</v>
      </c>
      <c r="J225" s="60">
        <v>30034</v>
      </c>
      <c r="K225" s="60">
        <v>26536</v>
      </c>
      <c r="L225" s="60">
        <v>19850</v>
      </c>
      <c r="M225" s="60">
        <v>17147</v>
      </c>
      <c r="N225" s="60">
        <v>15565</v>
      </c>
      <c r="O225" s="60">
        <v>15584</v>
      </c>
      <c r="P225" s="60">
        <v>12420</v>
      </c>
      <c r="Q225" s="60">
        <v>11454</v>
      </c>
      <c r="R225" s="60">
        <v>8017</v>
      </c>
      <c r="S225" s="60">
        <v>7902</v>
      </c>
      <c r="T225" s="60">
        <v>5252</v>
      </c>
      <c r="U225" s="60">
        <v>5076</v>
      </c>
      <c r="V225" s="60">
        <v>2768</v>
      </c>
      <c r="W225" s="60">
        <v>2061</v>
      </c>
      <c r="X225" s="60">
        <v>987</v>
      </c>
      <c r="Y225" s="60">
        <v>30744</v>
      </c>
      <c r="Z225" s="60">
        <v>32022</v>
      </c>
      <c r="AA225" s="60">
        <v>32230</v>
      </c>
      <c r="AB225" s="60">
        <v>29579</v>
      </c>
      <c r="AC225" s="60">
        <v>22903</v>
      </c>
      <c r="AD225" s="60">
        <v>17160</v>
      </c>
      <c r="AE225" s="60">
        <v>13956</v>
      </c>
      <c r="AF225" s="60">
        <v>12915</v>
      </c>
      <c r="AG225" s="60">
        <v>11907</v>
      </c>
      <c r="AH225" s="60">
        <v>10466</v>
      </c>
      <c r="AI225" s="60">
        <v>8397</v>
      </c>
      <c r="AJ225" s="60">
        <v>6154</v>
      </c>
      <c r="AK225" s="60">
        <v>4674</v>
      </c>
      <c r="AL225" s="60">
        <v>3931</v>
      </c>
      <c r="AM225" s="60">
        <v>2527</v>
      </c>
      <c r="AN225" s="60">
        <v>1619</v>
      </c>
      <c r="AO225" s="60">
        <v>875</v>
      </c>
      <c r="AP225" s="60">
        <v>59730</v>
      </c>
      <c r="AQ225" s="60">
        <v>61870</v>
      </c>
      <c r="AR225" s="60">
        <v>62264</v>
      </c>
      <c r="AS225" s="60">
        <v>56115</v>
      </c>
      <c r="AT225" s="60">
        <v>42753</v>
      </c>
      <c r="AU225" s="60">
        <v>34307</v>
      </c>
      <c r="AV225" s="60">
        <v>29521</v>
      </c>
      <c r="AW225" s="60">
        <v>28499</v>
      </c>
      <c r="AX225" s="60">
        <v>24327</v>
      </c>
      <c r="AY225" s="60">
        <v>21920</v>
      </c>
      <c r="AZ225" s="60">
        <v>16414</v>
      </c>
      <c r="BA225" s="60">
        <v>14056</v>
      </c>
      <c r="BB225" s="60">
        <v>9926</v>
      </c>
      <c r="BC225" s="60">
        <v>9007</v>
      </c>
      <c r="BD225" s="60">
        <v>5295</v>
      </c>
      <c r="BE225" s="60">
        <v>3680</v>
      </c>
      <c r="BF225" s="60">
        <v>1862</v>
      </c>
    </row>
    <row r="226" spans="1:58" customFormat="1" hidden="1" x14ac:dyDescent="0.25">
      <c r="A226" t="s">
        <v>221</v>
      </c>
      <c r="B226" t="s">
        <v>223</v>
      </c>
      <c r="C226" t="str">
        <f>VLOOKUP(B226,'Cross river Land'!A:B,2,0)</f>
        <v>NG012002</v>
      </c>
      <c r="D226">
        <f t="shared" si="3"/>
        <v>1</v>
      </c>
      <c r="E226" s="60">
        <v>201492</v>
      </c>
      <c r="F226" s="60">
        <v>200725</v>
      </c>
      <c r="G226" s="60">
        <v>402217</v>
      </c>
      <c r="H226" s="60">
        <v>23709</v>
      </c>
      <c r="I226" s="60">
        <v>21979</v>
      </c>
      <c r="J226" s="60">
        <v>25017</v>
      </c>
      <c r="K226" s="60">
        <v>22946</v>
      </c>
      <c r="L226" s="60">
        <v>22259</v>
      </c>
      <c r="M226" s="60">
        <v>17001</v>
      </c>
      <c r="N226" s="60">
        <v>12678</v>
      </c>
      <c r="O226" s="60">
        <v>11770</v>
      </c>
      <c r="P226" s="60">
        <v>8970</v>
      </c>
      <c r="Q226" s="60">
        <v>8751</v>
      </c>
      <c r="R226" s="60">
        <v>6415</v>
      </c>
      <c r="S226" s="60">
        <v>7454</v>
      </c>
      <c r="T226" s="60">
        <v>3648</v>
      </c>
      <c r="U226" s="60">
        <v>3765</v>
      </c>
      <c r="V226" s="60">
        <v>2108</v>
      </c>
      <c r="W226" s="60">
        <v>1732</v>
      </c>
      <c r="X226" s="60">
        <v>1290</v>
      </c>
      <c r="Y226" s="60">
        <v>25150</v>
      </c>
      <c r="Z226" s="60">
        <v>21735</v>
      </c>
      <c r="AA226" s="60">
        <v>22603</v>
      </c>
      <c r="AB226" s="60">
        <v>21910</v>
      </c>
      <c r="AC226" s="60">
        <v>26041</v>
      </c>
      <c r="AD226" s="60">
        <v>21645</v>
      </c>
      <c r="AE226" s="60">
        <v>14151</v>
      </c>
      <c r="AF226" s="60">
        <v>11956</v>
      </c>
      <c r="AG226" s="60">
        <v>7532</v>
      </c>
      <c r="AH226" s="60">
        <v>7915</v>
      </c>
      <c r="AI226" s="60">
        <v>5146</v>
      </c>
      <c r="AJ226" s="60">
        <v>6521</v>
      </c>
      <c r="AK226" s="60">
        <v>2830</v>
      </c>
      <c r="AL226" s="60">
        <v>2995</v>
      </c>
      <c r="AM226" s="60">
        <v>1264</v>
      </c>
      <c r="AN226" s="60">
        <v>926</v>
      </c>
      <c r="AO226" s="60">
        <v>405</v>
      </c>
      <c r="AP226" s="60">
        <v>48859</v>
      </c>
      <c r="AQ226" s="60">
        <v>43714</v>
      </c>
      <c r="AR226" s="60">
        <v>47620</v>
      </c>
      <c r="AS226" s="60">
        <v>44856</v>
      </c>
      <c r="AT226" s="60">
        <v>48300</v>
      </c>
      <c r="AU226" s="60">
        <v>38646</v>
      </c>
      <c r="AV226" s="60">
        <v>26829</v>
      </c>
      <c r="AW226" s="60">
        <v>23726</v>
      </c>
      <c r="AX226" s="60">
        <v>16502</v>
      </c>
      <c r="AY226" s="60">
        <v>16666</v>
      </c>
      <c r="AZ226" s="60">
        <v>11561</v>
      </c>
      <c r="BA226" s="60">
        <v>13975</v>
      </c>
      <c r="BB226" s="60">
        <v>6478</v>
      </c>
      <c r="BC226" s="60">
        <v>6760</v>
      </c>
      <c r="BD226" s="60">
        <v>3372</v>
      </c>
      <c r="BE226" s="60">
        <v>2658</v>
      </c>
      <c r="BF226" s="60">
        <v>1695</v>
      </c>
    </row>
    <row r="227" spans="1:58" customFormat="1" hidden="1" x14ac:dyDescent="0.25">
      <c r="A227" t="s">
        <v>221</v>
      </c>
      <c r="B227" t="s">
        <v>224</v>
      </c>
      <c r="C227" t="str">
        <f>VLOOKUP(B227,'Cross river Land'!A:B,2,0)</f>
        <v>NG012003</v>
      </c>
      <c r="D227">
        <f t="shared" si="3"/>
        <v>1</v>
      </c>
      <c r="E227" s="60">
        <v>73020</v>
      </c>
      <c r="F227" s="60">
        <v>73093</v>
      </c>
      <c r="G227" s="60">
        <v>146113</v>
      </c>
      <c r="H227" s="60">
        <v>8526</v>
      </c>
      <c r="I227" s="60">
        <v>8701</v>
      </c>
      <c r="J227" s="60">
        <v>9133</v>
      </c>
      <c r="K227" s="60">
        <v>8566</v>
      </c>
      <c r="L227" s="60">
        <v>6240</v>
      </c>
      <c r="M227" s="60">
        <v>4988</v>
      </c>
      <c r="N227" s="60">
        <v>4361</v>
      </c>
      <c r="O227" s="60">
        <v>4312</v>
      </c>
      <c r="P227" s="60">
        <v>3584</v>
      </c>
      <c r="Q227" s="60">
        <v>3413</v>
      </c>
      <c r="R227" s="60">
        <v>2539</v>
      </c>
      <c r="S227" s="60">
        <v>2825</v>
      </c>
      <c r="T227" s="60">
        <v>1591</v>
      </c>
      <c r="U227" s="60">
        <v>1783</v>
      </c>
      <c r="V227" s="60">
        <v>1076</v>
      </c>
      <c r="W227" s="60">
        <v>907</v>
      </c>
      <c r="X227" s="60">
        <v>475</v>
      </c>
      <c r="Y227" s="60">
        <v>8956</v>
      </c>
      <c r="Z227" s="60">
        <v>9351</v>
      </c>
      <c r="AA227" s="60">
        <v>9557</v>
      </c>
      <c r="AB227" s="60">
        <v>9451</v>
      </c>
      <c r="AC227" s="60">
        <v>7284</v>
      </c>
      <c r="AD227" s="60">
        <v>5369</v>
      </c>
      <c r="AE227" s="60">
        <v>4198</v>
      </c>
      <c r="AF227" s="60">
        <v>3703</v>
      </c>
      <c r="AG227" s="60">
        <v>3276</v>
      </c>
      <c r="AH227" s="60">
        <v>3080</v>
      </c>
      <c r="AI227" s="60">
        <v>2189</v>
      </c>
      <c r="AJ227" s="60">
        <v>2228</v>
      </c>
      <c r="AK227" s="60">
        <v>1204</v>
      </c>
      <c r="AL227" s="60">
        <v>1460</v>
      </c>
      <c r="AM227" s="60">
        <v>797</v>
      </c>
      <c r="AN227" s="60">
        <v>636</v>
      </c>
      <c r="AO227" s="60">
        <v>354</v>
      </c>
      <c r="AP227" s="60">
        <v>17482</v>
      </c>
      <c r="AQ227" s="60">
        <v>18052</v>
      </c>
      <c r="AR227" s="60">
        <v>18690</v>
      </c>
      <c r="AS227" s="60">
        <v>18017</v>
      </c>
      <c r="AT227" s="60">
        <v>13524</v>
      </c>
      <c r="AU227" s="60">
        <v>10357</v>
      </c>
      <c r="AV227" s="60">
        <v>8559</v>
      </c>
      <c r="AW227" s="60">
        <v>8015</v>
      </c>
      <c r="AX227" s="60">
        <v>6860</v>
      </c>
      <c r="AY227" s="60">
        <v>6493</v>
      </c>
      <c r="AZ227" s="60">
        <v>4728</v>
      </c>
      <c r="BA227" s="60">
        <v>5053</v>
      </c>
      <c r="BB227" s="60">
        <v>2795</v>
      </c>
      <c r="BC227" s="60">
        <v>3243</v>
      </c>
      <c r="BD227" s="60">
        <v>1873</v>
      </c>
      <c r="BE227" s="60">
        <v>1543</v>
      </c>
      <c r="BF227" s="60">
        <v>829</v>
      </c>
    </row>
    <row r="228" spans="1:58" customFormat="1" hidden="1" x14ac:dyDescent="0.25">
      <c r="A228" t="s">
        <v>221</v>
      </c>
      <c r="B228" t="s">
        <v>225</v>
      </c>
      <c r="C228" t="str">
        <f>VLOOKUP(B228,'Cross river Land'!A:B,2,0)</f>
        <v>NG012004</v>
      </c>
      <c r="D228">
        <f t="shared" si="3"/>
        <v>1</v>
      </c>
      <c r="E228" s="60">
        <v>72833</v>
      </c>
      <c r="F228" s="60">
        <v>73446</v>
      </c>
      <c r="G228" s="60">
        <v>146279</v>
      </c>
      <c r="H228" s="60">
        <v>8454</v>
      </c>
      <c r="I228" s="60">
        <v>8145</v>
      </c>
      <c r="J228" s="60">
        <v>9244</v>
      </c>
      <c r="K228" s="60">
        <v>9005</v>
      </c>
      <c r="L228" s="60">
        <v>6935</v>
      </c>
      <c r="M228" s="60">
        <v>4933</v>
      </c>
      <c r="N228" s="60">
        <v>4011</v>
      </c>
      <c r="O228" s="60">
        <v>3806</v>
      </c>
      <c r="P228" s="60">
        <v>3385</v>
      </c>
      <c r="Q228" s="60">
        <v>3358</v>
      </c>
      <c r="R228" s="60">
        <v>2579</v>
      </c>
      <c r="S228" s="60">
        <v>2681</v>
      </c>
      <c r="T228" s="60">
        <v>1882</v>
      </c>
      <c r="U228" s="60">
        <v>1781</v>
      </c>
      <c r="V228" s="60">
        <v>1141</v>
      </c>
      <c r="W228" s="60">
        <v>1013</v>
      </c>
      <c r="X228" s="60">
        <v>480</v>
      </c>
      <c r="Y228" s="60">
        <v>8863</v>
      </c>
      <c r="Z228" s="60">
        <v>8433</v>
      </c>
      <c r="AA228" s="60">
        <v>9883</v>
      </c>
      <c r="AB228" s="60">
        <v>10011</v>
      </c>
      <c r="AC228" s="60">
        <v>8454</v>
      </c>
      <c r="AD228" s="60">
        <v>6063</v>
      </c>
      <c r="AE228" s="60">
        <v>4171</v>
      </c>
      <c r="AF228" s="60">
        <v>3457</v>
      </c>
      <c r="AG228" s="60">
        <v>2801</v>
      </c>
      <c r="AH228" s="60">
        <v>2771</v>
      </c>
      <c r="AI228" s="60">
        <v>2133</v>
      </c>
      <c r="AJ228" s="60">
        <v>2093</v>
      </c>
      <c r="AK228" s="60">
        <v>1392</v>
      </c>
      <c r="AL228" s="60">
        <v>1176</v>
      </c>
      <c r="AM228" s="60">
        <v>804</v>
      </c>
      <c r="AN228" s="60">
        <v>626</v>
      </c>
      <c r="AO228" s="60">
        <v>315</v>
      </c>
      <c r="AP228" s="60">
        <v>17317</v>
      </c>
      <c r="AQ228" s="60">
        <v>16578</v>
      </c>
      <c r="AR228" s="60">
        <v>19127</v>
      </c>
      <c r="AS228" s="60">
        <v>19016</v>
      </c>
      <c r="AT228" s="60">
        <v>15389</v>
      </c>
      <c r="AU228" s="60">
        <v>10996</v>
      </c>
      <c r="AV228" s="60">
        <v>8182</v>
      </c>
      <c r="AW228" s="60">
        <v>7263</v>
      </c>
      <c r="AX228" s="60">
        <v>6186</v>
      </c>
      <c r="AY228" s="60">
        <v>6129</v>
      </c>
      <c r="AZ228" s="60">
        <v>4712</v>
      </c>
      <c r="BA228" s="60">
        <v>4774</v>
      </c>
      <c r="BB228" s="60">
        <v>3274</v>
      </c>
      <c r="BC228" s="60">
        <v>2957</v>
      </c>
      <c r="BD228" s="60">
        <v>1945</v>
      </c>
      <c r="BE228" s="60">
        <v>1639</v>
      </c>
      <c r="BF228" s="60">
        <v>795</v>
      </c>
    </row>
    <row r="229" spans="1:58" customFormat="1" hidden="1" x14ac:dyDescent="0.25">
      <c r="A229" t="s">
        <v>221</v>
      </c>
      <c r="B229" t="s">
        <v>226</v>
      </c>
      <c r="C229" t="str">
        <f>VLOOKUP(B229,'Cross river Land'!A:B,2,0)</f>
        <v>NG012005</v>
      </c>
      <c r="D229">
        <f t="shared" si="3"/>
        <v>1</v>
      </c>
      <c r="E229" s="60">
        <v>142200</v>
      </c>
      <c r="F229" s="60">
        <v>145746</v>
      </c>
      <c r="G229" s="60">
        <v>287946</v>
      </c>
      <c r="H229" s="60">
        <v>17011</v>
      </c>
      <c r="I229" s="60">
        <v>17787</v>
      </c>
      <c r="J229" s="60">
        <v>17955</v>
      </c>
      <c r="K229" s="60">
        <v>16062</v>
      </c>
      <c r="L229" s="60">
        <v>12030</v>
      </c>
      <c r="M229" s="60">
        <v>10042</v>
      </c>
      <c r="N229" s="60">
        <v>9064</v>
      </c>
      <c r="O229" s="60">
        <v>8912</v>
      </c>
      <c r="P229" s="60">
        <v>7310</v>
      </c>
      <c r="Q229" s="60">
        <v>6787</v>
      </c>
      <c r="R229" s="60">
        <v>4876</v>
      </c>
      <c r="S229" s="60">
        <v>4599</v>
      </c>
      <c r="T229" s="60">
        <v>2994</v>
      </c>
      <c r="U229" s="60">
        <v>2954</v>
      </c>
      <c r="V229" s="60">
        <v>1847</v>
      </c>
      <c r="W229" s="60">
        <v>1254</v>
      </c>
      <c r="X229" s="60">
        <v>716</v>
      </c>
      <c r="Y229" s="60">
        <v>18158</v>
      </c>
      <c r="Z229" s="60">
        <v>19171</v>
      </c>
      <c r="AA229" s="60">
        <v>19129</v>
      </c>
      <c r="AB229" s="60">
        <v>17963</v>
      </c>
      <c r="AC229" s="60">
        <v>14350</v>
      </c>
      <c r="AD229" s="60">
        <v>10494</v>
      </c>
      <c r="AE229" s="60">
        <v>8456</v>
      </c>
      <c r="AF229" s="60">
        <v>7425</v>
      </c>
      <c r="AG229" s="60">
        <v>7031</v>
      </c>
      <c r="AH229" s="60">
        <v>6240</v>
      </c>
      <c r="AI229" s="60">
        <v>4866</v>
      </c>
      <c r="AJ229" s="60">
        <v>4076</v>
      </c>
      <c r="AK229" s="60">
        <v>2748</v>
      </c>
      <c r="AL229" s="60">
        <v>2404</v>
      </c>
      <c r="AM229" s="60">
        <v>1620</v>
      </c>
      <c r="AN229" s="60">
        <v>1019</v>
      </c>
      <c r="AO229" s="60">
        <v>596</v>
      </c>
      <c r="AP229" s="60">
        <v>35169</v>
      </c>
      <c r="AQ229" s="60">
        <v>36958</v>
      </c>
      <c r="AR229" s="60">
        <v>37084</v>
      </c>
      <c r="AS229" s="60">
        <v>34025</v>
      </c>
      <c r="AT229" s="60">
        <v>26380</v>
      </c>
      <c r="AU229" s="60">
        <v>20536</v>
      </c>
      <c r="AV229" s="60">
        <v>17520</v>
      </c>
      <c r="AW229" s="60">
        <v>16337</v>
      </c>
      <c r="AX229" s="60">
        <v>14341</v>
      </c>
      <c r="AY229" s="60">
        <v>13027</v>
      </c>
      <c r="AZ229" s="60">
        <v>9742</v>
      </c>
      <c r="BA229" s="60">
        <v>8675</v>
      </c>
      <c r="BB229" s="60">
        <v>5742</v>
      </c>
      <c r="BC229" s="60">
        <v>5358</v>
      </c>
      <c r="BD229" s="60">
        <v>3467</v>
      </c>
      <c r="BE229" s="60">
        <v>2273</v>
      </c>
      <c r="BF229" s="60">
        <v>1312</v>
      </c>
    </row>
    <row r="230" spans="1:58" customFormat="1" hidden="1" x14ac:dyDescent="0.25">
      <c r="A230" t="s">
        <v>221</v>
      </c>
      <c r="B230" t="s">
        <v>227</v>
      </c>
      <c r="C230" t="str">
        <f>VLOOKUP(B230,'Cross river Land'!A:B,2,0)</f>
        <v>NG012006</v>
      </c>
      <c r="D230">
        <f t="shared" si="3"/>
        <v>1</v>
      </c>
      <c r="E230" s="60">
        <v>77582</v>
      </c>
      <c r="F230" s="60">
        <v>81060</v>
      </c>
      <c r="G230" s="60">
        <v>158642</v>
      </c>
      <c r="H230" s="60">
        <v>8450</v>
      </c>
      <c r="I230" s="60">
        <v>8063</v>
      </c>
      <c r="J230" s="60">
        <v>8698</v>
      </c>
      <c r="K230" s="60">
        <v>8977</v>
      </c>
      <c r="L230" s="60">
        <v>9628</v>
      </c>
      <c r="M230" s="60">
        <v>6286</v>
      </c>
      <c r="N230" s="60">
        <v>4388</v>
      </c>
      <c r="O230" s="60">
        <v>4319</v>
      </c>
      <c r="P230" s="60">
        <v>3561</v>
      </c>
      <c r="Q230" s="60">
        <v>3474</v>
      </c>
      <c r="R230" s="60">
        <v>2508</v>
      </c>
      <c r="S230" s="60">
        <v>2920</v>
      </c>
      <c r="T230" s="60">
        <v>1905</v>
      </c>
      <c r="U230" s="60">
        <v>2013</v>
      </c>
      <c r="V230" s="60">
        <v>1000</v>
      </c>
      <c r="W230" s="60">
        <v>919</v>
      </c>
      <c r="X230" s="60">
        <v>473</v>
      </c>
      <c r="Y230" s="60">
        <v>8827</v>
      </c>
      <c r="Z230" s="60">
        <v>8739</v>
      </c>
      <c r="AA230" s="60">
        <v>9027</v>
      </c>
      <c r="AB230" s="60">
        <v>9731</v>
      </c>
      <c r="AC230" s="60">
        <v>11947</v>
      </c>
      <c r="AD230" s="60">
        <v>8870</v>
      </c>
      <c r="AE230" s="60">
        <v>4891</v>
      </c>
      <c r="AF230" s="60">
        <v>3912</v>
      </c>
      <c r="AG230" s="60">
        <v>3162</v>
      </c>
      <c r="AH230" s="60">
        <v>2982</v>
      </c>
      <c r="AI230" s="60">
        <v>2266</v>
      </c>
      <c r="AJ230" s="60">
        <v>2216</v>
      </c>
      <c r="AK230" s="60">
        <v>1290</v>
      </c>
      <c r="AL230" s="60">
        <v>1452</v>
      </c>
      <c r="AM230" s="60">
        <v>767</v>
      </c>
      <c r="AN230" s="60">
        <v>650</v>
      </c>
      <c r="AO230" s="60">
        <v>331</v>
      </c>
      <c r="AP230" s="60">
        <v>17277</v>
      </c>
      <c r="AQ230" s="60">
        <v>16802</v>
      </c>
      <c r="AR230" s="60">
        <v>17725</v>
      </c>
      <c r="AS230" s="60">
        <v>18708</v>
      </c>
      <c r="AT230" s="60">
        <v>21575</v>
      </c>
      <c r="AU230" s="60">
        <v>15156</v>
      </c>
      <c r="AV230" s="60">
        <v>9279</v>
      </c>
      <c r="AW230" s="60">
        <v>8231</v>
      </c>
      <c r="AX230" s="60">
        <v>6723</v>
      </c>
      <c r="AY230" s="60">
        <v>6456</v>
      </c>
      <c r="AZ230" s="60">
        <v>4774</v>
      </c>
      <c r="BA230" s="60">
        <v>5136</v>
      </c>
      <c r="BB230" s="60">
        <v>3195</v>
      </c>
      <c r="BC230" s="60">
        <v>3465</v>
      </c>
      <c r="BD230" s="60">
        <v>1767</v>
      </c>
      <c r="BE230" s="60">
        <v>1569</v>
      </c>
      <c r="BF230" s="60">
        <v>804</v>
      </c>
    </row>
    <row r="231" spans="1:58" customFormat="1" hidden="1" x14ac:dyDescent="0.25">
      <c r="A231" t="s">
        <v>221</v>
      </c>
      <c r="B231" t="s">
        <v>228</v>
      </c>
      <c r="C231" t="str">
        <f>VLOOKUP(B231,'Cross river Land'!A:B,2,0)</f>
        <v>NG012007</v>
      </c>
      <c r="D231">
        <f t="shared" si="3"/>
        <v>1</v>
      </c>
      <c r="E231" s="60">
        <v>94348</v>
      </c>
      <c r="F231" s="60">
        <v>96327</v>
      </c>
      <c r="G231" s="60">
        <v>190675</v>
      </c>
      <c r="H231" s="60">
        <v>11522</v>
      </c>
      <c r="I231" s="60">
        <v>11782</v>
      </c>
      <c r="J231" s="60">
        <v>11604</v>
      </c>
      <c r="K231" s="60">
        <v>10520</v>
      </c>
      <c r="L231" s="60">
        <v>8033</v>
      </c>
      <c r="M231" s="60">
        <v>6843</v>
      </c>
      <c r="N231" s="60">
        <v>6069</v>
      </c>
      <c r="O231" s="60">
        <v>6113</v>
      </c>
      <c r="P231" s="60">
        <v>4868</v>
      </c>
      <c r="Q231" s="60">
        <v>4501</v>
      </c>
      <c r="R231" s="60">
        <v>3407</v>
      </c>
      <c r="S231" s="60">
        <v>2711</v>
      </c>
      <c r="T231" s="60">
        <v>1985</v>
      </c>
      <c r="U231" s="60">
        <v>1787</v>
      </c>
      <c r="V231" s="60">
        <v>1145</v>
      </c>
      <c r="W231" s="60">
        <v>985</v>
      </c>
      <c r="X231" s="60">
        <v>473</v>
      </c>
      <c r="Y231" s="60">
        <v>12227</v>
      </c>
      <c r="Z231" s="60">
        <v>12624</v>
      </c>
      <c r="AA231" s="60">
        <v>12878</v>
      </c>
      <c r="AB231" s="60">
        <v>11771</v>
      </c>
      <c r="AC231" s="60">
        <v>9184</v>
      </c>
      <c r="AD231" s="60">
        <v>7012</v>
      </c>
      <c r="AE231" s="60">
        <v>5521</v>
      </c>
      <c r="AF231" s="60">
        <v>5114</v>
      </c>
      <c r="AG231" s="60">
        <v>4668</v>
      </c>
      <c r="AH231" s="60">
        <v>4064</v>
      </c>
      <c r="AI231" s="60">
        <v>3094</v>
      </c>
      <c r="AJ231" s="60">
        <v>2663</v>
      </c>
      <c r="AK231" s="60">
        <v>1527</v>
      </c>
      <c r="AL231" s="60">
        <v>1801</v>
      </c>
      <c r="AM231" s="60">
        <v>887</v>
      </c>
      <c r="AN231" s="60">
        <v>917</v>
      </c>
      <c r="AO231" s="60">
        <v>375</v>
      </c>
      <c r="AP231" s="60">
        <v>23749</v>
      </c>
      <c r="AQ231" s="60">
        <v>24406</v>
      </c>
      <c r="AR231" s="60">
        <v>24482</v>
      </c>
      <c r="AS231" s="60">
        <v>22291</v>
      </c>
      <c r="AT231" s="60">
        <v>17217</v>
      </c>
      <c r="AU231" s="60">
        <v>13855</v>
      </c>
      <c r="AV231" s="60">
        <v>11590</v>
      </c>
      <c r="AW231" s="60">
        <v>11227</v>
      </c>
      <c r="AX231" s="60">
        <v>9536</v>
      </c>
      <c r="AY231" s="60">
        <v>8565</v>
      </c>
      <c r="AZ231" s="60">
        <v>6501</v>
      </c>
      <c r="BA231" s="60">
        <v>5374</v>
      </c>
      <c r="BB231" s="60">
        <v>3512</v>
      </c>
      <c r="BC231" s="60">
        <v>3588</v>
      </c>
      <c r="BD231" s="60">
        <v>2032</v>
      </c>
      <c r="BE231" s="60">
        <v>1902</v>
      </c>
      <c r="BF231" s="60">
        <v>848</v>
      </c>
    </row>
    <row r="232" spans="1:58" customFormat="1" hidden="1" x14ac:dyDescent="0.25">
      <c r="A232" t="s">
        <v>221</v>
      </c>
      <c r="B232" t="s">
        <v>229</v>
      </c>
      <c r="C232" t="str">
        <f>VLOOKUP(B232,'Cross river Land'!A:B,2,0)</f>
        <v>NG012008</v>
      </c>
      <c r="D232">
        <f t="shared" si="3"/>
        <v>1</v>
      </c>
      <c r="E232" s="60">
        <v>69987</v>
      </c>
      <c r="F232" s="60">
        <v>66830</v>
      </c>
      <c r="G232" s="60">
        <v>136817</v>
      </c>
      <c r="H232" s="60">
        <v>8772</v>
      </c>
      <c r="I232" s="60">
        <v>9044</v>
      </c>
      <c r="J232" s="60">
        <v>8856</v>
      </c>
      <c r="K232" s="60">
        <v>7921</v>
      </c>
      <c r="L232" s="60">
        <v>5500</v>
      </c>
      <c r="M232" s="60">
        <v>4429</v>
      </c>
      <c r="N232" s="60">
        <v>4276</v>
      </c>
      <c r="O232" s="60">
        <v>3894</v>
      </c>
      <c r="P232" s="60">
        <v>3615</v>
      </c>
      <c r="Q232" s="60">
        <v>3133</v>
      </c>
      <c r="R232" s="60">
        <v>2620</v>
      </c>
      <c r="S232" s="60">
        <v>2132</v>
      </c>
      <c r="T232" s="60">
        <v>1868</v>
      </c>
      <c r="U232" s="60">
        <v>1598</v>
      </c>
      <c r="V232" s="60">
        <v>1059</v>
      </c>
      <c r="W232" s="60">
        <v>790</v>
      </c>
      <c r="X232" s="60">
        <v>480</v>
      </c>
      <c r="Y232" s="60">
        <v>9200</v>
      </c>
      <c r="Z232" s="60">
        <v>9547</v>
      </c>
      <c r="AA232" s="60">
        <v>9299</v>
      </c>
      <c r="AB232" s="60">
        <v>8777</v>
      </c>
      <c r="AC232" s="60">
        <v>6328</v>
      </c>
      <c r="AD232" s="60">
        <v>4287</v>
      </c>
      <c r="AE232" s="60">
        <v>3450</v>
      </c>
      <c r="AF232" s="60">
        <v>3055</v>
      </c>
      <c r="AG232" s="60">
        <v>2742</v>
      </c>
      <c r="AH232" s="60">
        <v>2517</v>
      </c>
      <c r="AI232" s="60">
        <v>1895</v>
      </c>
      <c r="AJ232" s="60">
        <v>1779</v>
      </c>
      <c r="AK232" s="60">
        <v>1207</v>
      </c>
      <c r="AL232" s="60">
        <v>1167</v>
      </c>
      <c r="AM232" s="60">
        <v>742</v>
      </c>
      <c r="AN232" s="60">
        <v>528</v>
      </c>
      <c r="AO232" s="60">
        <v>310</v>
      </c>
      <c r="AP232" s="60">
        <v>17972</v>
      </c>
      <c r="AQ232" s="60">
        <v>18591</v>
      </c>
      <c r="AR232" s="60">
        <v>18155</v>
      </c>
      <c r="AS232" s="60">
        <v>16698</v>
      </c>
      <c r="AT232" s="60">
        <v>11828</v>
      </c>
      <c r="AU232" s="60">
        <v>8716</v>
      </c>
      <c r="AV232" s="60">
        <v>7726</v>
      </c>
      <c r="AW232" s="60">
        <v>6949</v>
      </c>
      <c r="AX232" s="60">
        <v>6357</v>
      </c>
      <c r="AY232" s="60">
        <v>5650</v>
      </c>
      <c r="AZ232" s="60">
        <v>4515</v>
      </c>
      <c r="BA232" s="60">
        <v>3911</v>
      </c>
      <c r="BB232" s="60">
        <v>3075</v>
      </c>
      <c r="BC232" s="60">
        <v>2765</v>
      </c>
      <c r="BD232" s="60">
        <v>1801</v>
      </c>
      <c r="BE232" s="60">
        <v>1318</v>
      </c>
      <c r="BF232" s="60">
        <v>790</v>
      </c>
    </row>
    <row r="233" spans="1:58" customFormat="1" hidden="1" x14ac:dyDescent="0.25">
      <c r="A233" t="s">
        <v>221</v>
      </c>
      <c r="B233" t="s">
        <v>230</v>
      </c>
      <c r="C233" t="str">
        <f>VLOOKUP(B233,'Cross river Land'!A:B,2,0)</f>
        <v>NG012009</v>
      </c>
      <c r="D233">
        <f t="shared" si="3"/>
        <v>1</v>
      </c>
      <c r="E233" s="60">
        <v>198491</v>
      </c>
      <c r="F233" s="60">
        <v>204093</v>
      </c>
      <c r="G233" s="60">
        <v>402584</v>
      </c>
      <c r="H233" s="60">
        <v>23234</v>
      </c>
      <c r="I233" s="60">
        <v>23391</v>
      </c>
      <c r="J233" s="60">
        <v>24379</v>
      </c>
      <c r="K233" s="60">
        <v>23148</v>
      </c>
      <c r="L233" s="60">
        <v>20128</v>
      </c>
      <c r="M233" s="60">
        <v>14857</v>
      </c>
      <c r="N233" s="60">
        <v>12226</v>
      </c>
      <c r="O233" s="60">
        <v>11726</v>
      </c>
      <c r="P233" s="60">
        <v>9707</v>
      </c>
      <c r="Q233" s="60">
        <v>9083</v>
      </c>
      <c r="R233" s="60">
        <v>6473</v>
      </c>
      <c r="S233" s="60">
        <v>6680</v>
      </c>
      <c r="T233" s="60">
        <v>4040</v>
      </c>
      <c r="U233" s="60">
        <v>4085</v>
      </c>
      <c r="V233" s="60">
        <v>2405</v>
      </c>
      <c r="W233" s="60">
        <v>1779</v>
      </c>
      <c r="X233" s="60">
        <v>1150</v>
      </c>
      <c r="Y233" s="60">
        <v>24703</v>
      </c>
      <c r="Z233" s="60">
        <v>25014</v>
      </c>
      <c r="AA233" s="60">
        <v>25469</v>
      </c>
      <c r="AB233" s="60">
        <v>25269</v>
      </c>
      <c r="AC233" s="60">
        <v>23637</v>
      </c>
      <c r="AD233" s="60">
        <v>17345</v>
      </c>
      <c r="AE233" s="60">
        <v>12029</v>
      </c>
      <c r="AF233" s="60">
        <v>10521</v>
      </c>
      <c r="AG233" s="60">
        <v>9123</v>
      </c>
      <c r="AH233" s="60">
        <v>8181</v>
      </c>
      <c r="AI233" s="60">
        <v>5908</v>
      </c>
      <c r="AJ233" s="60">
        <v>6046</v>
      </c>
      <c r="AK233" s="60">
        <v>3505</v>
      </c>
      <c r="AL233" s="60">
        <v>3233</v>
      </c>
      <c r="AM233" s="60">
        <v>1884</v>
      </c>
      <c r="AN233" s="60">
        <v>1417</v>
      </c>
      <c r="AO233" s="60">
        <v>809</v>
      </c>
      <c r="AP233" s="60">
        <v>47937</v>
      </c>
      <c r="AQ233" s="60">
        <v>48405</v>
      </c>
      <c r="AR233" s="60">
        <v>49848</v>
      </c>
      <c r="AS233" s="60">
        <v>48417</v>
      </c>
      <c r="AT233" s="60">
        <v>43765</v>
      </c>
      <c r="AU233" s="60">
        <v>32202</v>
      </c>
      <c r="AV233" s="60">
        <v>24255</v>
      </c>
      <c r="AW233" s="60">
        <v>22247</v>
      </c>
      <c r="AX233" s="60">
        <v>18830</v>
      </c>
      <c r="AY233" s="60">
        <v>17264</v>
      </c>
      <c r="AZ233" s="60">
        <v>12381</v>
      </c>
      <c r="BA233" s="60">
        <v>12726</v>
      </c>
      <c r="BB233" s="60">
        <v>7545</v>
      </c>
      <c r="BC233" s="60">
        <v>7318</v>
      </c>
      <c r="BD233" s="60">
        <v>4289</v>
      </c>
      <c r="BE233" s="60">
        <v>3196</v>
      </c>
      <c r="BF233" s="60">
        <v>1959</v>
      </c>
    </row>
    <row r="234" spans="1:58" customFormat="1" hidden="1" x14ac:dyDescent="0.25">
      <c r="A234" t="s">
        <v>221</v>
      </c>
      <c r="B234" t="s">
        <v>231</v>
      </c>
      <c r="C234" t="str">
        <f>VLOOKUP(B234,'Cross river Land'!A:B,2,0)</f>
        <v>NG012010</v>
      </c>
      <c r="D234">
        <f t="shared" si="3"/>
        <v>1</v>
      </c>
      <c r="E234" s="60">
        <v>49238</v>
      </c>
      <c r="F234" s="60">
        <v>48330</v>
      </c>
      <c r="G234" s="60">
        <v>97568</v>
      </c>
      <c r="H234" s="60">
        <v>5584</v>
      </c>
      <c r="I234" s="60">
        <v>5736</v>
      </c>
      <c r="J234" s="60">
        <v>6160</v>
      </c>
      <c r="K234" s="60">
        <v>5693</v>
      </c>
      <c r="L234" s="60">
        <v>4034</v>
      </c>
      <c r="M234" s="60">
        <v>3312</v>
      </c>
      <c r="N234" s="60">
        <v>2956</v>
      </c>
      <c r="O234" s="60">
        <v>2862</v>
      </c>
      <c r="P234" s="60">
        <v>2404</v>
      </c>
      <c r="Q234" s="60">
        <v>2398</v>
      </c>
      <c r="R234" s="60">
        <v>1727</v>
      </c>
      <c r="S234" s="60">
        <v>1975</v>
      </c>
      <c r="T234" s="60">
        <v>1299</v>
      </c>
      <c r="U234" s="60">
        <v>1292</v>
      </c>
      <c r="V234" s="60">
        <v>824</v>
      </c>
      <c r="W234" s="60">
        <v>644</v>
      </c>
      <c r="X234" s="60">
        <v>338</v>
      </c>
      <c r="Y234" s="60">
        <v>5839</v>
      </c>
      <c r="Z234" s="60">
        <v>6048</v>
      </c>
      <c r="AA234" s="60">
        <v>6486</v>
      </c>
      <c r="AB234" s="60">
        <v>6183</v>
      </c>
      <c r="AC234" s="60">
        <v>5001</v>
      </c>
      <c r="AD234" s="60">
        <v>3496</v>
      </c>
      <c r="AE234" s="60">
        <v>2720</v>
      </c>
      <c r="AF234" s="60">
        <v>2445</v>
      </c>
      <c r="AG234" s="60">
        <v>2232</v>
      </c>
      <c r="AH234" s="60">
        <v>1975</v>
      </c>
      <c r="AI234" s="60">
        <v>1449</v>
      </c>
      <c r="AJ234" s="60">
        <v>1456</v>
      </c>
      <c r="AK234" s="60">
        <v>809</v>
      </c>
      <c r="AL234" s="60">
        <v>822</v>
      </c>
      <c r="AM234" s="60">
        <v>585</v>
      </c>
      <c r="AN234" s="60">
        <v>554</v>
      </c>
      <c r="AO234" s="60">
        <v>230</v>
      </c>
      <c r="AP234" s="60">
        <v>11423</v>
      </c>
      <c r="AQ234" s="60">
        <v>11784</v>
      </c>
      <c r="AR234" s="60">
        <v>12646</v>
      </c>
      <c r="AS234" s="60">
        <v>11876</v>
      </c>
      <c r="AT234" s="60">
        <v>9035</v>
      </c>
      <c r="AU234" s="60">
        <v>6808</v>
      </c>
      <c r="AV234" s="60">
        <v>5676</v>
      </c>
      <c r="AW234" s="60">
        <v>5307</v>
      </c>
      <c r="AX234" s="60">
        <v>4636</v>
      </c>
      <c r="AY234" s="60">
        <v>4373</v>
      </c>
      <c r="AZ234" s="60">
        <v>3176</v>
      </c>
      <c r="BA234" s="60">
        <v>3431</v>
      </c>
      <c r="BB234" s="60">
        <v>2108</v>
      </c>
      <c r="BC234" s="60">
        <v>2114</v>
      </c>
      <c r="BD234" s="60">
        <v>1409</v>
      </c>
      <c r="BE234" s="60">
        <v>1198</v>
      </c>
      <c r="BF234" s="60">
        <v>568</v>
      </c>
    </row>
    <row r="235" spans="1:58" customFormat="1" hidden="1" x14ac:dyDescent="0.25">
      <c r="A235" t="s">
        <v>221</v>
      </c>
      <c r="B235" t="s">
        <v>232</v>
      </c>
      <c r="C235" t="str">
        <f>VLOOKUP(B235,'Cross river Land'!A:B,2,0)</f>
        <v>NG012011</v>
      </c>
      <c r="D235">
        <f t="shared" si="3"/>
        <v>1</v>
      </c>
      <c r="E235" s="60">
        <v>220592</v>
      </c>
      <c r="F235" s="60">
        <v>219202</v>
      </c>
      <c r="G235" s="60">
        <v>439794</v>
      </c>
      <c r="H235" s="60">
        <v>27532</v>
      </c>
      <c r="I235" s="60">
        <v>25532</v>
      </c>
      <c r="J235" s="60">
        <v>28278</v>
      </c>
      <c r="K235" s="60">
        <v>25391</v>
      </c>
      <c r="L235" s="60">
        <v>22137</v>
      </c>
      <c r="M235" s="60">
        <v>17589</v>
      </c>
      <c r="N235" s="60">
        <v>13987</v>
      </c>
      <c r="O235" s="60">
        <v>13184</v>
      </c>
      <c r="P235" s="60">
        <v>10006</v>
      </c>
      <c r="Q235" s="60">
        <v>10001</v>
      </c>
      <c r="R235" s="60">
        <v>6644</v>
      </c>
      <c r="S235" s="60">
        <v>7416</v>
      </c>
      <c r="T235" s="60">
        <v>3651</v>
      </c>
      <c r="U235" s="60">
        <v>3825</v>
      </c>
      <c r="V235" s="60">
        <v>2203</v>
      </c>
      <c r="W235" s="60">
        <v>1809</v>
      </c>
      <c r="X235" s="60">
        <v>1407</v>
      </c>
      <c r="Y235" s="60">
        <v>28965</v>
      </c>
      <c r="Z235" s="60">
        <v>25728</v>
      </c>
      <c r="AA235" s="60">
        <v>26830</v>
      </c>
      <c r="AB235" s="60">
        <v>25099</v>
      </c>
      <c r="AC235" s="60">
        <v>24637</v>
      </c>
      <c r="AD235" s="60">
        <v>20211</v>
      </c>
      <c r="AE235" s="60">
        <v>14168</v>
      </c>
      <c r="AF235" s="60">
        <v>12427</v>
      </c>
      <c r="AG235" s="60">
        <v>8971</v>
      </c>
      <c r="AH235" s="60">
        <v>8944</v>
      </c>
      <c r="AI235" s="60">
        <v>6314</v>
      </c>
      <c r="AJ235" s="60">
        <v>7372</v>
      </c>
      <c r="AK235" s="60">
        <v>3489</v>
      </c>
      <c r="AL235" s="60">
        <v>3134</v>
      </c>
      <c r="AM235" s="60">
        <v>1390</v>
      </c>
      <c r="AN235" s="60">
        <v>1011</v>
      </c>
      <c r="AO235" s="60">
        <v>512</v>
      </c>
      <c r="AP235" s="60">
        <v>56497</v>
      </c>
      <c r="AQ235" s="60">
        <v>51260</v>
      </c>
      <c r="AR235" s="60">
        <v>55108</v>
      </c>
      <c r="AS235" s="60">
        <v>50490</v>
      </c>
      <c r="AT235" s="60">
        <v>46774</v>
      </c>
      <c r="AU235" s="60">
        <v>37800</v>
      </c>
      <c r="AV235" s="60">
        <v>28155</v>
      </c>
      <c r="AW235" s="60">
        <v>25611</v>
      </c>
      <c r="AX235" s="60">
        <v>18977</v>
      </c>
      <c r="AY235" s="60">
        <v>18945</v>
      </c>
      <c r="AZ235" s="60">
        <v>12958</v>
      </c>
      <c r="BA235" s="60">
        <v>14788</v>
      </c>
      <c r="BB235" s="60">
        <v>7140</v>
      </c>
      <c r="BC235" s="60">
        <v>6959</v>
      </c>
      <c r="BD235" s="60">
        <v>3593</v>
      </c>
      <c r="BE235" s="60">
        <v>2820</v>
      </c>
      <c r="BF235" s="60">
        <v>1919</v>
      </c>
    </row>
    <row r="236" spans="1:58" customFormat="1" hidden="1" x14ac:dyDescent="0.25">
      <c r="A236" t="s">
        <v>221</v>
      </c>
      <c r="B236" t="s">
        <v>233</v>
      </c>
      <c r="C236" t="str">
        <f>VLOOKUP(B236,'Cross river Land'!A:B,2,0)</f>
        <v>NG012012</v>
      </c>
      <c r="D236">
        <f t="shared" si="3"/>
        <v>1</v>
      </c>
      <c r="E236" s="60">
        <v>218384</v>
      </c>
      <c r="F236" s="60">
        <v>224286</v>
      </c>
      <c r="G236" s="60">
        <v>442670</v>
      </c>
      <c r="H236" s="60">
        <v>24984</v>
      </c>
      <c r="I236" s="60">
        <v>22536</v>
      </c>
      <c r="J236" s="60">
        <v>25651</v>
      </c>
      <c r="K236" s="60">
        <v>23865</v>
      </c>
      <c r="L236" s="60">
        <v>23990</v>
      </c>
      <c r="M236" s="60">
        <v>19515</v>
      </c>
      <c r="N236" s="60">
        <v>15076</v>
      </c>
      <c r="O236" s="60">
        <v>13610</v>
      </c>
      <c r="P236" s="60">
        <v>10091</v>
      </c>
      <c r="Q236" s="60">
        <v>9502</v>
      </c>
      <c r="R236" s="60">
        <v>6630</v>
      </c>
      <c r="S236" s="60">
        <v>7979</v>
      </c>
      <c r="T236" s="60">
        <v>4095</v>
      </c>
      <c r="U236" s="60">
        <v>4530</v>
      </c>
      <c r="V236" s="60">
        <v>2713</v>
      </c>
      <c r="W236" s="60">
        <v>2239</v>
      </c>
      <c r="X236" s="60">
        <v>1378</v>
      </c>
      <c r="Y236" s="60">
        <v>26365</v>
      </c>
      <c r="Z236" s="60">
        <v>22152</v>
      </c>
      <c r="AA236" s="60">
        <v>23180</v>
      </c>
      <c r="AB236" s="60">
        <v>23273</v>
      </c>
      <c r="AC236" s="60">
        <v>27332</v>
      </c>
      <c r="AD236" s="60">
        <v>25004</v>
      </c>
      <c r="AE236" s="60">
        <v>18537</v>
      </c>
      <c r="AF236" s="60">
        <v>14922</v>
      </c>
      <c r="AG236" s="60">
        <v>10192</v>
      </c>
      <c r="AH236" s="60">
        <v>9759</v>
      </c>
      <c r="AI236" s="60">
        <v>6212</v>
      </c>
      <c r="AJ236" s="60">
        <v>6992</v>
      </c>
      <c r="AK236" s="60">
        <v>3176</v>
      </c>
      <c r="AL236" s="60">
        <v>3408</v>
      </c>
      <c r="AM236" s="60">
        <v>1710</v>
      </c>
      <c r="AN236" s="60">
        <v>1470</v>
      </c>
      <c r="AO236" s="60">
        <v>602</v>
      </c>
      <c r="AP236" s="60">
        <v>51349</v>
      </c>
      <c r="AQ236" s="60">
        <v>44688</v>
      </c>
      <c r="AR236" s="60">
        <v>48831</v>
      </c>
      <c r="AS236" s="60">
        <v>47138</v>
      </c>
      <c r="AT236" s="60">
        <v>51322</v>
      </c>
      <c r="AU236" s="60">
        <v>44519</v>
      </c>
      <c r="AV236" s="60">
        <v>33613</v>
      </c>
      <c r="AW236" s="60">
        <v>28532</v>
      </c>
      <c r="AX236" s="60">
        <v>20283</v>
      </c>
      <c r="AY236" s="60">
        <v>19261</v>
      </c>
      <c r="AZ236" s="60">
        <v>12842</v>
      </c>
      <c r="BA236" s="60">
        <v>14971</v>
      </c>
      <c r="BB236" s="60">
        <v>7271</v>
      </c>
      <c r="BC236" s="60">
        <v>7938</v>
      </c>
      <c r="BD236" s="60">
        <v>4423</v>
      </c>
      <c r="BE236" s="60">
        <v>3709</v>
      </c>
      <c r="BF236" s="60">
        <v>1980</v>
      </c>
    </row>
    <row r="237" spans="1:58" customFormat="1" hidden="1" x14ac:dyDescent="0.25">
      <c r="A237" t="s">
        <v>221</v>
      </c>
      <c r="B237" t="s">
        <v>234</v>
      </c>
      <c r="C237" t="str">
        <f>VLOOKUP(B237,'Cross river Land'!A:B,2,0)</f>
        <v>NG012013</v>
      </c>
      <c r="D237">
        <f t="shared" si="3"/>
        <v>1</v>
      </c>
      <c r="E237" s="60">
        <v>100523</v>
      </c>
      <c r="F237" s="60">
        <v>99556</v>
      </c>
      <c r="G237" s="60">
        <v>200079</v>
      </c>
      <c r="H237" s="60">
        <v>11788</v>
      </c>
      <c r="I237" s="60">
        <v>11780</v>
      </c>
      <c r="J237" s="60">
        <v>12405</v>
      </c>
      <c r="K237" s="60">
        <v>11152</v>
      </c>
      <c r="L237" s="60">
        <v>8072</v>
      </c>
      <c r="M237" s="60">
        <v>6506</v>
      </c>
      <c r="N237" s="60">
        <v>6225</v>
      </c>
      <c r="O237" s="60">
        <v>5969</v>
      </c>
      <c r="P237" s="60">
        <v>5101</v>
      </c>
      <c r="Q237" s="60">
        <v>4774</v>
      </c>
      <c r="R237" s="60">
        <v>3632</v>
      </c>
      <c r="S237" s="60">
        <v>4187</v>
      </c>
      <c r="T237" s="60">
        <v>2713</v>
      </c>
      <c r="U237" s="60">
        <v>2542</v>
      </c>
      <c r="V237" s="60">
        <v>1721</v>
      </c>
      <c r="W237" s="60">
        <v>1204</v>
      </c>
      <c r="X237" s="60">
        <v>752</v>
      </c>
      <c r="Y237" s="60">
        <v>11970</v>
      </c>
      <c r="Z237" s="60">
        <v>12380</v>
      </c>
      <c r="AA237" s="60">
        <v>13109</v>
      </c>
      <c r="AB237" s="60">
        <v>12440</v>
      </c>
      <c r="AC237" s="60">
        <v>9925</v>
      </c>
      <c r="AD237" s="60">
        <v>7314</v>
      </c>
      <c r="AE237" s="60">
        <v>5760</v>
      </c>
      <c r="AF237" s="60">
        <v>5181</v>
      </c>
      <c r="AG237" s="60">
        <v>4508</v>
      </c>
      <c r="AH237" s="60">
        <v>4124</v>
      </c>
      <c r="AI237" s="60">
        <v>3039</v>
      </c>
      <c r="AJ237" s="60">
        <v>3206</v>
      </c>
      <c r="AK237" s="60">
        <v>1875</v>
      </c>
      <c r="AL237" s="60">
        <v>1969</v>
      </c>
      <c r="AM237" s="60">
        <v>1208</v>
      </c>
      <c r="AN237" s="60">
        <v>992</v>
      </c>
      <c r="AO237" s="60">
        <v>556</v>
      </c>
      <c r="AP237" s="60">
        <v>23758</v>
      </c>
      <c r="AQ237" s="60">
        <v>24160</v>
      </c>
      <c r="AR237" s="60">
        <v>25514</v>
      </c>
      <c r="AS237" s="60">
        <v>23592</v>
      </c>
      <c r="AT237" s="60">
        <v>17997</v>
      </c>
      <c r="AU237" s="60">
        <v>13820</v>
      </c>
      <c r="AV237" s="60">
        <v>11985</v>
      </c>
      <c r="AW237" s="60">
        <v>11150</v>
      </c>
      <c r="AX237" s="60">
        <v>9609</v>
      </c>
      <c r="AY237" s="60">
        <v>8898</v>
      </c>
      <c r="AZ237" s="60">
        <v>6671</v>
      </c>
      <c r="BA237" s="60">
        <v>7393</v>
      </c>
      <c r="BB237" s="60">
        <v>4588</v>
      </c>
      <c r="BC237" s="60">
        <v>4511</v>
      </c>
      <c r="BD237" s="60">
        <v>2929</v>
      </c>
      <c r="BE237" s="60">
        <v>2196</v>
      </c>
      <c r="BF237" s="60">
        <v>1308</v>
      </c>
    </row>
    <row r="238" spans="1:58" customFormat="1" hidden="1" x14ac:dyDescent="0.25">
      <c r="A238" t="s">
        <v>221</v>
      </c>
      <c r="B238" t="s">
        <v>235</v>
      </c>
      <c r="C238" t="str">
        <f>VLOOKUP(B238,'Cross river Land'!A:B,2,0)</f>
        <v>NG012014</v>
      </c>
      <c r="D238">
        <f t="shared" si="3"/>
        <v>1</v>
      </c>
      <c r="E238" s="60">
        <v>83032</v>
      </c>
      <c r="F238" s="60">
        <v>89762</v>
      </c>
      <c r="G238" s="60">
        <v>172794</v>
      </c>
      <c r="H238" s="60">
        <v>10241</v>
      </c>
      <c r="I238" s="60">
        <v>9633</v>
      </c>
      <c r="J238" s="60">
        <v>9320</v>
      </c>
      <c r="K238" s="60">
        <v>9741</v>
      </c>
      <c r="L238" s="60">
        <v>9907</v>
      </c>
      <c r="M238" s="60">
        <v>6449</v>
      </c>
      <c r="N238" s="60">
        <v>5088</v>
      </c>
      <c r="O238" s="60">
        <v>4733</v>
      </c>
      <c r="P238" s="60">
        <v>3800</v>
      </c>
      <c r="Q238" s="60">
        <v>3562</v>
      </c>
      <c r="R238" s="60">
        <v>2592</v>
      </c>
      <c r="S238" s="60">
        <v>2650</v>
      </c>
      <c r="T238" s="60">
        <v>1522</v>
      </c>
      <c r="U238" s="60">
        <v>1580</v>
      </c>
      <c r="V238" s="60">
        <v>955</v>
      </c>
      <c r="W238" s="60">
        <v>746</v>
      </c>
      <c r="X238" s="60">
        <v>513</v>
      </c>
      <c r="Y238" s="60">
        <v>10780</v>
      </c>
      <c r="Z238" s="60">
        <v>9724</v>
      </c>
      <c r="AA238" s="60">
        <v>9588</v>
      </c>
      <c r="AB238" s="60">
        <v>9774</v>
      </c>
      <c r="AC238" s="60">
        <v>11994</v>
      </c>
      <c r="AD238" s="60">
        <v>9377</v>
      </c>
      <c r="AE238" s="60">
        <v>6138</v>
      </c>
      <c r="AF238" s="60">
        <v>5177</v>
      </c>
      <c r="AG238" s="60">
        <v>4039</v>
      </c>
      <c r="AH238" s="60">
        <v>3672</v>
      </c>
      <c r="AI238" s="60">
        <v>2432</v>
      </c>
      <c r="AJ238" s="60">
        <v>2616</v>
      </c>
      <c r="AK238" s="60">
        <v>1445</v>
      </c>
      <c r="AL238" s="60">
        <v>1481</v>
      </c>
      <c r="AM238" s="60">
        <v>648</v>
      </c>
      <c r="AN238" s="60">
        <v>519</v>
      </c>
      <c r="AO238" s="60">
        <v>358</v>
      </c>
      <c r="AP238" s="60">
        <v>21021</v>
      </c>
      <c r="AQ238" s="60">
        <v>19357</v>
      </c>
      <c r="AR238" s="60">
        <v>18908</v>
      </c>
      <c r="AS238" s="60">
        <v>19515</v>
      </c>
      <c r="AT238" s="60">
        <v>21901</v>
      </c>
      <c r="AU238" s="60">
        <v>15826</v>
      </c>
      <c r="AV238" s="60">
        <v>11226</v>
      </c>
      <c r="AW238" s="60">
        <v>9910</v>
      </c>
      <c r="AX238" s="60">
        <v>7839</v>
      </c>
      <c r="AY238" s="60">
        <v>7234</v>
      </c>
      <c r="AZ238" s="60">
        <v>5024</v>
      </c>
      <c r="BA238" s="60">
        <v>5266</v>
      </c>
      <c r="BB238" s="60">
        <v>2967</v>
      </c>
      <c r="BC238" s="60">
        <v>3061</v>
      </c>
      <c r="BD238" s="60">
        <v>1603</v>
      </c>
      <c r="BE238" s="60">
        <v>1265</v>
      </c>
      <c r="BF238" s="60">
        <v>871</v>
      </c>
    </row>
    <row r="239" spans="1:58" customFormat="1" hidden="1" x14ac:dyDescent="0.25">
      <c r="A239" t="s">
        <v>221</v>
      </c>
      <c r="B239" t="s">
        <v>236</v>
      </c>
      <c r="C239" t="str">
        <f>VLOOKUP(B239,'Cross river Land'!A:B,2,0)</f>
        <v>NG012015</v>
      </c>
      <c r="D239">
        <f t="shared" si="3"/>
        <v>1</v>
      </c>
      <c r="E239" s="60">
        <v>98149</v>
      </c>
      <c r="F239" s="60">
        <v>107681</v>
      </c>
      <c r="G239" s="60">
        <v>205830</v>
      </c>
      <c r="H239" s="60">
        <v>13894</v>
      </c>
      <c r="I239" s="60">
        <v>13016</v>
      </c>
      <c r="J239" s="60">
        <v>11979</v>
      </c>
      <c r="K239" s="60">
        <v>9917</v>
      </c>
      <c r="L239" s="60">
        <v>8384</v>
      </c>
      <c r="M239" s="60">
        <v>7823</v>
      </c>
      <c r="N239" s="60">
        <v>6739</v>
      </c>
      <c r="O239" s="60">
        <v>6244</v>
      </c>
      <c r="P239" s="60">
        <v>4778</v>
      </c>
      <c r="Q239" s="60">
        <v>4044</v>
      </c>
      <c r="R239" s="60">
        <v>2974</v>
      </c>
      <c r="S239" s="60">
        <v>2730</v>
      </c>
      <c r="T239" s="60">
        <v>1908</v>
      </c>
      <c r="U239" s="60">
        <v>1489</v>
      </c>
      <c r="V239" s="60">
        <v>1060</v>
      </c>
      <c r="W239" s="60">
        <v>684</v>
      </c>
      <c r="X239" s="60">
        <v>486</v>
      </c>
      <c r="Y239" s="60">
        <v>14634</v>
      </c>
      <c r="Z239" s="60">
        <v>13655</v>
      </c>
      <c r="AA239" s="60">
        <v>12749</v>
      </c>
      <c r="AB239" s="60">
        <v>11784</v>
      </c>
      <c r="AC239" s="60">
        <v>11008</v>
      </c>
      <c r="AD239" s="60">
        <v>8796</v>
      </c>
      <c r="AE239" s="60">
        <v>7446</v>
      </c>
      <c r="AF239" s="60">
        <v>6724</v>
      </c>
      <c r="AG239" s="60">
        <v>5485</v>
      </c>
      <c r="AH239" s="60">
        <v>4506</v>
      </c>
      <c r="AI239" s="60">
        <v>3194</v>
      </c>
      <c r="AJ239" s="60">
        <v>2629</v>
      </c>
      <c r="AK239" s="60">
        <v>1878</v>
      </c>
      <c r="AL239" s="60">
        <v>1311</v>
      </c>
      <c r="AM239" s="60">
        <v>902</v>
      </c>
      <c r="AN239" s="60">
        <v>632</v>
      </c>
      <c r="AO239" s="60">
        <v>348</v>
      </c>
      <c r="AP239" s="60">
        <v>28528</v>
      </c>
      <c r="AQ239" s="60">
        <v>26671</v>
      </c>
      <c r="AR239" s="60">
        <v>24728</v>
      </c>
      <c r="AS239" s="60">
        <v>21701</v>
      </c>
      <c r="AT239" s="60">
        <v>19392</v>
      </c>
      <c r="AU239" s="60">
        <v>16619</v>
      </c>
      <c r="AV239" s="60">
        <v>14185</v>
      </c>
      <c r="AW239" s="60">
        <v>12968</v>
      </c>
      <c r="AX239" s="60">
        <v>10263</v>
      </c>
      <c r="AY239" s="60">
        <v>8550</v>
      </c>
      <c r="AZ239" s="60">
        <v>6168</v>
      </c>
      <c r="BA239" s="60">
        <v>5359</v>
      </c>
      <c r="BB239" s="60">
        <v>3786</v>
      </c>
      <c r="BC239" s="60">
        <v>2800</v>
      </c>
      <c r="BD239" s="60">
        <v>1962</v>
      </c>
      <c r="BE239" s="60">
        <v>1316</v>
      </c>
      <c r="BF239" s="60">
        <v>834</v>
      </c>
    </row>
    <row r="240" spans="1:58" customFormat="1" hidden="1" x14ac:dyDescent="0.25">
      <c r="A240" t="s">
        <v>221</v>
      </c>
      <c r="B240" t="s">
        <v>237</v>
      </c>
      <c r="C240" t="str">
        <f>VLOOKUP(B240,'Cross river Land'!A:B,2,0)</f>
        <v>NG012016</v>
      </c>
      <c r="D240">
        <f t="shared" si="3"/>
        <v>1</v>
      </c>
      <c r="E240" s="60">
        <v>112509</v>
      </c>
      <c r="F240" s="60">
        <v>116593</v>
      </c>
      <c r="G240" s="60">
        <v>229102</v>
      </c>
      <c r="H240" s="60">
        <v>13822</v>
      </c>
      <c r="I240" s="60">
        <v>14287</v>
      </c>
      <c r="J240" s="60">
        <v>14346</v>
      </c>
      <c r="K240" s="60">
        <v>12859</v>
      </c>
      <c r="L240" s="60">
        <v>9594</v>
      </c>
      <c r="M240" s="60">
        <v>8028</v>
      </c>
      <c r="N240" s="60">
        <v>7173</v>
      </c>
      <c r="O240" s="60">
        <v>6921</v>
      </c>
      <c r="P240" s="60">
        <v>5594</v>
      </c>
      <c r="Q240" s="60">
        <v>5150</v>
      </c>
      <c r="R240" s="60">
        <v>3858</v>
      </c>
      <c r="S240" s="60">
        <v>3506</v>
      </c>
      <c r="T240" s="60">
        <v>2381</v>
      </c>
      <c r="U240" s="60">
        <v>1865</v>
      </c>
      <c r="V240" s="60">
        <v>1485</v>
      </c>
      <c r="W240" s="60">
        <v>1022</v>
      </c>
      <c r="X240" s="60">
        <v>618</v>
      </c>
      <c r="Y240" s="60">
        <v>14935</v>
      </c>
      <c r="Z240" s="60">
        <v>15821</v>
      </c>
      <c r="AA240" s="60">
        <v>15613</v>
      </c>
      <c r="AB240" s="60">
        <v>14600</v>
      </c>
      <c r="AC240" s="60">
        <v>11310</v>
      </c>
      <c r="AD240" s="60">
        <v>8487</v>
      </c>
      <c r="AE240" s="60">
        <v>6650</v>
      </c>
      <c r="AF240" s="60">
        <v>6014</v>
      </c>
      <c r="AG240" s="60">
        <v>5353</v>
      </c>
      <c r="AH240" s="60">
        <v>4634</v>
      </c>
      <c r="AI240" s="60">
        <v>3578</v>
      </c>
      <c r="AJ240" s="60">
        <v>3069</v>
      </c>
      <c r="AK240" s="60">
        <v>2053</v>
      </c>
      <c r="AL240" s="60">
        <v>2012</v>
      </c>
      <c r="AM240" s="60">
        <v>1140</v>
      </c>
      <c r="AN240" s="60">
        <v>875</v>
      </c>
      <c r="AO240" s="60">
        <v>449</v>
      </c>
      <c r="AP240" s="60">
        <v>28757</v>
      </c>
      <c r="AQ240" s="60">
        <v>30108</v>
      </c>
      <c r="AR240" s="60">
        <v>29959</v>
      </c>
      <c r="AS240" s="60">
        <v>27459</v>
      </c>
      <c r="AT240" s="60">
        <v>20904</v>
      </c>
      <c r="AU240" s="60">
        <v>16515</v>
      </c>
      <c r="AV240" s="60">
        <v>13823</v>
      </c>
      <c r="AW240" s="60">
        <v>12935</v>
      </c>
      <c r="AX240" s="60">
        <v>10947</v>
      </c>
      <c r="AY240" s="60">
        <v>9784</v>
      </c>
      <c r="AZ240" s="60">
        <v>7436</v>
      </c>
      <c r="BA240" s="60">
        <v>6575</v>
      </c>
      <c r="BB240" s="60">
        <v>4434</v>
      </c>
      <c r="BC240" s="60">
        <v>3877</v>
      </c>
      <c r="BD240" s="60">
        <v>2625</v>
      </c>
      <c r="BE240" s="60">
        <v>1897</v>
      </c>
      <c r="BF240" s="60">
        <v>1067</v>
      </c>
    </row>
    <row r="241" spans="1:58" customFormat="1" hidden="1" x14ac:dyDescent="0.25">
      <c r="A241" t="s">
        <v>221</v>
      </c>
      <c r="B241" t="s">
        <v>238</v>
      </c>
      <c r="C241" t="str">
        <f>VLOOKUP(B241,'Cross river Land'!A:B,2,0)</f>
        <v>NG012017</v>
      </c>
      <c r="D241">
        <f t="shared" si="3"/>
        <v>1</v>
      </c>
      <c r="E241" s="60">
        <v>59559</v>
      </c>
      <c r="F241" s="60">
        <v>61983</v>
      </c>
      <c r="G241" s="60">
        <v>121542</v>
      </c>
      <c r="H241" s="60">
        <v>7062</v>
      </c>
      <c r="I241" s="60">
        <v>7252</v>
      </c>
      <c r="J241" s="60">
        <v>7150</v>
      </c>
      <c r="K241" s="60">
        <v>6698</v>
      </c>
      <c r="L241" s="60">
        <v>5340</v>
      </c>
      <c r="M241" s="60">
        <v>4296</v>
      </c>
      <c r="N241" s="60">
        <v>3695</v>
      </c>
      <c r="O241" s="60">
        <v>3422</v>
      </c>
      <c r="P241" s="60">
        <v>2868</v>
      </c>
      <c r="Q241" s="60">
        <v>2680</v>
      </c>
      <c r="R241" s="60">
        <v>1972</v>
      </c>
      <c r="S241" s="60">
        <v>2113</v>
      </c>
      <c r="T241" s="60">
        <v>1420</v>
      </c>
      <c r="U241" s="60">
        <v>1512</v>
      </c>
      <c r="V241" s="60">
        <v>925</v>
      </c>
      <c r="W241" s="60">
        <v>762</v>
      </c>
      <c r="X241" s="60">
        <v>392</v>
      </c>
      <c r="Y241" s="60">
        <v>7620</v>
      </c>
      <c r="Z241" s="60">
        <v>7801</v>
      </c>
      <c r="AA241" s="60">
        <v>7697</v>
      </c>
      <c r="AB241" s="60">
        <v>7701</v>
      </c>
      <c r="AC241" s="60">
        <v>6567</v>
      </c>
      <c r="AD241" s="60">
        <v>5056</v>
      </c>
      <c r="AE241" s="60">
        <v>3935</v>
      </c>
      <c r="AF241" s="60">
        <v>3255</v>
      </c>
      <c r="AG241" s="60">
        <v>2760</v>
      </c>
      <c r="AH241" s="60">
        <v>2515</v>
      </c>
      <c r="AI241" s="60">
        <v>1780</v>
      </c>
      <c r="AJ241" s="60">
        <v>1669</v>
      </c>
      <c r="AK241" s="60">
        <v>1087</v>
      </c>
      <c r="AL241" s="60">
        <v>1060</v>
      </c>
      <c r="AM241" s="60">
        <v>653</v>
      </c>
      <c r="AN241" s="60">
        <v>583</v>
      </c>
      <c r="AO241" s="60">
        <v>244</v>
      </c>
      <c r="AP241" s="60">
        <v>14682</v>
      </c>
      <c r="AQ241" s="60">
        <v>15053</v>
      </c>
      <c r="AR241" s="60">
        <v>14847</v>
      </c>
      <c r="AS241" s="60">
        <v>14399</v>
      </c>
      <c r="AT241" s="60">
        <v>11907</v>
      </c>
      <c r="AU241" s="60">
        <v>9352</v>
      </c>
      <c r="AV241" s="60">
        <v>7630</v>
      </c>
      <c r="AW241" s="60">
        <v>6677</v>
      </c>
      <c r="AX241" s="60">
        <v>5628</v>
      </c>
      <c r="AY241" s="60">
        <v>5195</v>
      </c>
      <c r="AZ241" s="60">
        <v>3752</v>
      </c>
      <c r="BA241" s="60">
        <v>3782</v>
      </c>
      <c r="BB241" s="60">
        <v>2507</v>
      </c>
      <c r="BC241" s="60">
        <v>2572</v>
      </c>
      <c r="BD241" s="60">
        <v>1578</v>
      </c>
      <c r="BE241" s="60">
        <v>1345</v>
      </c>
      <c r="BF241" s="60">
        <v>636</v>
      </c>
    </row>
    <row r="242" spans="1:58" customFormat="1" hidden="1" x14ac:dyDescent="0.25">
      <c r="A242" t="s">
        <v>221</v>
      </c>
      <c r="B242" t="s">
        <v>239</v>
      </c>
      <c r="C242" t="str">
        <f>VLOOKUP(B242,'Cross river Land'!A:B,2,0)</f>
        <v>NG012018</v>
      </c>
      <c r="D242">
        <f t="shared" si="3"/>
        <v>1</v>
      </c>
      <c r="E242" s="60">
        <v>62920</v>
      </c>
      <c r="F242" s="60">
        <v>67952</v>
      </c>
      <c r="G242" s="60">
        <v>130872</v>
      </c>
      <c r="H242" s="60">
        <v>8185</v>
      </c>
      <c r="I242" s="60">
        <v>7413</v>
      </c>
      <c r="J242" s="60">
        <v>7586</v>
      </c>
      <c r="K242" s="60">
        <v>6307</v>
      </c>
      <c r="L242" s="60">
        <v>4896</v>
      </c>
      <c r="M242" s="60">
        <v>4086</v>
      </c>
      <c r="N242" s="60">
        <v>3865</v>
      </c>
      <c r="O242" s="60">
        <v>3871</v>
      </c>
      <c r="P242" s="60">
        <v>3214</v>
      </c>
      <c r="Q242" s="60">
        <v>2988</v>
      </c>
      <c r="R242" s="60">
        <v>2245</v>
      </c>
      <c r="S242" s="60">
        <v>2496</v>
      </c>
      <c r="T242" s="60">
        <v>1752</v>
      </c>
      <c r="U242" s="60">
        <v>1687</v>
      </c>
      <c r="V242" s="60">
        <v>1101</v>
      </c>
      <c r="W242" s="60">
        <v>731</v>
      </c>
      <c r="X242" s="60">
        <v>497</v>
      </c>
      <c r="Y242" s="60">
        <v>8493</v>
      </c>
      <c r="Z242" s="60">
        <v>7946</v>
      </c>
      <c r="AA242" s="60">
        <v>7892</v>
      </c>
      <c r="AB242" s="60">
        <v>7463</v>
      </c>
      <c r="AC242" s="60">
        <v>6788</v>
      </c>
      <c r="AD242" s="60">
        <v>5751</v>
      </c>
      <c r="AE242" s="60">
        <v>4699</v>
      </c>
      <c r="AF242" s="60">
        <v>3960</v>
      </c>
      <c r="AG242" s="60">
        <v>3171</v>
      </c>
      <c r="AH242" s="60">
        <v>3027</v>
      </c>
      <c r="AI242" s="60">
        <v>2098</v>
      </c>
      <c r="AJ242" s="60">
        <v>2312</v>
      </c>
      <c r="AK242" s="60">
        <v>1202</v>
      </c>
      <c r="AL242" s="60">
        <v>1427</v>
      </c>
      <c r="AM242" s="60">
        <v>738</v>
      </c>
      <c r="AN242" s="60">
        <v>616</v>
      </c>
      <c r="AO242" s="60">
        <v>369</v>
      </c>
      <c r="AP242" s="60">
        <v>16678</v>
      </c>
      <c r="AQ242" s="60">
        <v>15359</v>
      </c>
      <c r="AR242" s="60">
        <v>15478</v>
      </c>
      <c r="AS242" s="60">
        <v>13770</v>
      </c>
      <c r="AT242" s="60">
        <v>11684</v>
      </c>
      <c r="AU242" s="60">
        <v>9837</v>
      </c>
      <c r="AV242" s="60">
        <v>8564</v>
      </c>
      <c r="AW242" s="60">
        <v>7831</v>
      </c>
      <c r="AX242" s="60">
        <v>6385</v>
      </c>
      <c r="AY242" s="60">
        <v>6015</v>
      </c>
      <c r="AZ242" s="60">
        <v>4343</v>
      </c>
      <c r="BA242" s="60">
        <v>4808</v>
      </c>
      <c r="BB242" s="60">
        <v>2954</v>
      </c>
      <c r="BC242" s="60">
        <v>3114</v>
      </c>
      <c r="BD242" s="60">
        <v>1839</v>
      </c>
      <c r="BE242" s="60">
        <v>1347</v>
      </c>
      <c r="BF242" s="60">
        <v>866</v>
      </c>
    </row>
    <row r="243" spans="1:58" customFormat="1" hidden="1" x14ac:dyDescent="0.25">
      <c r="A243" t="s">
        <v>240</v>
      </c>
      <c r="B243" s="58" t="s">
        <v>1070</v>
      </c>
      <c r="C243" t="str">
        <f>VLOOKUP(B243,'Cross river Land'!A:B,2,0)</f>
        <v>NG013001</v>
      </c>
      <c r="D243">
        <f t="shared" si="3"/>
        <v>1</v>
      </c>
      <c r="E243" s="60">
        <v>262638</v>
      </c>
      <c r="F243" s="60">
        <v>286156</v>
      </c>
      <c r="G243" s="60">
        <v>548794</v>
      </c>
      <c r="H243" s="60">
        <v>25721</v>
      </c>
      <c r="I243" s="60">
        <v>27692</v>
      </c>
      <c r="J243" s="60">
        <v>33659</v>
      </c>
      <c r="K243" s="60">
        <v>34384</v>
      </c>
      <c r="L243" s="60">
        <v>35473</v>
      </c>
      <c r="M243" s="60">
        <v>21576</v>
      </c>
      <c r="N243" s="60">
        <v>15449</v>
      </c>
      <c r="O243" s="60">
        <v>15038</v>
      </c>
      <c r="P243" s="60">
        <v>11930</v>
      </c>
      <c r="Q243" s="60">
        <v>11187</v>
      </c>
      <c r="R243" s="60">
        <v>7896</v>
      </c>
      <c r="S243" s="60">
        <v>7789</v>
      </c>
      <c r="T243" s="60">
        <v>4846</v>
      </c>
      <c r="U243" s="60">
        <v>4552</v>
      </c>
      <c r="V243" s="60">
        <v>2480</v>
      </c>
      <c r="W243" s="60">
        <v>1712</v>
      </c>
      <c r="X243" s="60">
        <v>1254</v>
      </c>
      <c r="Y243" s="60">
        <v>27362</v>
      </c>
      <c r="Z243" s="60">
        <v>29291</v>
      </c>
      <c r="AA243" s="60">
        <v>34308</v>
      </c>
      <c r="AB243" s="60">
        <v>37645</v>
      </c>
      <c r="AC243" s="60">
        <v>46363</v>
      </c>
      <c r="AD243" s="60">
        <v>29368</v>
      </c>
      <c r="AE243" s="60">
        <v>16917</v>
      </c>
      <c r="AF243" s="60">
        <v>14084</v>
      </c>
      <c r="AG243" s="60">
        <v>12328</v>
      </c>
      <c r="AH243" s="60">
        <v>10674</v>
      </c>
      <c r="AI243" s="60">
        <v>8031</v>
      </c>
      <c r="AJ243" s="60">
        <v>6988</v>
      </c>
      <c r="AK243" s="60">
        <v>4668</v>
      </c>
      <c r="AL243" s="60">
        <v>3990</v>
      </c>
      <c r="AM243" s="60">
        <v>2255</v>
      </c>
      <c r="AN243" s="60">
        <v>1161</v>
      </c>
      <c r="AO243" s="60">
        <v>723</v>
      </c>
      <c r="AP243" s="60">
        <v>53083</v>
      </c>
      <c r="AQ243" s="60">
        <v>56983</v>
      </c>
      <c r="AR243" s="60">
        <v>67967</v>
      </c>
      <c r="AS243" s="60">
        <v>72029</v>
      </c>
      <c r="AT243" s="60">
        <v>81836</v>
      </c>
      <c r="AU243" s="60">
        <v>50944</v>
      </c>
      <c r="AV243" s="60">
        <v>32366</v>
      </c>
      <c r="AW243" s="60">
        <v>29122</v>
      </c>
      <c r="AX243" s="60">
        <v>24258</v>
      </c>
      <c r="AY243" s="60">
        <v>21861</v>
      </c>
      <c r="AZ243" s="60">
        <v>15927</v>
      </c>
      <c r="BA243" s="60">
        <v>14777</v>
      </c>
      <c r="BB243" s="60">
        <v>9514</v>
      </c>
      <c r="BC243" s="60">
        <v>8542</v>
      </c>
      <c r="BD243" s="60">
        <v>4735</v>
      </c>
      <c r="BE243" s="60">
        <v>2873</v>
      </c>
      <c r="BF243" s="60">
        <v>1977</v>
      </c>
    </row>
    <row r="244" spans="1:58" customFormat="1" hidden="1" x14ac:dyDescent="0.25">
      <c r="A244" t="s">
        <v>240</v>
      </c>
      <c r="B244" t="s">
        <v>241</v>
      </c>
      <c r="C244" t="str">
        <f>VLOOKUP(B244,'Cross river Land'!A:B,2,0)</f>
        <v>NG013003</v>
      </c>
      <c r="D244">
        <f t="shared" si="3"/>
        <v>1</v>
      </c>
      <c r="E244" s="60">
        <v>46809</v>
      </c>
      <c r="F244" s="60">
        <v>45653</v>
      </c>
      <c r="G244" s="60">
        <v>92462</v>
      </c>
      <c r="H244" s="60">
        <v>5283</v>
      </c>
      <c r="I244" s="60">
        <v>5734</v>
      </c>
      <c r="J244" s="60">
        <v>6862</v>
      </c>
      <c r="K244" s="60">
        <v>5515</v>
      </c>
      <c r="L244" s="60">
        <v>3697</v>
      </c>
      <c r="M244" s="60">
        <v>3212</v>
      </c>
      <c r="N244" s="60">
        <v>2814</v>
      </c>
      <c r="O244" s="60">
        <v>2905</v>
      </c>
      <c r="P244" s="60">
        <v>2095</v>
      </c>
      <c r="Q244" s="60">
        <v>2082</v>
      </c>
      <c r="R244" s="60">
        <v>1324</v>
      </c>
      <c r="S244" s="60">
        <v>1880</v>
      </c>
      <c r="T244" s="60">
        <v>1134</v>
      </c>
      <c r="U244" s="60">
        <v>1311</v>
      </c>
      <c r="V244" s="60">
        <v>352</v>
      </c>
      <c r="W244" s="60">
        <v>494</v>
      </c>
      <c r="X244" s="60">
        <v>115</v>
      </c>
      <c r="Y244" s="60">
        <v>5405</v>
      </c>
      <c r="Z244" s="60">
        <v>6073</v>
      </c>
      <c r="AA244" s="60">
        <v>6490</v>
      </c>
      <c r="AB244" s="60">
        <v>5643</v>
      </c>
      <c r="AC244" s="60">
        <v>4283</v>
      </c>
      <c r="AD244" s="60">
        <v>3282</v>
      </c>
      <c r="AE244" s="60">
        <v>2630</v>
      </c>
      <c r="AF244" s="60">
        <v>2439</v>
      </c>
      <c r="AG244" s="60">
        <v>2241</v>
      </c>
      <c r="AH244" s="60">
        <v>1951</v>
      </c>
      <c r="AI244" s="60">
        <v>1545</v>
      </c>
      <c r="AJ244" s="60">
        <v>1209</v>
      </c>
      <c r="AK244" s="60">
        <v>829</v>
      </c>
      <c r="AL244" s="60">
        <v>716</v>
      </c>
      <c r="AM244" s="60">
        <v>381</v>
      </c>
      <c r="AN244" s="60">
        <v>316</v>
      </c>
      <c r="AO244" s="60">
        <v>220</v>
      </c>
      <c r="AP244" s="60">
        <v>10688</v>
      </c>
      <c r="AQ244" s="60">
        <v>11807</v>
      </c>
      <c r="AR244" s="60">
        <v>13352</v>
      </c>
      <c r="AS244" s="60">
        <v>11158</v>
      </c>
      <c r="AT244" s="60">
        <v>7980</v>
      </c>
      <c r="AU244" s="60">
        <v>6494</v>
      </c>
      <c r="AV244" s="60">
        <v>5444</v>
      </c>
      <c r="AW244" s="60">
        <v>5344</v>
      </c>
      <c r="AX244" s="60">
        <v>4336</v>
      </c>
      <c r="AY244" s="60">
        <v>4033</v>
      </c>
      <c r="AZ244" s="60">
        <v>2869</v>
      </c>
      <c r="BA244" s="60">
        <v>3089</v>
      </c>
      <c r="BB244" s="60">
        <v>1963</v>
      </c>
      <c r="BC244" s="60">
        <v>2027</v>
      </c>
      <c r="BD244" s="60">
        <v>733</v>
      </c>
      <c r="BE244" s="60">
        <v>810</v>
      </c>
      <c r="BF244" s="60">
        <v>335</v>
      </c>
    </row>
    <row r="245" spans="1:58" customFormat="1" hidden="1" x14ac:dyDescent="0.25">
      <c r="A245" t="s">
        <v>240</v>
      </c>
      <c r="B245" t="s">
        <v>242</v>
      </c>
      <c r="C245" t="str">
        <f>VLOOKUP(B245,'Cross river Land'!A:B,2,0)</f>
        <v>NG013004</v>
      </c>
      <c r="D245">
        <f t="shared" si="3"/>
        <v>1</v>
      </c>
      <c r="E245" s="60">
        <v>128326</v>
      </c>
      <c r="F245" s="60">
        <v>131292</v>
      </c>
      <c r="G245" s="60">
        <v>259618</v>
      </c>
      <c r="H245" s="60">
        <v>14907</v>
      </c>
      <c r="I245" s="60">
        <v>15694</v>
      </c>
      <c r="J245" s="60">
        <v>16498</v>
      </c>
      <c r="K245" s="60">
        <v>14690</v>
      </c>
      <c r="L245" s="60">
        <v>10870</v>
      </c>
      <c r="M245" s="60">
        <v>9249</v>
      </c>
      <c r="N245" s="60">
        <v>8309</v>
      </c>
      <c r="O245" s="60">
        <v>8217</v>
      </c>
      <c r="P245" s="60">
        <v>6705</v>
      </c>
      <c r="Q245" s="60">
        <v>6433</v>
      </c>
      <c r="R245" s="60">
        <v>4802</v>
      </c>
      <c r="S245" s="60">
        <v>3927</v>
      </c>
      <c r="T245" s="60">
        <v>3539</v>
      </c>
      <c r="U245" s="60">
        <v>1571</v>
      </c>
      <c r="V245" s="60">
        <v>1611</v>
      </c>
      <c r="W245" s="60">
        <v>628</v>
      </c>
      <c r="X245" s="60">
        <v>676</v>
      </c>
      <c r="Y245" s="60">
        <v>15802</v>
      </c>
      <c r="Z245" s="60">
        <v>16607</v>
      </c>
      <c r="AA245" s="60">
        <v>17460</v>
      </c>
      <c r="AB245" s="60">
        <v>16596</v>
      </c>
      <c r="AC245" s="60">
        <v>12630</v>
      </c>
      <c r="AD245" s="60">
        <v>9351</v>
      </c>
      <c r="AE245" s="60">
        <v>7609</v>
      </c>
      <c r="AF245" s="60">
        <v>6967</v>
      </c>
      <c r="AG245" s="60">
        <v>6422</v>
      </c>
      <c r="AH245" s="60">
        <v>5668</v>
      </c>
      <c r="AI245" s="60">
        <v>4332</v>
      </c>
      <c r="AJ245" s="60">
        <v>3947</v>
      </c>
      <c r="AK245" s="60">
        <v>2934</v>
      </c>
      <c r="AL245" s="60">
        <v>2522</v>
      </c>
      <c r="AM245" s="60">
        <v>1386</v>
      </c>
      <c r="AN245" s="60">
        <v>595</v>
      </c>
      <c r="AO245" s="60">
        <v>464</v>
      </c>
      <c r="AP245" s="60">
        <v>30709</v>
      </c>
      <c r="AQ245" s="60">
        <v>32301</v>
      </c>
      <c r="AR245" s="60">
        <v>33958</v>
      </c>
      <c r="AS245" s="60">
        <v>31286</v>
      </c>
      <c r="AT245" s="60">
        <v>23500</v>
      </c>
      <c r="AU245" s="60">
        <v>18600</v>
      </c>
      <c r="AV245" s="60">
        <v>15918</v>
      </c>
      <c r="AW245" s="60">
        <v>15184</v>
      </c>
      <c r="AX245" s="60">
        <v>13127</v>
      </c>
      <c r="AY245" s="60">
        <v>12101</v>
      </c>
      <c r="AZ245" s="60">
        <v>9134</v>
      </c>
      <c r="BA245" s="60">
        <v>7874</v>
      </c>
      <c r="BB245" s="60">
        <v>6473</v>
      </c>
      <c r="BC245" s="60">
        <v>4093</v>
      </c>
      <c r="BD245" s="60">
        <v>2997</v>
      </c>
      <c r="BE245" s="60">
        <v>1223</v>
      </c>
      <c r="BF245" s="60">
        <v>1140</v>
      </c>
    </row>
    <row r="246" spans="1:58" customFormat="1" hidden="1" x14ac:dyDescent="0.25">
      <c r="A246" t="s">
        <v>240</v>
      </c>
      <c r="B246" t="s">
        <v>243</v>
      </c>
      <c r="C246" t="str">
        <f>VLOOKUP(B246,'Cross river Land'!A:B,2,0)</f>
        <v>NG013005</v>
      </c>
      <c r="D246">
        <f t="shared" si="3"/>
        <v>1</v>
      </c>
      <c r="E246" s="60">
        <v>84455</v>
      </c>
      <c r="F246" s="60">
        <v>85089</v>
      </c>
      <c r="G246" s="60">
        <v>169544</v>
      </c>
      <c r="H246" s="60">
        <v>9275</v>
      </c>
      <c r="I246" s="60">
        <v>10392</v>
      </c>
      <c r="J246" s="60">
        <v>11137</v>
      </c>
      <c r="K246" s="60">
        <v>9710</v>
      </c>
      <c r="L246" s="60">
        <v>7061</v>
      </c>
      <c r="M246" s="60">
        <v>5992</v>
      </c>
      <c r="N246" s="60">
        <v>5286</v>
      </c>
      <c r="O246" s="60">
        <v>5536</v>
      </c>
      <c r="P246" s="60">
        <v>4391</v>
      </c>
      <c r="Q246" s="60">
        <v>4140</v>
      </c>
      <c r="R246" s="60">
        <v>2875</v>
      </c>
      <c r="S246" s="60">
        <v>3102</v>
      </c>
      <c r="T246" s="60">
        <v>2187</v>
      </c>
      <c r="U246" s="60">
        <v>1772</v>
      </c>
      <c r="V246" s="60">
        <v>698</v>
      </c>
      <c r="W246" s="60">
        <v>545</v>
      </c>
      <c r="X246" s="60">
        <v>356</v>
      </c>
      <c r="Y246" s="60">
        <v>9661</v>
      </c>
      <c r="Z246" s="60">
        <v>11046</v>
      </c>
      <c r="AA246" s="60">
        <v>11780</v>
      </c>
      <c r="AB246" s="60">
        <v>10666</v>
      </c>
      <c r="AC246" s="60">
        <v>8303</v>
      </c>
      <c r="AD246" s="60">
        <v>6174</v>
      </c>
      <c r="AE246" s="60">
        <v>4977</v>
      </c>
      <c r="AF246" s="60">
        <v>4458</v>
      </c>
      <c r="AG246" s="60">
        <v>4255</v>
      </c>
      <c r="AH246" s="60">
        <v>3705</v>
      </c>
      <c r="AI246" s="60">
        <v>2932</v>
      </c>
      <c r="AJ246" s="60">
        <v>2302</v>
      </c>
      <c r="AK246" s="60">
        <v>1764</v>
      </c>
      <c r="AL246" s="60">
        <v>1227</v>
      </c>
      <c r="AM246" s="60">
        <v>988</v>
      </c>
      <c r="AN246" s="60">
        <v>514</v>
      </c>
      <c r="AO246" s="60">
        <v>337</v>
      </c>
      <c r="AP246" s="60">
        <v>18936</v>
      </c>
      <c r="AQ246" s="60">
        <v>21438</v>
      </c>
      <c r="AR246" s="60">
        <v>22917</v>
      </c>
      <c r="AS246" s="60">
        <v>20376</v>
      </c>
      <c r="AT246" s="60">
        <v>15364</v>
      </c>
      <c r="AU246" s="60">
        <v>12166</v>
      </c>
      <c r="AV246" s="60">
        <v>10263</v>
      </c>
      <c r="AW246" s="60">
        <v>9994</v>
      </c>
      <c r="AX246" s="60">
        <v>8646</v>
      </c>
      <c r="AY246" s="60">
        <v>7845</v>
      </c>
      <c r="AZ246" s="60">
        <v>5807</v>
      </c>
      <c r="BA246" s="60">
        <v>5404</v>
      </c>
      <c r="BB246" s="60">
        <v>3951</v>
      </c>
      <c r="BC246" s="60">
        <v>2999</v>
      </c>
      <c r="BD246" s="60">
        <v>1686</v>
      </c>
      <c r="BE246" s="60">
        <v>1059</v>
      </c>
      <c r="BF246" s="60">
        <v>693</v>
      </c>
    </row>
    <row r="247" spans="1:58" customFormat="1" hidden="1" x14ac:dyDescent="0.25">
      <c r="A247" t="s">
        <v>240</v>
      </c>
      <c r="B247" t="s">
        <v>244</v>
      </c>
      <c r="C247" t="str">
        <f>VLOOKUP(B247,'Cross river Land'!A:B,2,0)</f>
        <v>NG013006</v>
      </c>
      <c r="D247">
        <f t="shared" si="3"/>
        <v>1</v>
      </c>
      <c r="E247" s="60">
        <v>94166</v>
      </c>
      <c r="F247" s="60">
        <v>96290</v>
      </c>
      <c r="G247" s="60">
        <v>190456</v>
      </c>
      <c r="H247" s="60">
        <v>10580</v>
      </c>
      <c r="I247" s="60">
        <v>11711</v>
      </c>
      <c r="J247" s="60">
        <v>12110</v>
      </c>
      <c r="K247" s="60">
        <v>10729</v>
      </c>
      <c r="L247" s="60">
        <v>7793</v>
      </c>
      <c r="M247" s="60">
        <v>6742</v>
      </c>
      <c r="N247" s="60">
        <v>6020</v>
      </c>
      <c r="O247" s="60">
        <v>6348</v>
      </c>
      <c r="P247" s="60">
        <v>4781</v>
      </c>
      <c r="Q247" s="60">
        <v>4614</v>
      </c>
      <c r="R247" s="60">
        <v>3289</v>
      </c>
      <c r="S247" s="60">
        <v>3197</v>
      </c>
      <c r="T247" s="60">
        <v>2450</v>
      </c>
      <c r="U247" s="60">
        <v>1696</v>
      </c>
      <c r="V247" s="60">
        <v>1030</v>
      </c>
      <c r="W247" s="60">
        <v>738</v>
      </c>
      <c r="X247" s="60">
        <v>338</v>
      </c>
      <c r="Y247" s="60">
        <v>11364</v>
      </c>
      <c r="Z247" s="60">
        <v>12324</v>
      </c>
      <c r="AA247" s="60">
        <v>12950</v>
      </c>
      <c r="AB247" s="60">
        <v>12101</v>
      </c>
      <c r="AC247" s="60">
        <v>9238</v>
      </c>
      <c r="AD247" s="60">
        <v>6937</v>
      </c>
      <c r="AE247" s="60">
        <v>5594</v>
      </c>
      <c r="AF247" s="60">
        <v>5107</v>
      </c>
      <c r="AG247" s="60">
        <v>4799</v>
      </c>
      <c r="AH247" s="60">
        <v>4176</v>
      </c>
      <c r="AI247" s="60">
        <v>3472</v>
      </c>
      <c r="AJ247" s="60">
        <v>2566</v>
      </c>
      <c r="AK247" s="60">
        <v>2261</v>
      </c>
      <c r="AL247" s="60">
        <v>1689</v>
      </c>
      <c r="AM247" s="60">
        <v>1007</v>
      </c>
      <c r="AN247" s="60">
        <v>416</v>
      </c>
      <c r="AO247" s="60">
        <v>289</v>
      </c>
      <c r="AP247" s="60">
        <v>21944</v>
      </c>
      <c r="AQ247" s="60">
        <v>24035</v>
      </c>
      <c r="AR247" s="60">
        <v>25060</v>
      </c>
      <c r="AS247" s="60">
        <v>22830</v>
      </c>
      <c r="AT247" s="60">
        <v>17031</v>
      </c>
      <c r="AU247" s="60">
        <v>13679</v>
      </c>
      <c r="AV247" s="60">
        <v>11614</v>
      </c>
      <c r="AW247" s="60">
        <v>11455</v>
      </c>
      <c r="AX247" s="60">
        <v>9580</v>
      </c>
      <c r="AY247" s="60">
        <v>8790</v>
      </c>
      <c r="AZ247" s="60">
        <v>6761</v>
      </c>
      <c r="BA247" s="60">
        <v>5763</v>
      </c>
      <c r="BB247" s="60">
        <v>4711</v>
      </c>
      <c r="BC247" s="60">
        <v>3385</v>
      </c>
      <c r="BD247" s="60">
        <v>2037</v>
      </c>
      <c r="BE247" s="60">
        <v>1154</v>
      </c>
      <c r="BF247" s="60">
        <v>627</v>
      </c>
    </row>
    <row r="248" spans="1:58" customFormat="1" hidden="1" x14ac:dyDescent="0.25">
      <c r="A248" t="s">
        <v>240</v>
      </c>
      <c r="B248" t="s">
        <v>245</v>
      </c>
      <c r="C248" t="str">
        <f>VLOOKUP(B248,'Cross river Land'!A:B,2,0)</f>
        <v>NG013007</v>
      </c>
      <c r="D248">
        <f t="shared" si="3"/>
        <v>1</v>
      </c>
      <c r="E248" s="60">
        <v>60648</v>
      </c>
      <c r="F248" s="60">
        <v>61173</v>
      </c>
      <c r="G248" s="60">
        <v>121821</v>
      </c>
      <c r="H248" s="60">
        <v>5584</v>
      </c>
      <c r="I248" s="60">
        <v>7052</v>
      </c>
      <c r="J248" s="60">
        <v>8154</v>
      </c>
      <c r="K248" s="60">
        <v>7951</v>
      </c>
      <c r="L248" s="60">
        <v>5344</v>
      </c>
      <c r="M248" s="60">
        <v>4151</v>
      </c>
      <c r="N248" s="60">
        <v>3531</v>
      </c>
      <c r="O248" s="60">
        <v>3956</v>
      </c>
      <c r="P248" s="60">
        <v>3022</v>
      </c>
      <c r="Q248" s="60">
        <v>3403</v>
      </c>
      <c r="R248" s="60">
        <v>2113</v>
      </c>
      <c r="S248" s="60">
        <v>2245</v>
      </c>
      <c r="T248" s="60">
        <v>1266</v>
      </c>
      <c r="U248" s="60">
        <v>1868</v>
      </c>
      <c r="V248" s="60">
        <v>414</v>
      </c>
      <c r="W248" s="60">
        <v>376</v>
      </c>
      <c r="X248" s="60">
        <v>218</v>
      </c>
      <c r="Y248" s="60">
        <v>5647</v>
      </c>
      <c r="Z248" s="60">
        <v>7096</v>
      </c>
      <c r="AA248" s="60">
        <v>8593</v>
      </c>
      <c r="AB248" s="60">
        <v>8503</v>
      </c>
      <c r="AC248" s="60">
        <v>6474</v>
      </c>
      <c r="AD248" s="60">
        <v>4692</v>
      </c>
      <c r="AE248" s="60">
        <v>3575</v>
      </c>
      <c r="AF248" s="60">
        <v>3017</v>
      </c>
      <c r="AG248" s="60">
        <v>3068</v>
      </c>
      <c r="AH248" s="60">
        <v>2530</v>
      </c>
      <c r="AI248" s="60">
        <v>2293</v>
      </c>
      <c r="AJ248" s="60">
        <v>1687</v>
      </c>
      <c r="AK248" s="60">
        <v>1492</v>
      </c>
      <c r="AL248" s="60">
        <v>1061</v>
      </c>
      <c r="AM248" s="60">
        <v>748</v>
      </c>
      <c r="AN248" s="60">
        <v>474</v>
      </c>
      <c r="AO248" s="60">
        <v>223</v>
      </c>
      <c r="AP248" s="60">
        <v>11231</v>
      </c>
      <c r="AQ248" s="60">
        <v>14148</v>
      </c>
      <c r="AR248" s="60">
        <v>16747</v>
      </c>
      <c r="AS248" s="60">
        <v>16454</v>
      </c>
      <c r="AT248" s="60">
        <v>11818</v>
      </c>
      <c r="AU248" s="60">
        <v>8843</v>
      </c>
      <c r="AV248" s="60">
        <v>7106</v>
      </c>
      <c r="AW248" s="60">
        <v>6973</v>
      </c>
      <c r="AX248" s="60">
        <v>6090</v>
      </c>
      <c r="AY248" s="60">
        <v>5933</v>
      </c>
      <c r="AZ248" s="60">
        <v>4406</v>
      </c>
      <c r="BA248" s="60">
        <v>3932</v>
      </c>
      <c r="BB248" s="60">
        <v>2758</v>
      </c>
      <c r="BC248" s="60">
        <v>2929</v>
      </c>
      <c r="BD248" s="60">
        <v>1162</v>
      </c>
      <c r="BE248" s="60">
        <v>850</v>
      </c>
      <c r="BF248" s="60">
        <v>441</v>
      </c>
    </row>
    <row r="249" spans="1:58" customFormat="1" hidden="1" x14ac:dyDescent="0.25">
      <c r="A249" t="s">
        <v>240</v>
      </c>
      <c r="B249" s="58" t="s">
        <v>1120</v>
      </c>
      <c r="C249" t="str">
        <f>VLOOKUP(B249,'Cross river Land'!A:B,2,0)</f>
        <v>NG013002</v>
      </c>
      <c r="D249">
        <f t="shared" si="3"/>
        <v>1</v>
      </c>
      <c r="E249" s="60">
        <v>137062</v>
      </c>
      <c r="F249" s="60">
        <v>140677</v>
      </c>
      <c r="G249" s="60">
        <v>277739</v>
      </c>
      <c r="H249" s="60">
        <v>16159</v>
      </c>
      <c r="I249" s="60">
        <v>18028</v>
      </c>
      <c r="J249" s="60">
        <v>18319</v>
      </c>
      <c r="K249" s="60">
        <v>15985</v>
      </c>
      <c r="L249" s="60">
        <v>11165</v>
      </c>
      <c r="M249" s="60">
        <v>10117</v>
      </c>
      <c r="N249" s="60">
        <v>8831</v>
      </c>
      <c r="O249" s="60">
        <v>8343</v>
      </c>
      <c r="P249" s="60">
        <v>6372</v>
      </c>
      <c r="Q249" s="60">
        <v>5912</v>
      </c>
      <c r="R249" s="60">
        <v>4604</v>
      </c>
      <c r="S249" s="60">
        <v>5254</v>
      </c>
      <c r="T249" s="60">
        <v>3138</v>
      </c>
      <c r="U249" s="60">
        <v>1769</v>
      </c>
      <c r="V249" s="60">
        <v>1082</v>
      </c>
      <c r="W249" s="60">
        <v>1525</v>
      </c>
      <c r="X249" s="60">
        <v>459</v>
      </c>
      <c r="Y249" s="60">
        <v>17082</v>
      </c>
      <c r="Z249" s="60">
        <v>18742</v>
      </c>
      <c r="AA249" s="60">
        <v>20009</v>
      </c>
      <c r="AB249" s="60">
        <v>17559</v>
      </c>
      <c r="AC249" s="60">
        <v>12824</v>
      </c>
      <c r="AD249" s="60">
        <v>8952</v>
      </c>
      <c r="AE249" s="60">
        <v>8691</v>
      </c>
      <c r="AF249" s="60">
        <v>6904</v>
      </c>
      <c r="AG249" s="60">
        <v>7102</v>
      </c>
      <c r="AH249" s="60">
        <v>6129</v>
      </c>
      <c r="AI249" s="60">
        <v>5062</v>
      </c>
      <c r="AJ249" s="60">
        <v>2988</v>
      </c>
      <c r="AK249" s="60">
        <v>2808</v>
      </c>
      <c r="AL249" s="60">
        <v>2710</v>
      </c>
      <c r="AM249" s="60">
        <v>2005</v>
      </c>
      <c r="AN249" s="60">
        <v>661</v>
      </c>
      <c r="AO249" s="60">
        <v>449</v>
      </c>
      <c r="AP249" s="60">
        <v>33241</v>
      </c>
      <c r="AQ249" s="60">
        <v>36770</v>
      </c>
      <c r="AR249" s="60">
        <v>38328</v>
      </c>
      <c r="AS249" s="60">
        <v>33544</v>
      </c>
      <c r="AT249" s="60">
        <v>23989</v>
      </c>
      <c r="AU249" s="60">
        <v>19069</v>
      </c>
      <c r="AV249" s="60">
        <v>17522</v>
      </c>
      <c r="AW249" s="60">
        <v>15247</v>
      </c>
      <c r="AX249" s="60">
        <v>13474</v>
      </c>
      <c r="AY249" s="60">
        <v>12041</v>
      </c>
      <c r="AZ249" s="60">
        <v>9666</v>
      </c>
      <c r="BA249" s="60">
        <v>8242</v>
      </c>
      <c r="BB249" s="60">
        <v>5946</v>
      </c>
      <c r="BC249" s="60">
        <v>4479</v>
      </c>
      <c r="BD249" s="60">
        <v>3087</v>
      </c>
      <c r="BE249" s="60">
        <v>2186</v>
      </c>
      <c r="BF249" s="60">
        <v>908</v>
      </c>
    </row>
    <row r="250" spans="1:58" customFormat="1" hidden="1" x14ac:dyDescent="0.25">
      <c r="A250" t="s">
        <v>240</v>
      </c>
      <c r="B250" t="s">
        <v>246</v>
      </c>
      <c r="C250" t="str">
        <f>VLOOKUP(B250,'Cross river Land'!A:B,2,0)</f>
        <v>NG013008</v>
      </c>
      <c r="D250">
        <f t="shared" si="3"/>
        <v>1</v>
      </c>
      <c r="E250" s="60">
        <v>111681</v>
      </c>
      <c r="F250" s="60">
        <v>114596</v>
      </c>
      <c r="G250" s="60">
        <v>226277</v>
      </c>
      <c r="H250" s="60">
        <v>12576</v>
      </c>
      <c r="I250" s="60">
        <v>13146</v>
      </c>
      <c r="J250" s="60">
        <v>17431</v>
      </c>
      <c r="K250" s="60">
        <v>14051</v>
      </c>
      <c r="L250" s="60">
        <v>9050</v>
      </c>
      <c r="M250" s="60">
        <v>7606</v>
      </c>
      <c r="N250" s="60">
        <v>6763</v>
      </c>
      <c r="O250" s="60">
        <v>6702</v>
      </c>
      <c r="P250" s="60">
        <v>5497</v>
      </c>
      <c r="Q250" s="60">
        <v>5163</v>
      </c>
      <c r="R250" s="60">
        <v>3434</v>
      </c>
      <c r="S250" s="60">
        <v>3221</v>
      </c>
      <c r="T250" s="60">
        <v>2410</v>
      </c>
      <c r="U250" s="60">
        <v>2134</v>
      </c>
      <c r="V250" s="60">
        <v>1081</v>
      </c>
      <c r="W250" s="60">
        <v>919</v>
      </c>
      <c r="X250" s="60">
        <v>497</v>
      </c>
      <c r="Y250" s="60">
        <v>13417</v>
      </c>
      <c r="Z250" s="60">
        <v>13960</v>
      </c>
      <c r="AA250" s="60">
        <v>17793</v>
      </c>
      <c r="AB250" s="60">
        <v>16719</v>
      </c>
      <c r="AC250" s="60">
        <v>10622</v>
      </c>
      <c r="AD250" s="60">
        <v>7818</v>
      </c>
      <c r="AE250" s="60">
        <v>6216</v>
      </c>
      <c r="AF250" s="60">
        <v>5686</v>
      </c>
      <c r="AG250" s="60">
        <v>5231</v>
      </c>
      <c r="AH250" s="60">
        <v>4628</v>
      </c>
      <c r="AI250" s="60">
        <v>3819</v>
      </c>
      <c r="AJ250" s="60">
        <v>2652</v>
      </c>
      <c r="AK250" s="60">
        <v>2024</v>
      </c>
      <c r="AL250" s="60">
        <v>1531</v>
      </c>
      <c r="AM250" s="60">
        <v>1145</v>
      </c>
      <c r="AN250" s="60">
        <v>887</v>
      </c>
      <c r="AO250" s="60">
        <v>448</v>
      </c>
      <c r="AP250" s="60">
        <v>25993</v>
      </c>
      <c r="AQ250" s="60">
        <v>27106</v>
      </c>
      <c r="AR250" s="60">
        <v>35224</v>
      </c>
      <c r="AS250" s="60">
        <v>30770</v>
      </c>
      <c r="AT250" s="60">
        <v>19672</v>
      </c>
      <c r="AU250" s="60">
        <v>15424</v>
      </c>
      <c r="AV250" s="60">
        <v>12979</v>
      </c>
      <c r="AW250" s="60">
        <v>12388</v>
      </c>
      <c r="AX250" s="60">
        <v>10728</v>
      </c>
      <c r="AY250" s="60">
        <v>9791</v>
      </c>
      <c r="AZ250" s="60">
        <v>7253</v>
      </c>
      <c r="BA250" s="60">
        <v>5873</v>
      </c>
      <c r="BB250" s="60">
        <v>4434</v>
      </c>
      <c r="BC250" s="60">
        <v>3665</v>
      </c>
      <c r="BD250" s="60">
        <v>2226</v>
      </c>
      <c r="BE250" s="60">
        <v>1806</v>
      </c>
      <c r="BF250" s="60">
        <v>945</v>
      </c>
    </row>
    <row r="251" spans="1:58" customFormat="1" hidden="1" x14ac:dyDescent="0.25">
      <c r="A251" t="s">
        <v>240</v>
      </c>
      <c r="B251" t="s">
        <v>247</v>
      </c>
      <c r="C251" t="str">
        <f>VLOOKUP(B251,'Cross river Land'!A:B,2,0)</f>
        <v>NG013009</v>
      </c>
      <c r="D251">
        <f t="shared" si="3"/>
        <v>1</v>
      </c>
      <c r="E251" s="60">
        <v>223783</v>
      </c>
      <c r="F251" s="60">
        <v>225433</v>
      </c>
      <c r="G251" s="60">
        <v>449216</v>
      </c>
      <c r="H251" s="60">
        <v>25888</v>
      </c>
      <c r="I251" s="60">
        <v>27407</v>
      </c>
      <c r="J251" s="60">
        <v>27880</v>
      </c>
      <c r="K251" s="60">
        <v>24786</v>
      </c>
      <c r="L251" s="60">
        <v>18829</v>
      </c>
      <c r="M251" s="60">
        <v>16072</v>
      </c>
      <c r="N251" s="60">
        <v>14324</v>
      </c>
      <c r="O251" s="60">
        <v>14280</v>
      </c>
      <c r="P251" s="60">
        <v>11708</v>
      </c>
      <c r="Q251" s="60">
        <v>10743</v>
      </c>
      <c r="R251" s="60">
        <v>6473</v>
      </c>
      <c r="S251" s="60">
        <v>8635</v>
      </c>
      <c r="T251" s="60">
        <v>4954</v>
      </c>
      <c r="U251" s="60">
        <v>7703</v>
      </c>
      <c r="V251" s="60">
        <v>2614</v>
      </c>
      <c r="W251" s="60">
        <v>822</v>
      </c>
      <c r="X251" s="60">
        <v>665</v>
      </c>
      <c r="Y251" s="60">
        <v>27213</v>
      </c>
      <c r="Z251" s="60">
        <v>29125</v>
      </c>
      <c r="AA251" s="60">
        <v>29575</v>
      </c>
      <c r="AB251" s="60">
        <v>27249</v>
      </c>
      <c r="AC251" s="60">
        <v>22234</v>
      </c>
      <c r="AD251" s="60">
        <v>16498</v>
      </c>
      <c r="AE251" s="60">
        <v>13118</v>
      </c>
      <c r="AF251" s="60">
        <v>12071</v>
      </c>
      <c r="AG251" s="60">
        <v>11263</v>
      </c>
      <c r="AH251" s="60">
        <v>9356</v>
      </c>
      <c r="AI251" s="60">
        <v>8110</v>
      </c>
      <c r="AJ251" s="60">
        <v>6091</v>
      </c>
      <c r="AK251" s="60">
        <v>5231</v>
      </c>
      <c r="AL251" s="60">
        <v>3562</v>
      </c>
      <c r="AM251" s="60">
        <v>2780</v>
      </c>
      <c r="AN251" s="60">
        <v>1254</v>
      </c>
      <c r="AO251" s="60">
        <v>703</v>
      </c>
      <c r="AP251" s="60">
        <v>53101</v>
      </c>
      <c r="AQ251" s="60">
        <v>56532</v>
      </c>
      <c r="AR251" s="60">
        <v>57455</v>
      </c>
      <c r="AS251" s="60">
        <v>52035</v>
      </c>
      <c r="AT251" s="60">
        <v>41063</v>
      </c>
      <c r="AU251" s="60">
        <v>32570</v>
      </c>
      <c r="AV251" s="60">
        <v>27442</v>
      </c>
      <c r="AW251" s="60">
        <v>26351</v>
      </c>
      <c r="AX251" s="60">
        <v>22971</v>
      </c>
      <c r="AY251" s="60">
        <v>20099</v>
      </c>
      <c r="AZ251" s="60">
        <v>14583</v>
      </c>
      <c r="BA251" s="60">
        <v>14726</v>
      </c>
      <c r="BB251" s="60">
        <v>10185</v>
      </c>
      <c r="BC251" s="60">
        <v>11265</v>
      </c>
      <c r="BD251" s="60">
        <v>5394</v>
      </c>
      <c r="BE251" s="60">
        <v>2076</v>
      </c>
      <c r="BF251" s="60">
        <v>1368</v>
      </c>
    </row>
    <row r="252" spans="1:58" customFormat="1" hidden="1" x14ac:dyDescent="0.25">
      <c r="A252" t="s">
        <v>240</v>
      </c>
      <c r="B252" t="s">
        <v>248</v>
      </c>
      <c r="C252" t="str">
        <f>VLOOKUP(B252,'Cross river Land'!A:B,2,0)</f>
        <v>NG013010</v>
      </c>
      <c r="D252">
        <f t="shared" si="3"/>
        <v>1</v>
      </c>
      <c r="E252" s="60">
        <v>173525</v>
      </c>
      <c r="F252" s="60">
        <v>154070</v>
      </c>
      <c r="G252" s="60">
        <v>327595</v>
      </c>
      <c r="H252" s="60">
        <v>15893</v>
      </c>
      <c r="I252" s="60">
        <v>17505</v>
      </c>
      <c r="J252" s="60">
        <v>22130</v>
      </c>
      <c r="K252" s="60">
        <v>29400</v>
      </c>
      <c r="L252" s="60">
        <v>30841</v>
      </c>
      <c r="M252" s="60">
        <v>12016</v>
      </c>
      <c r="N252" s="60">
        <v>8616</v>
      </c>
      <c r="O252" s="60">
        <v>8225</v>
      </c>
      <c r="P252" s="60">
        <v>6618</v>
      </c>
      <c r="Q252" s="60">
        <v>6004</v>
      </c>
      <c r="R252" s="60">
        <v>4294</v>
      </c>
      <c r="S252" s="60">
        <v>4098</v>
      </c>
      <c r="T252" s="60">
        <v>2559</v>
      </c>
      <c r="U252" s="60">
        <v>2185</v>
      </c>
      <c r="V252" s="60">
        <v>1305</v>
      </c>
      <c r="W252" s="60">
        <v>1096</v>
      </c>
      <c r="X252" s="60">
        <v>740</v>
      </c>
      <c r="Y252" s="60">
        <v>16261</v>
      </c>
      <c r="Z252" s="60">
        <v>18632</v>
      </c>
      <c r="AA252" s="60">
        <v>22720</v>
      </c>
      <c r="AB252" s="60">
        <v>21841</v>
      </c>
      <c r="AC252" s="60">
        <v>21357</v>
      </c>
      <c r="AD252" s="60">
        <v>12125</v>
      </c>
      <c r="AE252" s="60">
        <v>8060</v>
      </c>
      <c r="AF252" s="60">
        <v>6944</v>
      </c>
      <c r="AG252" s="60">
        <v>6367</v>
      </c>
      <c r="AH252" s="60">
        <v>5421</v>
      </c>
      <c r="AI252" s="60">
        <v>4476</v>
      </c>
      <c r="AJ252" s="60">
        <v>3056</v>
      </c>
      <c r="AK252" s="60">
        <v>2595</v>
      </c>
      <c r="AL252" s="60">
        <v>1690</v>
      </c>
      <c r="AM252" s="60">
        <v>1217</v>
      </c>
      <c r="AN252" s="60">
        <v>796</v>
      </c>
      <c r="AO252" s="60">
        <v>512</v>
      </c>
      <c r="AP252" s="60">
        <v>32154</v>
      </c>
      <c r="AQ252" s="60">
        <v>36137</v>
      </c>
      <c r="AR252" s="60">
        <v>44850</v>
      </c>
      <c r="AS252" s="60">
        <v>51241</v>
      </c>
      <c r="AT252" s="60">
        <v>52198</v>
      </c>
      <c r="AU252" s="60">
        <v>24141</v>
      </c>
      <c r="AV252" s="60">
        <v>16676</v>
      </c>
      <c r="AW252" s="60">
        <v>15169</v>
      </c>
      <c r="AX252" s="60">
        <v>12985</v>
      </c>
      <c r="AY252" s="60">
        <v>11425</v>
      </c>
      <c r="AZ252" s="60">
        <v>8770</v>
      </c>
      <c r="BA252" s="60">
        <v>7154</v>
      </c>
      <c r="BB252" s="60">
        <v>5154</v>
      </c>
      <c r="BC252" s="60">
        <v>3875</v>
      </c>
      <c r="BD252" s="60">
        <v>2522</v>
      </c>
      <c r="BE252" s="60">
        <v>1892</v>
      </c>
      <c r="BF252" s="60">
        <v>1252</v>
      </c>
    </row>
    <row r="253" spans="1:58" customFormat="1" hidden="1" x14ac:dyDescent="0.25">
      <c r="A253" t="s">
        <v>240</v>
      </c>
      <c r="B253" t="s">
        <v>249</v>
      </c>
      <c r="C253" t="str">
        <f>VLOOKUP(B253,'Cross river Land'!A:B,2,0)</f>
        <v>NG013011</v>
      </c>
      <c r="D253">
        <f t="shared" si="3"/>
        <v>1</v>
      </c>
      <c r="E253" s="60">
        <v>104043</v>
      </c>
      <c r="F253" s="60">
        <v>107271</v>
      </c>
      <c r="G253" s="60">
        <v>211314</v>
      </c>
      <c r="H253" s="60">
        <v>11452</v>
      </c>
      <c r="I253" s="60">
        <v>13631</v>
      </c>
      <c r="J253" s="60">
        <v>14058</v>
      </c>
      <c r="K253" s="60">
        <v>12012</v>
      </c>
      <c r="L253" s="60">
        <v>8629</v>
      </c>
      <c r="M253" s="60">
        <v>7275</v>
      </c>
      <c r="N253" s="60">
        <v>6445</v>
      </c>
      <c r="O253" s="60">
        <v>6624</v>
      </c>
      <c r="P253" s="60">
        <v>5281</v>
      </c>
      <c r="Q253" s="60">
        <v>5034</v>
      </c>
      <c r="R253" s="60">
        <v>3511</v>
      </c>
      <c r="S253" s="60">
        <v>3495</v>
      </c>
      <c r="T253" s="60">
        <v>2692</v>
      </c>
      <c r="U253" s="60">
        <v>1870</v>
      </c>
      <c r="V253" s="60">
        <v>860</v>
      </c>
      <c r="W253" s="60">
        <v>682</v>
      </c>
      <c r="X253" s="60">
        <v>492</v>
      </c>
      <c r="Y253" s="60">
        <v>12099</v>
      </c>
      <c r="Z253" s="60">
        <v>14322</v>
      </c>
      <c r="AA253" s="60">
        <v>15218</v>
      </c>
      <c r="AB253" s="60">
        <v>13743</v>
      </c>
      <c r="AC253" s="60">
        <v>10273</v>
      </c>
      <c r="AD253" s="60">
        <v>7617</v>
      </c>
      <c r="AE253" s="60">
        <v>6060</v>
      </c>
      <c r="AF253" s="60">
        <v>5399</v>
      </c>
      <c r="AG253" s="60">
        <v>5271</v>
      </c>
      <c r="AH253" s="60">
        <v>4535</v>
      </c>
      <c r="AI253" s="60">
        <v>3772</v>
      </c>
      <c r="AJ253" s="60">
        <v>2697</v>
      </c>
      <c r="AK253" s="60">
        <v>2080</v>
      </c>
      <c r="AL253" s="60">
        <v>2031</v>
      </c>
      <c r="AM253" s="60">
        <v>1057</v>
      </c>
      <c r="AN253" s="60">
        <v>706</v>
      </c>
      <c r="AO253" s="60">
        <v>391</v>
      </c>
      <c r="AP253" s="60">
        <v>23551</v>
      </c>
      <c r="AQ253" s="60">
        <v>27953</v>
      </c>
      <c r="AR253" s="60">
        <v>29276</v>
      </c>
      <c r="AS253" s="60">
        <v>25755</v>
      </c>
      <c r="AT253" s="60">
        <v>18902</v>
      </c>
      <c r="AU253" s="60">
        <v>14892</v>
      </c>
      <c r="AV253" s="60">
        <v>12505</v>
      </c>
      <c r="AW253" s="60">
        <v>12023</v>
      </c>
      <c r="AX253" s="60">
        <v>10552</v>
      </c>
      <c r="AY253" s="60">
        <v>9569</v>
      </c>
      <c r="AZ253" s="60">
        <v>7283</v>
      </c>
      <c r="BA253" s="60">
        <v>6192</v>
      </c>
      <c r="BB253" s="60">
        <v>4772</v>
      </c>
      <c r="BC253" s="60">
        <v>3901</v>
      </c>
      <c r="BD253" s="60">
        <v>1917</v>
      </c>
      <c r="BE253" s="60">
        <v>1388</v>
      </c>
      <c r="BF253" s="60">
        <v>883</v>
      </c>
    </row>
    <row r="254" spans="1:58" customFormat="1" hidden="1" x14ac:dyDescent="0.25">
      <c r="A254" t="s">
        <v>240</v>
      </c>
      <c r="B254" s="58" t="s">
        <v>1922</v>
      </c>
      <c r="C254" t="str">
        <f>VLOOKUP(B254,'Cross river Land'!A:B,2,0)</f>
        <v>NG013012</v>
      </c>
      <c r="D254">
        <f t="shared" si="3"/>
        <v>1</v>
      </c>
      <c r="E254" s="60">
        <v>23992</v>
      </c>
      <c r="F254" s="60">
        <v>24044</v>
      </c>
      <c r="G254" s="60">
        <v>48036</v>
      </c>
      <c r="H254" s="60">
        <v>2788</v>
      </c>
      <c r="I254" s="60">
        <v>3003</v>
      </c>
      <c r="J254" s="60">
        <v>3161</v>
      </c>
      <c r="K254" s="60">
        <v>2610</v>
      </c>
      <c r="L254" s="60">
        <v>1873</v>
      </c>
      <c r="M254" s="60">
        <v>1723</v>
      </c>
      <c r="N254" s="60">
        <v>1490</v>
      </c>
      <c r="O254" s="60">
        <v>1534</v>
      </c>
      <c r="P254" s="60">
        <v>1193</v>
      </c>
      <c r="Q254" s="60">
        <v>1189</v>
      </c>
      <c r="R254" s="60">
        <v>724</v>
      </c>
      <c r="S254" s="60">
        <v>959</v>
      </c>
      <c r="T254" s="60">
        <v>431</v>
      </c>
      <c r="U254" s="60">
        <v>683</v>
      </c>
      <c r="V254" s="60">
        <v>213</v>
      </c>
      <c r="W254" s="60">
        <v>337</v>
      </c>
      <c r="X254" s="60">
        <v>81</v>
      </c>
      <c r="Y254" s="60">
        <v>2996</v>
      </c>
      <c r="Z254" s="60">
        <v>3282</v>
      </c>
      <c r="AA254" s="60">
        <v>3298</v>
      </c>
      <c r="AB254" s="60">
        <v>2879</v>
      </c>
      <c r="AC254" s="60">
        <v>2157</v>
      </c>
      <c r="AD254" s="60">
        <v>1728</v>
      </c>
      <c r="AE254" s="60">
        <v>1445</v>
      </c>
      <c r="AF254" s="60">
        <v>1302</v>
      </c>
      <c r="AG254" s="60">
        <v>1096</v>
      </c>
      <c r="AH254" s="60">
        <v>982</v>
      </c>
      <c r="AI254" s="60">
        <v>886</v>
      </c>
      <c r="AJ254" s="60">
        <v>601</v>
      </c>
      <c r="AK254" s="60">
        <v>536</v>
      </c>
      <c r="AL254" s="60">
        <v>308</v>
      </c>
      <c r="AM254" s="60">
        <v>268</v>
      </c>
      <c r="AN254" s="60">
        <v>189</v>
      </c>
      <c r="AO254" s="60">
        <v>91</v>
      </c>
      <c r="AP254" s="60">
        <v>5784</v>
      </c>
      <c r="AQ254" s="60">
        <v>6285</v>
      </c>
      <c r="AR254" s="60">
        <v>6459</v>
      </c>
      <c r="AS254" s="60">
        <v>5489</v>
      </c>
      <c r="AT254" s="60">
        <v>4030</v>
      </c>
      <c r="AU254" s="60">
        <v>3451</v>
      </c>
      <c r="AV254" s="60">
        <v>2935</v>
      </c>
      <c r="AW254" s="60">
        <v>2836</v>
      </c>
      <c r="AX254" s="60">
        <v>2289</v>
      </c>
      <c r="AY254" s="60">
        <v>2171</v>
      </c>
      <c r="AZ254" s="60">
        <v>1610</v>
      </c>
      <c r="BA254" s="60">
        <v>1560</v>
      </c>
      <c r="BB254" s="60">
        <v>967</v>
      </c>
      <c r="BC254" s="60">
        <v>991</v>
      </c>
      <c r="BD254" s="60">
        <v>481</v>
      </c>
      <c r="BE254" s="60">
        <v>526</v>
      </c>
      <c r="BF254" s="60">
        <v>172</v>
      </c>
    </row>
    <row r="255" spans="1:58" customFormat="1" hidden="1" x14ac:dyDescent="0.25">
      <c r="A255" t="s">
        <v>240</v>
      </c>
      <c r="B255" t="s">
        <v>250</v>
      </c>
      <c r="C255" t="str">
        <f>VLOOKUP(B255,'Cross river Land'!A:B,2,0)</f>
        <v>NG013013</v>
      </c>
      <c r="D255">
        <f t="shared" si="3"/>
        <v>1</v>
      </c>
      <c r="E255" s="60">
        <v>67733</v>
      </c>
      <c r="F255" s="60">
        <v>68684</v>
      </c>
      <c r="G255" s="60">
        <v>136417</v>
      </c>
      <c r="H255" s="60">
        <v>7494</v>
      </c>
      <c r="I255" s="60">
        <v>8341</v>
      </c>
      <c r="J255" s="60">
        <v>9378</v>
      </c>
      <c r="K255" s="60">
        <v>8335</v>
      </c>
      <c r="L255" s="60">
        <v>5943</v>
      </c>
      <c r="M255" s="60">
        <v>4763</v>
      </c>
      <c r="N255" s="60">
        <v>4150</v>
      </c>
      <c r="O255" s="60">
        <v>4192</v>
      </c>
      <c r="P255" s="60">
        <v>3380</v>
      </c>
      <c r="Q255" s="60">
        <v>3146</v>
      </c>
      <c r="R255" s="60">
        <v>2237</v>
      </c>
      <c r="S255" s="60">
        <v>2231</v>
      </c>
      <c r="T255" s="60">
        <v>1287</v>
      </c>
      <c r="U255" s="60">
        <v>1276</v>
      </c>
      <c r="V255" s="60">
        <v>743</v>
      </c>
      <c r="W255" s="60">
        <v>465</v>
      </c>
      <c r="X255" s="60">
        <v>372</v>
      </c>
      <c r="Y255" s="60">
        <v>7885</v>
      </c>
      <c r="Z255" s="60">
        <v>8846</v>
      </c>
      <c r="AA255" s="60">
        <v>9461</v>
      </c>
      <c r="AB255" s="60">
        <v>8945</v>
      </c>
      <c r="AC255" s="60">
        <v>7116</v>
      </c>
      <c r="AD255" s="60">
        <v>5056</v>
      </c>
      <c r="AE255" s="60">
        <v>3859</v>
      </c>
      <c r="AF255" s="60">
        <v>3480</v>
      </c>
      <c r="AG255" s="60">
        <v>3243</v>
      </c>
      <c r="AH255" s="60">
        <v>2888</v>
      </c>
      <c r="AI255" s="60">
        <v>2253</v>
      </c>
      <c r="AJ255" s="60">
        <v>1794</v>
      </c>
      <c r="AK255" s="60">
        <v>1325</v>
      </c>
      <c r="AL255" s="60">
        <v>1110</v>
      </c>
      <c r="AM255" s="60">
        <v>737</v>
      </c>
      <c r="AN255" s="60">
        <v>477</v>
      </c>
      <c r="AO255" s="60">
        <v>209</v>
      </c>
      <c r="AP255" s="60">
        <v>15379</v>
      </c>
      <c r="AQ255" s="60">
        <v>17187</v>
      </c>
      <c r="AR255" s="60">
        <v>18839</v>
      </c>
      <c r="AS255" s="60">
        <v>17280</v>
      </c>
      <c r="AT255" s="60">
        <v>13059</v>
      </c>
      <c r="AU255" s="60">
        <v>9819</v>
      </c>
      <c r="AV255" s="60">
        <v>8009</v>
      </c>
      <c r="AW255" s="60">
        <v>7672</v>
      </c>
      <c r="AX255" s="60">
        <v>6623</v>
      </c>
      <c r="AY255" s="60">
        <v>6034</v>
      </c>
      <c r="AZ255" s="60">
        <v>4490</v>
      </c>
      <c r="BA255" s="60">
        <v>4025</v>
      </c>
      <c r="BB255" s="60">
        <v>2612</v>
      </c>
      <c r="BC255" s="60">
        <v>2386</v>
      </c>
      <c r="BD255" s="60">
        <v>1480</v>
      </c>
      <c r="BE255" s="60">
        <v>942</v>
      </c>
      <c r="BF255" s="60">
        <v>581</v>
      </c>
    </row>
    <row r="256" spans="1:58" customFormat="1" hidden="1" x14ac:dyDescent="0.25">
      <c r="A256" t="s">
        <v>240</v>
      </c>
      <c r="B256" t="s">
        <v>251</v>
      </c>
      <c r="C256" t="str">
        <f>VLOOKUP(B256,'Cross river Land'!A:B,2,0)</f>
        <v>NG013014</v>
      </c>
      <c r="D256">
        <f t="shared" si="3"/>
        <v>1</v>
      </c>
      <c r="E256" s="60">
        <v>72997</v>
      </c>
      <c r="F256" s="60">
        <v>74270</v>
      </c>
      <c r="G256" s="60">
        <v>147267</v>
      </c>
      <c r="H256" s="60">
        <v>8538</v>
      </c>
      <c r="I256" s="60">
        <v>9287</v>
      </c>
      <c r="J256" s="60">
        <v>9502</v>
      </c>
      <c r="K256" s="60">
        <v>8434</v>
      </c>
      <c r="L256" s="60">
        <v>6157</v>
      </c>
      <c r="M256" s="60">
        <v>5219</v>
      </c>
      <c r="N256" s="60">
        <v>4644</v>
      </c>
      <c r="O256" s="60">
        <v>4681</v>
      </c>
      <c r="P256" s="60">
        <v>3711</v>
      </c>
      <c r="Q256" s="60">
        <v>3441</v>
      </c>
      <c r="R256" s="60">
        <v>2396</v>
      </c>
      <c r="S256" s="60">
        <v>2420</v>
      </c>
      <c r="T256" s="60">
        <v>1771</v>
      </c>
      <c r="U256" s="60">
        <v>1141</v>
      </c>
      <c r="V256" s="60">
        <v>944</v>
      </c>
      <c r="W256" s="60">
        <v>403</v>
      </c>
      <c r="X256" s="60">
        <v>308</v>
      </c>
      <c r="Y256" s="60">
        <v>9027</v>
      </c>
      <c r="Z256" s="60">
        <v>9949</v>
      </c>
      <c r="AA256" s="60">
        <v>10040</v>
      </c>
      <c r="AB256" s="60">
        <v>9342</v>
      </c>
      <c r="AC256" s="60">
        <v>7334</v>
      </c>
      <c r="AD256" s="60">
        <v>5355</v>
      </c>
      <c r="AE256" s="60">
        <v>4294</v>
      </c>
      <c r="AF256" s="60">
        <v>3867</v>
      </c>
      <c r="AG256" s="60">
        <v>3626</v>
      </c>
      <c r="AH256" s="60">
        <v>3166</v>
      </c>
      <c r="AI256" s="60">
        <v>2627</v>
      </c>
      <c r="AJ256" s="60">
        <v>1639</v>
      </c>
      <c r="AK256" s="60">
        <v>1776</v>
      </c>
      <c r="AL256" s="60">
        <v>860</v>
      </c>
      <c r="AM256" s="60">
        <v>787</v>
      </c>
      <c r="AN256" s="60">
        <v>345</v>
      </c>
      <c r="AO256" s="60">
        <v>236</v>
      </c>
      <c r="AP256" s="60">
        <v>17565</v>
      </c>
      <c r="AQ256" s="60">
        <v>19236</v>
      </c>
      <c r="AR256" s="60">
        <v>19542</v>
      </c>
      <c r="AS256" s="60">
        <v>17776</v>
      </c>
      <c r="AT256" s="60">
        <v>13491</v>
      </c>
      <c r="AU256" s="60">
        <v>10574</v>
      </c>
      <c r="AV256" s="60">
        <v>8938</v>
      </c>
      <c r="AW256" s="60">
        <v>8548</v>
      </c>
      <c r="AX256" s="60">
        <v>7337</v>
      </c>
      <c r="AY256" s="60">
        <v>6607</v>
      </c>
      <c r="AZ256" s="60">
        <v>5023</v>
      </c>
      <c r="BA256" s="60">
        <v>4059</v>
      </c>
      <c r="BB256" s="60">
        <v>3547</v>
      </c>
      <c r="BC256" s="60">
        <v>2001</v>
      </c>
      <c r="BD256" s="60">
        <v>1731</v>
      </c>
      <c r="BE256" s="60">
        <v>748</v>
      </c>
      <c r="BF256" s="60">
        <v>544</v>
      </c>
    </row>
    <row r="257" spans="1:58" customFormat="1" hidden="1" x14ac:dyDescent="0.25">
      <c r="A257" t="s">
        <v>240</v>
      </c>
      <c r="B257" t="s">
        <v>252</v>
      </c>
      <c r="C257" t="str">
        <f>VLOOKUP(B257,'Cross river Land'!A:B,2,0)</f>
        <v>NG013015</v>
      </c>
      <c r="D257">
        <f t="shared" si="3"/>
        <v>1</v>
      </c>
      <c r="E257" s="60">
        <v>77236</v>
      </c>
      <c r="F257" s="60">
        <v>83476</v>
      </c>
      <c r="G257" s="60">
        <v>160712</v>
      </c>
      <c r="H257" s="60">
        <v>8501</v>
      </c>
      <c r="I257" s="60">
        <v>9624</v>
      </c>
      <c r="J257" s="60">
        <v>10948</v>
      </c>
      <c r="K257" s="60">
        <v>10128</v>
      </c>
      <c r="L257" s="60">
        <v>6704</v>
      </c>
      <c r="M257" s="60">
        <v>5049</v>
      </c>
      <c r="N257" s="60">
        <v>4471</v>
      </c>
      <c r="O257" s="60">
        <v>4715</v>
      </c>
      <c r="P257" s="60">
        <v>4311</v>
      </c>
      <c r="Q257" s="60">
        <v>3662</v>
      </c>
      <c r="R257" s="60">
        <v>2414</v>
      </c>
      <c r="S257" s="60">
        <v>2882</v>
      </c>
      <c r="T257" s="60">
        <v>1687</v>
      </c>
      <c r="U257" s="60">
        <v>1343</v>
      </c>
      <c r="V257" s="60">
        <v>391</v>
      </c>
      <c r="W257" s="60">
        <v>255</v>
      </c>
      <c r="X257" s="60">
        <v>151</v>
      </c>
      <c r="Y257" s="60">
        <v>9140</v>
      </c>
      <c r="Z257" s="60">
        <v>10312</v>
      </c>
      <c r="AA257" s="60">
        <v>12122</v>
      </c>
      <c r="AB257" s="60">
        <v>12670</v>
      </c>
      <c r="AC257" s="60">
        <v>10378</v>
      </c>
      <c r="AD257" s="60">
        <v>4834</v>
      </c>
      <c r="AE257" s="60">
        <v>4230</v>
      </c>
      <c r="AF257" s="60">
        <v>3701</v>
      </c>
      <c r="AG257" s="60">
        <v>3552</v>
      </c>
      <c r="AH257" s="60">
        <v>3162</v>
      </c>
      <c r="AI257" s="60">
        <v>2242</v>
      </c>
      <c r="AJ257" s="60">
        <v>2072</v>
      </c>
      <c r="AK257" s="60">
        <v>2306</v>
      </c>
      <c r="AL257" s="60">
        <v>1583</v>
      </c>
      <c r="AM257" s="60">
        <v>786</v>
      </c>
      <c r="AN257" s="60">
        <v>243</v>
      </c>
      <c r="AO257" s="60">
        <v>143</v>
      </c>
      <c r="AP257" s="60">
        <v>17641</v>
      </c>
      <c r="AQ257" s="60">
        <v>19936</v>
      </c>
      <c r="AR257" s="60">
        <v>23070</v>
      </c>
      <c r="AS257" s="60">
        <v>22798</v>
      </c>
      <c r="AT257" s="60">
        <v>17082</v>
      </c>
      <c r="AU257" s="60">
        <v>9883</v>
      </c>
      <c r="AV257" s="60">
        <v>8701</v>
      </c>
      <c r="AW257" s="60">
        <v>8416</v>
      </c>
      <c r="AX257" s="60">
        <v>7863</v>
      </c>
      <c r="AY257" s="60">
        <v>6824</v>
      </c>
      <c r="AZ257" s="60">
        <v>4656</v>
      </c>
      <c r="BA257" s="60">
        <v>4954</v>
      </c>
      <c r="BB257" s="60">
        <v>3993</v>
      </c>
      <c r="BC257" s="60">
        <v>2926</v>
      </c>
      <c r="BD257" s="60">
        <v>1177</v>
      </c>
      <c r="BE257" s="60">
        <v>498</v>
      </c>
      <c r="BF257" s="60">
        <v>294</v>
      </c>
    </row>
    <row r="258" spans="1:58" customFormat="1" hidden="1" x14ac:dyDescent="0.25">
      <c r="A258" t="s">
        <v>240</v>
      </c>
      <c r="B258" t="s">
        <v>253</v>
      </c>
      <c r="C258" t="str">
        <f>VLOOKUP(B258,'Cross river Land'!A:B,2,0)</f>
        <v>NG013016</v>
      </c>
      <c r="D258">
        <f t="shared" ref="D258:D321" si="4">COUNTIF(C:C,C258)</f>
        <v>1</v>
      </c>
      <c r="E258" s="60">
        <v>71268</v>
      </c>
      <c r="F258" s="60">
        <v>72416</v>
      </c>
      <c r="G258" s="60">
        <v>143684</v>
      </c>
      <c r="H258" s="60">
        <v>8236</v>
      </c>
      <c r="I258" s="60">
        <v>8757</v>
      </c>
      <c r="J258" s="60">
        <v>9293</v>
      </c>
      <c r="K258" s="60">
        <v>8338</v>
      </c>
      <c r="L258" s="60">
        <v>5897</v>
      </c>
      <c r="M258" s="60">
        <v>5021</v>
      </c>
      <c r="N258" s="60">
        <v>4540</v>
      </c>
      <c r="O258" s="60">
        <v>4528</v>
      </c>
      <c r="P258" s="60">
        <v>3566</v>
      </c>
      <c r="Q258" s="60">
        <v>3463</v>
      </c>
      <c r="R258" s="60">
        <v>2553</v>
      </c>
      <c r="S258" s="60">
        <v>2307</v>
      </c>
      <c r="T258" s="60">
        <v>1714</v>
      </c>
      <c r="U258" s="60">
        <v>1291</v>
      </c>
      <c r="V258" s="60">
        <v>793</v>
      </c>
      <c r="W258" s="60">
        <v>698</v>
      </c>
      <c r="X258" s="60">
        <v>273</v>
      </c>
      <c r="Y258" s="60">
        <v>8670</v>
      </c>
      <c r="Z258" s="60">
        <v>9350</v>
      </c>
      <c r="AA258" s="60">
        <v>9857</v>
      </c>
      <c r="AB258" s="60">
        <v>9376</v>
      </c>
      <c r="AC258" s="60">
        <v>6885</v>
      </c>
      <c r="AD258" s="60">
        <v>5151</v>
      </c>
      <c r="AE258" s="60">
        <v>4120</v>
      </c>
      <c r="AF258" s="60">
        <v>3775</v>
      </c>
      <c r="AG258" s="60">
        <v>3524</v>
      </c>
      <c r="AH258" s="60">
        <v>3062</v>
      </c>
      <c r="AI258" s="60">
        <v>2470</v>
      </c>
      <c r="AJ258" s="60">
        <v>1989</v>
      </c>
      <c r="AK258" s="60">
        <v>1397</v>
      </c>
      <c r="AL258" s="60">
        <v>1123</v>
      </c>
      <c r="AM258" s="60">
        <v>779</v>
      </c>
      <c r="AN258" s="60">
        <v>622</v>
      </c>
      <c r="AO258" s="60">
        <v>266</v>
      </c>
      <c r="AP258" s="60">
        <v>16906</v>
      </c>
      <c r="AQ258" s="60">
        <v>18107</v>
      </c>
      <c r="AR258" s="60">
        <v>19150</v>
      </c>
      <c r="AS258" s="60">
        <v>17714</v>
      </c>
      <c r="AT258" s="60">
        <v>12782</v>
      </c>
      <c r="AU258" s="60">
        <v>10172</v>
      </c>
      <c r="AV258" s="60">
        <v>8660</v>
      </c>
      <c r="AW258" s="60">
        <v>8303</v>
      </c>
      <c r="AX258" s="60">
        <v>7090</v>
      </c>
      <c r="AY258" s="60">
        <v>6525</v>
      </c>
      <c r="AZ258" s="60">
        <v>5023</v>
      </c>
      <c r="BA258" s="60">
        <v>4296</v>
      </c>
      <c r="BB258" s="60">
        <v>3111</v>
      </c>
      <c r="BC258" s="60">
        <v>2414</v>
      </c>
      <c r="BD258" s="60">
        <v>1572</v>
      </c>
      <c r="BE258" s="60">
        <v>1320</v>
      </c>
      <c r="BF258" s="60">
        <v>539</v>
      </c>
    </row>
    <row r="259" spans="1:58" customFormat="1" hidden="1" x14ac:dyDescent="0.25">
      <c r="A259" t="s">
        <v>254</v>
      </c>
      <c r="B259" t="s">
        <v>255</v>
      </c>
      <c r="C259" t="str">
        <f>VLOOKUP(B259,'Cross river Land'!A:B,2,0)</f>
        <v>NG014001</v>
      </c>
      <c r="D259">
        <f t="shared" si="4"/>
        <v>1</v>
      </c>
      <c r="E259" s="60">
        <v>88551</v>
      </c>
      <c r="F259" s="60">
        <v>81963</v>
      </c>
      <c r="G259" s="60">
        <v>170514</v>
      </c>
      <c r="H259" s="60">
        <v>9877</v>
      </c>
      <c r="I259" s="60">
        <v>10195</v>
      </c>
      <c r="J259" s="60">
        <v>11160</v>
      </c>
      <c r="K259" s="60">
        <v>10925</v>
      </c>
      <c r="L259" s="60">
        <v>7081</v>
      </c>
      <c r="M259" s="60">
        <v>5544</v>
      </c>
      <c r="N259" s="60">
        <v>5115</v>
      </c>
      <c r="O259" s="60">
        <v>5251</v>
      </c>
      <c r="P259" s="60">
        <v>4676</v>
      </c>
      <c r="Q259" s="60">
        <v>4546</v>
      </c>
      <c r="R259" s="60">
        <v>3387</v>
      </c>
      <c r="S259" s="60">
        <v>3445</v>
      </c>
      <c r="T259" s="60">
        <v>2535</v>
      </c>
      <c r="U259" s="60">
        <v>2118</v>
      </c>
      <c r="V259" s="60">
        <v>1321</v>
      </c>
      <c r="W259" s="60">
        <v>909</v>
      </c>
      <c r="X259" s="60">
        <v>466</v>
      </c>
      <c r="Y259" s="60">
        <v>10148</v>
      </c>
      <c r="Z259" s="60">
        <v>10780</v>
      </c>
      <c r="AA259" s="60">
        <v>11305</v>
      </c>
      <c r="AB259" s="60">
        <v>10515</v>
      </c>
      <c r="AC259" s="60">
        <v>7711</v>
      </c>
      <c r="AD259" s="60">
        <v>5252</v>
      </c>
      <c r="AE259" s="60">
        <v>4040</v>
      </c>
      <c r="AF259" s="60">
        <v>3673</v>
      </c>
      <c r="AG259" s="60">
        <v>3598</v>
      </c>
      <c r="AH259" s="60">
        <v>3393</v>
      </c>
      <c r="AI259" s="60">
        <v>2823</v>
      </c>
      <c r="AJ259" s="60">
        <v>2559</v>
      </c>
      <c r="AK259" s="60">
        <v>2058</v>
      </c>
      <c r="AL259" s="60">
        <v>1874</v>
      </c>
      <c r="AM259" s="60">
        <v>1115</v>
      </c>
      <c r="AN259" s="60">
        <v>731</v>
      </c>
      <c r="AO259" s="60">
        <v>388</v>
      </c>
      <c r="AP259" s="60">
        <v>20025</v>
      </c>
      <c r="AQ259" s="60">
        <v>20975</v>
      </c>
      <c r="AR259" s="60">
        <v>22465</v>
      </c>
      <c r="AS259" s="60">
        <v>21440</v>
      </c>
      <c r="AT259" s="60">
        <v>14792</v>
      </c>
      <c r="AU259" s="60">
        <v>10796</v>
      </c>
      <c r="AV259" s="60">
        <v>9155</v>
      </c>
      <c r="AW259" s="60">
        <v>8924</v>
      </c>
      <c r="AX259" s="60">
        <v>8274</v>
      </c>
      <c r="AY259" s="60">
        <v>7939</v>
      </c>
      <c r="AZ259" s="60">
        <v>6210</v>
      </c>
      <c r="BA259" s="60">
        <v>6004</v>
      </c>
      <c r="BB259" s="60">
        <v>4593</v>
      </c>
      <c r="BC259" s="60">
        <v>3992</v>
      </c>
      <c r="BD259" s="60">
        <v>2436</v>
      </c>
      <c r="BE259" s="60">
        <v>1640</v>
      </c>
      <c r="BF259" s="60">
        <v>854</v>
      </c>
    </row>
    <row r="260" spans="1:58" customFormat="1" hidden="1" x14ac:dyDescent="0.25">
      <c r="A260" t="s">
        <v>254</v>
      </c>
      <c r="B260" t="s">
        <v>256</v>
      </c>
      <c r="C260" t="str">
        <f>VLOOKUP(B260,'Cross river Land'!A:B,2,0)</f>
        <v>NG014002</v>
      </c>
      <c r="D260">
        <f t="shared" si="4"/>
        <v>1</v>
      </c>
      <c r="E260" s="60">
        <v>128356</v>
      </c>
      <c r="F260" s="60">
        <v>118602</v>
      </c>
      <c r="G260" s="60">
        <v>246958</v>
      </c>
      <c r="H260" s="60">
        <v>13988</v>
      </c>
      <c r="I260" s="60">
        <v>12749</v>
      </c>
      <c r="J260" s="60">
        <v>14513</v>
      </c>
      <c r="K260" s="60">
        <v>13595</v>
      </c>
      <c r="L260" s="60">
        <v>10419</v>
      </c>
      <c r="M260" s="60">
        <v>7948</v>
      </c>
      <c r="N260" s="60">
        <v>7904</v>
      </c>
      <c r="O260" s="60">
        <v>8332</v>
      </c>
      <c r="P260" s="60">
        <v>7087</v>
      </c>
      <c r="Q260" s="60">
        <v>7755</v>
      </c>
      <c r="R260" s="60">
        <v>5641</v>
      </c>
      <c r="S260" s="60">
        <v>5638</v>
      </c>
      <c r="T260" s="60">
        <v>4082</v>
      </c>
      <c r="U260" s="60">
        <v>4421</v>
      </c>
      <c r="V260" s="60">
        <v>1625</v>
      </c>
      <c r="W260" s="60">
        <v>1884</v>
      </c>
      <c r="X260" s="60">
        <v>775</v>
      </c>
      <c r="Y260" s="60">
        <v>13612</v>
      </c>
      <c r="Z260" s="60">
        <v>12971</v>
      </c>
      <c r="AA260" s="60">
        <v>15897</v>
      </c>
      <c r="AB260" s="60">
        <v>14695</v>
      </c>
      <c r="AC260" s="60">
        <v>12260</v>
      </c>
      <c r="AD260" s="60">
        <v>7893</v>
      </c>
      <c r="AE260" s="60">
        <v>6282</v>
      </c>
      <c r="AF260" s="60">
        <v>5825</v>
      </c>
      <c r="AG260" s="60">
        <v>5588</v>
      </c>
      <c r="AH260" s="60">
        <v>6121</v>
      </c>
      <c r="AI260" s="60">
        <v>4259</v>
      </c>
      <c r="AJ260" s="60">
        <v>3943</v>
      </c>
      <c r="AK260" s="60">
        <v>2726</v>
      </c>
      <c r="AL260" s="60">
        <v>3000</v>
      </c>
      <c r="AM260" s="60">
        <v>2044</v>
      </c>
      <c r="AN260" s="60">
        <v>942</v>
      </c>
      <c r="AO260" s="60">
        <v>544</v>
      </c>
      <c r="AP260" s="60">
        <v>27600</v>
      </c>
      <c r="AQ260" s="60">
        <v>25720</v>
      </c>
      <c r="AR260" s="60">
        <v>30410</v>
      </c>
      <c r="AS260" s="60">
        <v>28290</v>
      </c>
      <c r="AT260" s="60">
        <v>22679</v>
      </c>
      <c r="AU260" s="60">
        <v>15841</v>
      </c>
      <c r="AV260" s="60">
        <v>14186</v>
      </c>
      <c r="AW260" s="60">
        <v>14157</v>
      </c>
      <c r="AX260" s="60">
        <v>12675</v>
      </c>
      <c r="AY260" s="60">
        <v>13876</v>
      </c>
      <c r="AZ260" s="60">
        <v>9900</v>
      </c>
      <c r="BA260" s="60">
        <v>9581</v>
      </c>
      <c r="BB260" s="60">
        <v>6808</v>
      </c>
      <c r="BC260" s="60">
        <v>7421</v>
      </c>
      <c r="BD260" s="60">
        <v>3669</v>
      </c>
      <c r="BE260" s="60">
        <v>2826</v>
      </c>
      <c r="BF260" s="60">
        <v>1319</v>
      </c>
    </row>
    <row r="261" spans="1:58" customFormat="1" hidden="1" x14ac:dyDescent="0.25">
      <c r="A261" t="s">
        <v>254</v>
      </c>
      <c r="B261" t="s">
        <v>257</v>
      </c>
      <c r="C261" t="str">
        <f>VLOOKUP(B261,'Cross river Land'!A:B,2,0)</f>
        <v>NG014003</v>
      </c>
      <c r="D261">
        <f t="shared" si="4"/>
        <v>1</v>
      </c>
      <c r="E261" s="60">
        <v>200908</v>
      </c>
      <c r="F261" s="60">
        <v>182014</v>
      </c>
      <c r="G261" s="60">
        <v>382922</v>
      </c>
      <c r="H261" s="60">
        <v>24750</v>
      </c>
      <c r="I261" s="60">
        <v>21281</v>
      </c>
      <c r="J261" s="60">
        <v>26875</v>
      </c>
      <c r="K261" s="60">
        <v>25816</v>
      </c>
      <c r="L261" s="60">
        <v>21370</v>
      </c>
      <c r="M261" s="60">
        <v>15057</v>
      </c>
      <c r="N261" s="60">
        <v>12982</v>
      </c>
      <c r="O261" s="60">
        <v>11987</v>
      </c>
      <c r="P261" s="60">
        <v>9315</v>
      </c>
      <c r="Q261" s="60">
        <v>8454</v>
      </c>
      <c r="R261" s="60">
        <v>6112</v>
      </c>
      <c r="S261" s="60">
        <v>6341</v>
      </c>
      <c r="T261" s="60">
        <v>3805</v>
      </c>
      <c r="U261" s="60">
        <v>3087</v>
      </c>
      <c r="V261" s="60">
        <v>1774</v>
      </c>
      <c r="W261" s="60">
        <v>1254</v>
      </c>
      <c r="X261" s="60">
        <v>648</v>
      </c>
      <c r="Y261" s="60">
        <v>23176</v>
      </c>
      <c r="Z261" s="60">
        <v>20854</v>
      </c>
      <c r="AA261" s="60">
        <v>22803</v>
      </c>
      <c r="AB261" s="60">
        <v>20701</v>
      </c>
      <c r="AC261" s="60">
        <v>19063</v>
      </c>
      <c r="AD261" s="60">
        <v>13896</v>
      </c>
      <c r="AE261" s="60">
        <v>10359</v>
      </c>
      <c r="AF261" s="60">
        <v>10205</v>
      </c>
      <c r="AG261" s="60">
        <v>8936</v>
      </c>
      <c r="AH261" s="60">
        <v>9600</v>
      </c>
      <c r="AI261" s="60">
        <v>6087</v>
      </c>
      <c r="AJ261" s="60">
        <v>6352</v>
      </c>
      <c r="AK261" s="60">
        <v>3420</v>
      </c>
      <c r="AL261" s="60">
        <v>3703</v>
      </c>
      <c r="AM261" s="60">
        <v>1470</v>
      </c>
      <c r="AN261" s="60">
        <v>1014</v>
      </c>
      <c r="AO261" s="60">
        <v>375</v>
      </c>
      <c r="AP261" s="60">
        <v>47926</v>
      </c>
      <c r="AQ261" s="60">
        <v>42135</v>
      </c>
      <c r="AR261" s="60">
        <v>49678</v>
      </c>
      <c r="AS261" s="60">
        <v>46517</v>
      </c>
      <c r="AT261" s="60">
        <v>40433</v>
      </c>
      <c r="AU261" s="60">
        <v>28953</v>
      </c>
      <c r="AV261" s="60">
        <v>23341</v>
      </c>
      <c r="AW261" s="60">
        <v>22192</v>
      </c>
      <c r="AX261" s="60">
        <v>18251</v>
      </c>
      <c r="AY261" s="60">
        <v>18054</v>
      </c>
      <c r="AZ261" s="60">
        <v>12199</v>
      </c>
      <c r="BA261" s="60">
        <v>12693</v>
      </c>
      <c r="BB261" s="60">
        <v>7225</v>
      </c>
      <c r="BC261" s="60">
        <v>6790</v>
      </c>
      <c r="BD261" s="60">
        <v>3244</v>
      </c>
      <c r="BE261" s="60">
        <v>2268</v>
      </c>
      <c r="BF261" s="60">
        <v>1023</v>
      </c>
    </row>
    <row r="262" spans="1:58" customFormat="1" hidden="1" x14ac:dyDescent="0.25">
      <c r="A262" t="s">
        <v>254</v>
      </c>
      <c r="B262" t="s">
        <v>258</v>
      </c>
      <c r="C262" t="str">
        <f>VLOOKUP(B262,'Cross river Land'!A:B,2,0)</f>
        <v>NG014004</v>
      </c>
      <c r="D262">
        <f t="shared" si="4"/>
        <v>1</v>
      </c>
      <c r="E262" s="60">
        <v>168490</v>
      </c>
      <c r="F262" s="60">
        <v>166102</v>
      </c>
      <c r="G262" s="60">
        <v>334592</v>
      </c>
      <c r="H262" s="60">
        <v>16575</v>
      </c>
      <c r="I262" s="60">
        <v>15282</v>
      </c>
      <c r="J262" s="60">
        <v>21396</v>
      </c>
      <c r="K262" s="60">
        <v>21509</v>
      </c>
      <c r="L262" s="60">
        <v>25271</v>
      </c>
      <c r="M262" s="60">
        <v>15711</v>
      </c>
      <c r="N262" s="60">
        <v>10242</v>
      </c>
      <c r="O262" s="60">
        <v>9683</v>
      </c>
      <c r="P262" s="60">
        <v>7694</v>
      </c>
      <c r="Q262" s="60">
        <v>7058</v>
      </c>
      <c r="R262" s="60">
        <v>5081</v>
      </c>
      <c r="S262" s="60">
        <v>4856</v>
      </c>
      <c r="T262" s="60">
        <v>2706</v>
      </c>
      <c r="U262" s="60">
        <v>2685</v>
      </c>
      <c r="V262" s="60">
        <v>1352</v>
      </c>
      <c r="W262" s="60">
        <v>924</v>
      </c>
      <c r="X262" s="60">
        <v>465</v>
      </c>
      <c r="Y262" s="60">
        <v>17772</v>
      </c>
      <c r="Z262" s="60">
        <v>14842</v>
      </c>
      <c r="AA262" s="60">
        <v>17395</v>
      </c>
      <c r="AB262" s="60">
        <v>17399</v>
      </c>
      <c r="AC262" s="60">
        <v>24169</v>
      </c>
      <c r="AD262" s="60">
        <v>18150</v>
      </c>
      <c r="AE262" s="60">
        <v>10641</v>
      </c>
      <c r="AF262" s="60">
        <v>9206</v>
      </c>
      <c r="AG262" s="60">
        <v>7909</v>
      </c>
      <c r="AH262" s="60">
        <v>8315</v>
      </c>
      <c r="AI262" s="60">
        <v>5915</v>
      </c>
      <c r="AJ262" s="60">
        <v>6293</v>
      </c>
      <c r="AK262" s="60">
        <v>2827</v>
      </c>
      <c r="AL262" s="60">
        <v>2801</v>
      </c>
      <c r="AM262" s="60">
        <v>1268</v>
      </c>
      <c r="AN262" s="60">
        <v>880</v>
      </c>
      <c r="AO262" s="60">
        <v>320</v>
      </c>
      <c r="AP262" s="60">
        <v>34347</v>
      </c>
      <c r="AQ262" s="60">
        <v>30124</v>
      </c>
      <c r="AR262" s="60">
        <v>38791</v>
      </c>
      <c r="AS262" s="60">
        <v>38908</v>
      </c>
      <c r="AT262" s="60">
        <v>49440</v>
      </c>
      <c r="AU262" s="60">
        <v>33861</v>
      </c>
      <c r="AV262" s="60">
        <v>20883</v>
      </c>
      <c r="AW262" s="60">
        <v>18889</v>
      </c>
      <c r="AX262" s="60">
        <v>15603</v>
      </c>
      <c r="AY262" s="60">
        <v>15373</v>
      </c>
      <c r="AZ262" s="60">
        <v>10996</v>
      </c>
      <c r="BA262" s="60">
        <v>11149</v>
      </c>
      <c r="BB262" s="60">
        <v>5533</v>
      </c>
      <c r="BC262" s="60">
        <v>5486</v>
      </c>
      <c r="BD262" s="60">
        <v>2620</v>
      </c>
      <c r="BE262" s="60">
        <v>1804</v>
      </c>
      <c r="BF262" s="60">
        <v>785</v>
      </c>
    </row>
    <row r="263" spans="1:58" customFormat="1" hidden="1" x14ac:dyDescent="0.25">
      <c r="A263" t="s">
        <v>254</v>
      </c>
      <c r="B263" t="s">
        <v>259</v>
      </c>
      <c r="C263" t="str">
        <f>VLOOKUP(B263,'Cross river Land'!A:B,2,0)</f>
        <v>NG014005</v>
      </c>
      <c r="D263">
        <f t="shared" si="4"/>
        <v>1</v>
      </c>
      <c r="E263" s="60">
        <v>130872</v>
      </c>
      <c r="F263" s="60">
        <v>118552</v>
      </c>
      <c r="G263" s="60">
        <v>249424</v>
      </c>
      <c r="H263" s="60">
        <v>15023</v>
      </c>
      <c r="I263" s="60">
        <v>13540</v>
      </c>
      <c r="J263" s="60">
        <v>17705</v>
      </c>
      <c r="K263" s="60">
        <v>16692</v>
      </c>
      <c r="L263" s="60">
        <v>14570</v>
      </c>
      <c r="M263" s="60">
        <v>10448</v>
      </c>
      <c r="N263" s="60">
        <v>7996</v>
      </c>
      <c r="O263" s="60">
        <v>7791</v>
      </c>
      <c r="P263" s="60">
        <v>6204</v>
      </c>
      <c r="Q263" s="60">
        <v>5814</v>
      </c>
      <c r="R263" s="60">
        <v>3827</v>
      </c>
      <c r="S263" s="60">
        <v>3997</v>
      </c>
      <c r="T263" s="60">
        <v>2283</v>
      </c>
      <c r="U263" s="60">
        <v>2231</v>
      </c>
      <c r="V263" s="60">
        <v>1237</v>
      </c>
      <c r="W263" s="60">
        <v>1028</v>
      </c>
      <c r="X263" s="60">
        <v>486</v>
      </c>
      <c r="Y263" s="60">
        <v>14432</v>
      </c>
      <c r="Z263" s="60">
        <v>12766</v>
      </c>
      <c r="AA263" s="60">
        <v>14047</v>
      </c>
      <c r="AB263" s="60">
        <v>12729</v>
      </c>
      <c r="AC263" s="60">
        <v>13935</v>
      </c>
      <c r="AD263" s="60">
        <v>10122</v>
      </c>
      <c r="AE263" s="60">
        <v>7181</v>
      </c>
      <c r="AF263" s="60">
        <v>6497</v>
      </c>
      <c r="AG263" s="60">
        <v>6258</v>
      </c>
      <c r="AH263" s="60">
        <v>6330</v>
      </c>
      <c r="AI263" s="60">
        <v>4143</v>
      </c>
      <c r="AJ263" s="60">
        <v>4166</v>
      </c>
      <c r="AK263" s="60">
        <v>1957</v>
      </c>
      <c r="AL263" s="60">
        <v>2126</v>
      </c>
      <c r="AM263" s="60">
        <v>967</v>
      </c>
      <c r="AN263" s="60">
        <v>638</v>
      </c>
      <c r="AO263" s="60">
        <v>258</v>
      </c>
      <c r="AP263" s="60">
        <v>29455</v>
      </c>
      <c r="AQ263" s="60">
        <v>26306</v>
      </c>
      <c r="AR263" s="60">
        <v>31752</v>
      </c>
      <c r="AS263" s="60">
        <v>29421</v>
      </c>
      <c r="AT263" s="60">
        <v>28505</v>
      </c>
      <c r="AU263" s="60">
        <v>20570</v>
      </c>
      <c r="AV263" s="60">
        <v>15177</v>
      </c>
      <c r="AW263" s="60">
        <v>14288</v>
      </c>
      <c r="AX263" s="60">
        <v>12462</v>
      </c>
      <c r="AY263" s="60">
        <v>12144</v>
      </c>
      <c r="AZ263" s="60">
        <v>7970</v>
      </c>
      <c r="BA263" s="60">
        <v>8163</v>
      </c>
      <c r="BB263" s="60">
        <v>4240</v>
      </c>
      <c r="BC263" s="60">
        <v>4357</v>
      </c>
      <c r="BD263" s="60">
        <v>2204</v>
      </c>
      <c r="BE263" s="60">
        <v>1666</v>
      </c>
      <c r="BF263" s="60">
        <v>744</v>
      </c>
    </row>
    <row r="264" spans="1:58" customFormat="1" hidden="1" x14ac:dyDescent="0.25">
      <c r="A264" t="s">
        <v>254</v>
      </c>
      <c r="B264" t="s">
        <v>260</v>
      </c>
      <c r="C264" t="str">
        <f>VLOOKUP(B264,'Cross river Land'!A:B,2,0)</f>
        <v>NG014006</v>
      </c>
      <c r="D264">
        <f t="shared" si="4"/>
        <v>1</v>
      </c>
      <c r="E264" s="60">
        <v>114905</v>
      </c>
      <c r="F264" s="60">
        <v>110065</v>
      </c>
      <c r="G264" s="60">
        <v>224970</v>
      </c>
      <c r="H264" s="60">
        <v>11882</v>
      </c>
      <c r="I264" s="60">
        <v>11941</v>
      </c>
      <c r="J264" s="60">
        <v>13682</v>
      </c>
      <c r="K264" s="60">
        <v>13584</v>
      </c>
      <c r="L264" s="60">
        <v>9663</v>
      </c>
      <c r="M264" s="60">
        <v>7817</v>
      </c>
      <c r="N264" s="60">
        <v>7167</v>
      </c>
      <c r="O264" s="60">
        <v>6898</v>
      </c>
      <c r="P264" s="60">
        <v>6216</v>
      </c>
      <c r="Q264" s="60">
        <v>5864</v>
      </c>
      <c r="R264" s="60">
        <v>4707</v>
      </c>
      <c r="S264" s="60">
        <v>4875</v>
      </c>
      <c r="T264" s="60">
        <v>3490</v>
      </c>
      <c r="U264" s="60">
        <v>3225</v>
      </c>
      <c r="V264" s="60">
        <v>1960</v>
      </c>
      <c r="W264" s="60">
        <v>1245</v>
      </c>
      <c r="X264" s="60">
        <v>689</v>
      </c>
      <c r="Y264" s="60">
        <v>11886</v>
      </c>
      <c r="Z264" s="60">
        <v>12625</v>
      </c>
      <c r="AA264" s="60">
        <v>14307</v>
      </c>
      <c r="AB264" s="60">
        <v>13836</v>
      </c>
      <c r="AC264" s="60">
        <v>10257</v>
      </c>
      <c r="AD264" s="60">
        <v>7817</v>
      </c>
      <c r="AE264" s="60">
        <v>6031</v>
      </c>
      <c r="AF264" s="60">
        <v>5533</v>
      </c>
      <c r="AG264" s="60">
        <v>5427</v>
      </c>
      <c r="AH264" s="60">
        <v>4915</v>
      </c>
      <c r="AI264" s="60">
        <v>4156</v>
      </c>
      <c r="AJ264" s="60">
        <v>4001</v>
      </c>
      <c r="AK264" s="60">
        <v>3089</v>
      </c>
      <c r="AL264" s="60">
        <v>2601</v>
      </c>
      <c r="AM264" s="60">
        <v>1794</v>
      </c>
      <c r="AN264" s="60">
        <v>1166</v>
      </c>
      <c r="AO264" s="60">
        <v>624</v>
      </c>
      <c r="AP264" s="60">
        <v>23768</v>
      </c>
      <c r="AQ264" s="60">
        <v>24566</v>
      </c>
      <c r="AR264" s="60">
        <v>27989</v>
      </c>
      <c r="AS264" s="60">
        <v>27420</v>
      </c>
      <c r="AT264" s="60">
        <v>19920</v>
      </c>
      <c r="AU264" s="60">
        <v>15634</v>
      </c>
      <c r="AV264" s="60">
        <v>13198</v>
      </c>
      <c r="AW264" s="60">
        <v>12431</v>
      </c>
      <c r="AX264" s="60">
        <v>11643</v>
      </c>
      <c r="AY264" s="60">
        <v>10779</v>
      </c>
      <c r="AZ264" s="60">
        <v>8863</v>
      </c>
      <c r="BA264" s="60">
        <v>8876</v>
      </c>
      <c r="BB264" s="60">
        <v>6579</v>
      </c>
      <c r="BC264" s="60">
        <v>5826</v>
      </c>
      <c r="BD264" s="60">
        <v>3754</v>
      </c>
      <c r="BE264" s="60">
        <v>2411</v>
      </c>
      <c r="BF264" s="60">
        <v>1313</v>
      </c>
    </row>
    <row r="265" spans="1:58" customFormat="1" hidden="1" x14ac:dyDescent="0.25">
      <c r="A265" t="s">
        <v>254</v>
      </c>
      <c r="B265" s="58" t="s">
        <v>1847</v>
      </c>
      <c r="C265" t="str">
        <f>VLOOKUP(B265,'Cross river Land'!A:B,2,0)</f>
        <v>NG014007</v>
      </c>
      <c r="D265">
        <f t="shared" si="4"/>
        <v>1</v>
      </c>
      <c r="E265" s="60">
        <v>135759</v>
      </c>
      <c r="F265" s="60">
        <v>137557</v>
      </c>
      <c r="G265" s="60">
        <v>273316</v>
      </c>
      <c r="H265" s="60">
        <v>15669</v>
      </c>
      <c r="I265" s="60">
        <v>16548</v>
      </c>
      <c r="J265" s="60">
        <v>17463</v>
      </c>
      <c r="K265" s="60">
        <v>15784</v>
      </c>
      <c r="L265" s="60">
        <v>11571</v>
      </c>
      <c r="M265" s="60">
        <v>9706</v>
      </c>
      <c r="N265" s="60">
        <v>8854</v>
      </c>
      <c r="O265" s="60">
        <v>8772</v>
      </c>
      <c r="P265" s="60">
        <v>7096</v>
      </c>
      <c r="Q265" s="60">
        <v>6445</v>
      </c>
      <c r="R265" s="60">
        <v>4808</v>
      </c>
      <c r="S265" s="60">
        <v>4066</v>
      </c>
      <c r="T265" s="60">
        <v>3332</v>
      </c>
      <c r="U265" s="60">
        <v>2618</v>
      </c>
      <c r="V265" s="60">
        <v>1499</v>
      </c>
      <c r="W265" s="60">
        <v>1031</v>
      </c>
      <c r="X265" s="60">
        <v>497</v>
      </c>
      <c r="Y265" s="60">
        <v>16508</v>
      </c>
      <c r="Z265" s="60">
        <v>17632</v>
      </c>
      <c r="AA265" s="60">
        <v>18376</v>
      </c>
      <c r="AB265" s="60">
        <v>17500</v>
      </c>
      <c r="AC265" s="60">
        <v>13241</v>
      </c>
      <c r="AD265" s="60">
        <v>9637</v>
      </c>
      <c r="AE265" s="60">
        <v>7739</v>
      </c>
      <c r="AF265" s="60">
        <v>7123</v>
      </c>
      <c r="AG265" s="60">
        <v>6708</v>
      </c>
      <c r="AH265" s="60">
        <v>6035</v>
      </c>
      <c r="AI265" s="60">
        <v>4935</v>
      </c>
      <c r="AJ265" s="60">
        <v>3657</v>
      </c>
      <c r="AK265" s="60">
        <v>3082</v>
      </c>
      <c r="AL265" s="60">
        <v>2529</v>
      </c>
      <c r="AM265" s="60">
        <v>1570</v>
      </c>
      <c r="AN265" s="60">
        <v>828</v>
      </c>
      <c r="AO265" s="60">
        <v>457</v>
      </c>
      <c r="AP265" s="60">
        <v>32177</v>
      </c>
      <c r="AQ265" s="60">
        <v>34180</v>
      </c>
      <c r="AR265" s="60">
        <v>35839</v>
      </c>
      <c r="AS265" s="60">
        <v>33284</v>
      </c>
      <c r="AT265" s="60">
        <v>24812</v>
      </c>
      <c r="AU265" s="60">
        <v>19343</v>
      </c>
      <c r="AV265" s="60">
        <v>16593</v>
      </c>
      <c r="AW265" s="60">
        <v>15895</v>
      </c>
      <c r="AX265" s="60">
        <v>13804</v>
      </c>
      <c r="AY265" s="60">
        <v>12480</v>
      </c>
      <c r="AZ265" s="60">
        <v>9743</v>
      </c>
      <c r="BA265" s="60">
        <v>7723</v>
      </c>
      <c r="BB265" s="60">
        <v>6414</v>
      </c>
      <c r="BC265" s="60">
        <v>5147</v>
      </c>
      <c r="BD265" s="60">
        <v>3069</v>
      </c>
      <c r="BE265" s="60">
        <v>1859</v>
      </c>
      <c r="BF265" s="60">
        <v>954</v>
      </c>
    </row>
    <row r="266" spans="1:58" customFormat="1" hidden="1" x14ac:dyDescent="0.25">
      <c r="A266" t="s">
        <v>254</v>
      </c>
      <c r="B266" s="58" t="s">
        <v>1850</v>
      </c>
      <c r="C266" t="str">
        <f>VLOOKUP(B266,'Cross river Land'!A:B,2,0)</f>
        <v>NG014008</v>
      </c>
      <c r="D266">
        <f t="shared" si="4"/>
        <v>1</v>
      </c>
      <c r="E266" s="60">
        <v>215992</v>
      </c>
      <c r="F266" s="60">
        <v>202910</v>
      </c>
      <c r="G266" s="60">
        <v>418902</v>
      </c>
      <c r="H266" s="60">
        <v>25900</v>
      </c>
      <c r="I266" s="60">
        <v>26468</v>
      </c>
      <c r="J266" s="60">
        <v>27867</v>
      </c>
      <c r="K266" s="60">
        <v>25774</v>
      </c>
      <c r="L266" s="60">
        <v>18155</v>
      </c>
      <c r="M266" s="60">
        <v>14461</v>
      </c>
      <c r="N266" s="60">
        <v>13321</v>
      </c>
      <c r="O266" s="60">
        <v>13167</v>
      </c>
      <c r="P266" s="60">
        <v>11527</v>
      </c>
      <c r="Q266" s="60">
        <v>10534</v>
      </c>
      <c r="R266" s="60">
        <v>7516</v>
      </c>
      <c r="S266" s="60">
        <v>6741</v>
      </c>
      <c r="T266" s="60">
        <v>5437</v>
      </c>
      <c r="U266" s="60">
        <v>3998</v>
      </c>
      <c r="V266" s="60">
        <v>2635</v>
      </c>
      <c r="W266" s="60">
        <v>1579</v>
      </c>
      <c r="X266" s="60">
        <v>912</v>
      </c>
      <c r="Y266" s="60">
        <v>26859</v>
      </c>
      <c r="Z266" s="60">
        <v>27960</v>
      </c>
      <c r="AA266" s="60">
        <v>28583</v>
      </c>
      <c r="AB266" s="60">
        <v>25058</v>
      </c>
      <c r="AC266" s="60">
        <v>18258</v>
      </c>
      <c r="AD266" s="60">
        <v>13007</v>
      </c>
      <c r="AE266" s="60">
        <v>10549</v>
      </c>
      <c r="AF266" s="60">
        <v>9785</v>
      </c>
      <c r="AG266" s="60">
        <v>9295</v>
      </c>
      <c r="AH266" s="60">
        <v>8499</v>
      </c>
      <c r="AI266" s="60">
        <v>6822</v>
      </c>
      <c r="AJ266" s="60">
        <v>5766</v>
      </c>
      <c r="AK266" s="60">
        <v>4468</v>
      </c>
      <c r="AL266" s="60">
        <v>3543</v>
      </c>
      <c r="AM266" s="60">
        <v>2176</v>
      </c>
      <c r="AN266" s="60">
        <v>1535</v>
      </c>
      <c r="AO266" s="60">
        <v>747</v>
      </c>
      <c r="AP266" s="60">
        <v>52759</v>
      </c>
      <c r="AQ266" s="60">
        <v>54428</v>
      </c>
      <c r="AR266" s="60">
        <v>56450</v>
      </c>
      <c r="AS266" s="60">
        <v>50832</v>
      </c>
      <c r="AT266" s="60">
        <v>36413</v>
      </c>
      <c r="AU266" s="60">
        <v>27468</v>
      </c>
      <c r="AV266" s="60">
        <v>23870</v>
      </c>
      <c r="AW266" s="60">
        <v>22952</v>
      </c>
      <c r="AX266" s="60">
        <v>20822</v>
      </c>
      <c r="AY266" s="60">
        <v>19033</v>
      </c>
      <c r="AZ266" s="60">
        <v>14338</v>
      </c>
      <c r="BA266" s="60">
        <v>12507</v>
      </c>
      <c r="BB266" s="60">
        <v>9905</v>
      </c>
      <c r="BC266" s="60">
        <v>7541</v>
      </c>
      <c r="BD266" s="60">
        <v>4811</v>
      </c>
      <c r="BE266" s="60">
        <v>3114</v>
      </c>
      <c r="BF266" s="60">
        <v>1659</v>
      </c>
    </row>
    <row r="267" spans="1:58" customFormat="1" hidden="1" x14ac:dyDescent="0.25">
      <c r="A267" t="s">
        <v>254</v>
      </c>
      <c r="B267" s="58" t="s">
        <v>1852</v>
      </c>
      <c r="C267" t="str">
        <f>VLOOKUP(B267,'Cross river Land'!A:B,2,0)</f>
        <v>NG014009</v>
      </c>
      <c r="D267">
        <f t="shared" si="4"/>
        <v>1</v>
      </c>
      <c r="E267" s="60">
        <v>127614</v>
      </c>
      <c r="F267" s="60">
        <v>122404</v>
      </c>
      <c r="G267" s="60">
        <v>250018</v>
      </c>
      <c r="H267" s="60">
        <v>14682</v>
      </c>
      <c r="I267" s="60">
        <v>15124</v>
      </c>
      <c r="J267" s="60">
        <v>16078</v>
      </c>
      <c r="K267" s="60">
        <v>14885</v>
      </c>
      <c r="L267" s="60">
        <v>11120</v>
      </c>
      <c r="M267" s="60">
        <v>8882</v>
      </c>
      <c r="N267" s="60">
        <v>8125</v>
      </c>
      <c r="O267" s="60">
        <v>7815</v>
      </c>
      <c r="P267" s="60">
        <v>6856</v>
      </c>
      <c r="Q267" s="60">
        <v>6231</v>
      </c>
      <c r="R267" s="60">
        <v>4572</v>
      </c>
      <c r="S267" s="60">
        <v>4052</v>
      </c>
      <c r="T267" s="60">
        <v>3340</v>
      </c>
      <c r="U267" s="60">
        <v>2812</v>
      </c>
      <c r="V267" s="60">
        <v>1696</v>
      </c>
      <c r="W267" s="60">
        <v>859</v>
      </c>
      <c r="X267" s="60">
        <v>485</v>
      </c>
      <c r="Y267" s="60">
        <v>15176</v>
      </c>
      <c r="Z267" s="60">
        <v>15894</v>
      </c>
      <c r="AA267" s="60">
        <v>16401</v>
      </c>
      <c r="AB267" s="60">
        <v>15167</v>
      </c>
      <c r="AC267" s="60">
        <v>11756</v>
      </c>
      <c r="AD267" s="60">
        <v>8523</v>
      </c>
      <c r="AE267" s="60">
        <v>6699</v>
      </c>
      <c r="AF267" s="60">
        <v>6187</v>
      </c>
      <c r="AG267" s="60">
        <v>5941</v>
      </c>
      <c r="AH267" s="60">
        <v>5223</v>
      </c>
      <c r="AI267" s="60">
        <v>4287</v>
      </c>
      <c r="AJ267" s="60">
        <v>3505</v>
      </c>
      <c r="AK267" s="60">
        <v>2846</v>
      </c>
      <c r="AL267" s="60">
        <v>2118</v>
      </c>
      <c r="AM267" s="60">
        <v>1429</v>
      </c>
      <c r="AN267" s="60">
        <v>755</v>
      </c>
      <c r="AO267" s="60">
        <v>497</v>
      </c>
      <c r="AP267" s="60">
        <v>29858</v>
      </c>
      <c r="AQ267" s="60">
        <v>31018</v>
      </c>
      <c r="AR267" s="60">
        <v>32479</v>
      </c>
      <c r="AS267" s="60">
        <v>30052</v>
      </c>
      <c r="AT267" s="60">
        <v>22876</v>
      </c>
      <c r="AU267" s="60">
        <v>17405</v>
      </c>
      <c r="AV267" s="60">
        <v>14824</v>
      </c>
      <c r="AW267" s="60">
        <v>14002</v>
      </c>
      <c r="AX267" s="60">
        <v>12797</v>
      </c>
      <c r="AY267" s="60">
        <v>11454</v>
      </c>
      <c r="AZ267" s="60">
        <v>8859</v>
      </c>
      <c r="BA267" s="60">
        <v>7557</v>
      </c>
      <c r="BB267" s="60">
        <v>6186</v>
      </c>
      <c r="BC267" s="60">
        <v>4930</v>
      </c>
      <c r="BD267" s="60">
        <v>3125</v>
      </c>
      <c r="BE267" s="60">
        <v>1614</v>
      </c>
      <c r="BF267" s="60">
        <v>982</v>
      </c>
    </row>
    <row r="268" spans="1:58" customFormat="1" hidden="1" x14ac:dyDescent="0.25">
      <c r="A268" t="s">
        <v>254</v>
      </c>
      <c r="B268" s="58" t="s">
        <v>1963</v>
      </c>
      <c r="C268" t="str">
        <f>VLOOKUP(B268,'Cross river Land'!A:B,2,0)</f>
        <v>NG014010</v>
      </c>
      <c r="D268">
        <f t="shared" si="4"/>
        <v>1</v>
      </c>
      <c r="E268" s="60">
        <v>110575</v>
      </c>
      <c r="F268" s="60">
        <v>104093</v>
      </c>
      <c r="G268" s="60">
        <v>214668</v>
      </c>
      <c r="H268" s="60">
        <v>11972</v>
      </c>
      <c r="I268" s="60">
        <v>12739</v>
      </c>
      <c r="J268" s="60">
        <v>13148</v>
      </c>
      <c r="K268" s="60">
        <v>13322</v>
      </c>
      <c r="L268" s="60">
        <v>10746</v>
      </c>
      <c r="M268" s="60">
        <v>7665</v>
      </c>
      <c r="N268" s="60">
        <v>6608</v>
      </c>
      <c r="O268" s="60">
        <v>6743</v>
      </c>
      <c r="P268" s="60">
        <v>5907</v>
      </c>
      <c r="Q268" s="60">
        <v>5545</v>
      </c>
      <c r="R268" s="60">
        <v>4075</v>
      </c>
      <c r="S268" s="60">
        <v>3986</v>
      </c>
      <c r="T268" s="60">
        <v>2793</v>
      </c>
      <c r="U268" s="60">
        <v>2604</v>
      </c>
      <c r="V268" s="60">
        <v>1459</v>
      </c>
      <c r="W268" s="60">
        <v>847</v>
      </c>
      <c r="X268" s="60">
        <v>416</v>
      </c>
      <c r="Y268" s="60">
        <v>12999</v>
      </c>
      <c r="Z268" s="60">
        <v>13143</v>
      </c>
      <c r="AA268" s="60">
        <v>13761</v>
      </c>
      <c r="AB268" s="60">
        <v>13284</v>
      </c>
      <c r="AC268" s="60">
        <v>9910</v>
      </c>
      <c r="AD268" s="60">
        <v>6755</v>
      </c>
      <c r="AE268" s="60">
        <v>5379</v>
      </c>
      <c r="AF268" s="60">
        <v>5003</v>
      </c>
      <c r="AG268" s="60">
        <v>4723</v>
      </c>
      <c r="AH268" s="60">
        <v>4530</v>
      </c>
      <c r="AI268" s="60">
        <v>3802</v>
      </c>
      <c r="AJ268" s="60">
        <v>3215</v>
      </c>
      <c r="AK268" s="60">
        <v>2633</v>
      </c>
      <c r="AL268" s="60">
        <v>2402</v>
      </c>
      <c r="AM268" s="60">
        <v>1412</v>
      </c>
      <c r="AN268" s="60">
        <v>768</v>
      </c>
      <c r="AO268" s="60">
        <v>374</v>
      </c>
      <c r="AP268" s="60">
        <v>24971</v>
      </c>
      <c r="AQ268" s="60">
        <v>25882</v>
      </c>
      <c r="AR268" s="60">
        <v>26909</v>
      </c>
      <c r="AS268" s="60">
        <v>26606</v>
      </c>
      <c r="AT268" s="60">
        <v>20656</v>
      </c>
      <c r="AU268" s="60">
        <v>14420</v>
      </c>
      <c r="AV268" s="60">
        <v>11987</v>
      </c>
      <c r="AW268" s="60">
        <v>11746</v>
      </c>
      <c r="AX268" s="60">
        <v>10630</v>
      </c>
      <c r="AY268" s="60">
        <v>10075</v>
      </c>
      <c r="AZ268" s="60">
        <v>7877</v>
      </c>
      <c r="BA268" s="60">
        <v>7201</v>
      </c>
      <c r="BB268" s="60">
        <v>5426</v>
      </c>
      <c r="BC268" s="60">
        <v>5006</v>
      </c>
      <c r="BD268" s="60">
        <v>2871</v>
      </c>
      <c r="BE268" s="60">
        <v>1615</v>
      </c>
      <c r="BF268" s="60">
        <v>790</v>
      </c>
    </row>
    <row r="269" spans="1:58" customFormat="1" hidden="1" x14ac:dyDescent="0.25">
      <c r="A269" t="s">
        <v>254</v>
      </c>
      <c r="B269" t="s">
        <v>261</v>
      </c>
      <c r="C269" t="str">
        <f>VLOOKUP(B269,'Cross river Land'!A:B,2,0)</f>
        <v>NG014011</v>
      </c>
      <c r="D269">
        <f t="shared" si="4"/>
        <v>1</v>
      </c>
      <c r="E269" s="60">
        <v>99593</v>
      </c>
      <c r="F269" s="60">
        <v>92793</v>
      </c>
      <c r="G269" s="60">
        <v>192386</v>
      </c>
      <c r="H269" s="60">
        <v>10859</v>
      </c>
      <c r="I269" s="60">
        <v>11070</v>
      </c>
      <c r="J269" s="60">
        <v>12038</v>
      </c>
      <c r="K269" s="60">
        <v>11438</v>
      </c>
      <c r="L269" s="60">
        <v>7704</v>
      </c>
      <c r="M269" s="60">
        <v>6280</v>
      </c>
      <c r="N269" s="60">
        <v>5916</v>
      </c>
      <c r="O269" s="60">
        <v>5960</v>
      </c>
      <c r="P269" s="60">
        <v>5567</v>
      </c>
      <c r="Q269" s="60">
        <v>5312</v>
      </c>
      <c r="R269" s="60">
        <v>4264</v>
      </c>
      <c r="S269" s="60">
        <v>4041</v>
      </c>
      <c r="T269" s="60">
        <v>3130</v>
      </c>
      <c r="U269" s="60">
        <v>2823</v>
      </c>
      <c r="V269" s="60">
        <v>1620</v>
      </c>
      <c r="W269" s="60">
        <v>1006</v>
      </c>
      <c r="X269" s="60">
        <v>565</v>
      </c>
      <c r="Y269" s="60">
        <v>11037</v>
      </c>
      <c r="Z269" s="60">
        <v>11568</v>
      </c>
      <c r="AA269" s="60">
        <v>12103</v>
      </c>
      <c r="AB269" s="60">
        <v>11178</v>
      </c>
      <c r="AC269" s="60">
        <v>8240</v>
      </c>
      <c r="AD269" s="60">
        <v>5878</v>
      </c>
      <c r="AE269" s="60">
        <v>4696</v>
      </c>
      <c r="AF269" s="60">
        <v>4357</v>
      </c>
      <c r="AG269" s="60">
        <v>4486</v>
      </c>
      <c r="AH269" s="60">
        <v>4165</v>
      </c>
      <c r="AI269" s="60">
        <v>3445</v>
      </c>
      <c r="AJ269" s="60">
        <v>3367</v>
      </c>
      <c r="AK269" s="60">
        <v>2731</v>
      </c>
      <c r="AL269" s="60">
        <v>2588</v>
      </c>
      <c r="AM269" s="60">
        <v>1567</v>
      </c>
      <c r="AN269" s="60">
        <v>949</v>
      </c>
      <c r="AO269" s="60">
        <v>438</v>
      </c>
      <c r="AP269" s="60">
        <v>21896</v>
      </c>
      <c r="AQ269" s="60">
        <v>22638</v>
      </c>
      <c r="AR269" s="60">
        <v>24141</v>
      </c>
      <c r="AS269" s="60">
        <v>22616</v>
      </c>
      <c r="AT269" s="60">
        <v>15944</v>
      </c>
      <c r="AU269" s="60">
        <v>12158</v>
      </c>
      <c r="AV269" s="60">
        <v>10612</v>
      </c>
      <c r="AW269" s="60">
        <v>10317</v>
      </c>
      <c r="AX269" s="60">
        <v>10053</v>
      </c>
      <c r="AY269" s="60">
        <v>9477</v>
      </c>
      <c r="AZ269" s="60">
        <v>7709</v>
      </c>
      <c r="BA269" s="60">
        <v>7408</v>
      </c>
      <c r="BB269" s="60">
        <v>5861</v>
      </c>
      <c r="BC269" s="60">
        <v>5411</v>
      </c>
      <c r="BD269" s="60">
        <v>3187</v>
      </c>
      <c r="BE269" s="60">
        <v>1955</v>
      </c>
      <c r="BF269" s="60">
        <v>1003</v>
      </c>
    </row>
    <row r="270" spans="1:58" customFormat="1" hidden="1" x14ac:dyDescent="0.25">
      <c r="A270" t="s">
        <v>254</v>
      </c>
      <c r="B270" t="s">
        <v>262</v>
      </c>
      <c r="C270" t="str">
        <f>VLOOKUP(B270,'Cross river Land'!A:B,2,0)</f>
        <v>NG014012</v>
      </c>
      <c r="D270">
        <f t="shared" si="4"/>
        <v>1</v>
      </c>
      <c r="E270" s="60">
        <v>94463</v>
      </c>
      <c r="F270" s="60">
        <v>90150</v>
      </c>
      <c r="G270" s="60">
        <v>184613</v>
      </c>
      <c r="H270" s="60">
        <v>8921</v>
      </c>
      <c r="I270" s="60">
        <v>9552</v>
      </c>
      <c r="J270" s="60">
        <v>11816</v>
      </c>
      <c r="K270" s="60">
        <v>11763</v>
      </c>
      <c r="L270" s="60">
        <v>8333</v>
      </c>
      <c r="M270" s="60">
        <v>6554</v>
      </c>
      <c r="N270" s="60">
        <v>5614</v>
      </c>
      <c r="O270" s="60">
        <v>5618</v>
      </c>
      <c r="P270" s="60">
        <v>4999</v>
      </c>
      <c r="Q270" s="60">
        <v>5032</v>
      </c>
      <c r="R270" s="60">
        <v>3761</v>
      </c>
      <c r="S270" s="60">
        <v>3819</v>
      </c>
      <c r="T270" s="60">
        <v>2804</v>
      </c>
      <c r="U270" s="60">
        <v>2817</v>
      </c>
      <c r="V270" s="60">
        <v>1500</v>
      </c>
      <c r="W270" s="60">
        <v>1014</v>
      </c>
      <c r="X270" s="60">
        <v>546</v>
      </c>
      <c r="Y270" s="60">
        <v>9161</v>
      </c>
      <c r="Z270" s="60">
        <v>9792</v>
      </c>
      <c r="AA270" s="60">
        <v>11803</v>
      </c>
      <c r="AB270" s="60">
        <v>11351</v>
      </c>
      <c r="AC270" s="60">
        <v>9123</v>
      </c>
      <c r="AD270" s="60">
        <v>6620</v>
      </c>
      <c r="AE270" s="60">
        <v>4844</v>
      </c>
      <c r="AF270" s="60">
        <v>4390</v>
      </c>
      <c r="AG270" s="60">
        <v>4268</v>
      </c>
      <c r="AH270" s="60">
        <v>4177</v>
      </c>
      <c r="AI270" s="60">
        <v>3308</v>
      </c>
      <c r="AJ270" s="60">
        <v>3309</v>
      </c>
      <c r="AK270" s="60">
        <v>2402</v>
      </c>
      <c r="AL270" s="60">
        <v>2566</v>
      </c>
      <c r="AM270" s="60">
        <v>1517</v>
      </c>
      <c r="AN270" s="60">
        <v>1057</v>
      </c>
      <c r="AO270" s="60">
        <v>462</v>
      </c>
      <c r="AP270" s="60">
        <v>18082</v>
      </c>
      <c r="AQ270" s="60">
        <v>19344</v>
      </c>
      <c r="AR270" s="60">
        <v>23619</v>
      </c>
      <c r="AS270" s="60">
        <v>23114</v>
      </c>
      <c r="AT270" s="60">
        <v>17456</v>
      </c>
      <c r="AU270" s="60">
        <v>13174</v>
      </c>
      <c r="AV270" s="60">
        <v>10458</v>
      </c>
      <c r="AW270" s="60">
        <v>10008</v>
      </c>
      <c r="AX270" s="60">
        <v>9267</v>
      </c>
      <c r="AY270" s="60">
        <v>9209</v>
      </c>
      <c r="AZ270" s="60">
        <v>7069</v>
      </c>
      <c r="BA270" s="60">
        <v>7128</v>
      </c>
      <c r="BB270" s="60">
        <v>5206</v>
      </c>
      <c r="BC270" s="60">
        <v>5383</v>
      </c>
      <c r="BD270" s="60">
        <v>3017</v>
      </c>
      <c r="BE270" s="60">
        <v>2071</v>
      </c>
      <c r="BF270" s="60">
        <v>1008</v>
      </c>
    </row>
    <row r="271" spans="1:58" customFormat="1" hidden="1" x14ac:dyDescent="0.25">
      <c r="A271" t="s">
        <v>254</v>
      </c>
      <c r="B271" s="58" t="s">
        <v>2328</v>
      </c>
      <c r="C271" t="str">
        <f>VLOOKUP(B271,'Cross river Land'!A:B,2,0)</f>
        <v>NG014013</v>
      </c>
      <c r="D271">
        <f t="shared" si="4"/>
        <v>1</v>
      </c>
      <c r="E271" s="60">
        <v>196493</v>
      </c>
      <c r="F271" s="60">
        <v>182223</v>
      </c>
      <c r="G271" s="60">
        <v>378716</v>
      </c>
      <c r="H271" s="60">
        <v>20530</v>
      </c>
      <c r="I271" s="60">
        <v>21127</v>
      </c>
      <c r="J271" s="60">
        <v>25057</v>
      </c>
      <c r="K271" s="60">
        <v>26403</v>
      </c>
      <c r="L271" s="60">
        <v>21417</v>
      </c>
      <c r="M271" s="60">
        <v>13847</v>
      </c>
      <c r="N271" s="60">
        <v>11510</v>
      </c>
      <c r="O271" s="60">
        <v>10697</v>
      </c>
      <c r="P271" s="60">
        <v>9705</v>
      </c>
      <c r="Q271" s="60">
        <v>8843</v>
      </c>
      <c r="R271" s="60">
        <v>7071</v>
      </c>
      <c r="S271" s="60">
        <v>6350</v>
      </c>
      <c r="T271" s="60">
        <v>4972</v>
      </c>
      <c r="U271" s="60">
        <v>4038</v>
      </c>
      <c r="V271" s="60">
        <v>2619</v>
      </c>
      <c r="W271" s="60">
        <v>1510</v>
      </c>
      <c r="X271" s="60">
        <v>797</v>
      </c>
      <c r="Y271" s="60">
        <v>20585</v>
      </c>
      <c r="Z271" s="60">
        <v>21578</v>
      </c>
      <c r="AA271" s="60">
        <v>24010</v>
      </c>
      <c r="AB271" s="60">
        <v>23657</v>
      </c>
      <c r="AC271" s="60">
        <v>21394</v>
      </c>
      <c r="AD271" s="60">
        <v>13867</v>
      </c>
      <c r="AE271" s="60">
        <v>9192</v>
      </c>
      <c r="AF271" s="60">
        <v>8194</v>
      </c>
      <c r="AG271" s="60">
        <v>8060</v>
      </c>
      <c r="AH271" s="60">
        <v>7502</v>
      </c>
      <c r="AI271" s="60">
        <v>6236</v>
      </c>
      <c r="AJ271" s="60">
        <v>5593</v>
      </c>
      <c r="AK271" s="60">
        <v>4314</v>
      </c>
      <c r="AL271" s="60">
        <v>3559</v>
      </c>
      <c r="AM271" s="60">
        <v>2441</v>
      </c>
      <c r="AN271" s="60">
        <v>1319</v>
      </c>
      <c r="AO271" s="60">
        <v>722</v>
      </c>
      <c r="AP271" s="60">
        <v>41115</v>
      </c>
      <c r="AQ271" s="60">
        <v>42705</v>
      </c>
      <c r="AR271" s="60">
        <v>49067</v>
      </c>
      <c r="AS271" s="60">
        <v>50060</v>
      </c>
      <c r="AT271" s="60">
        <v>42811</v>
      </c>
      <c r="AU271" s="60">
        <v>27714</v>
      </c>
      <c r="AV271" s="60">
        <v>20702</v>
      </c>
      <c r="AW271" s="60">
        <v>18891</v>
      </c>
      <c r="AX271" s="60">
        <v>17765</v>
      </c>
      <c r="AY271" s="60">
        <v>16345</v>
      </c>
      <c r="AZ271" s="60">
        <v>13307</v>
      </c>
      <c r="BA271" s="60">
        <v>11943</v>
      </c>
      <c r="BB271" s="60">
        <v>9286</v>
      </c>
      <c r="BC271" s="60">
        <v>7597</v>
      </c>
      <c r="BD271" s="60">
        <v>5060</v>
      </c>
      <c r="BE271" s="60">
        <v>2829</v>
      </c>
      <c r="BF271" s="60">
        <v>1519</v>
      </c>
    </row>
    <row r="272" spans="1:58" customFormat="1" hidden="1" x14ac:dyDescent="0.25">
      <c r="A272" t="s">
        <v>254</v>
      </c>
      <c r="B272" s="58" t="s">
        <v>2403</v>
      </c>
      <c r="C272" t="str">
        <f>VLOOKUP(B272,'Cross river Land'!A:B,2,0)</f>
        <v>NG014014</v>
      </c>
      <c r="D272">
        <f t="shared" si="4"/>
        <v>1</v>
      </c>
      <c r="E272" s="60">
        <v>88289</v>
      </c>
      <c r="F272" s="60">
        <v>78982</v>
      </c>
      <c r="G272" s="60">
        <v>167271</v>
      </c>
      <c r="H272" s="60">
        <v>8971</v>
      </c>
      <c r="I272" s="60">
        <v>8573</v>
      </c>
      <c r="J272" s="60">
        <v>9542</v>
      </c>
      <c r="K272" s="60">
        <v>9864</v>
      </c>
      <c r="L272" s="60">
        <v>7428</v>
      </c>
      <c r="M272" s="60">
        <v>5802</v>
      </c>
      <c r="N272" s="60">
        <v>5662</v>
      </c>
      <c r="O272" s="60">
        <v>5202</v>
      </c>
      <c r="P272" s="60">
        <v>4703</v>
      </c>
      <c r="Q272" s="60">
        <v>4629</v>
      </c>
      <c r="R272" s="60">
        <v>3959</v>
      </c>
      <c r="S272" s="60">
        <v>3869</v>
      </c>
      <c r="T272" s="60">
        <v>3043</v>
      </c>
      <c r="U272" s="60">
        <v>3299</v>
      </c>
      <c r="V272" s="60">
        <v>1935</v>
      </c>
      <c r="W272" s="60">
        <v>1192</v>
      </c>
      <c r="X272" s="60">
        <v>616</v>
      </c>
      <c r="Y272" s="60">
        <v>8568</v>
      </c>
      <c r="Z272" s="60">
        <v>8842</v>
      </c>
      <c r="AA272" s="60">
        <v>9650</v>
      </c>
      <c r="AB272" s="60">
        <v>9127</v>
      </c>
      <c r="AC272" s="60">
        <v>7251</v>
      </c>
      <c r="AD272" s="60">
        <v>5526</v>
      </c>
      <c r="AE272" s="60">
        <v>4470</v>
      </c>
      <c r="AF272" s="60">
        <v>4308</v>
      </c>
      <c r="AG272" s="60">
        <v>4081</v>
      </c>
      <c r="AH272" s="60">
        <v>3810</v>
      </c>
      <c r="AI272" s="60">
        <v>3194</v>
      </c>
      <c r="AJ272" s="60">
        <v>2984</v>
      </c>
      <c r="AK272" s="60">
        <v>2122</v>
      </c>
      <c r="AL272" s="60">
        <v>2307</v>
      </c>
      <c r="AM272" s="60">
        <v>1298</v>
      </c>
      <c r="AN272" s="60">
        <v>971</v>
      </c>
      <c r="AO272" s="60">
        <v>473</v>
      </c>
      <c r="AP272" s="60">
        <v>17539</v>
      </c>
      <c r="AQ272" s="60">
        <v>17415</v>
      </c>
      <c r="AR272" s="60">
        <v>19192</v>
      </c>
      <c r="AS272" s="60">
        <v>18991</v>
      </c>
      <c r="AT272" s="60">
        <v>14679</v>
      </c>
      <c r="AU272" s="60">
        <v>11328</v>
      </c>
      <c r="AV272" s="60">
        <v>10132</v>
      </c>
      <c r="AW272" s="60">
        <v>9510</v>
      </c>
      <c r="AX272" s="60">
        <v>8784</v>
      </c>
      <c r="AY272" s="60">
        <v>8439</v>
      </c>
      <c r="AZ272" s="60">
        <v>7153</v>
      </c>
      <c r="BA272" s="60">
        <v>6853</v>
      </c>
      <c r="BB272" s="60">
        <v>5165</v>
      </c>
      <c r="BC272" s="60">
        <v>5606</v>
      </c>
      <c r="BD272" s="60">
        <v>3233</v>
      </c>
      <c r="BE272" s="60">
        <v>2163</v>
      </c>
      <c r="BF272" s="60">
        <v>1089</v>
      </c>
    </row>
    <row r="273" spans="1:58" customFormat="1" hidden="1" x14ac:dyDescent="0.25">
      <c r="A273" t="s">
        <v>254</v>
      </c>
      <c r="B273" t="s">
        <v>263</v>
      </c>
      <c r="C273" t="str">
        <f>VLOOKUP(B273,'Cross river Land'!A:B,2,0)</f>
        <v>NG014015</v>
      </c>
      <c r="D273">
        <f t="shared" si="4"/>
        <v>1</v>
      </c>
      <c r="E273" s="60">
        <v>131233</v>
      </c>
      <c r="F273" s="60">
        <v>126903</v>
      </c>
      <c r="G273" s="60">
        <v>258136</v>
      </c>
      <c r="H273" s="60">
        <v>14917</v>
      </c>
      <c r="I273" s="60">
        <v>15224</v>
      </c>
      <c r="J273" s="60">
        <v>16799</v>
      </c>
      <c r="K273" s="60">
        <v>15757</v>
      </c>
      <c r="L273" s="60">
        <v>11528</v>
      </c>
      <c r="M273" s="60">
        <v>9217</v>
      </c>
      <c r="N273" s="60">
        <v>8169</v>
      </c>
      <c r="O273" s="60">
        <v>7818</v>
      </c>
      <c r="P273" s="60">
        <v>6796</v>
      </c>
      <c r="Q273" s="60">
        <v>6262</v>
      </c>
      <c r="R273" s="60">
        <v>4741</v>
      </c>
      <c r="S273" s="60">
        <v>4474</v>
      </c>
      <c r="T273" s="60">
        <v>3279</v>
      </c>
      <c r="U273" s="60">
        <v>2798</v>
      </c>
      <c r="V273" s="60">
        <v>1729</v>
      </c>
      <c r="W273" s="60">
        <v>1179</v>
      </c>
      <c r="X273" s="60">
        <v>546</v>
      </c>
      <c r="Y273" s="60">
        <v>15431</v>
      </c>
      <c r="Z273" s="60">
        <v>16053</v>
      </c>
      <c r="AA273" s="60">
        <v>16987</v>
      </c>
      <c r="AB273" s="60">
        <v>15918</v>
      </c>
      <c r="AC273" s="60">
        <v>12412</v>
      </c>
      <c r="AD273" s="60">
        <v>8832</v>
      </c>
      <c r="AE273" s="60">
        <v>7164</v>
      </c>
      <c r="AF273" s="60">
        <v>6383</v>
      </c>
      <c r="AG273" s="60">
        <v>6059</v>
      </c>
      <c r="AH273" s="60">
        <v>5458</v>
      </c>
      <c r="AI273" s="60">
        <v>4386</v>
      </c>
      <c r="AJ273" s="60">
        <v>3635</v>
      </c>
      <c r="AK273" s="60">
        <v>2898</v>
      </c>
      <c r="AL273" s="60">
        <v>2296</v>
      </c>
      <c r="AM273" s="60">
        <v>1669</v>
      </c>
      <c r="AN273" s="60">
        <v>868</v>
      </c>
      <c r="AO273" s="60">
        <v>454</v>
      </c>
      <c r="AP273" s="60">
        <v>30348</v>
      </c>
      <c r="AQ273" s="60">
        <v>31277</v>
      </c>
      <c r="AR273" s="60">
        <v>33786</v>
      </c>
      <c r="AS273" s="60">
        <v>31675</v>
      </c>
      <c r="AT273" s="60">
        <v>23940</v>
      </c>
      <c r="AU273" s="60">
        <v>18049</v>
      </c>
      <c r="AV273" s="60">
        <v>15333</v>
      </c>
      <c r="AW273" s="60">
        <v>14201</v>
      </c>
      <c r="AX273" s="60">
        <v>12855</v>
      </c>
      <c r="AY273" s="60">
        <v>11720</v>
      </c>
      <c r="AZ273" s="60">
        <v>9127</v>
      </c>
      <c r="BA273" s="60">
        <v>8109</v>
      </c>
      <c r="BB273" s="60">
        <v>6177</v>
      </c>
      <c r="BC273" s="60">
        <v>5094</v>
      </c>
      <c r="BD273" s="60">
        <v>3398</v>
      </c>
      <c r="BE273" s="60">
        <v>2047</v>
      </c>
      <c r="BF273" s="60">
        <v>1000</v>
      </c>
    </row>
    <row r="274" spans="1:58" customFormat="1" hidden="1" x14ac:dyDescent="0.25">
      <c r="A274" t="s">
        <v>254</v>
      </c>
      <c r="B274" t="s">
        <v>264</v>
      </c>
      <c r="C274" t="str">
        <f>VLOOKUP(B274,'Cross river Land'!A:B,2,0)</f>
        <v>NG014016</v>
      </c>
      <c r="D274">
        <f t="shared" si="4"/>
        <v>1</v>
      </c>
      <c r="E274" s="60">
        <v>157113</v>
      </c>
      <c r="F274" s="60">
        <v>151274</v>
      </c>
      <c r="G274" s="60">
        <v>308387</v>
      </c>
      <c r="H274" s="60">
        <v>16360</v>
      </c>
      <c r="I274" s="60">
        <v>16681</v>
      </c>
      <c r="J274" s="60">
        <v>18590</v>
      </c>
      <c r="K274" s="60">
        <v>17962</v>
      </c>
      <c r="L274" s="60">
        <v>13949</v>
      </c>
      <c r="M274" s="60">
        <v>11242</v>
      </c>
      <c r="N274" s="60">
        <v>9721</v>
      </c>
      <c r="O274" s="60">
        <v>9485</v>
      </c>
      <c r="P274" s="60">
        <v>8123</v>
      </c>
      <c r="Q274" s="60">
        <v>7848</v>
      </c>
      <c r="R274" s="60">
        <v>6203</v>
      </c>
      <c r="S274" s="60">
        <v>6542</v>
      </c>
      <c r="T274" s="60">
        <v>4266</v>
      </c>
      <c r="U274" s="60">
        <v>4323</v>
      </c>
      <c r="V274" s="60">
        <v>2862</v>
      </c>
      <c r="W274" s="60">
        <v>1922</v>
      </c>
      <c r="X274" s="60">
        <v>1034</v>
      </c>
      <c r="Y274" s="60">
        <v>16360</v>
      </c>
      <c r="Z274" s="60">
        <v>17338</v>
      </c>
      <c r="AA274" s="60">
        <v>19339</v>
      </c>
      <c r="AB274" s="60">
        <v>18586</v>
      </c>
      <c r="AC274" s="60">
        <v>14895</v>
      </c>
      <c r="AD274" s="60">
        <v>11214</v>
      </c>
      <c r="AE274" s="60">
        <v>8686</v>
      </c>
      <c r="AF274" s="60">
        <v>7754</v>
      </c>
      <c r="AG274" s="60">
        <v>7387</v>
      </c>
      <c r="AH274" s="60">
        <v>6913</v>
      </c>
      <c r="AI274" s="60">
        <v>5670</v>
      </c>
      <c r="AJ274" s="60">
        <v>5298</v>
      </c>
      <c r="AK274" s="60">
        <v>3736</v>
      </c>
      <c r="AL274" s="60">
        <v>3624</v>
      </c>
      <c r="AM274" s="60">
        <v>2263</v>
      </c>
      <c r="AN274" s="60">
        <v>1498</v>
      </c>
      <c r="AO274" s="60">
        <v>713</v>
      </c>
      <c r="AP274" s="60">
        <v>32720</v>
      </c>
      <c r="AQ274" s="60">
        <v>34019</v>
      </c>
      <c r="AR274" s="60">
        <v>37929</v>
      </c>
      <c r="AS274" s="60">
        <v>36548</v>
      </c>
      <c r="AT274" s="60">
        <v>28844</v>
      </c>
      <c r="AU274" s="60">
        <v>22456</v>
      </c>
      <c r="AV274" s="60">
        <v>18407</v>
      </c>
      <c r="AW274" s="60">
        <v>17239</v>
      </c>
      <c r="AX274" s="60">
        <v>15510</v>
      </c>
      <c r="AY274" s="60">
        <v>14761</v>
      </c>
      <c r="AZ274" s="60">
        <v>11873</v>
      </c>
      <c r="BA274" s="60">
        <v>11840</v>
      </c>
      <c r="BB274" s="60">
        <v>8002</v>
      </c>
      <c r="BC274" s="60">
        <v>7947</v>
      </c>
      <c r="BD274" s="60">
        <v>5125</v>
      </c>
      <c r="BE274" s="60">
        <v>3420</v>
      </c>
      <c r="BF274" s="60">
        <v>1747</v>
      </c>
    </row>
    <row r="275" spans="1:58" customFormat="1" hidden="1" x14ac:dyDescent="0.25">
      <c r="A275" t="s">
        <v>254</v>
      </c>
      <c r="B275" s="58" t="s">
        <v>2721</v>
      </c>
      <c r="C275" t="str">
        <f>VLOOKUP(B275,'Cross river Land'!A:B,2,0)</f>
        <v>NG014017</v>
      </c>
      <c r="D275">
        <f t="shared" si="4"/>
        <v>1</v>
      </c>
      <c r="E275" s="60">
        <v>80170</v>
      </c>
      <c r="F275" s="60">
        <v>79764</v>
      </c>
      <c r="G275" s="60">
        <v>159934</v>
      </c>
      <c r="H275" s="60">
        <v>9148</v>
      </c>
      <c r="I275" s="60">
        <v>9618</v>
      </c>
      <c r="J275" s="60">
        <v>10193</v>
      </c>
      <c r="K275" s="60">
        <v>9711</v>
      </c>
      <c r="L275" s="60">
        <v>6880</v>
      </c>
      <c r="M275" s="60">
        <v>5440</v>
      </c>
      <c r="N275" s="60">
        <v>5220</v>
      </c>
      <c r="O275" s="60">
        <v>4762</v>
      </c>
      <c r="P275" s="60">
        <v>4654</v>
      </c>
      <c r="Q275" s="60">
        <v>3883</v>
      </c>
      <c r="R275" s="60">
        <v>2911</v>
      </c>
      <c r="S275" s="60">
        <v>2372</v>
      </c>
      <c r="T275" s="60">
        <v>1928</v>
      </c>
      <c r="U275" s="60">
        <v>1654</v>
      </c>
      <c r="V275" s="60">
        <v>871</v>
      </c>
      <c r="W275" s="60">
        <v>593</v>
      </c>
      <c r="X275" s="60">
        <v>332</v>
      </c>
      <c r="Y275" s="60">
        <v>9391</v>
      </c>
      <c r="Z275" s="60">
        <v>10017</v>
      </c>
      <c r="AA275" s="60">
        <v>10666</v>
      </c>
      <c r="AB275" s="60">
        <v>10338</v>
      </c>
      <c r="AC275" s="60">
        <v>7762</v>
      </c>
      <c r="AD275" s="60">
        <v>5405</v>
      </c>
      <c r="AE275" s="60">
        <v>4393</v>
      </c>
      <c r="AF275" s="60">
        <v>3829</v>
      </c>
      <c r="AG275" s="60">
        <v>3898</v>
      </c>
      <c r="AH275" s="60">
        <v>3339</v>
      </c>
      <c r="AI275" s="60">
        <v>2923</v>
      </c>
      <c r="AJ275" s="60">
        <v>2266</v>
      </c>
      <c r="AK275" s="60">
        <v>1997</v>
      </c>
      <c r="AL275" s="60">
        <v>1556</v>
      </c>
      <c r="AM275" s="60">
        <v>1101</v>
      </c>
      <c r="AN275" s="60">
        <v>553</v>
      </c>
      <c r="AO275" s="60">
        <v>330</v>
      </c>
      <c r="AP275" s="60">
        <v>18539</v>
      </c>
      <c r="AQ275" s="60">
        <v>19635</v>
      </c>
      <c r="AR275" s="60">
        <v>20859</v>
      </c>
      <c r="AS275" s="60">
        <v>20049</v>
      </c>
      <c r="AT275" s="60">
        <v>14642</v>
      </c>
      <c r="AU275" s="60">
        <v>10845</v>
      </c>
      <c r="AV275" s="60">
        <v>9613</v>
      </c>
      <c r="AW275" s="60">
        <v>8591</v>
      </c>
      <c r="AX275" s="60">
        <v>8552</v>
      </c>
      <c r="AY275" s="60">
        <v>7222</v>
      </c>
      <c r="AZ275" s="60">
        <v>5834</v>
      </c>
      <c r="BA275" s="60">
        <v>4638</v>
      </c>
      <c r="BB275" s="60">
        <v>3925</v>
      </c>
      <c r="BC275" s="60">
        <v>3210</v>
      </c>
      <c r="BD275" s="60">
        <v>1972</v>
      </c>
      <c r="BE275" s="60">
        <v>1146</v>
      </c>
      <c r="BF275" s="60">
        <v>662</v>
      </c>
    </row>
    <row r="276" spans="1:58" customFormat="1" hidden="1" x14ac:dyDescent="0.25">
      <c r="A276" t="s">
        <v>265</v>
      </c>
      <c r="B276" t="s">
        <v>266</v>
      </c>
      <c r="C276" t="str">
        <f>VLOOKUP(B276,'Cross river Land'!A:B,2,0)</f>
        <v>NG015001</v>
      </c>
      <c r="D276">
        <f t="shared" si="4"/>
        <v>1</v>
      </c>
      <c r="E276" s="60">
        <v>71603</v>
      </c>
      <c r="F276" s="60">
        <v>70297</v>
      </c>
      <c r="G276" s="60">
        <v>141900</v>
      </c>
      <c r="H276" s="60">
        <v>12960</v>
      </c>
      <c r="I276" s="60">
        <v>10835</v>
      </c>
      <c r="J276" s="60">
        <v>9974</v>
      </c>
      <c r="K276" s="60">
        <v>8593</v>
      </c>
      <c r="L276" s="60">
        <v>6153</v>
      </c>
      <c r="M276" s="60">
        <v>5575</v>
      </c>
      <c r="N276" s="60">
        <v>4447</v>
      </c>
      <c r="O276" s="60">
        <v>3607</v>
      </c>
      <c r="P276" s="60">
        <v>2480</v>
      </c>
      <c r="Q276" s="60">
        <v>1793</v>
      </c>
      <c r="R276" s="60">
        <v>1341</v>
      </c>
      <c r="S276" s="60">
        <v>1181</v>
      </c>
      <c r="T276" s="60">
        <v>825</v>
      </c>
      <c r="U276" s="60">
        <v>825</v>
      </c>
      <c r="V276" s="60">
        <v>501</v>
      </c>
      <c r="W276" s="60">
        <v>246</v>
      </c>
      <c r="X276" s="60">
        <v>267</v>
      </c>
      <c r="Y276" s="60">
        <v>12581</v>
      </c>
      <c r="Z276" s="60">
        <v>10355</v>
      </c>
      <c r="AA276" s="60">
        <v>8729</v>
      </c>
      <c r="AB276" s="60">
        <v>7352</v>
      </c>
      <c r="AC276" s="60">
        <v>5396</v>
      </c>
      <c r="AD276" s="60">
        <v>5171</v>
      </c>
      <c r="AE276" s="60">
        <v>4900</v>
      </c>
      <c r="AF276" s="60">
        <v>4704</v>
      </c>
      <c r="AG276" s="60">
        <v>3292</v>
      </c>
      <c r="AH276" s="60">
        <v>2439</v>
      </c>
      <c r="AI276" s="60">
        <v>1685</v>
      </c>
      <c r="AJ276" s="60">
        <v>1178</v>
      </c>
      <c r="AK276" s="60">
        <v>842</v>
      </c>
      <c r="AL276" s="60">
        <v>693</v>
      </c>
      <c r="AM276" s="60">
        <v>451</v>
      </c>
      <c r="AN276" s="60">
        <v>349</v>
      </c>
      <c r="AO276" s="60">
        <v>180</v>
      </c>
      <c r="AP276" s="60">
        <v>25541</v>
      </c>
      <c r="AQ276" s="60">
        <v>21190</v>
      </c>
      <c r="AR276" s="60">
        <v>18703</v>
      </c>
      <c r="AS276" s="60">
        <v>15945</v>
      </c>
      <c r="AT276" s="60">
        <v>11549</v>
      </c>
      <c r="AU276" s="60">
        <v>10746</v>
      </c>
      <c r="AV276" s="60">
        <v>9347</v>
      </c>
      <c r="AW276" s="60">
        <v>8311</v>
      </c>
      <c r="AX276" s="60">
        <v>5772</v>
      </c>
      <c r="AY276" s="60">
        <v>4232</v>
      </c>
      <c r="AZ276" s="60">
        <v>3026</v>
      </c>
      <c r="BA276" s="60">
        <v>2359</v>
      </c>
      <c r="BB276" s="60">
        <v>1667</v>
      </c>
      <c r="BC276" s="60">
        <v>1518</v>
      </c>
      <c r="BD276" s="60">
        <v>952</v>
      </c>
      <c r="BE276" s="60">
        <v>595</v>
      </c>
      <c r="BF276" s="60">
        <v>447</v>
      </c>
    </row>
    <row r="277" spans="1:58" customFormat="1" hidden="1" x14ac:dyDescent="0.25">
      <c r="A277" t="s">
        <v>265</v>
      </c>
      <c r="B277" t="s">
        <v>267</v>
      </c>
      <c r="C277" t="str">
        <f>VLOOKUP(B277,'Cross river Land'!A:B,2,0)</f>
        <v>NG015002</v>
      </c>
      <c r="D277">
        <f t="shared" si="4"/>
        <v>1</v>
      </c>
      <c r="E277" s="60">
        <v>1347926</v>
      </c>
      <c r="F277" s="60">
        <v>1621481</v>
      </c>
      <c r="G277" s="60">
        <v>2969407</v>
      </c>
      <c r="H277" s="60">
        <v>210332</v>
      </c>
      <c r="I277" s="60">
        <v>166258</v>
      </c>
      <c r="J277" s="60">
        <v>156402</v>
      </c>
      <c r="K277" s="60">
        <v>132046</v>
      </c>
      <c r="L277" s="60">
        <v>152654</v>
      </c>
      <c r="M277" s="60">
        <v>153027</v>
      </c>
      <c r="N277" s="60">
        <v>117544</v>
      </c>
      <c r="O277" s="60">
        <v>90746</v>
      </c>
      <c r="P277" s="60">
        <v>57563</v>
      </c>
      <c r="Q277" s="60">
        <v>41789</v>
      </c>
      <c r="R277" s="60">
        <v>22792</v>
      </c>
      <c r="S277" s="60">
        <v>19323</v>
      </c>
      <c r="T277" s="60">
        <v>9214</v>
      </c>
      <c r="U277" s="60">
        <v>8298</v>
      </c>
      <c r="V277" s="60">
        <v>4626</v>
      </c>
      <c r="W277" s="60">
        <v>3203</v>
      </c>
      <c r="X277" s="60">
        <v>2109</v>
      </c>
      <c r="Y277" s="60">
        <v>210578</v>
      </c>
      <c r="Z277" s="60">
        <v>157768</v>
      </c>
      <c r="AA277" s="60">
        <v>128930</v>
      </c>
      <c r="AB277" s="60">
        <v>115425</v>
      </c>
      <c r="AC277" s="60">
        <v>166438</v>
      </c>
      <c r="AD277" s="60">
        <v>220682</v>
      </c>
      <c r="AE277" s="60">
        <v>184390</v>
      </c>
      <c r="AF277" s="60">
        <v>153862</v>
      </c>
      <c r="AG277" s="60">
        <v>97593</v>
      </c>
      <c r="AH277" s="60">
        <v>81493</v>
      </c>
      <c r="AI277" s="60">
        <v>40885</v>
      </c>
      <c r="AJ277" s="60">
        <v>35840</v>
      </c>
      <c r="AK277" s="60">
        <v>11432</v>
      </c>
      <c r="AL277" s="60">
        <v>9051</v>
      </c>
      <c r="AM277" s="60">
        <v>3215</v>
      </c>
      <c r="AN277" s="60">
        <v>2392</v>
      </c>
      <c r="AO277" s="60">
        <v>1507</v>
      </c>
      <c r="AP277" s="60">
        <v>420910</v>
      </c>
      <c r="AQ277" s="60">
        <v>324026</v>
      </c>
      <c r="AR277" s="60">
        <v>285332</v>
      </c>
      <c r="AS277" s="60">
        <v>247471</v>
      </c>
      <c r="AT277" s="60">
        <v>319092</v>
      </c>
      <c r="AU277" s="60">
        <v>373709</v>
      </c>
      <c r="AV277" s="60">
        <v>301934</v>
      </c>
      <c r="AW277" s="60">
        <v>244608</v>
      </c>
      <c r="AX277" s="60">
        <v>155156</v>
      </c>
      <c r="AY277" s="60">
        <v>123282</v>
      </c>
      <c r="AZ277" s="60">
        <v>63677</v>
      </c>
      <c r="BA277" s="60">
        <v>55163</v>
      </c>
      <c r="BB277" s="60">
        <v>20646</v>
      </c>
      <c r="BC277" s="60">
        <v>17349</v>
      </c>
      <c r="BD277" s="60">
        <v>7841</v>
      </c>
      <c r="BE277" s="60">
        <v>5595</v>
      </c>
      <c r="BF277" s="60">
        <v>3616</v>
      </c>
    </row>
    <row r="278" spans="1:58" customFormat="1" hidden="1" x14ac:dyDescent="0.25">
      <c r="A278" t="s">
        <v>265</v>
      </c>
      <c r="B278" t="s">
        <v>268</v>
      </c>
      <c r="C278" t="str">
        <f>VLOOKUP(B278,'Cross river Land'!A:B,2,0)</f>
        <v>NG015003</v>
      </c>
      <c r="D278">
        <f t="shared" si="4"/>
        <v>1</v>
      </c>
      <c r="E278" s="60">
        <v>430569</v>
      </c>
      <c r="F278" s="60">
        <v>450374</v>
      </c>
      <c r="G278" s="60">
        <v>880943</v>
      </c>
      <c r="H278" s="60">
        <v>72312</v>
      </c>
      <c r="I278" s="60">
        <v>56958</v>
      </c>
      <c r="J278" s="60">
        <v>56108</v>
      </c>
      <c r="K278" s="60">
        <v>43224</v>
      </c>
      <c r="L278" s="60">
        <v>42073</v>
      </c>
      <c r="M278" s="60">
        <v>45752</v>
      </c>
      <c r="N278" s="60">
        <v>36036</v>
      </c>
      <c r="O278" s="60">
        <v>27221</v>
      </c>
      <c r="P278" s="60">
        <v>16202</v>
      </c>
      <c r="Q278" s="60">
        <v>10866</v>
      </c>
      <c r="R278" s="60">
        <v>6656</v>
      </c>
      <c r="S278" s="60">
        <v>5670</v>
      </c>
      <c r="T278" s="60">
        <v>3488</v>
      </c>
      <c r="U278" s="60">
        <v>3137</v>
      </c>
      <c r="V278" s="60">
        <v>2352</v>
      </c>
      <c r="W278" s="60">
        <v>1419</v>
      </c>
      <c r="X278" s="60">
        <v>1095</v>
      </c>
      <c r="Y278" s="60">
        <v>72287</v>
      </c>
      <c r="Z278" s="60">
        <v>53233</v>
      </c>
      <c r="AA278" s="60">
        <v>42984</v>
      </c>
      <c r="AB278" s="60">
        <v>34763</v>
      </c>
      <c r="AC278" s="60">
        <v>39225</v>
      </c>
      <c r="AD278" s="60">
        <v>48133</v>
      </c>
      <c r="AE278" s="60">
        <v>43947</v>
      </c>
      <c r="AF278" s="60">
        <v>40944</v>
      </c>
      <c r="AG278" s="60">
        <v>27341</v>
      </c>
      <c r="AH278" s="60">
        <v>21150</v>
      </c>
      <c r="AI278" s="60">
        <v>9786</v>
      </c>
      <c r="AJ278" s="60">
        <v>7830</v>
      </c>
      <c r="AK278" s="60">
        <v>3073</v>
      </c>
      <c r="AL278" s="60">
        <v>2728</v>
      </c>
      <c r="AM278" s="60">
        <v>1275</v>
      </c>
      <c r="AN278" s="60">
        <v>866</v>
      </c>
      <c r="AO278" s="60">
        <v>809</v>
      </c>
      <c r="AP278" s="60">
        <v>144599</v>
      </c>
      <c r="AQ278" s="60">
        <v>110191</v>
      </c>
      <c r="AR278" s="60">
        <v>99092</v>
      </c>
      <c r="AS278" s="60">
        <v>77987</v>
      </c>
      <c r="AT278" s="60">
        <v>81298</v>
      </c>
      <c r="AU278" s="60">
        <v>93885</v>
      </c>
      <c r="AV278" s="60">
        <v>79983</v>
      </c>
      <c r="AW278" s="60">
        <v>68165</v>
      </c>
      <c r="AX278" s="60">
        <v>43543</v>
      </c>
      <c r="AY278" s="60">
        <v>32016</v>
      </c>
      <c r="AZ278" s="60">
        <v>16442</v>
      </c>
      <c r="BA278" s="60">
        <v>13500</v>
      </c>
      <c r="BB278" s="60">
        <v>6561</v>
      </c>
      <c r="BC278" s="60">
        <v>5865</v>
      </c>
      <c r="BD278" s="60">
        <v>3627</v>
      </c>
      <c r="BE278" s="60">
        <v>2285</v>
      </c>
      <c r="BF278" s="60">
        <v>1904</v>
      </c>
    </row>
    <row r="279" spans="1:58" customFormat="1" hidden="1" x14ac:dyDescent="0.25">
      <c r="A279" t="s">
        <v>265</v>
      </c>
      <c r="B279" t="s">
        <v>269</v>
      </c>
      <c r="C279" t="str">
        <f>VLOOKUP(B279,'Cross river Land'!A:B,2,0)</f>
        <v>NG015004</v>
      </c>
      <c r="D279">
        <f t="shared" si="4"/>
        <v>1</v>
      </c>
      <c r="E279" s="60">
        <v>207510</v>
      </c>
      <c r="F279" s="60">
        <v>218088</v>
      </c>
      <c r="G279" s="60">
        <v>425598</v>
      </c>
      <c r="H279" s="60">
        <v>36646</v>
      </c>
      <c r="I279" s="60">
        <v>30542</v>
      </c>
      <c r="J279" s="60">
        <v>25154</v>
      </c>
      <c r="K279" s="60">
        <v>20786</v>
      </c>
      <c r="L279" s="60">
        <v>22552</v>
      </c>
      <c r="M279" s="60">
        <v>18715</v>
      </c>
      <c r="N279" s="60">
        <v>14795</v>
      </c>
      <c r="O279" s="60">
        <v>11781</v>
      </c>
      <c r="P279" s="60">
        <v>8258</v>
      </c>
      <c r="Q279" s="60">
        <v>5712</v>
      </c>
      <c r="R279" s="60">
        <v>3327</v>
      </c>
      <c r="S279" s="60">
        <v>3073</v>
      </c>
      <c r="T279" s="60">
        <v>1983</v>
      </c>
      <c r="U279" s="60">
        <v>1749</v>
      </c>
      <c r="V279" s="60">
        <v>1183</v>
      </c>
      <c r="W279" s="60">
        <v>675</v>
      </c>
      <c r="X279" s="60">
        <v>579</v>
      </c>
      <c r="Y279" s="60">
        <v>35797</v>
      </c>
      <c r="Z279" s="60">
        <v>29100</v>
      </c>
      <c r="AA279" s="60">
        <v>24879</v>
      </c>
      <c r="AB279" s="60">
        <v>20344</v>
      </c>
      <c r="AC279" s="60">
        <v>21468</v>
      </c>
      <c r="AD279" s="60">
        <v>20724</v>
      </c>
      <c r="AE279" s="60">
        <v>16034</v>
      </c>
      <c r="AF279" s="60">
        <v>15664</v>
      </c>
      <c r="AG279" s="60">
        <v>10625</v>
      </c>
      <c r="AH279" s="60">
        <v>8579</v>
      </c>
      <c r="AI279" s="60">
        <v>4943</v>
      </c>
      <c r="AJ279" s="60">
        <v>4093</v>
      </c>
      <c r="AK279" s="60">
        <v>2106</v>
      </c>
      <c r="AL279" s="60">
        <v>1909</v>
      </c>
      <c r="AM279" s="60">
        <v>800</v>
      </c>
      <c r="AN279" s="60">
        <v>604</v>
      </c>
      <c r="AO279" s="60">
        <v>419</v>
      </c>
      <c r="AP279" s="60">
        <v>72443</v>
      </c>
      <c r="AQ279" s="60">
        <v>59642</v>
      </c>
      <c r="AR279" s="60">
        <v>50033</v>
      </c>
      <c r="AS279" s="60">
        <v>41130</v>
      </c>
      <c r="AT279" s="60">
        <v>44020</v>
      </c>
      <c r="AU279" s="60">
        <v>39439</v>
      </c>
      <c r="AV279" s="60">
        <v>30829</v>
      </c>
      <c r="AW279" s="60">
        <v>27445</v>
      </c>
      <c r="AX279" s="60">
        <v>18883</v>
      </c>
      <c r="AY279" s="60">
        <v>14291</v>
      </c>
      <c r="AZ279" s="60">
        <v>8270</v>
      </c>
      <c r="BA279" s="60">
        <v>7166</v>
      </c>
      <c r="BB279" s="60">
        <v>4089</v>
      </c>
      <c r="BC279" s="60">
        <v>3658</v>
      </c>
      <c r="BD279" s="60">
        <v>1983</v>
      </c>
      <c r="BE279" s="60">
        <v>1279</v>
      </c>
      <c r="BF279" s="60">
        <v>998</v>
      </c>
    </row>
    <row r="280" spans="1:58" customFormat="1" hidden="1" x14ac:dyDescent="0.25">
      <c r="A280" t="s">
        <v>265</v>
      </c>
      <c r="B280" t="s">
        <v>270</v>
      </c>
      <c r="C280" t="str">
        <f>VLOOKUP(B280,'Cross river Land'!A:B,2,0)</f>
        <v>NG015005</v>
      </c>
      <c r="D280">
        <f t="shared" si="4"/>
        <v>1</v>
      </c>
      <c r="E280" s="60">
        <v>90873</v>
      </c>
      <c r="F280" s="60">
        <v>94750</v>
      </c>
      <c r="G280" s="60">
        <v>185623</v>
      </c>
      <c r="H280" s="60">
        <v>16024</v>
      </c>
      <c r="I280" s="60">
        <v>13488</v>
      </c>
      <c r="J280" s="60">
        <v>11791</v>
      </c>
      <c r="K280" s="60">
        <v>10063</v>
      </c>
      <c r="L280" s="60">
        <v>7394</v>
      </c>
      <c r="M280" s="60">
        <v>6870</v>
      </c>
      <c r="N280" s="60">
        <v>6006</v>
      </c>
      <c r="O280" s="60">
        <v>4856</v>
      </c>
      <c r="P280" s="60">
        <v>3578</v>
      </c>
      <c r="Q280" s="60">
        <v>2724</v>
      </c>
      <c r="R280" s="60">
        <v>1921</v>
      </c>
      <c r="S280" s="60">
        <v>1791</v>
      </c>
      <c r="T280" s="60">
        <v>1219</v>
      </c>
      <c r="U280" s="60">
        <v>1298</v>
      </c>
      <c r="V280" s="60">
        <v>777</v>
      </c>
      <c r="W280" s="60">
        <v>635</v>
      </c>
      <c r="X280" s="60">
        <v>438</v>
      </c>
      <c r="Y280" s="60">
        <v>15475</v>
      </c>
      <c r="Z280" s="60">
        <v>13144</v>
      </c>
      <c r="AA280" s="60">
        <v>12185</v>
      </c>
      <c r="AB280" s="60">
        <v>10794</v>
      </c>
      <c r="AC280" s="60">
        <v>7447</v>
      </c>
      <c r="AD280" s="60">
        <v>7663</v>
      </c>
      <c r="AE280" s="60">
        <v>6737</v>
      </c>
      <c r="AF280" s="60">
        <v>6205</v>
      </c>
      <c r="AG280" s="60">
        <v>4244</v>
      </c>
      <c r="AH280" s="60">
        <v>3352</v>
      </c>
      <c r="AI280" s="60">
        <v>2179</v>
      </c>
      <c r="AJ280" s="60">
        <v>1767</v>
      </c>
      <c r="AK280" s="60">
        <v>984</v>
      </c>
      <c r="AL280" s="60">
        <v>1072</v>
      </c>
      <c r="AM280" s="60">
        <v>638</v>
      </c>
      <c r="AN280" s="60">
        <v>534</v>
      </c>
      <c r="AO280" s="60">
        <v>330</v>
      </c>
      <c r="AP280" s="60">
        <v>31499</v>
      </c>
      <c r="AQ280" s="60">
        <v>26632</v>
      </c>
      <c r="AR280" s="60">
        <v>23976</v>
      </c>
      <c r="AS280" s="60">
        <v>20857</v>
      </c>
      <c r="AT280" s="60">
        <v>14841</v>
      </c>
      <c r="AU280" s="60">
        <v>14533</v>
      </c>
      <c r="AV280" s="60">
        <v>12743</v>
      </c>
      <c r="AW280" s="60">
        <v>11061</v>
      </c>
      <c r="AX280" s="60">
        <v>7822</v>
      </c>
      <c r="AY280" s="60">
        <v>6076</v>
      </c>
      <c r="AZ280" s="60">
        <v>4100</v>
      </c>
      <c r="BA280" s="60">
        <v>3558</v>
      </c>
      <c r="BB280" s="60">
        <v>2203</v>
      </c>
      <c r="BC280" s="60">
        <v>2370</v>
      </c>
      <c r="BD280" s="60">
        <v>1415</v>
      </c>
      <c r="BE280" s="60">
        <v>1169</v>
      </c>
      <c r="BF280" s="60">
        <v>768</v>
      </c>
    </row>
    <row r="281" spans="1:58" customFormat="1" hidden="1" x14ac:dyDescent="0.25">
      <c r="A281" t="s">
        <v>265</v>
      </c>
      <c r="B281" t="s">
        <v>271</v>
      </c>
      <c r="C281" t="str">
        <f>VLOOKUP(B281,'Cross river Land'!A:B,2,0)</f>
        <v>NG015006</v>
      </c>
      <c r="D281">
        <f t="shared" si="4"/>
        <v>1</v>
      </c>
      <c r="E281" s="60">
        <v>114050</v>
      </c>
      <c r="F281" s="60">
        <v>117226</v>
      </c>
      <c r="G281" s="60">
        <v>231276</v>
      </c>
      <c r="H281" s="60">
        <v>19788</v>
      </c>
      <c r="I281" s="60">
        <v>17723</v>
      </c>
      <c r="J281" s="60">
        <v>14740</v>
      </c>
      <c r="K281" s="60">
        <v>11382</v>
      </c>
      <c r="L281" s="60">
        <v>9744</v>
      </c>
      <c r="M281" s="60">
        <v>9123</v>
      </c>
      <c r="N281" s="60">
        <v>7863</v>
      </c>
      <c r="O281" s="60">
        <v>6306</v>
      </c>
      <c r="P281" s="60">
        <v>4745</v>
      </c>
      <c r="Q281" s="60">
        <v>3346</v>
      </c>
      <c r="R281" s="60">
        <v>2629</v>
      </c>
      <c r="S281" s="60">
        <v>2043</v>
      </c>
      <c r="T281" s="60">
        <v>1370</v>
      </c>
      <c r="U281" s="60">
        <v>1216</v>
      </c>
      <c r="V281" s="60">
        <v>938</v>
      </c>
      <c r="W281" s="60">
        <v>596</v>
      </c>
      <c r="X281" s="60">
        <v>498</v>
      </c>
      <c r="Y281" s="60">
        <v>20016</v>
      </c>
      <c r="Z281" s="60">
        <v>17457</v>
      </c>
      <c r="AA281" s="60">
        <v>15206</v>
      </c>
      <c r="AB281" s="60">
        <v>13474</v>
      </c>
      <c r="AC281" s="60">
        <v>8408</v>
      </c>
      <c r="AD281" s="60">
        <v>8190</v>
      </c>
      <c r="AE281" s="60">
        <v>7218</v>
      </c>
      <c r="AF281" s="60">
        <v>7378</v>
      </c>
      <c r="AG281" s="60">
        <v>5372</v>
      </c>
      <c r="AH281" s="60">
        <v>4249</v>
      </c>
      <c r="AI281" s="60">
        <v>3067</v>
      </c>
      <c r="AJ281" s="60">
        <v>2368</v>
      </c>
      <c r="AK281" s="60">
        <v>1698</v>
      </c>
      <c r="AL281" s="60">
        <v>1349</v>
      </c>
      <c r="AM281" s="60">
        <v>808</v>
      </c>
      <c r="AN281" s="60">
        <v>562</v>
      </c>
      <c r="AO281" s="60">
        <v>406</v>
      </c>
      <c r="AP281" s="60">
        <v>39804</v>
      </c>
      <c r="AQ281" s="60">
        <v>35180</v>
      </c>
      <c r="AR281" s="60">
        <v>29946</v>
      </c>
      <c r="AS281" s="60">
        <v>24856</v>
      </c>
      <c r="AT281" s="60">
        <v>18152</v>
      </c>
      <c r="AU281" s="60">
        <v>17313</v>
      </c>
      <c r="AV281" s="60">
        <v>15081</v>
      </c>
      <c r="AW281" s="60">
        <v>13684</v>
      </c>
      <c r="AX281" s="60">
        <v>10117</v>
      </c>
      <c r="AY281" s="60">
        <v>7595</v>
      </c>
      <c r="AZ281" s="60">
        <v>5696</v>
      </c>
      <c r="BA281" s="60">
        <v>4411</v>
      </c>
      <c r="BB281" s="60">
        <v>3068</v>
      </c>
      <c r="BC281" s="60">
        <v>2565</v>
      </c>
      <c r="BD281" s="60">
        <v>1746</v>
      </c>
      <c r="BE281" s="60">
        <v>1158</v>
      </c>
      <c r="BF281" s="60">
        <v>904</v>
      </c>
    </row>
    <row r="282" spans="1:58" customFormat="1" hidden="1" x14ac:dyDescent="0.25">
      <c r="A282" t="s">
        <v>272</v>
      </c>
      <c r="B282" t="s">
        <v>273</v>
      </c>
      <c r="C282" t="str">
        <f>VLOOKUP(B282,'Cross river Land'!A:B,2,0)</f>
        <v>NG016001</v>
      </c>
      <c r="D282">
        <f t="shared" si="4"/>
        <v>1</v>
      </c>
      <c r="E282" s="60">
        <v>198641</v>
      </c>
      <c r="F282" s="60">
        <v>222632</v>
      </c>
      <c r="G282" s="60">
        <v>421273</v>
      </c>
      <c r="H282" s="60">
        <v>38757</v>
      </c>
      <c r="I282" s="60">
        <v>31000</v>
      </c>
      <c r="J282" s="60">
        <v>25023</v>
      </c>
      <c r="K282" s="60">
        <v>21038</v>
      </c>
      <c r="L282" s="60">
        <v>17207</v>
      </c>
      <c r="M282" s="60">
        <v>14229</v>
      </c>
      <c r="N282" s="60">
        <v>11737</v>
      </c>
      <c r="O282" s="60">
        <v>9200</v>
      </c>
      <c r="P282" s="60">
        <v>7818</v>
      </c>
      <c r="Q282" s="60">
        <v>5624</v>
      </c>
      <c r="R282" s="60">
        <v>4828</v>
      </c>
      <c r="S282" s="60">
        <v>3563</v>
      </c>
      <c r="T282" s="60">
        <v>2955</v>
      </c>
      <c r="U282" s="60">
        <v>2044</v>
      </c>
      <c r="V282" s="60">
        <v>1938</v>
      </c>
      <c r="W282" s="60">
        <v>992</v>
      </c>
      <c r="X282" s="60">
        <v>688</v>
      </c>
      <c r="Y282" s="60">
        <v>42142</v>
      </c>
      <c r="Z282" s="60">
        <v>35258</v>
      </c>
      <c r="AA282" s="60">
        <v>30083</v>
      </c>
      <c r="AB282" s="60">
        <v>25965</v>
      </c>
      <c r="AC282" s="60">
        <v>17995</v>
      </c>
      <c r="AD282" s="60">
        <v>14215</v>
      </c>
      <c r="AE282" s="60">
        <v>12836</v>
      </c>
      <c r="AF282" s="60">
        <v>10865</v>
      </c>
      <c r="AG282" s="60">
        <v>8790</v>
      </c>
      <c r="AH282" s="60">
        <v>6524</v>
      </c>
      <c r="AI282" s="60">
        <v>5145</v>
      </c>
      <c r="AJ282" s="60">
        <v>4054</v>
      </c>
      <c r="AK282" s="60">
        <v>3087</v>
      </c>
      <c r="AL282" s="60">
        <v>2256</v>
      </c>
      <c r="AM282" s="60">
        <v>1659</v>
      </c>
      <c r="AN282" s="60">
        <v>1251</v>
      </c>
      <c r="AO282" s="60">
        <v>507</v>
      </c>
      <c r="AP282" s="60">
        <v>80899</v>
      </c>
      <c r="AQ282" s="60">
        <v>66258</v>
      </c>
      <c r="AR282" s="60">
        <v>55106</v>
      </c>
      <c r="AS282" s="60">
        <v>47003</v>
      </c>
      <c r="AT282" s="60">
        <v>35202</v>
      </c>
      <c r="AU282" s="60">
        <v>28444</v>
      </c>
      <c r="AV282" s="60">
        <v>24573</v>
      </c>
      <c r="AW282" s="60">
        <v>20065</v>
      </c>
      <c r="AX282" s="60">
        <v>16608</v>
      </c>
      <c r="AY282" s="60">
        <v>12148</v>
      </c>
      <c r="AZ282" s="60">
        <v>9973</v>
      </c>
      <c r="BA282" s="60">
        <v>7617</v>
      </c>
      <c r="BB282" s="60">
        <v>6042</v>
      </c>
      <c r="BC282" s="60">
        <v>4300</v>
      </c>
      <c r="BD282" s="60">
        <v>3597</v>
      </c>
      <c r="BE282" s="60">
        <v>2243</v>
      </c>
      <c r="BF282" s="60">
        <v>1195</v>
      </c>
    </row>
    <row r="283" spans="1:58" customFormat="1" hidden="1" x14ac:dyDescent="0.25">
      <c r="A283" t="s">
        <v>272</v>
      </c>
      <c r="B283" t="s">
        <v>274</v>
      </c>
      <c r="C283" t="str">
        <f>VLOOKUP(B283,'Cross river Land'!A:B,2,0)</f>
        <v>NG016002</v>
      </c>
      <c r="D283">
        <f t="shared" si="4"/>
        <v>1</v>
      </c>
      <c r="E283" s="60">
        <v>146693</v>
      </c>
      <c r="F283" s="60">
        <v>155192</v>
      </c>
      <c r="G283" s="60">
        <v>301885</v>
      </c>
      <c r="H283" s="60">
        <v>28622</v>
      </c>
      <c r="I283" s="60">
        <v>22181</v>
      </c>
      <c r="J283" s="60">
        <v>17848</v>
      </c>
      <c r="K283" s="60">
        <v>15512</v>
      </c>
      <c r="L283" s="60">
        <v>12602</v>
      </c>
      <c r="M283" s="60">
        <v>10776</v>
      </c>
      <c r="N283" s="60">
        <v>8777</v>
      </c>
      <c r="O283" s="60">
        <v>6873</v>
      </c>
      <c r="P283" s="60">
        <v>5969</v>
      </c>
      <c r="Q283" s="60">
        <v>4322</v>
      </c>
      <c r="R283" s="60">
        <v>3772</v>
      </c>
      <c r="S283" s="60">
        <v>2662</v>
      </c>
      <c r="T283" s="60">
        <v>2377</v>
      </c>
      <c r="U283" s="60">
        <v>1570</v>
      </c>
      <c r="V283" s="60">
        <v>1455</v>
      </c>
      <c r="W283" s="60">
        <v>852</v>
      </c>
      <c r="X283" s="60">
        <v>523</v>
      </c>
      <c r="Y283" s="60">
        <v>31127</v>
      </c>
      <c r="Z283" s="60">
        <v>25081</v>
      </c>
      <c r="AA283" s="60">
        <v>19731</v>
      </c>
      <c r="AB283" s="60">
        <v>16521</v>
      </c>
      <c r="AC283" s="60">
        <v>12525</v>
      </c>
      <c r="AD283" s="60">
        <v>10290</v>
      </c>
      <c r="AE283" s="60">
        <v>9016</v>
      </c>
      <c r="AF283" s="60">
        <v>7631</v>
      </c>
      <c r="AG283" s="60">
        <v>6226</v>
      </c>
      <c r="AH283" s="60">
        <v>4785</v>
      </c>
      <c r="AI283" s="60">
        <v>3747</v>
      </c>
      <c r="AJ283" s="60">
        <v>2655</v>
      </c>
      <c r="AK283" s="60">
        <v>2019</v>
      </c>
      <c r="AL283" s="60">
        <v>1283</v>
      </c>
      <c r="AM283" s="60">
        <v>1203</v>
      </c>
      <c r="AN283" s="60">
        <v>819</v>
      </c>
      <c r="AO283" s="60">
        <v>533</v>
      </c>
      <c r="AP283" s="60">
        <v>59749</v>
      </c>
      <c r="AQ283" s="60">
        <v>47262</v>
      </c>
      <c r="AR283" s="60">
        <v>37579</v>
      </c>
      <c r="AS283" s="60">
        <v>32033</v>
      </c>
      <c r="AT283" s="60">
        <v>25127</v>
      </c>
      <c r="AU283" s="60">
        <v>21066</v>
      </c>
      <c r="AV283" s="60">
        <v>17793</v>
      </c>
      <c r="AW283" s="60">
        <v>14504</v>
      </c>
      <c r="AX283" s="60">
        <v>12195</v>
      </c>
      <c r="AY283" s="60">
        <v>9107</v>
      </c>
      <c r="AZ283" s="60">
        <v>7519</v>
      </c>
      <c r="BA283" s="60">
        <v>5317</v>
      </c>
      <c r="BB283" s="60">
        <v>4396</v>
      </c>
      <c r="BC283" s="60">
        <v>2853</v>
      </c>
      <c r="BD283" s="60">
        <v>2658</v>
      </c>
      <c r="BE283" s="60">
        <v>1671</v>
      </c>
      <c r="BF283" s="60">
        <v>1056</v>
      </c>
    </row>
    <row r="284" spans="1:58" customFormat="1" hidden="1" x14ac:dyDescent="0.25">
      <c r="A284" t="s">
        <v>272</v>
      </c>
      <c r="B284" t="s">
        <v>275</v>
      </c>
      <c r="C284" t="str">
        <f>VLOOKUP(B284,'Cross river Land'!A:B,2,0)</f>
        <v>NG016003</v>
      </c>
      <c r="D284">
        <f t="shared" si="4"/>
        <v>1</v>
      </c>
      <c r="E284" s="60">
        <v>202218</v>
      </c>
      <c r="F284" s="60">
        <v>210786</v>
      </c>
      <c r="G284" s="60">
        <v>413004</v>
      </c>
      <c r="H284" s="60">
        <v>39302</v>
      </c>
      <c r="I284" s="60">
        <v>29719</v>
      </c>
      <c r="J284" s="60">
        <v>25130</v>
      </c>
      <c r="K284" s="60">
        <v>21683</v>
      </c>
      <c r="L284" s="60">
        <v>17229</v>
      </c>
      <c r="M284" s="60">
        <v>14892</v>
      </c>
      <c r="N284" s="60">
        <v>12136</v>
      </c>
      <c r="O284" s="60">
        <v>9735</v>
      </c>
      <c r="P284" s="60">
        <v>8048</v>
      </c>
      <c r="Q284" s="60">
        <v>6023</v>
      </c>
      <c r="R284" s="60">
        <v>4635</v>
      </c>
      <c r="S284" s="60">
        <v>4296</v>
      </c>
      <c r="T284" s="60">
        <v>3408</v>
      </c>
      <c r="U284" s="60">
        <v>2581</v>
      </c>
      <c r="V284" s="60">
        <v>1681</v>
      </c>
      <c r="W284" s="60">
        <v>1071</v>
      </c>
      <c r="X284" s="60">
        <v>649</v>
      </c>
      <c r="Y284" s="60">
        <v>41465</v>
      </c>
      <c r="Z284" s="60">
        <v>31843</v>
      </c>
      <c r="AA284" s="60">
        <v>27428</v>
      </c>
      <c r="AB284" s="60">
        <v>23889</v>
      </c>
      <c r="AC284" s="60">
        <v>16599</v>
      </c>
      <c r="AD284" s="60">
        <v>13979</v>
      </c>
      <c r="AE284" s="60">
        <v>12543</v>
      </c>
      <c r="AF284" s="60">
        <v>10691</v>
      </c>
      <c r="AG284" s="60">
        <v>8661</v>
      </c>
      <c r="AH284" s="60">
        <v>6706</v>
      </c>
      <c r="AI284" s="60">
        <v>5019</v>
      </c>
      <c r="AJ284" s="60">
        <v>3818</v>
      </c>
      <c r="AK284" s="60">
        <v>2830</v>
      </c>
      <c r="AL284" s="60">
        <v>1947</v>
      </c>
      <c r="AM284" s="60">
        <v>1462</v>
      </c>
      <c r="AN284" s="60">
        <v>1284</v>
      </c>
      <c r="AO284" s="60">
        <v>622</v>
      </c>
      <c r="AP284" s="60">
        <v>80767</v>
      </c>
      <c r="AQ284" s="60">
        <v>61562</v>
      </c>
      <c r="AR284" s="60">
        <v>52558</v>
      </c>
      <c r="AS284" s="60">
        <v>45572</v>
      </c>
      <c r="AT284" s="60">
        <v>33828</v>
      </c>
      <c r="AU284" s="60">
        <v>28871</v>
      </c>
      <c r="AV284" s="60">
        <v>24679</v>
      </c>
      <c r="AW284" s="60">
        <v>20426</v>
      </c>
      <c r="AX284" s="60">
        <v>16709</v>
      </c>
      <c r="AY284" s="60">
        <v>12729</v>
      </c>
      <c r="AZ284" s="60">
        <v>9654</v>
      </c>
      <c r="BA284" s="60">
        <v>8114</v>
      </c>
      <c r="BB284" s="60">
        <v>6238</v>
      </c>
      <c r="BC284" s="60">
        <v>4528</v>
      </c>
      <c r="BD284" s="60">
        <v>3143</v>
      </c>
      <c r="BE284" s="60">
        <v>2355</v>
      </c>
      <c r="BF284" s="60">
        <v>1271</v>
      </c>
    </row>
    <row r="285" spans="1:58" customFormat="1" hidden="1" x14ac:dyDescent="0.25">
      <c r="A285" t="s">
        <v>272</v>
      </c>
      <c r="B285" t="s">
        <v>276</v>
      </c>
      <c r="C285" t="str">
        <f>VLOOKUP(B285,'Cross river Land'!A:B,2,0)</f>
        <v>NG016004</v>
      </c>
      <c r="D285">
        <f t="shared" si="4"/>
        <v>1</v>
      </c>
      <c r="E285" s="60">
        <v>115059</v>
      </c>
      <c r="F285" s="60">
        <v>124669</v>
      </c>
      <c r="G285" s="60">
        <v>239728</v>
      </c>
      <c r="H285" s="60">
        <v>22754</v>
      </c>
      <c r="I285" s="60">
        <v>17304</v>
      </c>
      <c r="J285" s="60">
        <v>14052</v>
      </c>
      <c r="K285" s="60">
        <v>12562</v>
      </c>
      <c r="L285" s="60">
        <v>9946</v>
      </c>
      <c r="M285" s="60">
        <v>8325</v>
      </c>
      <c r="N285" s="60">
        <v>6856</v>
      </c>
      <c r="O285" s="60">
        <v>5485</v>
      </c>
      <c r="P285" s="60">
        <v>4613</v>
      </c>
      <c r="Q285" s="60">
        <v>3333</v>
      </c>
      <c r="R285" s="60">
        <v>3053</v>
      </c>
      <c r="S285" s="60">
        <v>1788</v>
      </c>
      <c r="T285" s="60">
        <v>1849</v>
      </c>
      <c r="U285" s="60">
        <v>1136</v>
      </c>
      <c r="V285" s="60">
        <v>1032</v>
      </c>
      <c r="W285" s="60">
        <v>581</v>
      </c>
      <c r="X285" s="60">
        <v>390</v>
      </c>
      <c r="Y285" s="60">
        <v>24221</v>
      </c>
      <c r="Z285" s="60">
        <v>19891</v>
      </c>
      <c r="AA285" s="60">
        <v>17311</v>
      </c>
      <c r="AB285" s="60">
        <v>13418</v>
      </c>
      <c r="AC285" s="60">
        <v>9638</v>
      </c>
      <c r="AD285" s="60">
        <v>8172</v>
      </c>
      <c r="AE285" s="60">
        <v>7310</v>
      </c>
      <c r="AF285" s="60">
        <v>6039</v>
      </c>
      <c r="AG285" s="60">
        <v>5030</v>
      </c>
      <c r="AH285" s="60">
        <v>3674</v>
      </c>
      <c r="AI285" s="60">
        <v>3144</v>
      </c>
      <c r="AJ285" s="60">
        <v>1927</v>
      </c>
      <c r="AK285" s="60">
        <v>1844</v>
      </c>
      <c r="AL285" s="60">
        <v>1196</v>
      </c>
      <c r="AM285" s="60">
        <v>1006</v>
      </c>
      <c r="AN285" s="60">
        <v>521</v>
      </c>
      <c r="AO285" s="60">
        <v>327</v>
      </c>
      <c r="AP285" s="60">
        <v>46975</v>
      </c>
      <c r="AQ285" s="60">
        <v>37195</v>
      </c>
      <c r="AR285" s="60">
        <v>31363</v>
      </c>
      <c r="AS285" s="60">
        <v>25980</v>
      </c>
      <c r="AT285" s="60">
        <v>19584</v>
      </c>
      <c r="AU285" s="60">
        <v>16497</v>
      </c>
      <c r="AV285" s="60">
        <v>14166</v>
      </c>
      <c r="AW285" s="60">
        <v>11524</v>
      </c>
      <c r="AX285" s="60">
        <v>9643</v>
      </c>
      <c r="AY285" s="60">
        <v>7007</v>
      </c>
      <c r="AZ285" s="60">
        <v>6197</v>
      </c>
      <c r="BA285" s="60">
        <v>3715</v>
      </c>
      <c r="BB285" s="60">
        <v>3693</v>
      </c>
      <c r="BC285" s="60">
        <v>2332</v>
      </c>
      <c r="BD285" s="60">
        <v>2038</v>
      </c>
      <c r="BE285" s="60">
        <v>1102</v>
      </c>
      <c r="BF285" s="60">
        <v>717</v>
      </c>
    </row>
    <row r="286" spans="1:58" customFormat="1" hidden="1" x14ac:dyDescent="0.25">
      <c r="A286" t="s">
        <v>272</v>
      </c>
      <c r="B286" t="s">
        <v>277</v>
      </c>
      <c r="C286" t="str">
        <f>VLOOKUP(B286,'Cross river Land'!A:B,2,0)</f>
        <v>NG016005</v>
      </c>
      <c r="D286">
        <f t="shared" si="4"/>
        <v>1</v>
      </c>
      <c r="E286" s="60">
        <v>176642</v>
      </c>
      <c r="F286" s="60">
        <v>223390</v>
      </c>
      <c r="G286" s="60">
        <v>400032</v>
      </c>
      <c r="H286" s="60">
        <v>34694</v>
      </c>
      <c r="I286" s="60">
        <v>26642</v>
      </c>
      <c r="J286" s="60">
        <v>22426</v>
      </c>
      <c r="K286" s="60">
        <v>19971</v>
      </c>
      <c r="L286" s="60">
        <v>14747</v>
      </c>
      <c r="M286" s="60">
        <v>12611</v>
      </c>
      <c r="N286" s="60">
        <v>10378</v>
      </c>
      <c r="O286" s="60">
        <v>8437</v>
      </c>
      <c r="P286" s="60">
        <v>7001</v>
      </c>
      <c r="Q286" s="60">
        <v>4917</v>
      </c>
      <c r="R286" s="60">
        <v>4553</v>
      </c>
      <c r="S286" s="60">
        <v>2693</v>
      </c>
      <c r="T286" s="60">
        <v>2718</v>
      </c>
      <c r="U286" s="60">
        <v>1768</v>
      </c>
      <c r="V286" s="60">
        <v>1573</v>
      </c>
      <c r="W286" s="60">
        <v>890</v>
      </c>
      <c r="X286" s="60">
        <v>623</v>
      </c>
      <c r="Y286" s="60">
        <v>38175</v>
      </c>
      <c r="Z286" s="60">
        <v>34985</v>
      </c>
      <c r="AA286" s="60">
        <v>36051</v>
      </c>
      <c r="AB286" s="60">
        <v>29780</v>
      </c>
      <c r="AC286" s="60">
        <v>19264</v>
      </c>
      <c r="AD286" s="60">
        <v>14121</v>
      </c>
      <c r="AE286" s="60">
        <v>12048</v>
      </c>
      <c r="AF286" s="60">
        <v>9653</v>
      </c>
      <c r="AG286" s="60">
        <v>8046</v>
      </c>
      <c r="AH286" s="60">
        <v>5895</v>
      </c>
      <c r="AI286" s="60">
        <v>4588</v>
      </c>
      <c r="AJ286" s="60">
        <v>3307</v>
      </c>
      <c r="AK286" s="60">
        <v>2581</v>
      </c>
      <c r="AL286" s="60">
        <v>2013</v>
      </c>
      <c r="AM286" s="60">
        <v>1490</v>
      </c>
      <c r="AN286" s="60">
        <v>878</v>
      </c>
      <c r="AO286" s="60">
        <v>515</v>
      </c>
      <c r="AP286" s="60">
        <v>72869</v>
      </c>
      <c r="AQ286" s="60">
        <v>61627</v>
      </c>
      <c r="AR286" s="60">
        <v>58477</v>
      </c>
      <c r="AS286" s="60">
        <v>49751</v>
      </c>
      <c r="AT286" s="60">
        <v>34011</v>
      </c>
      <c r="AU286" s="60">
        <v>26732</v>
      </c>
      <c r="AV286" s="60">
        <v>22426</v>
      </c>
      <c r="AW286" s="60">
        <v>18090</v>
      </c>
      <c r="AX286" s="60">
        <v>15047</v>
      </c>
      <c r="AY286" s="60">
        <v>10812</v>
      </c>
      <c r="AZ286" s="60">
        <v>9141</v>
      </c>
      <c r="BA286" s="60">
        <v>6000</v>
      </c>
      <c r="BB286" s="60">
        <v>5299</v>
      </c>
      <c r="BC286" s="60">
        <v>3781</v>
      </c>
      <c r="BD286" s="60">
        <v>3063</v>
      </c>
      <c r="BE286" s="60">
        <v>1768</v>
      </c>
      <c r="BF286" s="60">
        <v>1138</v>
      </c>
    </row>
    <row r="287" spans="1:58" customFormat="1" hidden="1" x14ac:dyDescent="0.25">
      <c r="A287" t="s">
        <v>272</v>
      </c>
      <c r="B287" t="s">
        <v>272</v>
      </c>
      <c r="C287" t="str">
        <f>VLOOKUP(B287,'Cross river Land'!A:B,2,0)</f>
        <v>NG016006</v>
      </c>
      <c r="D287">
        <f t="shared" si="4"/>
        <v>1</v>
      </c>
      <c r="E287" s="60">
        <v>165664</v>
      </c>
      <c r="F287" s="60">
        <v>205686</v>
      </c>
      <c r="G287" s="60">
        <v>371350</v>
      </c>
      <c r="H287" s="60">
        <v>32015</v>
      </c>
      <c r="I287" s="60">
        <v>24862</v>
      </c>
      <c r="J287" s="60">
        <v>21056</v>
      </c>
      <c r="K287" s="60">
        <v>17622</v>
      </c>
      <c r="L287" s="60">
        <v>14917</v>
      </c>
      <c r="M287" s="60">
        <v>12506</v>
      </c>
      <c r="N287" s="60">
        <v>9785</v>
      </c>
      <c r="O287" s="60">
        <v>8003</v>
      </c>
      <c r="P287" s="60">
        <v>6543</v>
      </c>
      <c r="Q287" s="60">
        <v>4660</v>
      </c>
      <c r="R287" s="60">
        <v>3688</v>
      </c>
      <c r="S287" s="60">
        <v>3174</v>
      </c>
      <c r="T287" s="60">
        <v>2170</v>
      </c>
      <c r="U287" s="60">
        <v>1660</v>
      </c>
      <c r="V287" s="60">
        <v>1580</v>
      </c>
      <c r="W287" s="60">
        <v>777</v>
      </c>
      <c r="X287" s="60">
        <v>646</v>
      </c>
      <c r="Y287" s="60">
        <v>34092</v>
      </c>
      <c r="Z287" s="60">
        <v>28330</v>
      </c>
      <c r="AA287" s="60">
        <v>29441</v>
      </c>
      <c r="AB287" s="60">
        <v>25161</v>
      </c>
      <c r="AC287" s="60">
        <v>20420</v>
      </c>
      <c r="AD287" s="60">
        <v>16073</v>
      </c>
      <c r="AE287" s="60">
        <v>12673</v>
      </c>
      <c r="AF287" s="60">
        <v>10349</v>
      </c>
      <c r="AG287" s="60">
        <v>7974</v>
      </c>
      <c r="AH287" s="60">
        <v>6244</v>
      </c>
      <c r="AI287" s="60">
        <v>4151</v>
      </c>
      <c r="AJ287" s="60">
        <v>4000</v>
      </c>
      <c r="AK287" s="60">
        <v>2284</v>
      </c>
      <c r="AL287" s="60">
        <v>2012</v>
      </c>
      <c r="AM287" s="60">
        <v>1219</v>
      </c>
      <c r="AN287" s="60">
        <v>850</v>
      </c>
      <c r="AO287" s="60">
        <v>413</v>
      </c>
      <c r="AP287" s="60">
        <v>66107</v>
      </c>
      <c r="AQ287" s="60">
        <v>53192</v>
      </c>
      <c r="AR287" s="60">
        <v>50497</v>
      </c>
      <c r="AS287" s="60">
        <v>42783</v>
      </c>
      <c r="AT287" s="60">
        <v>35337</v>
      </c>
      <c r="AU287" s="60">
        <v>28579</v>
      </c>
      <c r="AV287" s="60">
        <v>22458</v>
      </c>
      <c r="AW287" s="60">
        <v>18352</v>
      </c>
      <c r="AX287" s="60">
        <v>14517</v>
      </c>
      <c r="AY287" s="60">
        <v>10904</v>
      </c>
      <c r="AZ287" s="60">
        <v>7839</v>
      </c>
      <c r="BA287" s="60">
        <v>7174</v>
      </c>
      <c r="BB287" s="60">
        <v>4454</v>
      </c>
      <c r="BC287" s="60">
        <v>3672</v>
      </c>
      <c r="BD287" s="60">
        <v>2799</v>
      </c>
      <c r="BE287" s="60">
        <v>1627</v>
      </c>
      <c r="BF287" s="60">
        <v>1059</v>
      </c>
    </row>
    <row r="288" spans="1:58" customFormat="1" hidden="1" x14ac:dyDescent="0.25">
      <c r="A288" t="s">
        <v>272</v>
      </c>
      <c r="B288" t="s">
        <v>278</v>
      </c>
      <c r="C288" t="str">
        <f>VLOOKUP(B288,'Cross river Land'!A:B,2,0)</f>
        <v>NG016007</v>
      </c>
      <c r="D288">
        <f t="shared" si="4"/>
        <v>1</v>
      </c>
      <c r="E288" s="60">
        <v>123882</v>
      </c>
      <c r="F288" s="60">
        <v>124517</v>
      </c>
      <c r="G288" s="60">
        <v>248399</v>
      </c>
      <c r="H288" s="60">
        <v>23081</v>
      </c>
      <c r="I288" s="60">
        <v>17888</v>
      </c>
      <c r="J288" s="60">
        <v>14977</v>
      </c>
      <c r="K288" s="60">
        <v>15360</v>
      </c>
      <c r="L288" s="60">
        <v>11054</v>
      </c>
      <c r="M288" s="60">
        <v>8998</v>
      </c>
      <c r="N288" s="60">
        <v>7342</v>
      </c>
      <c r="O288" s="60">
        <v>5875</v>
      </c>
      <c r="P288" s="60">
        <v>4814</v>
      </c>
      <c r="Q288" s="60">
        <v>3560</v>
      </c>
      <c r="R288" s="60">
        <v>2959</v>
      </c>
      <c r="S288" s="60">
        <v>2357</v>
      </c>
      <c r="T288" s="60">
        <v>1944</v>
      </c>
      <c r="U288" s="60">
        <v>1539</v>
      </c>
      <c r="V288" s="60">
        <v>993</v>
      </c>
      <c r="W288" s="60">
        <v>721</v>
      </c>
      <c r="X288" s="60">
        <v>420</v>
      </c>
      <c r="Y288" s="60">
        <v>24530</v>
      </c>
      <c r="Z288" s="60">
        <v>19141</v>
      </c>
      <c r="AA288" s="60">
        <v>15570</v>
      </c>
      <c r="AB288" s="60">
        <v>12963</v>
      </c>
      <c r="AC288" s="60">
        <v>9696</v>
      </c>
      <c r="AD288" s="60">
        <v>8448</v>
      </c>
      <c r="AE288" s="60">
        <v>7600</v>
      </c>
      <c r="AF288" s="60">
        <v>6586</v>
      </c>
      <c r="AG288" s="60">
        <v>5326</v>
      </c>
      <c r="AH288" s="60">
        <v>4089</v>
      </c>
      <c r="AI288" s="60">
        <v>3141</v>
      </c>
      <c r="AJ288" s="60">
        <v>2286</v>
      </c>
      <c r="AK288" s="60">
        <v>1766</v>
      </c>
      <c r="AL288" s="60">
        <v>1449</v>
      </c>
      <c r="AM288" s="60">
        <v>995</v>
      </c>
      <c r="AN288" s="60">
        <v>556</v>
      </c>
      <c r="AO288" s="60">
        <v>375</v>
      </c>
      <c r="AP288" s="60">
        <v>47611</v>
      </c>
      <c r="AQ288" s="60">
        <v>37029</v>
      </c>
      <c r="AR288" s="60">
        <v>30547</v>
      </c>
      <c r="AS288" s="60">
        <v>28323</v>
      </c>
      <c r="AT288" s="60">
        <v>20750</v>
      </c>
      <c r="AU288" s="60">
        <v>17446</v>
      </c>
      <c r="AV288" s="60">
        <v>14942</v>
      </c>
      <c r="AW288" s="60">
        <v>12461</v>
      </c>
      <c r="AX288" s="60">
        <v>10140</v>
      </c>
      <c r="AY288" s="60">
        <v>7649</v>
      </c>
      <c r="AZ288" s="60">
        <v>6100</v>
      </c>
      <c r="BA288" s="60">
        <v>4643</v>
      </c>
      <c r="BB288" s="60">
        <v>3710</v>
      </c>
      <c r="BC288" s="60">
        <v>2988</v>
      </c>
      <c r="BD288" s="60">
        <v>1988</v>
      </c>
      <c r="BE288" s="60">
        <v>1277</v>
      </c>
      <c r="BF288" s="60">
        <v>795</v>
      </c>
    </row>
    <row r="289" spans="1:58" customFormat="1" hidden="1" x14ac:dyDescent="0.25">
      <c r="A289" t="s">
        <v>272</v>
      </c>
      <c r="B289" t="s">
        <v>279</v>
      </c>
      <c r="C289" t="str">
        <f>VLOOKUP(B289,'Cross river Land'!A:B,2,0)</f>
        <v>NG016008</v>
      </c>
      <c r="D289">
        <f t="shared" si="4"/>
        <v>1</v>
      </c>
      <c r="E289" s="60">
        <v>130631</v>
      </c>
      <c r="F289" s="60">
        <v>139341</v>
      </c>
      <c r="G289" s="60">
        <v>269972</v>
      </c>
      <c r="H289" s="60">
        <v>25724</v>
      </c>
      <c r="I289" s="60">
        <v>20057</v>
      </c>
      <c r="J289" s="60">
        <v>16039</v>
      </c>
      <c r="K289" s="60">
        <v>13865</v>
      </c>
      <c r="L289" s="60">
        <v>11255</v>
      </c>
      <c r="M289" s="60">
        <v>9427</v>
      </c>
      <c r="N289" s="60">
        <v>7842</v>
      </c>
      <c r="O289" s="60">
        <v>6204</v>
      </c>
      <c r="P289" s="60">
        <v>5312</v>
      </c>
      <c r="Q289" s="60">
        <v>3628</v>
      </c>
      <c r="R289" s="60">
        <v>3360</v>
      </c>
      <c r="S289" s="60">
        <v>2236</v>
      </c>
      <c r="T289" s="60">
        <v>2082</v>
      </c>
      <c r="U289" s="60">
        <v>1269</v>
      </c>
      <c r="V289" s="60">
        <v>1200</v>
      </c>
      <c r="W289" s="60">
        <v>663</v>
      </c>
      <c r="X289" s="60">
        <v>468</v>
      </c>
      <c r="Y289" s="60">
        <v>27809</v>
      </c>
      <c r="Z289" s="60">
        <v>22271</v>
      </c>
      <c r="AA289" s="60">
        <v>18816</v>
      </c>
      <c r="AB289" s="60">
        <v>14955</v>
      </c>
      <c r="AC289" s="60">
        <v>10675</v>
      </c>
      <c r="AD289" s="60">
        <v>9021</v>
      </c>
      <c r="AE289" s="60">
        <v>8052</v>
      </c>
      <c r="AF289" s="60">
        <v>6803</v>
      </c>
      <c r="AG289" s="60">
        <v>5584</v>
      </c>
      <c r="AH289" s="60">
        <v>4131</v>
      </c>
      <c r="AI289" s="60">
        <v>3425</v>
      </c>
      <c r="AJ289" s="60">
        <v>2265</v>
      </c>
      <c r="AK289" s="60">
        <v>2044</v>
      </c>
      <c r="AL289" s="60">
        <v>1278</v>
      </c>
      <c r="AM289" s="60">
        <v>1160</v>
      </c>
      <c r="AN289" s="60">
        <v>666</v>
      </c>
      <c r="AO289" s="60">
        <v>386</v>
      </c>
      <c r="AP289" s="60">
        <v>53533</v>
      </c>
      <c r="AQ289" s="60">
        <v>42328</v>
      </c>
      <c r="AR289" s="60">
        <v>34855</v>
      </c>
      <c r="AS289" s="60">
        <v>28820</v>
      </c>
      <c r="AT289" s="60">
        <v>21930</v>
      </c>
      <c r="AU289" s="60">
        <v>18448</v>
      </c>
      <c r="AV289" s="60">
        <v>15894</v>
      </c>
      <c r="AW289" s="60">
        <v>13007</v>
      </c>
      <c r="AX289" s="60">
        <v>10896</v>
      </c>
      <c r="AY289" s="60">
        <v>7759</v>
      </c>
      <c r="AZ289" s="60">
        <v>6785</v>
      </c>
      <c r="BA289" s="60">
        <v>4501</v>
      </c>
      <c r="BB289" s="60">
        <v>4126</v>
      </c>
      <c r="BC289" s="60">
        <v>2547</v>
      </c>
      <c r="BD289" s="60">
        <v>2360</v>
      </c>
      <c r="BE289" s="60">
        <v>1329</v>
      </c>
      <c r="BF289" s="60">
        <v>854</v>
      </c>
    </row>
    <row r="290" spans="1:58" customFormat="1" hidden="1" x14ac:dyDescent="0.25">
      <c r="A290" t="s">
        <v>272</v>
      </c>
      <c r="B290" t="s">
        <v>280</v>
      </c>
      <c r="C290" t="str">
        <f>VLOOKUP(B290,'Cross river Land'!A:B,2,0)</f>
        <v>NG016009</v>
      </c>
      <c r="D290">
        <f t="shared" si="4"/>
        <v>1</v>
      </c>
      <c r="E290" s="60">
        <v>102299</v>
      </c>
      <c r="F290" s="60">
        <v>133645</v>
      </c>
      <c r="G290" s="60">
        <v>235944</v>
      </c>
      <c r="H290" s="60">
        <v>20179</v>
      </c>
      <c r="I290" s="60">
        <v>15448</v>
      </c>
      <c r="J290" s="60">
        <v>12701</v>
      </c>
      <c r="K290" s="60">
        <v>11112</v>
      </c>
      <c r="L290" s="60">
        <v>8629</v>
      </c>
      <c r="M290" s="60">
        <v>7458</v>
      </c>
      <c r="N290" s="60">
        <v>6225</v>
      </c>
      <c r="O290" s="60">
        <v>4962</v>
      </c>
      <c r="P290" s="60">
        <v>4228</v>
      </c>
      <c r="Q290" s="60">
        <v>3046</v>
      </c>
      <c r="R290" s="60">
        <v>2584</v>
      </c>
      <c r="S290" s="60">
        <v>1571</v>
      </c>
      <c r="T290" s="60">
        <v>1545</v>
      </c>
      <c r="U290" s="60">
        <v>829</v>
      </c>
      <c r="V290" s="60">
        <v>968</v>
      </c>
      <c r="W290" s="60">
        <v>408</v>
      </c>
      <c r="X290" s="60">
        <v>406</v>
      </c>
      <c r="Y290" s="60">
        <v>21658</v>
      </c>
      <c r="Z290" s="60">
        <v>20985</v>
      </c>
      <c r="AA290" s="60">
        <v>20348</v>
      </c>
      <c r="AB290" s="60">
        <v>19421</v>
      </c>
      <c r="AC290" s="60">
        <v>12846</v>
      </c>
      <c r="AD290" s="60">
        <v>8578</v>
      </c>
      <c r="AE290" s="60">
        <v>7062</v>
      </c>
      <c r="AF290" s="60">
        <v>5651</v>
      </c>
      <c r="AG290" s="60">
        <v>4685</v>
      </c>
      <c r="AH290" s="60">
        <v>3460</v>
      </c>
      <c r="AI290" s="60">
        <v>2900</v>
      </c>
      <c r="AJ290" s="60">
        <v>1728</v>
      </c>
      <c r="AK290" s="60">
        <v>1526</v>
      </c>
      <c r="AL290" s="60">
        <v>886</v>
      </c>
      <c r="AM290" s="60">
        <v>960</v>
      </c>
      <c r="AN290" s="60">
        <v>545</v>
      </c>
      <c r="AO290" s="60">
        <v>406</v>
      </c>
      <c r="AP290" s="60">
        <v>41837</v>
      </c>
      <c r="AQ290" s="60">
        <v>36433</v>
      </c>
      <c r="AR290" s="60">
        <v>33049</v>
      </c>
      <c r="AS290" s="60">
        <v>30533</v>
      </c>
      <c r="AT290" s="60">
        <v>21475</v>
      </c>
      <c r="AU290" s="60">
        <v>16036</v>
      </c>
      <c r="AV290" s="60">
        <v>13287</v>
      </c>
      <c r="AW290" s="60">
        <v>10613</v>
      </c>
      <c r="AX290" s="60">
        <v>8913</v>
      </c>
      <c r="AY290" s="60">
        <v>6506</v>
      </c>
      <c r="AZ290" s="60">
        <v>5484</v>
      </c>
      <c r="BA290" s="60">
        <v>3299</v>
      </c>
      <c r="BB290" s="60">
        <v>3071</v>
      </c>
      <c r="BC290" s="60">
        <v>1715</v>
      </c>
      <c r="BD290" s="60">
        <v>1928</v>
      </c>
      <c r="BE290" s="60">
        <v>953</v>
      </c>
      <c r="BF290" s="60">
        <v>812</v>
      </c>
    </row>
    <row r="291" spans="1:58" customFormat="1" hidden="1" x14ac:dyDescent="0.25">
      <c r="A291" t="s">
        <v>272</v>
      </c>
      <c r="B291" s="58" t="s">
        <v>2608</v>
      </c>
      <c r="C291" t="str">
        <f>VLOOKUP(B291,'Cross river Land'!A:B,2,0)</f>
        <v>NG016010</v>
      </c>
      <c r="D291">
        <f t="shared" si="4"/>
        <v>1</v>
      </c>
      <c r="E291" s="60">
        <v>115204</v>
      </c>
      <c r="F291" s="60">
        <v>118571</v>
      </c>
      <c r="G291" s="60">
        <v>233775</v>
      </c>
      <c r="H291" s="60">
        <v>22620</v>
      </c>
      <c r="I291" s="60">
        <v>17185</v>
      </c>
      <c r="J291" s="60">
        <v>13962</v>
      </c>
      <c r="K291" s="60">
        <v>12038</v>
      </c>
      <c r="L291" s="60">
        <v>9708</v>
      </c>
      <c r="M291" s="60">
        <v>8490</v>
      </c>
      <c r="N291" s="60">
        <v>6930</v>
      </c>
      <c r="O291" s="60">
        <v>5502</v>
      </c>
      <c r="P291" s="60">
        <v>4608</v>
      </c>
      <c r="Q291" s="60">
        <v>3556</v>
      </c>
      <c r="R291" s="60">
        <v>2818</v>
      </c>
      <c r="S291" s="60">
        <v>2181</v>
      </c>
      <c r="T291" s="60">
        <v>1950</v>
      </c>
      <c r="U291" s="60">
        <v>1748</v>
      </c>
      <c r="V291" s="60">
        <v>1072</v>
      </c>
      <c r="W291" s="60">
        <v>524</v>
      </c>
      <c r="X291" s="60">
        <v>312</v>
      </c>
      <c r="Y291" s="60">
        <v>23462</v>
      </c>
      <c r="Z291" s="60">
        <v>17960</v>
      </c>
      <c r="AA291" s="60">
        <v>15094</v>
      </c>
      <c r="AB291" s="60">
        <v>12873</v>
      </c>
      <c r="AC291" s="60">
        <v>9289</v>
      </c>
      <c r="AD291" s="60">
        <v>7851</v>
      </c>
      <c r="AE291" s="60">
        <v>7048</v>
      </c>
      <c r="AF291" s="60">
        <v>6147</v>
      </c>
      <c r="AG291" s="60">
        <v>5056</v>
      </c>
      <c r="AH291" s="60">
        <v>3874</v>
      </c>
      <c r="AI291" s="60">
        <v>3008</v>
      </c>
      <c r="AJ291" s="60">
        <v>2192</v>
      </c>
      <c r="AK291" s="60">
        <v>1596</v>
      </c>
      <c r="AL291" s="60">
        <v>1057</v>
      </c>
      <c r="AM291" s="60">
        <v>939</v>
      </c>
      <c r="AN291" s="60">
        <v>747</v>
      </c>
      <c r="AO291" s="60">
        <v>378</v>
      </c>
      <c r="AP291" s="60">
        <v>46082</v>
      </c>
      <c r="AQ291" s="60">
        <v>35145</v>
      </c>
      <c r="AR291" s="60">
        <v>29056</v>
      </c>
      <c r="AS291" s="60">
        <v>24911</v>
      </c>
      <c r="AT291" s="60">
        <v>18997</v>
      </c>
      <c r="AU291" s="60">
        <v>16341</v>
      </c>
      <c r="AV291" s="60">
        <v>13978</v>
      </c>
      <c r="AW291" s="60">
        <v>11649</v>
      </c>
      <c r="AX291" s="60">
        <v>9664</v>
      </c>
      <c r="AY291" s="60">
        <v>7430</v>
      </c>
      <c r="AZ291" s="60">
        <v>5826</v>
      </c>
      <c r="BA291" s="60">
        <v>4373</v>
      </c>
      <c r="BB291" s="60">
        <v>3546</v>
      </c>
      <c r="BC291" s="60">
        <v>2805</v>
      </c>
      <c r="BD291" s="60">
        <v>2011</v>
      </c>
      <c r="BE291" s="60">
        <v>1271</v>
      </c>
      <c r="BF291" s="60">
        <v>690</v>
      </c>
    </row>
    <row r="292" spans="1:58" customFormat="1" hidden="1" x14ac:dyDescent="0.25">
      <c r="A292" t="s">
        <v>272</v>
      </c>
      <c r="B292" t="s">
        <v>281</v>
      </c>
      <c r="C292" t="str">
        <f>VLOOKUP(B292,'Cross river Land'!A:B,2,0)</f>
        <v>NG016011</v>
      </c>
      <c r="D292">
        <f t="shared" si="4"/>
        <v>1</v>
      </c>
      <c r="E292" s="60">
        <v>122627</v>
      </c>
      <c r="F292" s="60">
        <v>134456</v>
      </c>
      <c r="G292" s="60">
        <v>257083</v>
      </c>
      <c r="H292" s="60">
        <v>23848</v>
      </c>
      <c r="I292" s="60">
        <v>18719</v>
      </c>
      <c r="J292" s="60">
        <v>14846</v>
      </c>
      <c r="K292" s="60">
        <v>13485</v>
      </c>
      <c r="L292" s="60">
        <v>10999</v>
      </c>
      <c r="M292" s="60">
        <v>8996</v>
      </c>
      <c r="N292" s="60">
        <v>7224</v>
      </c>
      <c r="O292" s="60">
        <v>5554</v>
      </c>
      <c r="P292" s="60">
        <v>4894</v>
      </c>
      <c r="Q292" s="60">
        <v>3314</v>
      </c>
      <c r="R292" s="60">
        <v>3215</v>
      </c>
      <c r="S292" s="60">
        <v>2005</v>
      </c>
      <c r="T292" s="60">
        <v>1979</v>
      </c>
      <c r="U292" s="60">
        <v>1204</v>
      </c>
      <c r="V292" s="60">
        <v>1249</v>
      </c>
      <c r="W292" s="60">
        <v>609</v>
      </c>
      <c r="X292" s="60">
        <v>487</v>
      </c>
      <c r="Y292" s="60">
        <v>25830</v>
      </c>
      <c r="Z292" s="60">
        <v>21536</v>
      </c>
      <c r="AA292" s="60">
        <v>18290</v>
      </c>
      <c r="AB292" s="60">
        <v>14713</v>
      </c>
      <c r="AC292" s="60">
        <v>10445</v>
      </c>
      <c r="AD292" s="60">
        <v>8946</v>
      </c>
      <c r="AE292" s="60">
        <v>8004</v>
      </c>
      <c r="AF292" s="60">
        <v>6659</v>
      </c>
      <c r="AG292" s="60">
        <v>5304</v>
      </c>
      <c r="AH292" s="60">
        <v>3875</v>
      </c>
      <c r="AI292" s="60">
        <v>3371</v>
      </c>
      <c r="AJ292" s="60">
        <v>2121</v>
      </c>
      <c r="AK292" s="60">
        <v>1784</v>
      </c>
      <c r="AL292" s="60">
        <v>1295</v>
      </c>
      <c r="AM292" s="60">
        <v>1193</v>
      </c>
      <c r="AN292" s="60">
        <v>645</v>
      </c>
      <c r="AO292" s="60">
        <v>445</v>
      </c>
      <c r="AP292" s="60">
        <v>49678</v>
      </c>
      <c r="AQ292" s="60">
        <v>40255</v>
      </c>
      <c r="AR292" s="60">
        <v>33136</v>
      </c>
      <c r="AS292" s="60">
        <v>28198</v>
      </c>
      <c r="AT292" s="60">
        <v>21444</v>
      </c>
      <c r="AU292" s="60">
        <v>17942</v>
      </c>
      <c r="AV292" s="60">
        <v>15228</v>
      </c>
      <c r="AW292" s="60">
        <v>12213</v>
      </c>
      <c r="AX292" s="60">
        <v>10198</v>
      </c>
      <c r="AY292" s="60">
        <v>7189</v>
      </c>
      <c r="AZ292" s="60">
        <v>6586</v>
      </c>
      <c r="BA292" s="60">
        <v>4126</v>
      </c>
      <c r="BB292" s="60">
        <v>3763</v>
      </c>
      <c r="BC292" s="60">
        <v>2499</v>
      </c>
      <c r="BD292" s="60">
        <v>2442</v>
      </c>
      <c r="BE292" s="60">
        <v>1254</v>
      </c>
      <c r="BF292" s="60">
        <v>932</v>
      </c>
    </row>
    <row r="293" spans="1:58" customFormat="1" hidden="1" x14ac:dyDescent="0.25">
      <c r="A293" t="s">
        <v>282</v>
      </c>
      <c r="B293" s="58" t="s">
        <v>1044</v>
      </c>
      <c r="C293" t="str">
        <f>VLOOKUP(B293,'Cross river Land'!A:B,2,0)</f>
        <v>NG017001</v>
      </c>
      <c r="D293">
        <f t="shared" si="4"/>
        <v>1</v>
      </c>
      <c r="E293" s="60">
        <v>142425</v>
      </c>
      <c r="F293" s="60">
        <v>144108</v>
      </c>
      <c r="G293" s="60">
        <v>286533</v>
      </c>
      <c r="H293" s="60">
        <v>15748</v>
      </c>
      <c r="I293" s="60">
        <v>16330</v>
      </c>
      <c r="J293" s="60">
        <v>17708</v>
      </c>
      <c r="K293" s="60">
        <v>16377</v>
      </c>
      <c r="L293" s="60">
        <v>12432</v>
      </c>
      <c r="M293" s="60">
        <v>10414</v>
      </c>
      <c r="N293" s="60">
        <v>9477</v>
      </c>
      <c r="O293" s="60">
        <v>9202</v>
      </c>
      <c r="P293" s="60">
        <v>7472</v>
      </c>
      <c r="Q293" s="60">
        <v>6909</v>
      </c>
      <c r="R293" s="60">
        <v>5031</v>
      </c>
      <c r="S293" s="60">
        <v>5060</v>
      </c>
      <c r="T293" s="60">
        <v>3309</v>
      </c>
      <c r="U293" s="60">
        <v>3053</v>
      </c>
      <c r="V293" s="60">
        <v>1925</v>
      </c>
      <c r="W293" s="60">
        <v>1280</v>
      </c>
      <c r="X293" s="60">
        <v>698</v>
      </c>
      <c r="Y293" s="60">
        <v>16731</v>
      </c>
      <c r="Z293" s="60">
        <v>17439</v>
      </c>
      <c r="AA293" s="60">
        <v>18540</v>
      </c>
      <c r="AB293" s="60">
        <v>17709</v>
      </c>
      <c r="AC293" s="60">
        <v>14319</v>
      </c>
      <c r="AD293" s="60">
        <v>10548</v>
      </c>
      <c r="AE293" s="60">
        <v>8578</v>
      </c>
      <c r="AF293" s="60">
        <v>7619</v>
      </c>
      <c r="AG293" s="60">
        <v>7228</v>
      </c>
      <c r="AH293" s="60">
        <v>6576</v>
      </c>
      <c r="AI293" s="60">
        <v>5256</v>
      </c>
      <c r="AJ293" s="60">
        <v>4275</v>
      </c>
      <c r="AK293" s="60">
        <v>3024</v>
      </c>
      <c r="AL293" s="60">
        <v>2602</v>
      </c>
      <c r="AM293" s="60">
        <v>1739</v>
      </c>
      <c r="AN293" s="60">
        <v>1320</v>
      </c>
      <c r="AO293" s="60">
        <v>605</v>
      </c>
      <c r="AP293" s="60">
        <v>32479</v>
      </c>
      <c r="AQ293" s="60">
        <v>33769</v>
      </c>
      <c r="AR293" s="60">
        <v>36248</v>
      </c>
      <c r="AS293" s="60">
        <v>34086</v>
      </c>
      <c r="AT293" s="60">
        <v>26751</v>
      </c>
      <c r="AU293" s="60">
        <v>20962</v>
      </c>
      <c r="AV293" s="60">
        <v>18055</v>
      </c>
      <c r="AW293" s="60">
        <v>16821</v>
      </c>
      <c r="AX293" s="60">
        <v>14700</v>
      </c>
      <c r="AY293" s="60">
        <v>13485</v>
      </c>
      <c r="AZ293" s="60">
        <v>10287</v>
      </c>
      <c r="BA293" s="60">
        <v>9335</v>
      </c>
      <c r="BB293" s="60">
        <v>6333</v>
      </c>
      <c r="BC293" s="60">
        <v>5655</v>
      </c>
      <c r="BD293" s="60">
        <v>3664</v>
      </c>
      <c r="BE293" s="60">
        <v>2600</v>
      </c>
      <c r="BF293" s="60">
        <v>1303</v>
      </c>
    </row>
    <row r="294" spans="1:58" customFormat="1" hidden="1" x14ac:dyDescent="0.25">
      <c r="A294" t="s">
        <v>282</v>
      </c>
      <c r="B294" s="58" t="s">
        <v>1107</v>
      </c>
      <c r="C294" t="str">
        <f>VLOOKUP(B294,'Cross river Land'!A:B,2,0)</f>
        <v>NG017002</v>
      </c>
      <c r="D294">
        <f t="shared" si="4"/>
        <v>1</v>
      </c>
      <c r="E294" s="60">
        <v>131466</v>
      </c>
      <c r="F294" s="60">
        <v>132855</v>
      </c>
      <c r="G294" s="60">
        <v>264321</v>
      </c>
      <c r="H294" s="60">
        <v>14909</v>
      </c>
      <c r="I294" s="60">
        <v>14748</v>
      </c>
      <c r="J294" s="60">
        <v>15868</v>
      </c>
      <c r="K294" s="60">
        <v>15127</v>
      </c>
      <c r="L294" s="60">
        <v>11572</v>
      </c>
      <c r="M294" s="60">
        <v>9826</v>
      </c>
      <c r="N294" s="60">
        <v>8573</v>
      </c>
      <c r="O294" s="60">
        <v>8514</v>
      </c>
      <c r="P294" s="60">
        <v>6817</v>
      </c>
      <c r="Q294" s="60">
        <v>6548</v>
      </c>
      <c r="R294" s="60">
        <v>4658</v>
      </c>
      <c r="S294" s="60">
        <v>4618</v>
      </c>
      <c r="T294" s="60">
        <v>2998</v>
      </c>
      <c r="U294" s="60">
        <v>3286</v>
      </c>
      <c r="V294" s="60">
        <v>1733</v>
      </c>
      <c r="W294" s="60">
        <v>1097</v>
      </c>
      <c r="X294" s="60">
        <v>574</v>
      </c>
      <c r="Y294" s="60">
        <v>15774</v>
      </c>
      <c r="Z294" s="60">
        <v>15840</v>
      </c>
      <c r="AA294" s="60">
        <v>16953</v>
      </c>
      <c r="AB294" s="60">
        <v>16430</v>
      </c>
      <c r="AC294" s="60">
        <v>12906</v>
      </c>
      <c r="AD294" s="60">
        <v>9636</v>
      </c>
      <c r="AE294" s="60">
        <v>7885</v>
      </c>
      <c r="AF294" s="60">
        <v>7260</v>
      </c>
      <c r="AG294" s="60">
        <v>6797</v>
      </c>
      <c r="AH294" s="60">
        <v>6043</v>
      </c>
      <c r="AI294" s="60">
        <v>4769</v>
      </c>
      <c r="AJ294" s="60">
        <v>3913</v>
      </c>
      <c r="AK294" s="60">
        <v>2705</v>
      </c>
      <c r="AL294" s="60">
        <v>2660</v>
      </c>
      <c r="AM294" s="60">
        <v>1650</v>
      </c>
      <c r="AN294" s="60">
        <v>1099</v>
      </c>
      <c r="AO294" s="60">
        <v>535</v>
      </c>
      <c r="AP294" s="60">
        <v>30683</v>
      </c>
      <c r="AQ294" s="60">
        <v>30588</v>
      </c>
      <c r="AR294" s="60">
        <v>32821</v>
      </c>
      <c r="AS294" s="60">
        <v>31557</v>
      </c>
      <c r="AT294" s="60">
        <v>24478</v>
      </c>
      <c r="AU294" s="60">
        <v>19462</v>
      </c>
      <c r="AV294" s="60">
        <v>16458</v>
      </c>
      <c r="AW294" s="60">
        <v>15774</v>
      </c>
      <c r="AX294" s="60">
        <v>13614</v>
      </c>
      <c r="AY294" s="60">
        <v>12591</v>
      </c>
      <c r="AZ294" s="60">
        <v>9427</v>
      </c>
      <c r="BA294" s="60">
        <v>8531</v>
      </c>
      <c r="BB294" s="60">
        <v>5703</v>
      </c>
      <c r="BC294" s="60">
        <v>5946</v>
      </c>
      <c r="BD294" s="60">
        <v>3383</v>
      </c>
      <c r="BE294" s="60">
        <v>2196</v>
      </c>
      <c r="BF294" s="60">
        <v>1109</v>
      </c>
    </row>
    <row r="295" spans="1:58" customFormat="1" hidden="1" x14ac:dyDescent="0.25">
      <c r="A295" t="s">
        <v>282</v>
      </c>
      <c r="B295" s="58" t="s">
        <v>1559</v>
      </c>
      <c r="C295" t="str">
        <f>VLOOKUP(B295,'Cross river Land'!A:B,2,0)</f>
        <v>NG017003</v>
      </c>
      <c r="D295">
        <f t="shared" si="4"/>
        <v>1</v>
      </c>
      <c r="E295" s="60">
        <v>77045</v>
      </c>
      <c r="F295" s="60">
        <v>75967</v>
      </c>
      <c r="G295" s="60">
        <v>153012</v>
      </c>
      <c r="H295" s="60">
        <v>8665</v>
      </c>
      <c r="I295" s="60">
        <v>9058</v>
      </c>
      <c r="J295" s="60">
        <v>10088</v>
      </c>
      <c r="K295" s="60">
        <v>9555</v>
      </c>
      <c r="L295" s="60">
        <v>6634</v>
      </c>
      <c r="M295" s="60">
        <v>5433</v>
      </c>
      <c r="N295" s="60">
        <v>4873</v>
      </c>
      <c r="O295" s="60">
        <v>4795</v>
      </c>
      <c r="P295" s="60">
        <v>3852</v>
      </c>
      <c r="Q295" s="60">
        <v>3602</v>
      </c>
      <c r="R295" s="60">
        <v>2596</v>
      </c>
      <c r="S295" s="60">
        <v>2485</v>
      </c>
      <c r="T295" s="60">
        <v>1918</v>
      </c>
      <c r="U295" s="60">
        <v>1726</v>
      </c>
      <c r="V295" s="60">
        <v>936</v>
      </c>
      <c r="W295" s="60">
        <v>621</v>
      </c>
      <c r="X295" s="60">
        <v>208</v>
      </c>
      <c r="Y295" s="60">
        <v>9100</v>
      </c>
      <c r="Z295" s="60">
        <v>9575</v>
      </c>
      <c r="AA295" s="60">
        <v>10201</v>
      </c>
      <c r="AB295" s="60">
        <v>9613</v>
      </c>
      <c r="AC295" s="60">
        <v>7327</v>
      </c>
      <c r="AD295" s="60">
        <v>5343</v>
      </c>
      <c r="AE295" s="60">
        <v>4368</v>
      </c>
      <c r="AF295" s="60">
        <v>3998</v>
      </c>
      <c r="AG295" s="60">
        <v>3733</v>
      </c>
      <c r="AH295" s="60">
        <v>3320</v>
      </c>
      <c r="AI295" s="60">
        <v>2728</v>
      </c>
      <c r="AJ295" s="60">
        <v>2006</v>
      </c>
      <c r="AK295" s="60">
        <v>1531</v>
      </c>
      <c r="AL295" s="60">
        <v>1339</v>
      </c>
      <c r="AM295" s="60">
        <v>992</v>
      </c>
      <c r="AN295" s="60">
        <v>545</v>
      </c>
      <c r="AO295" s="60">
        <v>248</v>
      </c>
      <c r="AP295" s="60">
        <v>17765</v>
      </c>
      <c r="AQ295" s="60">
        <v>18633</v>
      </c>
      <c r="AR295" s="60">
        <v>20289</v>
      </c>
      <c r="AS295" s="60">
        <v>19168</v>
      </c>
      <c r="AT295" s="60">
        <v>13961</v>
      </c>
      <c r="AU295" s="60">
        <v>10776</v>
      </c>
      <c r="AV295" s="60">
        <v>9241</v>
      </c>
      <c r="AW295" s="60">
        <v>8793</v>
      </c>
      <c r="AX295" s="60">
        <v>7585</v>
      </c>
      <c r="AY295" s="60">
        <v>6922</v>
      </c>
      <c r="AZ295" s="60">
        <v>5324</v>
      </c>
      <c r="BA295" s="60">
        <v>4491</v>
      </c>
      <c r="BB295" s="60">
        <v>3449</v>
      </c>
      <c r="BC295" s="60">
        <v>3065</v>
      </c>
      <c r="BD295" s="60">
        <v>1928</v>
      </c>
      <c r="BE295" s="60">
        <v>1166</v>
      </c>
      <c r="BF295" s="60">
        <v>456</v>
      </c>
    </row>
    <row r="296" spans="1:58" customFormat="1" hidden="1" x14ac:dyDescent="0.25">
      <c r="A296" t="s">
        <v>282</v>
      </c>
      <c r="B296" t="s">
        <v>283</v>
      </c>
      <c r="C296" t="str">
        <f>VLOOKUP(B296,'Cross river Land'!A:B,2,0)</f>
        <v>NG017004</v>
      </c>
      <c r="D296">
        <f t="shared" si="4"/>
        <v>1</v>
      </c>
      <c r="E296" s="60">
        <v>134278</v>
      </c>
      <c r="F296" s="60">
        <v>134043</v>
      </c>
      <c r="G296" s="60">
        <v>268321</v>
      </c>
      <c r="H296" s="60">
        <v>14360</v>
      </c>
      <c r="I296" s="60">
        <v>15046</v>
      </c>
      <c r="J296" s="60">
        <v>16854</v>
      </c>
      <c r="K296" s="60">
        <v>16232</v>
      </c>
      <c r="L296" s="60">
        <v>11775</v>
      </c>
      <c r="M296" s="60">
        <v>9842</v>
      </c>
      <c r="N296" s="60">
        <v>8814</v>
      </c>
      <c r="O296" s="60">
        <v>8607</v>
      </c>
      <c r="P296" s="60">
        <v>6820</v>
      </c>
      <c r="Q296" s="60">
        <v>6613</v>
      </c>
      <c r="R296" s="60">
        <v>4666</v>
      </c>
      <c r="S296" s="60">
        <v>4910</v>
      </c>
      <c r="T296" s="60">
        <v>2988</v>
      </c>
      <c r="U296" s="60">
        <v>2995</v>
      </c>
      <c r="V296" s="60">
        <v>1876</v>
      </c>
      <c r="W296" s="60">
        <v>1212</v>
      </c>
      <c r="X296" s="60">
        <v>668</v>
      </c>
      <c r="Y296" s="60">
        <v>15004</v>
      </c>
      <c r="Z296" s="60">
        <v>15690</v>
      </c>
      <c r="AA296" s="60">
        <v>17220</v>
      </c>
      <c r="AB296" s="60">
        <v>16834</v>
      </c>
      <c r="AC296" s="60">
        <v>13581</v>
      </c>
      <c r="AD296" s="60">
        <v>9936</v>
      </c>
      <c r="AE296" s="60">
        <v>7958</v>
      </c>
      <c r="AF296" s="60">
        <v>7136</v>
      </c>
      <c r="AG296" s="60">
        <v>6764</v>
      </c>
      <c r="AH296" s="60">
        <v>6079</v>
      </c>
      <c r="AI296" s="60">
        <v>4665</v>
      </c>
      <c r="AJ296" s="60">
        <v>4281</v>
      </c>
      <c r="AK296" s="60">
        <v>2520</v>
      </c>
      <c r="AL296" s="60">
        <v>2843</v>
      </c>
      <c r="AM296" s="60">
        <v>1617</v>
      </c>
      <c r="AN296" s="60">
        <v>1320</v>
      </c>
      <c r="AO296" s="60">
        <v>595</v>
      </c>
      <c r="AP296" s="60">
        <v>29364</v>
      </c>
      <c r="AQ296" s="60">
        <v>30736</v>
      </c>
      <c r="AR296" s="60">
        <v>34074</v>
      </c>
      <c r="AS296" s="60">
        <v>33066</v>
      </c>
      <c r="AT296" s="60">
        <v>25356</v>
      </c>
      <c r="AU296" s="60">
        <v>19778</v>
      </c>
      <c r="AV296" s="60">
        <v>16772</v>
      </c>
      <c r="AW296" s="60">
        <v>15743</v>
      </c>
      <c r="AX296" s="60">
        <v>13584</v>
      </c>
      <c r="AY296" s="60">
        <v>12692</v>
      </c>
      <c r="AZ296" s="60">
        <v>9331</v>
      </c>
      <c r="BA296" s="60">
        <v>9191</v>
      </c>
      <c r="BB296" s="60">
        <v>5508</v>
      </c>
      <c r="BC296" s="60">
        <v>5838</v>
      </c>
      <c r="BD296" s="60">
        <v>3493</v>
      </c>
      <c r="BE296" s="60">
        <v>2532</v>
      </c>
      <c r="BF296" s="60">
        <v>1263</v>
      </c>
    </row>
    <row r="297" spans="1:58" customFormat="1" hidden="1" x14ac:dyDescent="0.25">
      <c r="A297" t="s">
        <v>282</v>
      </c>
      <c r="B297" t="s">
        <v>284</v>
      </c>
      <c r="C297" t="str">
        <f>VLOOKUP(B297,'Cross river Land'!A:B,2,0)</f>
        <v>NG017005</v>
      </c>
      <c r="D297">
        <f t="shared" si="4"/>
        <v>1</v>
      </c>
      <c r="E297" s="60">
        <v>89287</v>
      </c>
      <c r="F297" s="60">
        <v>90104</v>
      </c>
      <c r="G297" s="60">
        <v>179391</v>
      </c>
      <c r="H297" s="60">
        <v>10106</v>
      </c>
      <c r="I297" s="60">
        <v>10717</v>
      </c>
      <c r="J297" s="60">
        <v>11343</v>
      </c>
      <c r="K297" s="60">
        <v>10660</v>
      </c>
      <c r="L297" s="60">
        <v>7651</v>
      </c>
      <c r="M297" s="60">
        <v>6447</v>
      </c>
      <c r="N297" s="60">
        <v>5790</v>
      </c>
      <c r="O297" s="60">
        <v>5744</v>
      </c>
      <c r="P297" s="60">
        <v>4622</v>
      </c>
      <c r="Q297" s="60">
        <v>4263</v>
      </c>
      <c r="R297" s="60">
        <v>2940</v>
      </c>
      <c r="S297" s="60">
        <v>2988</v>
      </c>
      <c r="T297" s="60">
        <v>1718</v>
      </c>
      <c r="U297" s="60">
        <v>1923</v>
      </c>
      <c r="V297" s="60">
        <v>1119</v>
      </c>
      <c r="W297" s="60">
        <v>774</v>
      </c>
      <c r="X297" s="60">
        <v>482</v>
      </c>
      <c r="Y297" s="60">
        <v>10619</v>
      </c>
      <c r="Z297" s="60">
        <v>11382</v>
      </c>
      <c r="AA297" s="60">
        <v>12137</v>
      </c>
      <c r="AB297" s="60">
        <v>11433</v>
      </c>
      <c r="AC297" s="60">
        <v>8704</v>
      </c>
      <c r="AD297" s="60">
        <v>6553</v>
      </c>
      <c r="AE297" s="60">
        <v>5256</v>
      </c>
      <c r="AF297" s="60">
        <v>4716</v>
      </c>
      <c r="AG297" s="60">
        <v>4359</v>
      </c>
      <c r="AH297" s="60">
        <v>3952</v>
      </c>
      <c r="AI297" s="60">
        <v>3129</v>
      </c>
      <c r="AJ297" s="60">
        <v>2518</v>
      </c>
      <c r="AK297" s="60">
        <v>1850</v>
      </c>
      <c r="AL297" s="60">
        <v>1483</v>
      </c>
      <c r="AM297" s="60">
        <v>969</v>
      </c>
      <c r="AN297" s="60">
        <v>706</v>
      </c>
      <c r="AO297" s="60">
        <v>338</v>
      </c>
      <c r="AP297" s="60">
        <v>20725</v>
      </c>
      <c r="AQ297" s="60">
        <v>22099</v>
      </c>
      <c r="AR297" s="60">
        <v>23480</v>
      </c>
      <c r="AS297" s="60">
        <v>22093</v>
      </c>
      <c r="AT297" s="60">
        <v>16355</v>
      </c>
      <c r="AU297" s="60">
        <v>13000</v>
      </c>
      <c r="AV297" s="60">
        <v>11046</v>
      </c>
      <c r="AW297" s="60">
        <v>10460</v>
      </c>
      <c r="AX297" s="60">
        <v>8981</v>
      </c>
      <c r="AY297" s="60">
        <v>8215</v>
      </c>
      <c r="AZ297" s="60">
        <v>6069</v>
      </c>
      <c r="BA297" s="60">
        <v>5506</v>
      </c>
      <c r="BB297" s="60">
        <v>3568</v>
      </c>
      <c r="BC297" s="60">
        <v>3406</v>
      </c>
      <c r="BD297" s="60">
        <v>2088</v>
      </c>
      <c r="BE297" s="60">
        <v>1480</v>
      </c>
      <c r="BF297" s="60">
        <v>820</v>
      </c>
    </row>
    <row r="298" spans="1:58" customFormat="1" hidden="1" x14ac:dyDescent="0.25">
      <c r="A298" t="s">
        <v>282</v>
      </c>
      <c r="B298" t="s">
        <v>285</v>
      </c>
      <c r="C298" t="str">
        <f>VLOOKUP(B298,'Cross river Land'!A:B,2,0)</f>
        <v>NG017006</v>
      </c>
      <c r="D298">
        <f t="shared" si="4"/>
        <v>1</v>
      </c>
      <c r="E298" s="60">
        <v>138727</v>
      </c>
      <c r="F298" s="60">
        <v>141384</v>
      </c>
      <c r="G298" s="60">
        <v>280111</v>
      </c>
      <c r="H298" s="60">
        <v>16740</v>
      </c>
      <c r="I298" s="60">
        <v>17044</v>
      </c>
      <c r="J298" s="60">
        <v>17379</v>
      </c>
      <c r="K298" s="60">
        <v>15248</v>
      </c>
      <c r="L298" s="60">
        <v>11565</v>
      </c>
      <c r="M298" s="60">
        <v>9950</v>
      </c>
      <c r="N298" s="60">
        <v>8802</v>
      </c>
      <c r="O298" s="60">
        <v>8867</v>
      </c>
      <c r="P298" s="60">
        <v>7230</v>
      </c>
      <c r="Q298" s="60">
        <v>6650</v>
      </c>
      <c r="R298" s="60">
        <v>4820</v>
      </c>
      <c r="S298" s="60">
        <v>4420</v>
      </c>
      <c r="T298" s="60">
        <v>3679</v>
      </c>
      <c r="U298" s="60">
        <v>3633</v>
      </c>
      <c r="V298" s="60">
        <v>1411</v>
      </c>
      <c r="W298" s="60">
        <v>916</v>
      </c>
      <c r="X298" s="60">
        <v>373</v>
      </c>
      <c r="Y298" s="60">
        <v>17627</v>
      </c>
      <c r="Z298" s="60">
        <v>18386</v>
      </c>
      <c r="AA298" s="60">
        <v>18946</v>
      </c>
      <c r="AB298" s="60">
        <v>17418</v>
      </c>
      <c r="AC298" s="60">
        <v>13338</v>
      </c>
      <c r="AD298" s="60">
        <v>10015</v>
      </c>
      <c r="AE298" s="60">
        <v>8066</v>
      </c>
      <c r="AF298" s="60">
        <v>7488</v>
      </c>
      <c r="AG298" s="60">
        <v>6922</v>
      </c>
      <c r="AH298" s="60">
        <v>6091</v>
      </c>
      <c r="AI298" s="60">
        <v>4929</v>
      </c>
      <c r="AJ298" s="60">
        <v>3624</v>
      </c>
      <c r="AK298" s="60">
        <v>3298</v>
      </c>
      <c r="AL298" s="60">
        <v>2378</v>
      </c>
      <c r="AM298" s="60">
        <v>1482</v>
      </c>
      <c r="AN298" s="60">
        <v>913</v>
      </c>
      <c r="AO298" s="60">
        <v>463</v>
      </c>
      <c r="AP298" s="60">
        <v>34367</v>
      </c>
      <c r="AQ298" s="60">
        <v>35430</v>
      </c>
      <c r="AR298" s="60">
        <v>36325</v>
      </c>
      <c r="AS298" s="60">
        <v>32666</v>
      </c>
      <c r="AT298" s="60">
        <v>24903</v>
      </c>
      <c r="AU298" s="60">
        <v>19965</v>
      </c>
      <c r="AV298" s="60">
        <v>16868</v>
      </c>
      <c r="AW298" s="60">
        <v>16355</v>
      </c>
      <c r="AX298" s="60">
        <v>14152</v>
      </c>
      <c r="AY298" s="60">
        <v>12741</v>
      </c>
      <c r="AZ298" s="60">
        <v>9749</v>
      </c>
      <c r="BA298" s="60">
        <v>8044</v>
      </c>
      <c r="BB298" s="60">
        <v>6977</v>
      </c>
      <c r="BC298" s="60">
        <v>6011</v>
      </c>
      <c r="BD298" s="60">
        <v>2893</v>
      </c>
      <c r="BE298" s="60">
        <v>1829</v>
      </c>
      <c r="BF298" s="60">
        <v>836</v>
      </c>
    </row>
    <row r="299" spans="1:58" customFormat="1" hidden="1" x14ac:dyDescent="0.25">
      <c r="A299" t="s">
        <v>282</v>
      </c>
      <c r="B299" t="s">
        <v>286</v>
      </c>
      <c r="C299" t="str">
        <f>VLOOKUP(B299,'Cross river Land'!A:B,2,0)</f>
        <v>NG017007</v>
      </c>
      <c r="D299">
        <f t="shared" si="4"/>
        <v>1</v>
      </c>
      <c r="E299" s="60">
        <v>89163</v>
      </c>
      <c r="F299" s="60">
        <v>90871</v>
      </c>
      <c r="G299" s="60">
        <v>180034</v>
      </c>
      <c r="H299" s="60">
        <v>10119</v>
      </c>
      <c r="I299" s="60">
        <v>10520</v>
      </c>
      <c r="J299" s="60">
        <v>11254</v>
      </c>
      <c r="K299" s="60">
        <v>10778</v>
      </c>
      <c r="L299" s="60">
        <v>7757</v>
      </c>
      <c r="M299" s="60">
        <v>6471</v>
      </c>
      <c r="N299" s="60">
        <v>5825</v>
      </c>
      <c r="O299" s="60">
        <v>5782</v>
      </c>
      <c r="P299" s="60">
        <v>4757</v>
      </c>
      <c r="Q299" s="60">
        <v>4357</v>
      </c>
      <c r="R299" s="60">
        <v>3041</v>
      </c>
      <c r="S299" s="60">
        <v>2880</v>
      </c>
      <c r="T299" s="60">
        <v>1806</v>
      </c>
      <c r="U299" s="60">
        <v>1669</v>
      </c>
      <c r="V299" s="60">
        <v>1179</v>
      </c>
      <c r="W299" s="60">
        <v>697</v>
      </c>
      <c r="X299" s="60">
        <v>271</v>
      </c>
      <c r="Y299" s="60">
        <v>10664</v>
      </c>
      <c r="Z299" s="60">
        <v>11308</v>
      </c>
      <c r="AA299" s="60">
        <v>12017</v>
      </c>
      <c r="AB299" s="60">
        <v>11537</v>
      </c>
      <c r="AC299" s="60">
        <v>9098</v>
      </c>
      <c r="AD299" s="60">
        <v>6505</v>
      </c>
      <c r="AE299" s="60">
        <v>5231</v>
      </c>
      <c r="AF299" s="60">
        <v>4781</v>
      </c>
      <c r="AG299" s="60">
        <v>4463</v>
      </c>
      <c r="AH299" s="60">
        <v>3981</v>
      </c>
      <c r="AI299" s="60">
        <v>2978</v>
      </c>
      <c r="AJ299" s="60">
        <v>2898</v>
      </c>
      <c r="AK299" s="60">
        <v>1747</v>
      </c>
      <c r="AL299" s="60">
        <v>1650</v>
      </c>
      <c r="AM299" s="60">
        <v>906</v>
      </c>
      <c r="AN299" s="60">
        <v>753</v>
      </c>
      <c r="AO299" s="60">
        <v>354</v>
      </c>
      <c r="AP299" s="60">
        <v>20783</v>
      </c>
      <c r="AQ299" s="60">
        <v>21828</v>
      </c>
      <c r="AR299" s="60">
        <v>23271</v>
      </c>
      <c r="AS299" s="60">
        <v>22315</v>
      </c>
      <c r="AT299" s="60">
        <v>16855</v>
      </c>
      <c r="AU299" s="60">
        <v>12976</v>
      </c>
      <c r="AV299" s="60">
        <v>11056</v>
      </c>
      <c r="AW299" s="60">
        <v>10563</v>
      </c>
      <c r="AX299" s="60">
        <v>9220</v>
      </c>
      <c r="AY299" s="60">
        <v>8338</v>
      </c>
      <c r="AZ299" s="60">
        <v>6019</v>
      </c>
      <c r="BA299" s="60">
        <v>5778</v>
      </c>
      <c r="BB299" s="60">
        <v>3553</v>
      </c>
      <c r="BC299" s="60">
        <v>3319</v>
      </c>
      <c r="BD299" s="60">
        <v>2085</v>
      </c>
      <c r="BE299" s="60">
        <v>1450</v>
      </c>
      <c r="BF299" s="60">
        <v>625</v>
      </c>
    </row>
    <row r="300" spans="1:58" customFormat="1" hidden="1" x14ac:dyDescent="0.25">
      <c r="A300" t="s">
        <v>282</v>
      </c>
      <c r="B300" t="s">
        <v>287</v>
      </c>
      <c r="C300" t="str">
        <f>VLOOKUP(B300,'Cross river Land'!A:B,2,0)</f>
        <v>NG017008</v>
      </c>
      <c r="D300">
        <f t="shared" si="4"/>
        <v>1</v>
      </c>
      <c r="E300" s="60">
        <v>90869</v>
      </c>
      <c r="F300" s="60">
        <v>89496</v>
      </c>
      <c r="G300" s="60">
        <v>180365</v>
      </c>
      <c r="H300" s="60">
        <v>9423</v>
      </c>
      <c r="I300" s="60">
        <v>9453</v>
      </c>
      <c r="J300" s="60">
        <v>10807</v>
      </c>
      <c r="K300" s="60">
        <v>10516</v>
      </c>
      <c r="L300" s="60">
        <v>7836</v>
      </c>
      <c r="M300" s="60">
        <v>6634</v>
      </c>
      <c r="N300" s="60">
        <v>5730</v>
      </c>
      <c r="O300" s="60">
        <v>5520</v>
      </c>
      <c r="P300" s="60">
        <v>4704</v>
      </c>
      <c r="Q300" s="60">
        <v>4520</v>
      </c>
      <c r="R300" s="60">
        <v>3646</v>
      </c>
      <c r="S300" s="60">
        <v>3491</v>
      </c>
      <c r="T300" s="60">
        <v>2750</v>
      </c>
      <c r="U300" s="60">
        <v>2613</v>
      </c>
      <c r="V300" s="60">
        <v>1700</v>
      </c>
      <c r="W300" s="60">
        <v>1042</v>
      </c>
      <c r="X300" s="60">
        <v>484</v>
      </c>
      <c r="Y300" s="60">
        <v>9902</v>
      </c>
      <c r="Z300" s="60">
        <v>10071</v>
      </c>
      <c r="AA300" s="60">
        <v>10915</v>
      </c>
      <c r="AB300" s="60">
        <v>10997</v>
      </c>
      <c r="AC300" s="60">
        <v>8908</v>
      </c>
      <c r="AD300" s="60">
        <v>6652</v>
      </c>
      <c r="AE300" s="60">
        <v>5252</v>
      </c>
      <c r="AF300" s="60">
        <v>4772</v>
      </c>
      <c r="AG300" s="60">
        <v>4599</v>
      </c>
      <c r="AH300" s="60">
        <v>4192</v>
      </c>
      <c r="AI300" s="60">
        <v>3364</v>
      </c>
      <c r="AJ300" s="60">
        <v>2904</v>
      </c>
      <c r="AK300" s="60">
        <v>2089</v>
      </c>
      <c r="AL300" s="60">
        <v>2063</v>
      </c>
      <c r="AM300" s="60">
        <v>1354</v>
      </c>
      <c r="AN300" s="60">
        <v>1013</v>
      </c>
      <c r="AO300" s="60">
        <v>449</v>
      </c>
      <c r="AP300" s="60">
        <v>19325</v>
      </c>
      <c r="AQ300" s="60">
        <v>19524</v>
      </c>
      <c r="AR300" s="60">
        <v>21722</v>
      </c>
      <c r="AS300" s="60">
        <v>21513</v>
      </c>
      <c r="AT300" s="60">
        <v>16744</v>
      </c>
      <c r="AU300" s="60">
        <v>13286</v>
      </c>
      <c r="AV300" s="60">
        <v>10982</v>
      </c>
      <c r="AW300" s="60">
        <v>10292</v>
      </c>
      <c r="AX300" s="60">
        <v>9303</v>
      </c>
      <c r="AY300" s="60">
        <v>8712</v>
      </c>
      <c r="AZ300" s="60">
        <v>7010</v>
      </c>
      <c r="BA300" s="60">
        <v>6395</v>
      </c>
      <c r="BB300" s="60">
        <v>4839</v>
      </c>
      <c r="BC300" s="60">
        <v>4676</v>
      </c>
      <c r="BD300" s="60">
        <v>3054</v>
      </c>
      <c r="BE300" s="60">
        <v>2055</v>
      </c>
      <c r="BF300" s="60">
        <v>933</v>
      </c>
    </row>
    <row r="301" spans="1:58" customFormat="1" hidden="1" x14ac:dyDescent="0.25">
      <c r="A301" t="s">
        <v>282</v>
      </c>
      <c r="B301" t="s">
        <v>288</v>
      </c>
      <c r="C301" t="str">
        <f>VLOOKUP(B301,'Cross river Land'!A:B,2,0)</f>
        <v>NG017009</v>
      </c>
      <c r="D301">
        <f t="shared" si="4"/>
        <v>1</v>
      </c>
      <c r="E301" s="60">
        <v>158534</v>
      </c>
      <c r="F301" s="60">
        <v>162824</v>
      </c>
      <c r="G301" s="60">
        <v>321358</v>
      </c>
      <c r="H301" s="60">
        <v>18131</v>
      </c>
      <c r="I301" s="60">
        <v>18998</v>
      </c>
      <c r="J301" s="60">
        <v>20103</v>
      </c>
      <c r="K301" s="60">
        <v>18165</v>
      </c>
      <c r="L301" s="60">
        <v>13368</v>
      </c>
      <c r="M301" s="60">
        <v>11502</v>
      </c>
      <c r="N301" s="60">
        <v>10279</v>
      </c>
      <c r="O301" s="60">
        <v>10321</v>
      </c>
      <c r="P301" s="60">
        <v>8315</v>
      </c>
      <c r="Q301" s="60">
        <v>7641</v>
      </c>
      <c r="R301" s="60">
        <v>5324</v>
      </c>
      <c r="S301" s="60">
        <v>5490</v>
      </c>
      <c r="T301" s="60">
        <v>3362</v>
      </c>
      <c r="U301" s="60">
        <v>3900</v>
      </c>
      <c r="V301" s="60">
        <v>1855</v>
      </c>
      <c r="W301" s="60">
        <v>1119</v>
      </c>
      <c r="X301" s="60">
        <v>661</v>
      </c>
      <c r="Y301" s="60">
        <v>19074</v>
      </c>
      <c r="Z301" s="60">
        <v>20365</v>
      </c>
      <c r="AA301" s="60">
        <v>21891</v>
      </c>
      <c r="AB301" s="60">
        <v>21455</v>
      </c>
      <c r="AC301" s="60">
        <v>15860</v>
      </c>
      <c r="AD301" s="60">
        <v>11502</v>
      </c>
      <c r="AE301" s="60">
        <v>9365</v>
      </c>
      <c r="AF301" s="60">
        <v>8553</v>
      </c>
      <c r="AG301" s="60">
        <v>8048</v>
      </c>
      <c r="AH301" s="60">
        <v>7062</v>
      </c>
      <c r="AI301" s="60">
        <v>5562</v>
      </c>
      <c r="AJ301" s="60">
        <v>4619</v>
      </c>
      <c r="AK301" s="60">
        <v>3642</v>
      </c>
      <c r="AL301" s="60">
        <v>2572</v>
      </c>
      <c r="AM301" s="60">
        <v>1694</v>
      </c>
      <c r="AN301" s="60">
        <v>965</v>
      </c>
      <c r="AO301" s="60">
        <v>595</v>
      </c>
      <c r="AP301" s="60">
        <v>37205</v>
      </c>
      <c r="AQ301" s="60">
        <v>39363</v>
      </c>
      <c r="AR301" s="60">
        <v>41994</v>
      </c>
      <c r="AS301" s="60">
        <v>39620</v>
      </c>
      <c r="AT301" s="60">
        <v>29228</v>
      </c>
      <c r="AU301" s="60">
        <v>23004</v>
      </c>
      <c r="AV301" s="60">
        <v>19644</v>
      </c>
      <c r="AW301" s="60">
        <v>18874</v>
      </c>
      <c r="AX301" s="60">
        <v>16363</v>
      </c>
      <c r="AY301" s="60">
        <v>14703</v>
      </c>
      <c r="AZ301" s="60">
        <v>10886</v>
      </c>
      <c r="BA301" s="60">
        <v>10109</v>
      </c>
      <c r="BB301" s="60">
        <v>7004</v>
      </c>
      <c r="BC301" s="60">
        <v>6472</v>
      </c>
      <c r="BD301" s="60">
        <v>3549</v>
      </c>
      <c r="BE301" s="60">
        <v>2084</v>
      </c>
      <c r="BF301" s="60">
        <v>1256</v>
      </c>
    </row>
    <row r="302" spans="1:58" customFormat="1" hidden="1" x14ac:dyDescent="0.25">
      <c r="A302" t="s">
        <v>282</v>
      </c>
      <c r="B302" t="s">
        <v>289</v>
      </c>
      <c r="C302" t="str">
        <f>VLOOKUP(B302,'Cross river Land'!A:B,2,0)</f>
        <v>NG017010</v>
      </c>
      <c r="D302">
        <f t="shared" si="4"/>
        <v>1</v>
      </c>
      <c r="E302" s="60">
        <v>149599</v>
      </c>
      <c r="F302" s="60">
        <v>156931</v>
      </c>
      <c r="G302" s="60">
        <v>306530</v>
      </c>
      <c r="H302" s="60">
        <v>18322</v>
      </c>
      <c r="I302" s="60">
        <v>18625</v>
      </c>
      <c r="J302" s="60">
        <v>19613</v>
      </c>
      <c r="K302" s="60">
        <v>17157</v>
      </c>
      <c r="L302" s="60">
        <v>12361</v>
      </c>
      <c r="M302" s="60">
        <v>11349</v>
      </c>
      <c r="N302" s="60">
        <v>10321</v>
      </c>
      <c r="O302" s="60">
        <v>10159</v>
      </c>
      <c r="P302" s="60">
        <v>7711</v>
      </c>
      <c r="Q302" s="60">
        <v>6898</v>
      </c>
      <c r="R302" s="60">
        <v>4708</v>
      </c>
      <c r="S302" s="60">
        <v>4147</v>
      </c>
      <c r="T302" s="60">
        <v>3131</v>
      </c>
      <c r="U302" s="60">
        <v>2483</v>
      </c>
      <c r="V302" s="60">
        <v>1255</v>
      </c>
      <c r="W302" s="60">
        <v>932</v>
      </c>
      <c r="X302" s="60">
        <v>427</v>
      </c>
      <c r="Y302" s="60">
        <v>19977</v>
      </c>
      <c r="Z302" s="60">
        <v>20916</v>
      </c>
      <c r="AA302" s="60">
        <v>21266</v>
      </c>
      <c r="AB302" s="60">
        <v>19351</v>
      </c>
      <c r="AC302" s="60">
        <v>13874</v>
      </c>
      <c r="AD302" s="60">
        <v>10239</v>
      </c>
      <c r="AE302" s="60">
        <v>9030</v>
      </c>
      <c r="AF302" s="60">
        <v>8622</v>
      </c>
      <c r="AG302" s="60">
        <v>8142</v>
      </c>
      <c r="AH302" s="60">
        <v>7162</v>
      </c>
      <c r="AI302" s="60">
        <v>5596</v>
      </c>
      <c r="AJ302" s="60">
        <v>4315</v>
      </c>
      <c r="AK302" s="60">
        <v>3449</v>
      </c>
      <c r="AL302" s="60">
        <v>2213</v>
      </c>
      <c r="AM302" s="60">
        <v>1377</v>
      </c>
      <c r="AN302" s="60">
        <v>877</v>
      </c>
      <c r="AO302" s="60">
        <v>525</v>
      </c>
      <c r="AP302" s="60">
        <v>38299</v>
      </c>
      <c r="AQ302" s="60">
        <v>39541</v>
      </c>
      <c r="AR302" s="60">
        <v>40879</v>
      </c>
      <c r="AS302" s="60">
        <v>36508</v>
      </c>
      <c r="AT302" s="60">
        <v>26235</v>
      </c>
      <c r="AU302" s="60">
        <v>21588</v>
      </c>
      <c r="AV302" s="60">
        <v>19351</v>
      </c>
      <c r="AW302" s="60">
        <v>18781</v>
      </c>
      <c r="AX302" s="60">
        <v>15853</v>
      </c>
      <c r="AY302" s="60">
        <v>14060</v>
      </c>
      <c r="AZ302" s="60">
        <v>10304</v>
      </c>
      <c r="BA302" s="60">
        <v>8462</v>
      </c>
      <c r="BB302" s="60">
        <v>6580</v>
      </c>
      <c r="BC302" s="60">
        <v>4696</v>
      </c>
      <c r="BD302" s="60">
        <v>2632</v>
      </c>
      <c r="BE302" s="60">
        <v>1809</v>
      </c>
      <c r="BF302" s="60">
        <v>952</v>
      </c>
    </row>
    <row r="303" spans="1:58" customFormat="1" hidden="1" x14ac:dyDescent="0.25">
      <c r="A303" t="s">
        <v>282</v>
      </c>
      <c r="B303" t="s">
        <v>290</v>
      </c>
      <c r="C303" t="str">
        <f>VLOOKUP(B303,'Cross river Land'!A:B,2,0)</f>
        <v>NG017011</v>
      </c>
      <c r="D303">
        <f t="shared" si="4"/>
        <v>1</v>
      </c>
      <c r="E303" s="60">
        <v>165940</v>
      </c>
      <c r="F303" s="60">
        <v>164909</v>
      </c>
      <c r="G303" s="60">
        <v>330849</v>
      </c>
      <c r="H303" s="60">
        <v>18691</v>
      </c>
      <c r="I303" s="60">
        <v>18978</v>
      </c>
      <c r="J303" s="60">
        <v>20699</v>
      </c>
      <c r="K303" s="60">
        <v>19055</v>
      </c>
      <c r="L303" s="60">
        <v>14542</v>
      </c>
      <c r="M303" s="60">
        <v>11907</v>
      </c>
      <c r="N303" s="60">
        <v>10745</v>
      </c>
      <c r="O303" s="60">
        <v>10548</v>
      </c>
      <c r="P303" s="60">
        <v>8686</v>
      </c>
      <c r="Q303" s="60">
        <v>7951</v>
      </c>
      <c r="R303" s="60">
        <v>6139</v>
      </c>
      <c r="S303" s="60">
        <v>5457</v>
      </c>
      <c r="T303" s="60">
        <v>4109</v>
      </c>
      <c r="U303" s="60">
        <v>3725</v>
      </c>
      <c r="V303" s="60">
        <v>2313</v>
      </c>
      <c r="W303" s="60">
        <v>1584</v>
      </c>
      <c r="X303" s="60">
        <v>811</v>
      </c>
      <c r="Y303" s="60">
        <v>19575</v>
      </c>
      <c r="Z303" s="60">
        <v>19983</v>
      </c>
      <c r="AA303" s="60">
        <v>20983</v>
      </c>
      <c r="AB303" s="60">
        <v>20284</v>
      </c>
      <c r="AC303" s="60">
        <v>16387</v>
      </c>
      <c r="AD303" s="60">
        <v>11954</v>
      </c>
      <c r="AE303" s="60">
        <v>9437</v>
      </c>
      <c r="AF303" s="60">
        <v>8775</v>
      </c>
      <c r="AG303" s="60">
        <v>8384</v>
      </c>
      <c r="AH303" s="60">
        <v>7481</v>
      </c>
      <c r="AI303" s="60">
        <v>5839</v>
      </c>
      <c r="AJ303" s="60">
        <v>4985</v>
      </c>
      <c r="AK303" s="60">
        <v>3546</v>
      </c>
      <c r="AL303" s="60">
        <v>3261</v>
      </c>
      <c r="AM303" s="60">
        <v>1948</v>
      </c>
      <c r="AN303" s="60">
        <v>1422</v>
      </c>
      <c r="AO303" s="60">
        <v>665</v>
      </c>
      <c r="AP303" s="60">
        <v>38266</v>
      </c>
      <c r="AQ303" s="60">
        <v>38961</v>
      </c>
      <c r="AR303" s="60">
        <v>41682</v>
      </c>
      <c r="AS303" s="60">
        <v>39339</v>
      </c>
      <c r="AT303" s="60">
        <v>30929</v>
      </c>
      <c r="AU303" s="60">
        <v>23861</v>
      </c>
      <c r="AV303" s="60">
        <v>20182</v>
      </c>
      <c r="AW303" s="60">
        <v>19323</v>
      </c>
      <c r="AX303" s="60">
        <v>17070</v>
      </c>
      <c r="AY303" s="60">
        <v>15432</v>
      </c>
      <c r="AZ303" s="60">
        <v>11978</v>
      </c>
      <c r="BA303" s="60">
        <v>10442</v>
      </c>
      <c r="BB303" s="60">
        <v>7655</v>
      </c>
      <c r="BC303" s="60">
        <v>6986</v>
      </c>
      <c r="BD303" s="60">
        <v>4261</v>
      </c>
      <c r="BE303" s="60">
        <v>3006</v>
      </c>
      <c r="BF303" s="60">
        <v>1476</v>
      </c>
    </row>
    <row r="304" spans="1:58" customFormat="1" hidden="1" x14ac:dyDescent="0.25">
      <c r="A304" t="s">
        <v>282</v>
      </c>
      <c r="B304" t="s">
        <v>291</v>
      </c>
      <c r="C304" t="str">
        <f>VLOOKUP(B304,'Cross river Land'!A:B,2,0)</f>
        <v>NG017012</v>
      </c>
      <c r="D304">
        <f t="shared" si="4"/>
        <v>1</v>
      </c>
      <c r="E304" s="60">
        <v>80893</v>
      </c>
      <c r="F304" s="60">
        <v>79244</v>
      </c>
      <c r="G304" s="60">
        <v>160137</v>
      </c>
      <c r="H304" s="60">
        <v>8808</v>
      </c>
      <c r="I304" s="60">
        <v>8709</v>
      </c>
      <c r="J304" s="60">
        <v>9834</v>
      </c>
      <c r="K304" s="60">
        <v>9561</v>
      </c>
      <c r="L304" s="60">
        <v>6800</v>
      </c>
      <c r="M304" s="60">
        <v>5561</v>
      </c>
      <c r="N304" s="60">
        <v>5042</v>
      </c>
      <c r="O304" s="60">
        <v>4867</v>
      </c>
      <c r="P304" s="60">
        <v>4306</v>
      </c>
      <c r="Q304" s="60">
        <v>4041</v>
      </c>
      <c r="R304" s="60">
        <v>3277</v>
      </c>
      <c r="S304" s="60">
        <v>2983</v>
      </c>
      <c r="T304" s="60">
        <v>2295</v>
      </c>
      <c r="U304" s="60">
        <v>2069</v>
      </c>
      <c r="V304" s="60">
        <v>1456</v>
      </c>
      <c r="W304" s="60">
        <v>821</v>
      </c>
      <c r="X304" s="60">
        <v>463</v>
      </c>
      <c r="Y304" s="60">
        <v>8996</v>
      </c>
      <c r="Z304" s="60">
        <v>9304</v>
      </c>
      <c r="AA304" s="60">
        <v>10226</v>
      </c>
      <c r="AB304" s="60">
        <v>10256</v>
      </c>
      <c r="AC304" s="60">
        <v>7915</v>
      </c>
      <c r="AD304" s="60">
        <v>5575</v>
      </c>
      <c r="AE304" s="60">
        <v>4410</v>
      </c>
      <c r="AF304" s="60">
        <v>3971</v>
      </c>
      <c r="AG304" s="60">
        <v>3846</v>
      </c>
      <c r="AH304" s="60">
        <v>3479</v>
      </c>
      <c r="AI304" s="60">
        <v>2945</v>
      </c>
      <c r="AJ304" s="60">
        <v>2511</v>
      </c>
      <c r="AK304" s="60">
        <v>1754</v>
      </c>
      <c r="AL304" s="60">
        <v>1659</v>
      </c>
      <c r="AM304" s="60">
        <v>1150</v>
      </c>
      <c r="AN304" s="60">
        <v>849</v>
      </c>
      <c r="AO304" s="60">
        <v>398</v>
      </c>
      <c r="AP304" s="60">
        <v>17804</v>
      </c>
      <c r="AQ304" s="60">
        <v>18013</v>
      </c>
      <c r="AR304" s="60">
        <v>20060</v>
      </c>
      <c r="AS304" s="60">
        <v>19817</v>
      </c>
      <c r="AT304" s="60">
        <v>14715</v>
      </c>
      <c r="AU304" s="60">
        <v>11136</v>
      </c>
      <c r="AV304" s="60">
        <v>9452</v>
      </c>
      <c r="AW304" s="60">
        <v>8838</v>
      </c>
      <c r="AX304" s="60">
        <v>8152</v>
      </c>
      <c r="AY304" s="60">
        <v>7520</v>
      </c>
      <c r="AZ304" s="60">
        <v>6222</v>
      </c>
      <c r="BA304" s="60">
        <v>5494</v>
      </c>
      <c r="BB304" s="60">
        <v>4049</v>
      </c>
      <c r="BC304" s="60">
        <v>3728</v>
      </c>
      <c r="BD304" s="60">
        <v>2606</v>
      </c>
      <c r="BE304" s="60">
        <v>1670</v>
      </c>
      <c r="BF304" s="60">
        <v>861</v>
      </c>
    </row>
    <row r="305" spans="1:58" customFormat="1" hidden="1" x14ac:dyDescent="0.25">
      <c r="A305" t="s">
        <v>282</v>
      </c>
      <c r="B305" t="s">
        <v>292</v>
      </c>
      <c r="C305" t="str">
        <f>VLOOKUP(B305,'Cross river Land'!A:B,2,0)</f>
        <v>NG017013</v>
      </c>
      <c r="D305">
        <f t="shared" si="4"/>
        <v>1</v>
      </c>
      <c r="E305" s="60">
        <v>133402</v>
      </c>
      <c r="F305" s="60">
        <v>134255</v>
      </c>
      <c r="G305" s="60">
        <v>267657</v>
      </c>
      <c r="H305" s="60">
        <v>14727</v>
      </c>
      <c r="I305" s="60">
        <v>15696</v>
      </c>
      <c r="J305" s="60">
        <v>17885</v>
      </c>
      <c r="K305" s="60">
        <v>16576</v>
      </c>
      <c r="L305" s="60">
        <v>11207</v>
      </c>
      <c r="M305" s="60">
        <v>9428</v>
      </c>
      <c r="N305" s="60">
        <v>8568</v>
      </c>
      <c r="O305" s="60">
        <v>8452</v>
      </c>
      <c r="P305" s="60">
        <v>6833</v>
      </c>
      <c r="Q305" s="60">
        <v>6271</v>
      </c>
      <c r="R305" s="60">
        <v>4349</v>
      </c>
      <c r="S305" s="60">
        <v>4465</v>
      </c>
      <c r="T305" s="60">
        <v>2751</v>
      </c>
      <c r="U305" s="60">
        <v>2798</v>
      </c>
      <c r="V305" s="60">
        <v>1565</v>
      </c>
      <c r="W305" s="60">
        <v>1332</v>
      </c>
      <c r="X305" s="60">
        <v>499</v>
      </c>
      <c r="Y305" s="60">
        <v>15337</v>
      </c>
      <c r="Z305" s="60">
        <v>16802</v>
      </c>
      <c r="AA305" s="60">
        <v>18480</v>
      </c>
      <c r="AB305" s="60">
        <v>17752</v>
      </c>
      <c r="AC305" s="60">
        <v>12939</v>
      </c>
      <c r="AD305" s="60">
        <v>9336</v>
      </c>
      <c r="AE305" s="60">
        <v>7535</v>
      </c>
      <c r="AF305" s="60">
        <v>7009</v>
      </c>
      <c r="AG305" s="60">
        <v>6706</v>
      </c>
      <c r="AH305" s="60">
        <v>5918</v>
      </c>
      <c r="AI305" s="60">
        <v>4633</v>
      </c>
      <c r="AJ305" s="60">
        <v>3901</v>
      </c>
      <c r="AK305" s="60">
        <v>2782</v>
      </c>
      <c r="AL305" s="60">
        <v>2185</v>
      </c>
      <c r="AM305" s="60">
        <v>1428</v>
      </c>
      <c r="AN305" s="60">
        <v>978</v>
      </c>
      <c r="AO305" s="60">
        <v>534</v>
      </c>
      <c r="AP305" s="60">
        <v>30064</v>
      </c>
      <c r="AQ305" s="60">
        <v>32498</v>
      </c>
      <c r="AR305" s="60">
        <v>36365</v>
      </c>
      <c r="AS305" s="60">
        <v>34328</v>
      </c>
      <c r="AT305" s="60">
        <v>24146</v>
      </c>
      <c r="AU305" s="60">
        <v>18764</v>
      </c>
      <c r="AV305" s="60">
        <v>16103</v>
      </c>
      <c r="AW305" s="60">
        <v>15461</v>
      </c>
      <c r="AX305" s="60">
        <v>13539</v>
      </c>
      <c r="AY305" s="60">
        <v>12189</v>
      </c>
      <c r="AZ305" s="60">
        <v>8982</v>
      </c>
      <c r="BA305" s="60">
        <v>8366</v>
      </c>
      <c r="BB305" s="60">
        <v>5533</v>
      </c>
      <c r="BC305" s="60">
        <v>4983</v>
      </c>
      <c r="BD305" s="60">
        <v>2993</v>
      </c>
      <c r="BE305" s="60">
        <v>2310</v>
      </c>
      <c r="BF305" s="60">
        <v>1033</v>
      </c>
    </row>
    <row r="306" spans="1:58" customFormat="1" hidden="1" x14ac:dyDescent="0.25">
      <c r="A306" t="s">
        <v>282</v>
      </c>
      <c r="B306" t="s">
        <v>293</v>
      </c>
      <c r="C306" t="str">
        <f>VLOOKUP(B306,'Cross river Land'!A:B,2,0)</f>
        <v>NG017014</v>
      </c>
      <c r="D306">
        <f t="shared" si="4"/>
        <v>1</v>
      </c>
      <c r="E306" s="60">
        <v>56904</v>
      </c>
      <c r="F306" s="60">
        <v>58505</v>
      </c>
      <c r="G306" s="60">
        <v>115409</v>
      </c>
      <c r="H306" s="60">
        <v>5961</v>
      </c>
      <c r="I306" s="60">
        <v>6134</v>
      </c>
      <c r="J306" s="60">
        <v>6997</v>
      </c>
      <c r="K306" s="60">
        <v>7161</v>
      </c>
      <c r="L306" s="60">
        <v>5147</v>
      </c>
      <c r="M306" s="60">
        <v>4225</v>
      </c>
      <c r="N306" s="60">
        <v>3771</v>
      </c>
      <c r="O306" s="60">
        <v>3642</v>
      </c>
      <c r="P306" s="60">
        <v>3005</v>
      </c>
      <c r="Q306" s="60">
        <v>2723</v>
      </c>
      <c r="R306" s="60">
        <v>2107</v>
      </c>
      <c r="S306" s="60">
        <v>1883</v>
      </c>
      <c r="T306" s="60">
        <v>1207</v>
      </c>
      <c r="U306" s="60">
        <v>1370</v>
      </c>
      <c r="V306" s="60">
        <v>646</v>
      </c>
      <c r="W306" s="60">
        <v>603</v>
      </c>
      <c r="X306" s="60">
        <v>322</v>
      </c>
      <c r="Y306" s="60">
        <v>6412</v>
      </c>
      <c r="Z306" s="60">
        <v>6478</v>
      </c>
      <c r="AA306" s="60">
        <v>7355</v>
      </c>
      <c r="AB306" s="60">
        <v>7972</v>
      </c>
      <c r="AC306" s="60">
        <v>6001</v>
      </c>
      <c r="AD306" s="60">
        <v>4315</v>
      </c>
      <c r="AE306" s="60">
        <v>3671</v>
      </c>
      <c r="AF306" s="60">
        <v>3092</v>
      </c>
      <c r="AG306" s="60">
        <v>2884</v>
      </c>
      <c r="AH306" s="60">
        <v>2560</v>
      </c>
      <c r="AI306" s="60">
        <v>2101</v>
      </c>
      <c r="AJ306" s="60">
        <v>1671</v>
      </c>
      <c r="AK306" s="60">
        <v>1319</v>
      </c>
      <c r="AL306" s="60">
        <v>1239</v>
      </c>
      <c r="AM306" s="60">
        <v>685</v>
      </c>
      <c r="AN306" s="60">
        <v>500</v>
      </c>
      <c r="AO306" s="60">
        <v>250</v>
      </c>
      <c r="AP306" s="60">
        <v>12373</v>
      </c>
      <c r="AQ306" s="60">
        <v>12612</v>
      </c>
      <c r="AR306" s="60">
        <v>14352</v>
      </c>
      <c r="AS306" s="60">
        <v>15133</v>
      </c>
      <c r="AT306" s="60">
        <v>11148</v>
      </c>
      <c r="AU306" s="60">
        <v>8540</v>
      </c>
      <c r="AV306" s="60">
        <v>7442</v>
      </c>
      <c r="AW306" s="60">
        <v>6734</v>
      </c>
      <c r="AX306" s="60">
        <v>5889</v>
      </c>
      <c r="AY306" s="60">
        <v>5283</v>
      </c>
      <c r="AZ306" s="60">
        <v>4208</v>
      </c>
      <c r="BA306" s="60">
        <v>3554</v>
      </c>
      <c r="BB306" s="60">
        <v>2526</v>
      </c>
      <c r="BC306" s="60">
        <v>2609</v>
      </c>
      <c r="BD306" s="60">
        <v>1331</v>
      </c>
      <c r="BE306" s="60">
        <v>1103</v>
      </c>
      <c r="BF306" s="60">
        <v>572</v>
      </c>
    </row>
    <row r="307" spans="1:58" customFormat="1" hidden="1" x14ac:dyDescent="0.25">
      <c r="A307" t="s">
        <v>282</v>
      </c>
      <c r="B307" t="s">
        <v>294</v>
      </c>
      <c r="C307" t="str">
        <f>VLOOKUP(B307,'Cross river Land'!A:B,2,0)</f>
        <v>NG017015</v>
      </c>
      <c r="D307">
        <f t="shared" si="4"/>
        <v>1</v>
      </c>
      <c r="E307" s="60">
        <v>90470</v>
      </c>
      <c r="F307" s="60">
        <v>93120</v>
      </c>
      <c r="G307" s="60">
        <v>183590</v>
      </c>
      <c r="H307" s="60">
        <v>10387</v>
      </c>
      <c r="I307" s="60">
        <v>11053</v>
      </c>
      <c r="J307" s="60">
        <v>11341</v>
      </c>
      <c r="K307" s="60">
        <v>10209</v>
      </c>
      <c r="L307" s="60">
        <v>7891</v>
      </c>
      <c r="M307" s="60">
        <v>6596</v>
      </c>
      <c r="N307" s="60">
        <v>5928</v>
      </c>
      <c r="O307" s="60">
        <v>6049</v>
      </c>
      <c r="P307" s="60">
        <v>4749</v>
      </c>
      <c r="Q307" s="60">
        <v>4304</v>
      </c>
      <c r="R307" s="60">
        <v>3012</v>
      </c>
      <c r="S307" s="60">
        <v>3121</v>
      </c>
      <c r="T307" s="60">
        <v>1901</v>
      </c>
      <c r="U307" s="60">
        <v>1943</v>
      </c>
      <c r="V307" s="60">
        <v>896</v>
      </c>
      <c r="W307" s="60">
        <v>625</v>
      </c>
      <c r="X307" s="60">
        <v>465</v>
      </c>
      <c r="Y307" s="60">
        <v>11408</v>
      </c>
      <c r="Z307" s="60">
        <v>11917</v>
      </c>
      <c r="AA307" s="60">
        <v>12224</v>
      </c>
      <c r="AB307" s="60">
        <v>11399</v>
      </c>
      <c r="AC307" s="60">
        <v>9150</v>
      </c>
      <c r="AD307" s="60">
        <v>6713</v>
      </c>
      <c r="AE307" s="60">
        <v>5263</v>
      </c>
      <c r="AF307" s="60">
        <v>4805</v>
      </c>
      <c r="AG307" s="60">
        <v>4599</v>
      </c>
      <c r="AH307" s="60">
        <v>4209</v>
      </c>
      <c r="AI307" s="60">
        <v>3034</v>
      </c>
      <c r="AJ307" s="60">
        <v>3027</v>
      </c>
      <c r="AK307" s="60">
        <v>2001</v>
      </c>
      <c r="AL307" s="60">
        <v>1322</v>
      </c>
      <c r="AM307" s="60">
        <v>992</v>
      </c>
      <c r="AN307" s="60">
        <v>673</v>
      </c>
      <c r="AO307" s="60">
        <v>384</v>
      </c>
      <c r="AP307" s="60">
        <v>21795</v>
      </c>
      <c r="AQ307" s="60">
        <v>22970</v>
      </c>
      <c r="AR307" s="60">
        <v>23565</v>
      </c>
      <c r="AS307" s="60">
        <v>21608</v>
      </c>
      <c r="AT307" s="60">
        <v>17041</v>
      </c>
      <c r="AU307" s="60">
        <v>13309</v>
      </c>
      <c r="AV307" s="60">
        <v>11191</v>
      </c>
      <c r="AW307" s="60">
        <v>10854</v>
      </c>
      <c r="AX307" s="60">
        <v>9348</v>
      </c>
      <c r="AY307" s="60">
        <v>8513</v>
      </c>
      <c r="AZ307" s="60">
        <v>6046</v>
      </c>
      <c r="BA307" s="60">
        <v>6148</v>
      </c>
      <c r="BB307" s="60">
        <v>3902</v>
      </c>
      <c r="BC307" s="60">
        <v>3265</v>
      </c>
      <c r="BD307" s="60">
        <v>1888</v>
      </c>
      <c r="BE307" s="60">
        <v>1298</v>
      </c>
      <c r="BF307" s="60">
        <v>849</v>
      </c>
    </row>
    <row r="308" spans="1:58" customFormat="1" hidden="1" x14ac:dyDescent="0.25">
      <c r="A308" t="s">
        <v>282</v>
      </c>
      <c r="B308" t="s">
        <v>295</v>
      </c>
      <c r="C308" t="str">
        <f>VLOOKUP(B308,'Cross river Land'!A:B,2,0)</f>
        <v>NG017016</v>
      </c>
      <c r="D308">
        <f t="shared" si="4"/>
        <v>1</v>
      </c>
      <c r="E308" s="60">
        <v>94718</v>
      </c>
      <c r="F308" s="60">
        <v>92157</v>
      </c>
      <c r="G308" s="60">
        <v>186875</v>
      </c>
      <c r="H308" s="60">
        <v>10892</v>
      </c>
      <c r="I308" s="60">
        <v>11327</v>
      </c>
      <c r="J308" s="60">
        <v>11696</v>
      </c>
      <c r="K308" s="60">
        <v>11526</v>
      </c>
      <c r="L308" s="60">
        <v>8440</v>
      </c>
      <c r="M308" s="60">
        <v>6910</v>
      </c>
      <c r="N308" s="60">
        <v>6075</v>
      </c>
      <c r="O308" s="60">
        <v>5926</v>
      </c>
      <c r="P308" s="60">
        <v>4868</v>
      </c>
      <c r="Q308" s="60">
        <v>4543</v>
      </c>
      <c r="R308" s="60">
        <v>3199</v>
      </c>
      <c r="S308" s="60">
        <v>3201</v>
      </c>
      <c r="T308" s="60">
        <v>1680</v>
      </c>
      <c r="U308" s="60">
        <v>2054</v>
      </c>
      <c r="V308" s="60">
        <v>1177</v>
      </c>
      <c r="W308" s="60">
        <v>869</v>
      </c>
      <c r="X308" s="60">
        <v>335</v>
      </c>
      <c r="Y308" s="60">
        <v>11399</v>
      </c>
      <c r="Z308" s="60">
        <v>12112</v>
      </c>
      <c r="AA308" s="60">
        <v>12248</v>
      </c>
      <c r="AB308" s="60">
        <v>11557</v>
      </c>
      <c r="AC308" s="60">
        <v>8609</v>
      </c>
      <c r="AD308" s="60">
        <v>5941</v>
      </c>
      <c r="AE308" s="60">
        <v>5640</v>
      </c>
      <c r="AF308" s="60">
        <v>4625</v>
      </c>
      <c r="AG308" s="60">
        <v>4420</v>
      </c>
      <c r="AH308" s="60">
        <v>4228</v>
      </c>
      <c r="AI308" s="60">
        <v>2895</v>
      </c>
      <c r="AJ308" s="60">
        <v>2868</v>
      </c>
      <c r="AK308" s="60">
        <v>1809</v>
      </c>
      <c r="AL308" s="60">
        <v>1476</v>
      </c>
      <c r="AM308" s="60">
        <v>1003</v>
      </c>
      <c r="AN308" s="60">
        <v>936</v>
      </c>
      <c r="AO308" s="60">
        <v>391</v>
      </c>
      <c r="AP308" s="60">
        <v>22291</v>
      </c>
      <c r="AQ308" s="60">
        <v>23439</v>
      </c>
      <c r="AR308" s="60">
        <v>23944</v>
      </c>
      <c r="AS308" s="60">
        <v>23083</v>
      </c>
      <c r="AT308" s="60">
        <v>17049</v>
      </c>
      <c r="AU308" s="60">
        <v>12851</v>
      </c>
      <c r="AV308" s="60">
        <v>11715</v>
      </c>
      <c r="AW308" s="60">
        <v>10551</v>
      </c>
      <c r="AX308" s="60">
        <v>9288</v>
      </c>
      <c r="AY308" s="60">
        <v>8771</v>
      </c>
      <c r="AZ308" s="60">
        <v>6094</v>
      </c>
      <c r="BA308" s="60">
        <v>6069</v>
      </c>
      <c r="BB308" s="60">
        <v>3489</v>
      </c>
      <c r="BC308" s="60">
        <v>3530</v>
      </c>
      <c r="BD308" s="60">
        <v>2180</v>
      </c>
      <c r="BE308" s="60">
        <v>1805</v>
      </c>
      <c r="BF308" s="60">
        <v>726</v>
      </c>
    </row>
    <row r="309" spans="1:58" customFormat="1" hidden="1" x14ac:dyDescent="0.25">
      <c r="A309" t="s">
        <v>282</v>
      </c>
      <c r="B309" t="s">
        <v>296</v>
      </c>
      <c r="C309" t="str">
        <f>VLOOKUP(B309,'Cross river Land'!A:B,2,0)</f>
        <v>NG017017</v>
      </c>
      <c r="D309">
        <f t="shared" si="4"/>
        <v>1</v>
      </c>
      <c r="E309" s="60">
        <v>99423</v>
      </c>
      <c r="F309" s="60">
        <v>102537</v>
      </c>
      <c r="G309" s="60">
        <v>201960</v>
      </c>
      <c r="H309" s="60">
        <v>11244</v>
      </c>
      <c r="I309" s="60">
        <v>11571</v>
      </c>
      <c r="J309" s="60">
        <v>12267</v>
      </c>
      <c r="K309" s="60">
        <v>11293</v>
      </c>
      <c r="L309" s="60">
        <v>9050</v>
      </c>
      <c r="M309" s="60">
        <v>7152</v>
      </c>
      <c r="N309" s="60">
        <v>6494</v>
      </c>
      <c r="O309" s="60">
        <v>6427</v>
      </c>
      <c r="P309" s="60">
        <v>5255</v>
      </c>
      <c r="Q309" s="60">
        <v>4832</v>
      </c>
      <c r="R309" s="60">
        <v>3513</v>
      </c>
      <c r="S309" s="60">
        <v>3399</v>
      </c>
      <c r="T309" s="60">
        <v>2276</v>
      </c>
      <c r="U309" s="60">
        <v>2089</v>
      </c>
      <c r="V309" s="60">
        <v>1210</v>
      </c>
      <c r="W309" s="60">
        <v>868</v>
      </c>
      <c r="X309" s="60">
        <v>483</v>
      </c>
      <c r="Y309" s="60">
        <v>11913</v>
      </c>
      <c r="Z309" s="60">
        <v>12343</v>
      </c>
      <c r="AA309" s="60">
        <v>13169</v>
      </c>
      <c r="AB309" s="60">
        <v>12686</v>
      </c>
      <c r="AC309" s="60">
        <v>10816</v>
      </c>
      <c r="AD309" s="60">
        <v>7756</v>
      </c>
      <c r="AE309" s="60">
        <v>6087</v>
      </c>
      <c r="AF309" s="60">
        <v>5356</v>
      </c>
      <c r="AG309" s="60">
        <v>5027</v>
      </c>
      <c r="AH309" s="60">
        <v>4332</v>
      </c>
      <c r="AI309" s="60">
        <v>3566</v>
      </c>
      <c r="AJ309" s="60">
        <v>3040</v>
      </c>
      <c r="AK309" s="60">
        <v>2017</v>
      </c>
      <c r="AL309" s="60">
        <v>2006</v>
      </c>
      <c r="AM309" s="60">
        <v>1160</v>
      </c>
      <c r="AN309" s="60">
        <v>841</v>
      </c>
      <c r="AO309" s="60">
        <v>422</v>
      </c>
      <c r="AP309" s="60">
        <v>23157</v>
      </c>
      <c r="AQ309" s="60">
        <v>23914</v>
      </c>
      <c r="AR309" s="60">
        <v>25436</v>
      </c>
      <c r="AS309" s="60">
        <v>23979</v>
      </c>
      <c r="AT309" s="60">
        <v>19866</v>
      </c>
      <c r="AU309" s="60">
        <v>14908</v>
      </c>
      <c r="AV309" s="60">
        <v>12581</v>
      </c>
      <c r="AW309" s="60">
        <v>11783</v>
      </c>
      <c r="AX309" s="60">
        <v>10282</v>
      </c>
      <c r="AY309" s="60">
        <v>9164</v>
      </c>
      <c r="AZ309" s="60">
        <v>7079</v>
      </c>
      <c r="BA309" s="60">
        <v>6439</v>
      </c>
      <c r="BB309" s="60">
        <v>4293</v>
      </c>
      <c r="BC309" s="60">
        <v>4095</v>
      </c>
      <c r="BD309" s="60">
        <v>2370</v>
      </c>
      <c r="BE309" s="60">
        <v>1709</v>
      </c>
      <c r="BF309" s="60">
        <v>905</v>
      </c>
    </row>
    <row r="310" spans="1:58" customFormat="1" hidden="1" x14ac:dyDescent="0.25">
      <c r="A310" t="s">
        <v>282</v>
      </c>
      <c r="B310" t="s">
        <v>297</v>
      </c>
      <c r="C310" t="str">
        <f>VLOOKUP(B310,'Cross river Land'!A:B,2,0)</f>
        <v>NG017018</v>
      </c>
      <c r="D310">
        <f t="shared" si="4"/>
        <v>1</v>
      </c>
      <c r="E310" s="60">
        <v>121309</v>
      </c>
      <c r="F310" s="60">
        <v>123418</v>
      </c>
      <c r="G310" s="60">
        <v>244727</v>
      </c>
      <c r="H310" s="60">
        <v>14306</v>
      </c>
      <c r="I310" s="60">
        <v>14419</v>
      </c>
      <c r="J310" s="60">
        <v>15505</v>
      </c>
      <c r="K310" s="60">
        <v>14117</v>
      </c>
      <c r="L310" s="60">
        <v>10602</v>
      </c>
      <c r="M310" s="60">
        <v>8719</v>
      </c>
      <c r="N310" s="60">
        <v>7783</v>
      </c>
      <c r="O310" s="60">
        <v>7702</v>
      </c>
      <c r="P310" s="60">
        <v>6366</v>
      </c>
      <c r="Q310" s="60">
        <v>5641</v>
      </c>
      <c r="R310" s="60">
        <v>4325</v>
      </c>
      <c r="S310" s="60">
        <v>3806</v>
      </c>
      <c r="T310" s="60">
        <v>2682</v>
      </c>
      <c r="U310" s="60">
        <v>2194</v>
      </c>
      <c r="V310" s="60">
        <v>1506</v>
      </c>
      <c r="W310" s="60">
        <v>1018</v>
      </c>
      <c r="X310" s="60">
        <v>618</v>
      </c>
      <c r="Y310" s="60">
        <v>15352</v>
      </c>
      <c r="Z310" s="60">
        <v>15323</v>
      </c>
      <c r="AA310" s="60">
        <v>16364</v>
      </c>
      <c r="AB310" s="60">
        <v>15662</v>
      </c>
      <c r="AC310" s="60">
        <v>11958</v>
      </c>
      <c r="AD310" s="60">
        <v>8772</v>
      </c>
      <c r="AE310" s="60">
        <v>7296</v>
      </c>
      <c r="AF310" s="60">
        <v>6466</v>
      </c>
      <c r="AG310" s="60">
        <v>6195</v>
      </c>
      <c r="AH310" s="60">
        <v>5365</v>
      </c>
      <c r="AI310" s="60">
        <v>4286</v>
      </c>
      <c r="AJ310" s="60">
        <v>3187</v>
      </c>
      <c r="AK310" s="60">
        <v>2455</v>
      </c>
      <c r="AL310" s="60">
        <v>2002</v>
      </c>
      <c r="AM310" s="60">
        <v>1347</v>
      </c>
      <c r="AN310" s="60">
        <v>859</v>
      </c>
      <c r="AO310" s="60">
        <v>529</v>
      </c>
      <c r="AP310" s="60">
        <v>29658</v>
      </c>
      <c r="AQ310" s="60">
        <v>29742</v>
      </c>
      <c r="AR310" s="60">
        <v>31869</v>
      </c>
      <c r="AS310" s="60">
        <v>29779</v>
      </c>
      <c r="AT310" s="60">
        <v>22560</v>
      </c>
      <c r="AU310" s="60">
        <v>17491</v>
      </c>
      <c r="AV310" s="60">
        <v>15079</v>
      </c>
      <c r="AW310" s="60">
        <v>14168</v>
      </c>
      <c r="AX310" s="60">
        <v>12561</v>
      </c>
      <c r="AY310" s="60">
        <v>11006</v>
      </c>
      <c r="AZ310" s="60">
        <v>8611</v>
      </c>
      <c r="BA310" s="60">
        <v>6993</v>
      </c>
      <c r="BB310" s="60">
        <v>5137</v>
      </c>
      <c r="BC310" s="60">
        <v>4196</v>
      </c>
      <c r="BD310" s="60">
        <v>2853</v>
      </c>
      <c r="BE310" s="60">
        <v>1877</v>
      </c>
      <c r="BF310" s="60">
        <v>1147</v>
      </c>
    </row>
    <row r="311" spans="1:58" customFormat="1" hidden="1" x14ac:dyDescent="0.25">
      <c r="A311" t="s">
        <v>282</v>
      </c>
      <c r="B311" t="s">
        <v>298</v>
      </c>
      <c r="C311" t="str">
        <f>VLOOKUP(B311,'Cross river Land'!A:B,2,0)</f>
        <v>NG017019</v>
      </c>
      <c r="D311">
        <f t="shared" si="4"/>
        <v>1</v>
      </c>
      <c r="E311" s="60">
        <v>98626</v>
      </c>
      <c r="F311" s="60">
        <v>102039</v>
      </c>
      <c r="G311" s="60">
        <v>200665</v>
      </c>
      <c r="H311" s="60">
        <v>10626</v>
      </c>
      <c r="I311" s="60">
        <v>10971</v>
      </c>
      <c r="J311" s="60">
        <v>12815</v>
      </c>
      <c r="K311" s="60">
        <v>12335</v>
      </c>
      <c r="L311" s="60">
        <v>9340</v>
      </c>
      <c r="M311" s="60">
        <v>7291</v>
      </c>
      <c r="N311" s="60">
        <v>6508</v>
      </c>
      <c r="O311" s="60">
        <v>6310</v>
      </c>
      <c r="P311" s="60">
        <v>5126</v>
      </c>
      <c r="Q311" s="60">
        <v>4718</v>
      </c>
      <c r="R311" s="60">
        <v>3314</v>
      </c>
      <c r="S311" s="60">
        <v>3003</v>
      </c>
      <c r="T311" s="60">
        <v>1840</v>
      </c>
      <c r="U311" s="60">
        <v>1979</v>
      </c>
      <c r="V311" s="60">
        <v>1110</v>
      </c>
      <c r="W311" s="60">
        <v>948</v>
      </c>
      <c r="X311" s="60">
        <v>392</v>
      </c>
      <c r="Y311" s="60">
        <v>11143</v>
      </c>
      <c r="Z311" s="60">
        <v>11661</v>
      </c>
      <c r="AA311" s="60">
        <v>13463</v>
      </c>
      <c r="AB311" s="60">
        <v>13494</v>
      </c>
      <c r="AC311" s="60">
        <v>11094</v>
      </c>
      <c r="AD311" s="60">
        <v>7902</v>
      </c>
      <c r="AE311" s="60">
        <v>5887</v>
      </c>
      <c r="AF311" s="60">
        <v>5222</v>
      </c>
      <c r="AG311" s="60">
        <v>5015</v>
      </c>
      <c r="AH311" s="60">
        <v>4558</v>
      </c>
      <c r="AI311" s="60">
        <v>3563</v>
      </c>
      <c r="AJ311" s="60">
        <v>3086</v>
      </c>
      <c r="AK311" s="60">
        <v>1996</v>
      </c>
      <c r="AL311" s="60">
        <v>1722</v>
      </c>
      <c r="AM311" s="60">
        <v>1163</v>
      </c>
      <c r="AN311" s="60">
        <v>664</v>
      </c>
      <c r="AO311" s="60">
        <v>406</v>
      </c>
      <c r="AP311" s="60">
        <v>21769</v>
      </c>
      <c r="AQ311" s="60">
        <v>22632</v>
      </c>
      <c r="AR311" s="60">
        <v>26278</v>
      </c>
      <c r="AS311" s="60">
        <v>25829</v>
      </c>
      <c r="AT311" s="60">
        <v>20434</v>
      </c>
      <c r="AU311" s="60">
        <v>15193</v>
      </c>
      <c r="AV311" s="60">
        <v>12395</v>
      </c>
      <c r="AW311" s="60">
        <v>11532</v>
      </c>
      <c r="AX311" s="60">
        <v>10141</v>
      </c>
      <c r="AY311" s="60">
        <v>9276</v>
      </c>
      <c r="AZ311" s="60">
        <v>6877</v>
      </c>
      <c r="BA311" s="60">
        <v>6089</v>
      </c>
      <c r="BB311" s="60">
        <v>3836</v>
      </c>
      <c r="BC311" s="60">
        <v>3701</v>
      </c>
      <c r="BD311" s="60">
        <v>2273</v>
      </c>
      <c r="BE311" s="60">
        <v>1612</v>
      </c>
      <c r="BF311" s="60">
        <v>798</v>
      </c>
    </row>
    <row r="312" spans="1:58" customFormat="1" hidden="1" x14ac:dyDescent="0.25">
      <c r="A312" t="s">
        <v>282</v>
      </c>
      <c r="B312" s="58" t="s">
        <v>2707</v>
      </c>
      <c r="C312" t="str">
        <f>VLOOKUP(B312,'Cross river Land'!A:B,2,0)</f>
        <v>NG017027</v>
      </c>
      <c r="D312">
        <f t="shared" si="4"/>
        <v>1</v>
      </c>
      <c r="E312" s="60">
        <v>73877</v>
      </c>
      <c r="F312" s="60">
        <v>76384</v>
      </c>
      <c r="G312" s="60">
        <v>150261</v>
      </c>
      <c r="H312" s="60">
        <v>8062</v>
      </c>
      <c r="I312" s="60">
        <v>8815</v>
      </c>
      <c r="J312" s="60">
        <v>9453</v>
      </c>
      <c r="K312" s="60">
        <v>8761</v>
      </c>
      <c r="L312" s="60">
        <v>6327</v>
      </c>
      <c r="M312" s="60">
        <v>5394</v>
      </c>
      <c r="N312" s="60">
        <v>4738</v>
      </c>
      <c r="O312" s="60">
        <v>4605</v>
      </c>
      <c r="P312" s="60">
        <v>3822</v>
      </c>
      <c r="Q312" s="60">
        <v>3624</v>
      </c>
      <c r="R312" s="60">
        <v>2510</v>
      </c>
      <c r="S312" s="60">
        <v>2769</v>
      </c>
      <c r="T312" s="60">
        <v>1337</v>
      </c>
      <c r="U312" s="60">
        <v>1879</v>
      </c>
      <c r="V312" s="60">
        <v>989</v>
      </c>
      <c r="W312" s="60">
        <v>436</v>
      </c>
      <c r="X312" s="60">
        <v>356</v>
      </c>
      <c r="Y312" s="60">
        <v>8527</v>
      </c>
      <c r="Z312" s="60">
        <v>9469</v>
      </c>
      <c r="AA312" s="60">
        <v>10196</v>
      </c>
      <c r="AB312" s="60">
        <v>9854</v>
      </c>
      <c r="AC312" s="60">
        <v>7659</v>
      </c>
      <c r="AD312" s="60">
        <v>5584</v>
      </c>
      <c r="AE312" s="60">
        <v>4406</v>
      </c>
      <c r="AF312" s="60">
        <v>4000</v>
      </c>
      <c r="AG312" s="60">
        <v>3691</v>
      </c>
      <c r="AH312" s="60">
        <v>3371</v>
      </c>
      <c r="AI312" s="60">
        <v>2548</v>
      </c>
      <c r="AJ312" s="60">
        <v>2396</v>
      </c>
      <c r="AK312" s="60">
        <v>1527</v>
      </c>
      <c r="AL312" s="60">
        <v>1525</v>
      </c>
      <c r="AM312" s="60">
        <v>907</v>
      </c>
      <c r="AN312" s="60">
        <v>406</v>
      </c>
      <c r="AO312" s="60">
        <v>318</v>
      </c>
      <c r="AP312" s="60">
        <v>16589</v>
      </c>
      <c r="AQ312" s="60">
        <v>18284</v>
      </c>
      <c r="AR312" s="60">
        <v>19649</v>
      </c>
      <c r="AS312" s="60">
        <v>18615</v>
      </c>
      <c r="AT312" s="60">
        <v>13986</v>
      </c>
      <c r="AU312" s="60">
        <v>10978</v>
      </c>
      <c r="AV312" s="60">
        <v>9144</v>
      </c>
      <c r="AW312" s="60">
        <v>8605</v>
      </c>
      <c r="AX312" s="60">
        <v>7513</v>
      </c>
      <c r="AY312" s="60">
        <v>6995</v>
      </c>
      <c r="AZ312" s="60">
        <v>5058</v>
      </c>
      <c r="BA312" s="60">
        <v>5165</v>
      </c>
      <c r="BB312" s="60">
        <v>2864</v>
      </c>
      <c r="BC312" s="60">
        <v>3404</v>
      </c>
      <c r="BD312" s="60">
        <v>1896</v>
      </c>
      <c r="BE312" s="60">
        <v>842</v>
      </c>
      <c r="BF312" s="60">
        <v>674</v>
      </c>
    </row>
    <row r="313" spans="1:58" customFormat="1" hidden="1" x14ac:dyDescent="0.25">
      <c r="A313" t="s">
        <v>282</v>
      </c>
      <c r="B313" t="s">
        <v>299</v>
      </c>
      <c r="C313" t="str">
        <f>VLOOKUP(B313,'Cross river Land'!A:B,2,0)</f>
        <v>NG017020</v>
      </c>
      <c r="D313">
        <f t="shared" si="4"/>
        <v>1</v>
      </c>
      <c r="E313" s="60">
        <v>78163</v>
      </c>
      <c r="F313" s="60">
        <v>73362</v>
      </c>
      <c r="G313" s="60">
        <v>151525</v>
      </c>
      <c r="H313" s="60">
        <v>8161</v>
      </c>
      <c r="I313" s="60">
        <v>8138</v>
      </c>
      <c r="J313" s="60">
        <v>11490</v>
      </c>
      <c r="K313" s="60">
        <v>10486</v>
      </c>
      <c r="L313" s="60">
        <v>6617</v>
      </c>
      <c r="M313" s="60">
        <v>5338</v>
      </c>
      <c r="N313" s="60">
        <v>4736</v>
      </c>
      <c r="O313" s="60">
        <v>4570</v>
      </c>
      <c r="P313" s="60">
        <v>3707</v>
      </c>
      <c r="Q313" s="60">
        <v>3685</v>
      </c>
      <c r="R313" s="60">
        <v>2553</v>
      </c>
      <c r="S313" s="60">
        <v>2830</v>
      </c>
      <c r="T313" s="60">
        <v>1822</v>
      </c>
      <c r="U313" s="60">
        <v>1809</v>
      </c>
      <c r="V313" s="60">
        <v>1023</v>
      </c>
      <c r="W313" s="60">
        <v>815</v>
      </c>
      <c r="X313" s="60">
        <v>383</v>
      </c>
      <c r="Y313" s="60">
        <v>8515</v>
      </c>
      <c r="Z313" s="60">
        <v>8570</v>
      </c>
      <c r="AA313" s="60">
        <v>9607</v>
      </c>
      <c r="AB313" s="60">
        <v>9558</v>
      </c>
      <c r="AC313" s="60">
        <v>7108</v>
      </c>
      <c r="AD313" s="60">
        <v>5161</v>
      </c>
      <c r="AE313" s="60">
        <v>4219</v>
      </c>
      <c r="AF313" s="60">
        <v>3866</v>
      </c>
      <c r="AG313" s="60">
        <v>3510</v>
      </c>
      <c r="AH313" s="60">
        <v>3326</v>
      </c>
      <c r="AI313" s="60">
        <v>2473</v>
      </c>
      <c r="AJ313" s="60">
        <v>2446</v>
      </c>
      <c r="AK313" s="60">
        <v>1588</v>
      </c>
      <c r="AL313" s="60">
        <v>1531</v>
      </c>
      <c r="AM313" s="60">
        <v>874</v>
      </c>
      <c r="AN313" s="60">
        <v>711</v>
      </c>
      <c r="AO313" s="60">
        <v>299</v>
      </c>
      <c r="AP313" s="60">
        <v>16676</v>
      </c>
      <c r="AQ313" s="60">
        <v>16708</v>
      </c>
      <c r="AR313" s="60">
        <v>21097</v>
      </c>
      <c r="AS313" s="60">
        <v>20044</v>
      </c>
      <c r="AT313" s="60">
        <v>13725</v>
      </c>
      <c r="AU313" s="60">
        <v>10499</v>
      </c>
      <c r="AV313" s="60">
        <v>8955</v>
      </c>
      <c r="AW313" s="60">
        <v>8436</v>
      </c>
      <c r="AX313" s="60">
        <v>7217</v>
      </c>
      <c r="AY313" s="60">
        <v>7011</v>
      </c>
      <c r="AZ313" s="60">
        <v>5026</v>
      </c>
      <c r="BA313" s="60">
        <v>5276</v>
      </c>
      <c r="BB313" s="60">
        <v>3410</v>
      </c>
      <c r="BC313" s="60">
        <v>3340</v>
      </c>
      <c r="BD313" s="60">
        <v>1897</v>
      </c>
      <c r="BE313" s="60">
        <v>1526</v>
      </c>
      <c r="BF313" s="60">
        <v>682</v>
      </c>
    </row>
    <row r="314" spans="1:58" customFormat="1" hidden="1" x14ac:dyDescent="0.25">
      <c r="A314" t="s">
        <v>282</v>
      </c>
      <c r="B314" t="s">
        <v>300</v>
      </c>
      <c r="C314" t="str">
        <f>VLOOKUP(B314,'Cross river Land'!A:B,2,0)</f>
        <v>NG017021</v>
      </c>
      <c r="D314">
        <f t="shared" si="4"/>
        <v>1</v>
      </c>
      <c r="E314" s="60">
        <v>71923</v>
      </c>
      <c r="F314" s="60">
        <v>72047</v>
      </c>
      <c r="G314" s="60">
        <v>143970</v>
      </c>
      <c r="H314" s="60">
        <v>7986</v>
      </c>
      <c r="I314" s="60">
        <v>8434</v>
      </c>
      <c r="J314" s="60">
        <v>9113</v>
      </c>
      <c r="K314" s="60">
        <v>8542</v>
      </c>
      <c r="L314" s="60">
        <v>6268</v>
      </c>
      <c r="M314" s="60">
        <v>5324</v>
      </c>
      <c r="N314" s="60">
        <v>4584</v>
      </c>
      <c r="O314" s="60">
        <v>4638</v>
      </c>
      <c r="P314" s="60">
        <v>3713</v>
      </c>
      <c r="Q314" s="60">
        <v>3451</v>
      </c>
      <c r="R314" s="60">
        <v>2310</v>
      </c>
      <c r="S314" s="60">
        <v>2577</v>
      </c>
      <c r="T314" s="60">
        <v>1669</v>
      </c>
      <c r="U314" s="60">
        <v>1586</v>
      </c>
      <c r="V314" s="60">
        <v>788</v>
      </c>
      <c r="W314" s="60">
        <v>618</v>
      </c>
      <c r="X314" s="60">
        <v>322</v>
      </c>
      <c r="Y314" s="60">
        <v>8492</v>
      </c>
      <c r="Z314" s="60">
        <v>8934</v>
      </c>
      <c r="AA314" s="60">
        <v>9414</v>
      </c>
      <c r="AB314" s="60">
        <v>8987</v>
      </c>
      <c r="AC314" s="60">
        <v>6950</v>
      </c>
      <c r="AD314" s="60">
        <v>5304</v>
      </c>
      <c r="AE314" s="60">
        <v>4263</v>
      </c>
      <c r="AF314" s="60">
        <v>3839</v>
      </c>
      <c r="AG314" s="60">
        <v>3601</v>
      </c>
      <c r="AH314" s="60">
        <v>3176</v>
      </c>
      <c r="AI314" s="60">
        <v>2550</v>
      </c>
      <c r="AJ314" s="60">
        <v>2102</v>
      </c>
      <c r="AK314" s="60">
        <v>1456</v>
      </c>
      <c r="AL314" s="60">
        <v>1230</v>
      </c>
      <c r="AM314" s="60">
        <v>865</v>
      </c>
      <c r="AN314" s="60">
        <v>597</v>
      </c>
      <c r="AO314" s="60">
        <v>287</v>
      </c>
      <c r="AP314" s="60">
        <v>16478</v>
      </c>
      <c r="AQ314" s="60">
        <v>17368</v>
      </c>
      <c r="AR314" s="60">
        <v>18527</v>
      </c>
      <c r="AS314" s="60">
        <v>17529</v>
      </c>
      <c r="AT314" s="60">
        <v>13218</v>
      </c>
      <c r="AU314" s="60">
        <v>10628</v>
      </c>
      <c r="AV314" s="60">
        <v>8847</v>
      </c>
      <c r="AW314" s="60">
        <v>8477</v>
      </c>
      <c r="AX314" s="60">
        <v>7314</v>
      </c>
      <c r="AY314" s="60">
        <v>6627</v>
      </c>
      <c r="AZ314" s="60">
        <v>4860</v>
      </c>
      <c r="BA314" s="60">
        <v>4679</v>
      </c>
      <c r="BB314" s="60">
        <v>3125</v>
      </c>
      <c r="BC314" s="60">
        <v>2816</v>
      </c>
      <c r="BD314" s="60">
        <v>1653</v>
      </c>
      <c r="BE314" s="60">
        <v>1215</v>
      </c>
      <c r="BF314" s="60">
        <v>609</v>
      </c>
    </row>
    <row r="315" spans="1:58" customFormat="1" hidden="1" x14ac:dyDescent="0.25">
      <c r="A315" t="s">
        <v>282</v>
      </c>
      <c r="B315" t="s">
        <v>301</v>
      </c>
      <c r="C315" t="str">
        <f>VLOOKUP(B315,'Cross river Land'!A:B,2,0)</f>
        <v>NG017022</v>
      </c>
      <c r="D315">
        <f t="shared" si="4"/>
        <v>1</v>
      </c>
      <c r="E315" s="60">
        <v>74015</v>
      </c>
      <c r="F315" s="60">
        <v>73480</v>
      </c>
      <c r="G315" s="60">
        <v>147495</v>
      </c>
      <c r="H315" s="60">
        <v>7494</v>
      </c>
      <c r="I315" s="60">
        <v>8201</v>
      </c>
      <c r="J315" s="60">
        <v>9789</v>
      </c>
      <c r="K315" s="60">
        <v>8927</v>
      </c>
      <c r="L315" s="60">
        <v>6415</v>
      </c>
      <c r="M315" s="60">
        <v>5187</v>
      </c>
      <c r="N315" s="60">
        <v>4593</v>
      </c>
      <c r="O315" s="60">
        <v>4480</v>
      </c>
      <c r="P315" s="60">
        <v>3827</v>
      </c>
      <c r="Q315" s="60">
        <v>3642</v>
      </c>
      <c r="R315" s="60">
        <v>2630</v>
      </c>
      <c r="S315" s="60">
        <v>2736</v>
      </c>
      <c r="T315" s="60">
        <v>1889</v>
      </c>
      <c r="U315" s="60">
        <v>2020</v>
      </c>
      <c r="V315" s="60">
        <v>1069</v>
      </c>
      <c r="W315" s="60">
        <v>779</v>
      </c>
      <c r="X315" s="60">
        <v>337</v>
      </c>
      <c r="Y315" s="60">
        <v>7864</v>
      </c>
      <c r="Z315" s="60">
        <v>8758</v>
      </c>
      <c r="AA315" s="60">
        <v>9986</v>
      </c>
      <c r="AB315" s="60">
        <v>9594</v>
      </c>
      <c r="AC315" s="60">
        <v>7154</v>
      </c>
      <c r="AD315" s="60">
        <v>5236</v>
      </c>
      <c r="AE315" s="60">
        <v>4182</v>
      </c>
      <c r="AF315" s="60">
        <v>3820</v>
      </c>
      <c r="AG315" s="60">
        <v>3565</v>
      </c>
      <c r="AH315" s="60">
        <v>3246</v>
      </c>
      <c r="AI315" s="60">
        <v>2488</v>
      </c>
      <c r="AJ315" s="60">
        <v>2366</v>
      </c>
      <c r="AK315" s="60">
        <v>1539</v>
      </c>
      <c r="AL315" s="60">
        <v>1603</v>
      </c>
      <c r="AM315" s="60">
        <v>999</v>
      </c>
      <c r="AN315" s="60">
        <v>731</v>
      </c>
      <c r="AO315" s="60">
        <v>349</v>
      </c>
      <c r="AP315" s="60">
        <v>15358</v>
      </c>
      <c r="AQ315" s="60">
        <v>16959</v>
      </c>
      <c r="AR315" s="60">
        <v>19775</v>
      </c>
      <c r="AS315" s="60">
        <v>18521</v>
      </c>
      <c r="AT315" s="60">
        <v>13569</v>
      </c>
      <c r="AU315" s="60">
        <v>10423</v>
      </c>
      <c r="AV315" s="60">
        <v>8775</v>
      </c>
      <c r="AW315" s="60">
        <v>8300</v>
      </c>
      <c r="AX315" s="60">
        <v>7392</v>
      </c>
      <c r="AY315" s="60">
        <v>6888</v>
      </c>
      <c r="AZ315" s="60">
        <v>5118</v>
      </c>
      <c r="BA315" s="60">
        <v>5102</v>
      </c>
      <c r="BB315" s="60">
        <v>3428</v>
      </c>
      <c r="BC315" s="60">
        <v>3623</v>
      </c>
      <c r="BD315" s="60">
        <v>2068</v>
      </c>
      <c r="BE315" s="60">
        <v>1510</v>
      </c>
      <c r="BF315" s="60">
        <v>686</v>
      </c>
    </row>
    <row r="316" spans="1:58" customFormat="1" hidden="1" x14ac:dyDescent="0.25">
      <c r="A316" t="s">
        <v>282</v>
      </c>
      <c r="B316" t="s">
        <v>302</v>
      </c>
      <c r="C316" t="str">
        <f>VLOOKUP(B316,'Cross river Land'!A:B,2,0)</f>
        <v>NG017023</v>
      </c>
      <c r="D316">
        <f t="shared" si="4"/>
        <v>1</v>
      </c>
      <c r="E316" s="60">
        <v>75019</v>
      </c>
      <c r="F316" s="60">
        <v>77706</v>
      </c>
      <c r="G316" s="60">
        <v>152725</v>
      </c>
      <c r="H316" s="60">
        <v>8579</v>
      </c>
      <c r="I316" s="60">
        <v>10241</v>
      </c>
      <c r="J316" s="60">
        <v>10272</v>
      </c>
      <c r="K316" s="60">
        <v>8372</v>
      </c>
      <c r="L316" s="60">
        <v>6169</v>
      </c>
      <c r="M316" s="60">
        <v>5218</v>
      </c>
      <c r="N316" s="60">
        <v>4663</v>
      </c>
      <c r="O316" s="60">
        <v>4633</v>
      </c>
      <c r="P316" s="60">
        <v>3787</v>
      </c>
      <c r="Q316" s="60">
        <v>3540</v>
      </c>
      <c r="R316" s="60">
        <v>2591</v>
      </c>
      <c r="S316" s="60">
        <v>2195</v>
      </c>
      <c r="T316" s="60">
        <v>1508</v>
      </c>
      <c r="U316" s="60">
        <v>1391</v>
      </c>
      <c r="V316" s="60">
        <v>938</v>
      </c>
      <c r="W316" s="60">
        <v>657</v>
      </c>
      <c r="X316" s="60">
        <v>265</v>
      </c>
      <c r="Y316" s="60">
        <v>8955</v>
      </c>
      <c r="Z316" s="60">
        <v>10424</v>
      </c>
      <c r="AA316" s="60">
        <v>11371</v>
      </c>
      <c r="AB316" s="60">
        <v>10375</v>
      </c>
      <c r="AC316" s="60">
        <v>7429</v>
      </c>
      <c r="AD316" s="60">
        <v>5299</v>
      </c>
      <c r="AE316" s="60">
        <v>4212</v>
      </c>
      <c r="AF316" s="60">
        <v>3871</v>
      </c>
      <c r="AG316" s="60">
        <v>3650</v>
      </c>
      <c r="AH316" s="60">
        <v>3225</v>
      </c>
      <c r="AI316" s="60">
        <v>2461</v>
      </c>
      <c r="AJ316" s="60">
        <v>2226</v>
      </c>
      <c r="AK316" s="60">
        <v>1379</v>
      </c>
      <c r="AL316" s="60">
        <v>1287</v>
      </c>
      <c r="AM316" s="60">
        <v>756</v>
      </c>
      <c r="AN316" s="60">
        <v>489</v>
      </c>
      <c r="AO316" s="60">
        <v>297</v>
      </c>
      <c r="AP316" s="60">
        <v>17534</v>
      </c>
      <c r="AQ316" s="60">
        <v>20665</v>
      </c>
      <c r="AR316" s="60">
        <v>21643</v>
      </c>
      <c r="AS316" s="60">
        <v>18747</v>
      </c>
      <c r="AT316" s="60">
        <v>13598</v>
      </c>
      <c r="AU316" s="60">
        <v>10517</v>
      </c>
      <c r="AV316" s="60">
        <v>8875</v>
      </c>
      <c r="AW316" s="60">
        <v>8504</v>
      </c>
      <c r="AX316" s="60">
        <v>7437</v>
      </c>
      <c r="AY316" s="60">
        <v>6765</v>
      </c>
      <c r="AZ316" s="60">
        <v>5052</v>
      </c>
      <c r="BA316" s="60">
        <v>4421</v>
      </c>
      <c r="BB316" s="60">
        <v>2887</v>
      </c>
      <c r="BC316" s="60">
        <v>2678</v>
      </c>
      <c r="BD316" s="60">
        <v>1694</v>
      </c>
      <c r="BE316" s="60">
        <v>1146</v>
      </c>
      <c r="BF316" s="60">
        <v>562</v>
      </c>
    </row>
    <row r="317" spans="1:58" customFormat="1" hidden="1" x14ac:dyDescent="0.25">
      <c r="A317" t="s">
        <v>282</v>
      </c>
      <c r="B317" s="58" t="s">
        <v>2507</v>
      </c>
      <c r="C317" t="str">
        <f>VLOOKUP(B317,'Cross river Land'!A:B,2,0)</f>
        <v>NG017026</v>
      </c>
      <c r="D317">
        <f t="shared" si="4"/>
        <v>1</v>
      </c>
      <c r="E317" s="60">
        <v>77496</v>
      </c>
      <c r="F317" s="60">
        <v>74651</v>
      </c>
      <c r="G317" s="60">
        <v>152147</v>
      </c>
      <c r="H317" s="60">
        <v>7223</v>
      </c>
      <c r="I317" s="60">
        <v>6701</v>
      </c>
      <c r="J317" s="60">
        <v>10466</v>
      </c>
      <c r="K317" s="60">
        <v>10690</v>
      </c>
      <c r="L317" s="60">
        <v>10429</v>
      </c>
      <c r="M317" s="60">
        <v>7085</v>
      </c>
      <c r="N317" s="60">
        <v>5176</v>
      </c>
      <c r="O317" s="60">
        <v>4757</v>
      </c>
      <c r="P317" s="60">
        <v>3699</v>
      </c>
      <c r="Q317" s="60">
        <v>3368</v>
      </c>
      <c r="R317" s="60">
        <v>2364</v>
      </c>
      <c r="S317" s="60">
        <v>2231</v>
      </c>
      <c r="T317" s="60">
        <v>1088</v>
      </c>
      <c r="U317" s="60">
        <v>1073</v>
      </c>
      <c r="V317" s="60">
        <v>583</v>
      </c>
      <c r="W317" s="60">
        <v>375</v>
      </c>
      <c r="X317" s="60">
        <v>188</v>
      </c>
      <c r="Y317" s="60">
        <v>7601</v>
      </c>
      <c r="Z317" s="60">
        <v>6404</v>
      </c>
      <c r="AA317" s="60">
        <v>7679</v>
      </c>
      <c r="AB317" s="60">
        <v>7914</v>
      </c>
      <c r="AC317" s="60">
        <v>9451</v>
      </c>
      <c r="AD317" s="60">
        <v>7573</v>
      </c>
      <c r="AE317" s="60">
        <v>5713</v>
      </c>
      <c r="AF317" s="60">
        <v>5013</v>
      </c>
      <c r="AG317" s="60">
        <v>4320</v>
      </c>
      <c r="AH317" s="60">
        <v>4175</v>
      </c>
      <c r="AI317" s="60">
        <v>2841</v>
      </c>
      <c r="AJ317" s="60">
        <v>2571</v>
      </c>
      <c r="AK317" s="60">
        <v>1273</v>
      </c>
      <c r="AL317" s="60">
        <v>1169</v>
      </c>
      <c r="AM317" s="60">
        <v>525</v>
      </c>
      <c r="AN317" s="60">
        <v>322</v>
      </c>
      <c r="AO317" s="60">
        <v>107</v>
      </c>
      <c r="AP317" s="60">
        <v>14824</v>
      </c>
      <c r="AQ317" s="60">
        <v>13105</v>
      </c>
      <c r="AR317" s="60">
        <v>18145</v>
      </c>
      <c r="AS317" s="60">
        <v>18604</v>
      </c>
      <c r="AT317" s="60">
        <v>19880</v>
      </c>
      <c r="AU317" s="60">
        <v>14658</v>
      </c>
      <c r="AV317" s="60">
        <v>10889</v>
      </c>
      <c r="AW317" s="60">
        <v>9770</v>
      </c>
      <c r="AX317" s="60">
        <v>8019</v>
      </c>
      <c r="AY317" s="60">
        <v>7543</v>
      </c>
      <c r="AZ317" s="60">
        <v>5205</v>
      </c>
      <c r="BA317" s="60">
        <v>4802</v>
      </c>
      <c r="BB317" s="60">
        <v>2361</v>
      </c>
      <c r="BC317" s="60">
        <v>2242</v>
      </c>
      <c r="BD317" s="60">
        <v>1108</v>
      </c>
      <c r="BE317" s="60">
        <v>697</v>
      </c>
      <c r="BF317" s="60">
        <v>295</v>
      </c>
    </row>
    <row r="318" spans="1:58" customFormat="1" hidden="1" x14ac:dyDescent="0.25">
      <c r="A318" t="s">
        <v>282</v>
      </c>
      <c r="B318" t="s">
        <v>303</v>
      </c>
      <c r="C318" t="str">
        <f>VLOOKUP(B318,'Cross river Land'!A:B,2,0)</f>
        <v>NG017024</v>
      </c>
      <c r="D318">
        <f t="shared" si="4"/>
        <v>1</v>
      </c>
      <c r="E318" s="60">
        <v>108568</v>
      </c>
      <c r="F318" s="60">
        <v>105476</v>
      </c>
      <c r="G318" s="60">
        <v>214044</v>
      </c>
      <c r="H318" s="60">
        <v>11511</v>
      </c>
      <c r="I318" s="60">
        <v>10537</v>
      </c>
      <c r="J318" s="60">
        <v>13511</v>
      </c>
      <c r="K318" s="60">
        <v>12928</v>
      </c>
      <c r="L318" s="60">
        <v>11317</v>
      </c>
      <c r="M318" s="60">
        <v>8296</v>
      </c>
      <c r="N318" s="60">
        <v>6671</v>
      </c>
      <c r="O318" s="60">
        <v>6404</v>
      </c>
      <c r="P318" s="60">
        <v>5291</v>
      </c>
      <c r="Q318" s="60">
        <v>5184</v>
      </c>
      <c r="R318" s="60">
        <v>3901</v>
      </c>
      <c r="S318" s="60">
        <v>3997</v>
      </c>
      <c r="T318" s="60">
        <v>2626</v>
      </c>
      <c r="U318" s="60">
        <v>2626</v>
      </c>
      <c r="V318" s="60">
        <v>1809</v>
      </c>
      <c r="W318" s="60">
        <v>1288</v>
      </c>
      <c r="X318" s="60">
        <v>671</v>
      </c>
      <c r="Y318" s="60">
        <v>12049</v>
      </c>
      <c r="Z318" s="60">
        <v>10510</v>
      </c>
      <c r="AA318" s="60">
        <v>12884</v>
      </c>
      <c r="AB318" s="60">
        <v>12551</v>
      </c>
      <c r="AC318" s="60">
        <v>11922</v>
      </c>
      <c r="AD318" s="60">
        <v>8456</v>
      </c>
      <c r="AE318" s="60">
        <v>6544</v>
      </c>
      <c r="AF318" s="60">
        <v>5619</v>
      </c>
      <c r="AG318" s="60">
        <v>5405</v>
      </c>
      <c r="AH318" s="60">
        <v>5241</v>
      </c>
      <c r="AI318" s="60">
        <v>3808</v>
      </c>
      <c r="AJ318" s="60">
        <v>3724</v>
      </c>
      <c r="AK318" s="60">
        <v>2007</v>
      </c>
      <c r="AL318" s="60">
        <v>2162</v>
      </c>
      <c r="AM318" s="60">
        <v>1213</v>
      </c>
      <c r="AN318" s="60">
        <v>1002</v>
      </c>
      <c r="AO318" s="60">
        <v>379</v>
      </c>
      <c r="AP318" s="60">
        <v>23560</v>
      </c>
      <c r="AQ318" s="60">
        <v>21047</v>
      </c>
      <c r="AR318" s="60">
        <v>26395</v>
      </c>
      <c r="AS318" s="60">
        <v>25479</v>
      </c>
      <c r="AT318" s="60">
        <v>23239</v>
      </c>
      <c r="AU318" s="60">
        <v>16752</v>
      </c>
      <c r="AV318" s="60">
        <v>13215</v>
      </c>
      <c r="AW318" s="60">
        <v>12023</v>
      </c>
      <c r="AX318" s="60">
        <v>10696</v>
      </c>
      <c r="AY318" s="60">
        <v>10425</v>
      </c>
      <c r="AZ318" s="60">
        <v>7709</v>
      </c>
      <c r="BA318" s="60">
        <v>7721</v>
      </c>
      <c r="BB318" s="60">
        <v>4633</v>
      </c>
      <c r="BC318" s="60">
        <v>4788</v>
      </c>
      <c r="BD318" s="60">
        <v>3022</v>
      </c>
      <c r="BE318" s="60">
        <v>2290</v>
      </c>
      <c r="BF318" s="60">
        <v>1050</v>
      </c>
    </row>
    <row r="319" spans="1:58" customFormat="1" hidden="1" x14ac:dyDescent="0.25">
      <c r="A319" t="s">
        <v>282</v>
      </c>
      <c r="B319" t="s">
        <v>304</v>
      </c>
      <c r="C319" t="str">
        <f>VLOOKUP(B319,'Cross river Land'!A:B,2,0)</f>
        <v>NG017025</v>
      </c>
      <c r="D319">
        <f t="shared" si="4"/>
        <v>1</v>
      </c>
      <c r="E319" s="60">
        <v>63242</v>
      </c>
      <c r="F319" s="60">
        <v>60273</v>
      </c>
      <c r="G319" s="60">
        <v>123515</v>
      </c>
      <c r="H319" s="60">
        <v>8061</v>
      </c>
      <c r="I319" s="60">
        <v>4950</v>
      </c>
      <c r="J319" s="60">
        <v>6154</v>
      </c>
      <c r="K319" s="60">
        <v>6871</v>
      </c>
      <c r="L319" s="60">
        <v>7321</v>
      </c>
      <c r="M319" s="60">
        <v>4354</v>
      </c>
      <c r="N319" s="60">
        <v>4367</v>
      </c>
      <c r="O319" s="60">
        <v>3195</v>
      </c>
      <c r="P319" s="60">
        <v>3517</v>
      </c>
      <c r="Q319" s="60">
        <v>2773</v>
      </c>
      <c r="R319" s="60">
        <v>2306</v>
      </c>
      <c r="S319" s="60">
        <v>2065</v>
      </c>
      <c r="T319" s="60">
        <v>2454</v>
      </c>
      <c r="U319" s="60">
        <v>1883</v>
      </c>
      <c r="V319" s="60">
        <v>1042</v>
      </c>
      <c r="W319" s="60">
        <v>1436</v>
      </c>
      <c r="X319" s="60">
        <v>493</v>
      </c>
      <c r="Y319" s="60">
        <v>7092</v>
      </c>
      <c r="Z319" s="60">
        <v>5377</v>
      </c>
      <c r="AA319" s="60">
        <v>6133</v>
      </c>
      <c r="AB319" s="60">
        <v>6486</v>
      </c>
      <c r="AC319" s="60">
        <v>8990</v>
      </c>
      <c r="AD319" s="60">
        <v>5683</v>
      </c>
      <c r="AE319" s="60">
        <v>3789</v>
      </c>
      <c r="AF319" s="60">
        <v>2929</v>
      </c>
      <c r="AG319" s="60">
        <v>2505</v>
      </c>
      <c r="AH319" s="60">
        <v>2605</v>
      </c>
      <c r="AI319" s="60">
        <v>2187</v>
      </c>
      <c r="AJ319" s="60">
        <v>2088</v>
      </c>
      <c r="AK319" s="60">
        <v>1670</v>
      </c>
      <c r="AL319" s="60">
        <v>1099</v>
      </c>
      <c r="AM319" s="60">
        <v>675</v>
      </c>
      <c r="AN319" s="60">
        <v>632</v>
      </c>
      <c r="AO319" s="60">
        <v>333</v>
      </c>
      <c r="AP319" s="60">
        <v>15153</v>
      </c>
      <c r="AQ319" s="60">
        <v>10327</v>
      </c>
      <c r="AR319" s="60">
        <v>12287</v>
      </c>
      <c r="AS319" s="60">
        <v>13357</v>
      </c>
      <c r="AT319" s="60">
        <v>16311</v>
      </c>
      <c r="AU319" s="60">
        <v>10037</v>
      </c>
      <c r="AV319" s="60">
        <v>8156</v>
      </c>
      <c r="AW319" s="60">
        <v>6124</v>
      </c>
      <c r="AX319" s="60">
        <v>6022</v>
      </c>
      <c r="AY319" s="60">
        <v>5378</v>
      </c>
      <c r="AZ319" s="60">
        <v>4493</v>
      </c>
      <c r="BA319" s="60">
        <v>4153</v>
      </c>
      <c r="BB319" s="60">
        <v>4124</v>
      </c>
      <c r="BC319" s="60">
        <v>2982</v>
      </c>
      <c r="BD319" s="60">
        <v>1717</v>
      </c>
      <c r="BE319" s="60">
        <v>2068</v>
      </c>
      <c r="BF319" s="60">
        <v>826</v>
      </c>
    </row>
    <row r="320" spans="1:58" customFormat="1" hidden="1" x14ac:dyDescent="0.25">
      <c r="A320" t="s">
        <v>305</v>
      </c>
      <c r="B320" t="s">
        <v>306</v>
      </c>
      <c r="C320" t="str">
        <f>VLOOKUP(B320,'Cross river Land'!A:B,2,0)</f>
        <v>NG018001</v>
      </c>
      <c r="D320">
        <f t="shared" si="4"/>
        <v>1</v>
      </c>
      <c r="E320" s="60">
        <v>90634</v>
      </c>
      <c r="F320" s="60">
        <v>94903</v>
      </c>
      <c r="G320" s="60">
        <v>185537</v>
      </c>
      <c r="H320" s="60">
        <v>17828</v>
      </c>
      <c r="I320" s="60">
        <v>14382</v>
      </c>
      <c r="J320" s="60">
        <v>10670</v>
      </c>
      <c r="K320" s="60">
        <v>9294</v>
      </c>
      <c r="L320" s="60">
        <v>8051</v>
      </c>
      <c r="M320" s="60">
        <v>6766</v>
      </c>
      <c r="N320" s="60">
        <v>5921</v>
      </c>
      <c r="O320" s="60">
        <v>4300</v>
      </c>
      <c r="P320" s="60">
        <v>3857</v>
      </c>
      <c r="Q320" s="60">
        <v>2358</v>
      </c>
      <c r="R320" s="60">
        <v>2521</v>
      </c>
      <c r="S320" s="60">
        <v>1054</v>
      </c>
      <c r="T320" s="60">
        <v>1387</v>
      </c>
      <c r="U320" s="60">
        <v>677</v>
      </c>
      <c r="V320" s="60">
        <v>930</v>
      </c>
      <c r="W320" s="60">
        <v>297</v>
      </c>
      <c r="X320" s="60">
        <v>341</v>
      </c>
      <c r="Y320" s="60">
        <v>19744</v>
      </c>
      <c r="Z320" s="60">
        <v>15462</v>
      </c>
      <c r="AA320" s="60">
        <v>11623</v>
      </c>
      <c r="AB320" s="60">
        <v>9498</v>
      </c>
      <c r="AC320" s="60">
        <v>6718</v>
      </c>
      <c r="AD320" s="60">
        <v>5952</v>
      </c>
      <c r="AE320" s="60">
        <v>5933</v>
      </c>
      <c r="AF320" s="60">
        <v>5028</v>
      </c>
      <c r="AG320" s="60">
        <v>4340</v>
      </c>
      <c r="AH320" s="60">
        <v>2723</v>
      </c>
      <c r="AI320" s="60">
        <v>2778</v>
      </c>
      <c r="AJ320" s="60">
        <v>1242</v>
      </c>
      <c r="AK320" s="60">
        <v>1404</v>
      </c>
      <c r="AL320" s="60">
        <v>716</v>
      </c>
      <c r="AM320" s="60">
        <v>1032</v>
      </c>
      <c r="AN320" s="60">
        <v>335</v>
      </c>
      <c r="AO320" s="60">
        <v>375</v>
      </c>
      <c r="AP320" s="60">
        <v>37572</v>
      </c>
      <c r="AQ320" s="60">
        <v>29844</v>
      </c>
      <c r="AR320" s="60">
        <v>22293</v>
      </c>
      <c r="AS320" s="60">
        <v>18792</v>
      </c>
      <c r="AT320" s="60">
        <v>14769</v>
      </c>
      <c r="AU320" s="60">
        <v>12718</v>
      </c>
      <c r="AV320" s="60">
        <v>11854</v>
      </c>
      <c r="AW320" s="60">
        <v>9328</v>
      </c>
      <c r="AX320" s="60">
        <v>8197</v>
      </c>
      <c r="AY320" s="60">
        <v>5081</v>
      </c>
      <c r="AZ320" s="60">
        <v>5299</v>
      </c>
      <c r="BA320" s="60">
        <v>2296</v>
      </c>
      <c r="BB320" s="60">
        <v>2791</v>
      </c>
      <c r="BC320" s="60">
        <v>1393</v>
      </c>
      <c r="BD320" s="60">
        <v>1962</v>
      </c>
      <c r="BE320" s="60">
        <v>632</v>
      </c>
      <c r="BF320" s="60">
        <v>716</v>
      </c>
    </row>
    <row r="321" spans="1:58" customFormat="1" hidden="1" x14ac:dyDescent="0.25">
      <c r="A321" t="s">
        <v>305</v>
      </c>
      <c r="B321" t="s">
        <v>307</v>
      </c>
      <c r="C321" t="str">
        <f>VLOOKUP(B321,'Cross river Land'!A:B,2,0)</f>
        <v>NG018002</v>
      </c>
      <c r="D321">
        <f t="shared" si="4"/>
        <v>1</v>
      </c>
      <c r="E321" s="60">
        <v>141035</v>
      </c>
      <c r="F321" s="60">
        <v>140911</v>
      </c>
      <c r="G321" s="60">
        <v>281946</v>
      </c>
      <c r="H321" s="60">
        <v>26912</v>
      </c>
      <c r="I321" s="60">
        <v>21988</v>
      </c>
      <c r="J321" s="60">
        <v>16455</v>
      </c>
      <c r="K321" s="60">
        <v>14374</v>
      </c>
      <c r="L321" s="60">
        <v>12336</v>
      </c>
      <c r="M321" s="60">
        <v>10170</v>
      </c>
      <c r="N321" s="60">
        <v>9204</v>
      </c>
      <c r="O321" s="60">
        <v>6632</v>
      </c>
      <c r="P321" s="60">
        <v>6486</v>
      </c>
      <c r="Q321" s="60">
        <v>3872</v>
      </c>
      <c r="R321" s="60">
        <v>4253</v>
      </c>
      <c r="S321" s="60">
        <v>2023</v>
      </c>
      <c r="T321" s="60">
        <v>2568</v>
      </c>
      <c r="U321" s="60">
        <v>1095</v>
      </c>
      <c r="V321" s="60">
        <v>1548</v>
      </c>
      <c r="W321" s="60">
        <v>488</v>
      </c>
      <c r="X321" s="60">
        <v>631</v>
      </c>
      <c r="Y321" s="60">
        <v>28763</v>
      </c>
      <c r="Z321" s="60">
        <v>22972</v>
      </c>
      <c r="AA321" s="60">
        <v>16842</v>
      </c>
      <c r="AB321" s="60">
        <v>13799</v>
      </c>
      <c r="AC321" s="60">
        <v>9746</v>
      </c>
      <c r="AD321" s="60">
        <v>8726</v>
      </c>
      <c r="AE321" s="60">
        <v>8975</v>
      </c>
      <c r="AF321" s="60">
        <v>6911</v>
      </c>
      <c r="AG321" s="60">
        <v>6781</v>
      </c>
      <c r="AH321" s="60">
        <v>4183</v>
      </c>
      <c r="AI321" s="60">
        <v>4494</v>
      </c>
      <c r="AJ321" s="60">
        <v>1903</v>
      </c>
      <c r="AK321" s="60">
        <v>2728</v>
      </c>
      <c r="AL321" s="60">
        <v>1117</v>
      </c>
      <c r="AM321" s="60">
        <v>1762</v>
      </c>
      <c r="AN321" s="60">
        <v>528</v>
      </c>
      <c r="AO321" s="60">
        <v>681</v>
      </c>
      <c r="AP321" s="60">
        <v>55675</v>
      </c>
      <c r="AQ321" s="60">
        <v>44960</v>
      </c>
      <c r="AR321" s="60">
        <v>33297</v>
      </c>
      <c r="AS321" s="60">
        <v>28173</v>
      </c>
      <c r="AT321" s="60">
        <v>22082</v>
      </c>
      <c r="AU321" s="60">
        <v>18896</v>
      </c>
      <c r="AV321" s="60">
        <v>18179</v>
      </c>
      <c r="AW321" s="60">
        <v>13543</v>
      </c>
      <c r="AX321" s="60">
        <v>13267</v>
      </c>
      <c r="AY321" s="60">
        <v>8055</v>
      </c>
      <c r="AZ321" s="60">
        <v>8747</v>
      </c>
      <c r="BA321" s="60">
        <v>3926</v>
      </c>
      <c r="BB321" s="60">
        <v>5296</v>
      </c>
      <c r="BC321" s="60">
        <v>2212</v>
      </c>
      <c r="BD321" s="60">
        <v>3310</v>
      </c>
      <c r="BE321" s="60">
        <v>1016</v>
      </c>
      <c r="BF321" s="60">
        <v>1312</v>
      </c>
    </row>
    <row r="322" spans="1:58" customFormat="1" hidden="1" x14ac:dyDescent="0.25">
      <c r="A322" t="s">
        <v>305</v>
      </c>
      <c r="B322" s="58" t="s">
        <v>1377</v>
      </c>
      <c r="C322" t="str">
        <f>VLOOKUP(B322,'Cross river Land'!A:B,2,0)</f>
        <v>NG018004</v>
      </c>
      <c r="D322">
        <f t="shared" ref="D322:D385" si="5">COUNTIF(C:C,C322)</f>
        <v>1</v>
      </c>
      <c r="E322" s="60">
        <v>194690</v>
      </c>
      <c r="F322" s="60">
        <v>187798</v>
      </c>
      <c r="G322" s="60">
        <v>382488</v>
      </c>
      <c r="H322" s="60">
        <v>36936</v>
      </c>
      <c r="I322" s="60">
        <v>31985</v>
      </c>
      <c r="J322" s="60">
        <v>21658</v>
      </c>
      <c r="K322" s="60">
        <v>19579</v>
      </c>
      <c r="L322" s="60">
        <v>18118</v>
      </c>
      <c r="M322" s="60">
        <v>13887</v>
      </c>
      <c r="N322" s="60">
        <v>13097</v>
      </c>
      <c r="O322" s="60">
        <v>8415</v>
      </c>
      <c r="P322" s="60">
        <v>8953</v>
      </c>
      <c r="Q322" s="60">
        <v>4234</v>
      </c>
      <c r="R322" s="60">
        <v>5563</v>
      </c>
      <c r="S322" s="60">
        <v>2783</v>
      </c>
      <c r="T322" s="60">
        <v>3689</v>
      </c>
      <c r="U322" s="60">
        <v>1547</v>
      </c>
      <c r="V322" s="60">
        <v>2497</v>
      </c>
      <c r="W322" s="60">
        <v>810</v>
      </c>
      <c r="X322" s="60">
        <v>939</v>
      </c>
      <c r="Y322" s="60">
        <v>39151</v>
      </c>
      <c r="Z322" s="60">
        <v>30642</v>
      </c>
      <c r="AA322" s="60">
        <v>20705</v>
      </c>
      <c r="AB322" s="60">
        <v>16171</v>
      </c>
      <c r="AC322" s="60">
        <v>11726</v>
      </c>
      <c r="AD322" s="60">
        <v>11877</v>
      </c>
      <c r="AE322" s="60">
        <v>13066</v>
      </c>
      <c r="AF322" s="60">
        <v>9647</v>
      </c>
      <c r="AG322" s="60">
        <v>9819</v>
      </c>
      <c r="AH322" s="60">
        <v>5250</v>
      </c>
      <c r="AI322" s="60">
        <v>6394</v>
      </c>
      <c r="AJ322" s="60">
        <v>3137</v>
      </c>
      <c r="AK322" s="60">
        <v>4131</v>
      </c>
      <c r="AL322" s="60">
        <v>1734</v>
      </c>
      <c r="AM322" s="60">
        <v>2579</v>
      </c>
      <c r="AN322" s="60">
        <v>867</v>
      </c>
      <c r="AO322" s="60">
        <v>902</v>
      </c>
      <c r="AP322" s="60">
        <v>76087</v>
      </c>
      <c r="AQ322" s="60">
        <v>62627</v>
      </c>
      <c r="AR322" s="60">
        <v>42363</v>
      </c>
      <c r="AS322" s="60">
        <v>35750</v>
      </c>
      <c r="AT322" s="60">
        <v>29844</v>
      </c>
      <c r="AU322" s="60">
        <v>25764</v>
      </c>
      <c r="AV322" s="60">
        <v>26163</v>
      </c>
      <c r="AW322" s="60">
        <v>18062</v>
      </c>
      <c r="AX322" s="60">
        <v>18772</v>
      </c>
      <c r="AY322" s="60">
        <v>9484</v>
      </c>
      <c r="AZ322" s="60">
        <v>11957</v>
      </c>
      <c r="BA322" s="60">
        <v>5920</v>
      </c>
      <c r="BB322" s="60">
        <v>7820</v>
      </c>
      <c r="BC322" s="60">
        <v>3281</v>
      </c>
      <c r="BD322" s="60">
        <v>5076</v>
      </c>
      <c r="BE322" s="60">
        <v>1677</v>
      </c>
      <c r="BF322" s="60">
        <v>1841</v>
      </c>
    </row>
    <row r="323" spans="1:58" customFormat="1" hidden="1" x14ac:dyDescent="0.25">
      <c r="A323" t="s">
        <v>305</v>
      </c>
      <c r="B323" s="58" t="s">
        <v>1375</v>
      </c>
      <c r="C323" t="str">
        <f>VLOOKUP(B323,'Cross river Land'!A:B,2,0)</f>
        <v>NG018003</v>
      </c>
      <c r="D323">
        <f t="shared" si="5"/>
        <v>1</v>
      </c>
      <c r="E323" s="60">
        <v>68461</v>
      </c>
      <c r="F323" s="60">
        <v>74590</v>
      </c>
      <c r="G323" s="60">
        <v>143051</v>
      </c>
      <c r="H323" s="60">
        <v>13269</v>
      </c>
      <c r="I323" s="60">
        <v>10506</v>
      </c>
      <c r="J323" s="60">
        <v>7681</v>
      </c>
      <c r="K323" s="60">
        <v>7436</v>
      </c>
      <c r="L323" s="60">
        <v>6387</v>
      </c>
      <c r="M323" s="60">
        <v>5199</v>
      </c>
      <c r="N323" s="60">
        <v>4596</v>
      </c>
      <c r="O323" s="60">
        <v>3097</v>
      </c>
      <c r="P323" s="60">
        <v>2963</v>
      </c>
      <c r="Q323" s="60">
        <v>1588</v>
      </c>
      <c r="R323" s="60">
        <v>1763</v>
      </c>
      <c r="S323" s="60">
        <v>1019</v>
      </c>
      <c r="T323" s="60">
        <v>1113</v>
      </c>
      <c r="U323" s="60">
        <v>614</v>
      </c>
      <c r="V323" s="60">
        <v>677</v>
      </c>
      <c r="W323" s="60">
        <v>263</v>
      </c>
      <c r="X323" s="60">
        <v>290</v>
      </c>
      <c r="Y323" s="60">
        <v>15615</v>
      </c>
      <c r="Z323" s="60">
        <v>12457</v>
      </c>
      <c r="AA323" s="60">
        <v>8704</v>
      </c>
      <c r="AB323" s="60">
        <v>7059</v>
      </c>
      <c r="AC323" s="60">
        <v>5133</v>
      </c>
      <c r="AD323" s="60">
        <v>4365</v>
      </c>
      <c r="AE323" s="60">
        <v>5065</v>
      </c>
      <c r="AF323" s="60">
        <v>3801</v>
      </c>
      <c r="AG323" s="60">
        <v>3618</v>
      </c>
      <c r="AH323" s="60">
        <v>2161</v>
      </c>
      <c r="AI323" s="60">
        <v>2300</v>
      </c>
      <c r="AJ323" s="60">
        <v>991</v>
      </c>
      <c r="AK323" s="60">
        <v>1375</v>
      </c>
      <c r="AL323" s="60">
        <v>578</v>
      </c>
      <c r="AM323" s="60">
        <v>764</v>
      </c>
      <c r="AN323" s="60">
        <v>271</v>
      </c>
      <c r="AO323" s="60">
        <v>333</v>
      </c>
      <c r="AP323" s="60">
        <v>28884</v>
      </c>
      <c r="AQ323" s="60">
        <v>22963</v>
      </c>
      <c r="AR323" s="60">
        <v>16385</v>
      </c>
      <c r="AS323" s="60">
        <v>14495</v>
      </c>
      <c r="AT323" s="60">
        <v>11520</v>
      </c>
      <c r="AU323" s="60">
        <v>9564</v>
      </c>
      <c r="AV323" s="60">
        <v>9661</v>
      </c>
      <c r="AW323" s="60">
        <v>6898</v>
      </c>
      <c r="AX323" s="60">
        <v>6581</v>
      </c>
      <c r="AY323" s="60">
        <v>3749</v>
      </c>
      <c r="AZ323" s="60">
        <v>4063</v>
      </c>
      <c r="BA323" s="60">
        <v>2010</v>
      </c>
      <c r="BB323" s="60">
        <v>2488</v>
      </c>
      <c r="BC323" s="60">
        <v>1192</v>
      </c>
      <c r="BD323" s="60">
        <v>1441</v>
      </c>
      <c r="BE323" s="60">
        <v>534</v>
      </c>
      <c r="BF323" s="60">
        <v>623</v>
      </c>
    </row>
    <row r="324" spans="1:58" customFormat="1" hidden="1" x14ac:dyDescent="0.25">
      <c r="A324" t="s">
        <v>305</v>
      </c>
      <c r="B324" t="s">
        <v>308</v>
      </c>
      <c r="C324" t="str">
        <f>VLOOKUP(B324,'Cross river Land'!A:B,2,0)</f>
        <v>NG018005</v>
      </c>
      <c r="D324">
        <f t="shared" si="5"/>
        <v>1</v>
      </c>
      <c r="E324" s="60">
        <v>58723</v>
      </c>
      <c r="F324" s="60">
        <v>59741</v>
      </c>
      <c r="G324" s="60">
        <v>118464</v>
      </c>
      <c r="H324" s="60">
        <v>11467</v>
      </c>
      <c r="I324" s="60">
        <v>9486</v>
      </c>
      <c r="J324" s="60">
        <v>7067</v>
      </c>
      <c r="K324" s="60">
        <v>5788</v>
      </c>
      <c r="L324" s="60">
        <v>5064</v>
      </c>
      <c r="M324" s="60">
        <v>4209</v>
      </c>
      <c r="N324" s="60">
        <v>3899</v>
      </c>
      <c r="O324" s="60">
        <v>2718</v>
      </c>
      <c r="P324" s="60">
        <v>2551</v>
      </c>
      <c r="Q324" s="60">
        <v>1491</v>
      </c>
      <c r="R324" s="60">
        <v>1594</v>
      </c>
      <c r="S324" s="60">
        <v>800</v>
      </c>
      <c r="T324" s="60">
        <v>1103</v>
      </c>
      <c r="U324" s="60">
        <v>451</v>
      </c>
      <c r="V324" s="60">
        <v>618</v>
      </c>
      <c r="W324" s="60">
        <v>183</v>
      </c>
      <c r="X324" s="60">
        <v>234</v>
      </c>
      <c r="Y324" s="60">
        <v>12574</v>
      </c>
      <c r="Z324" s="60">
        <v>10032</v>
      </c>
      <c r="AA324" s="60">
        <v>7539</v>
      </c>
      <c r="AB324" s="60">
        <v>5728</v>
      </c>
      <c r="AC324" s="60">
        <v>3678</v>
      </c>
      <c r="AD324" s="60">
        <v>3128</v>
      </c>
      <c r="AE324" s="60">
        <v>3762</v>
      </c>
      <c r="AF324" s="60">
        <v>3081</v>
      </c>
      <c r="AG324" s="60">
        <v>2815</v>
      </c>
      <c r="AH324" s="60">
        <v>1779</v>
      </c>
      <c r="AI324" s="60">
        <v>1851</v>
      </c>
      <c r="AJ324" s="60">
        <v>959</v>
      </c>
      <c r="AK324" s="60">
        <v>1135</v>
      </c>
      <c r="AL324" s="60">
        <v>435</v>
      </c>
      <c r="AM324" s="60">
        <v>739</v>
      </c>
      <c r="AN324" s="60">
        <v>244</v>
      </c>
      <c r="AO324" s="60">
        <v>262</v>
      </c>
      <c r="AP324" s="60">
        <v>24041</v>
      </c>
      <c r="AQ324" s="60">
        <v>19518</v>
      </c>
      <c r="AR324" s="60">
        <v>14606</v>
      </c>
      <c r="AS324" s="60">
        <v>11516</v>
      </c>
      <c r="AT324" s="60">
        <v>8742</v>
      </c>
      <c r="AU324" s="60">
        <v>7337</v>
      </c>
      <c r="AV324" s="60">
        <v>7661</v>
      </c>
      <c r="AW324" s="60">
        <v>5799</v>
      </c>
      <c r="AX324" s="60">
        <v>5366</v>
      </c>
      <c r="AY324" s="60">
        <v>3270</v>
      </c>
      <c r="AZ324" s="60">
        <v>3445</v>
      </c>
      <c r="BA324" s="60">
        <v>1759</v>
      </c>
      <c r="BB324" s="60">
        <v>2238</v>
      </c>
      <c r="BC324" s="60">
        <v>886</v>
      </c>
      <c r="BD324" s="60">
        <v>1357</v>
      </c>
      <c r="BE324" s="60">
        <v>427</v>
      </c>
      <c r="BF324" s="60">
        <v>496</v>
      </c>
    </row>
    <row r="325" spans="1:58" customFormat="1" hidden="1" x14ac:dyDescent="0.25">
      <c r="A325" t="s">
        <v>305</v>
      </c>
      <c r="B325" t="s">
        <v>309</v>
      </c>
      <c r="C325" t="str">
        <f>VLOOKUP(B325,'Cross river Land'!A:B,2,0)</f>
        <v>NG018006</v>
      </c>
      <c r="D325">
        <f t="shared" si="5"/>
        <v>1</v>
      </c>
      <c r="E325" s="60">
        <v>197482</v>
      </c>
      <c r="F325" s="60">
        <v>199305</v>
      </c>
      <c r="G325" s="60">
        <v>396787</v>
      </c>
      <c r="H325" s="60">
        <v>37246</v>
      </c>
      <c r="I325" s="60">
        <v>32414</v>
      </c>
      <c r="J325" s="60">
        <v>22853</v>
      </c>
      <c r="K325" s="60">
        <v>19452</v>
      </c>
      <c r="L325" s="60">
        <v>17562</v>
      </c>
      <c r="M325" s="60">
        <v>14513</v>
      </c>
      <c r="N325" s="60">
        <v>13587</v>
      </c>
      <c r="O325" s="60">
        <v>9016</v>
      </c>
      <c r="P325" s="60">
        <v>9206</v>
      </c>
      <c r="Q325" s="60">
        <v>4576</v>
      </c>
      <c r="R325" s="60">
        <v>5514</v>
      </c>
      <c r="S325" s="60">
        <v>2702</v>
      </c>
      <c r="T325" s="60">
        <v>3500</v>
      </c>
      <c r="U325" s="60">
        <v>1446</v>
      </c>
      <c r="V325" s="60">
        <v>2227</v>
      </c>
      <c r="W325" s="60">
        <v>774</v>
      </c>
      <c r="X325" s="60">
        <v>894</v>
      </c>
      <c r="Y325" s="60">
        <v>39462</v>
      </c>
      <c r="Z325" s="60">
        <v>32580</v>
      </c>
      <c r="AA325" s="60">
        <v>23798</v>
      </c>
      <c r="AB325" s="60">
        <v>19033</v>
      </c>
      <c r="AC325" s="60">
        <v>12944</v>
      </c>
      <c r="AD325" s="60">
        <v>12462</v>
      </c>
      <c r="AE325" s="60">
        <v>13010</v>
      </c>
      <c r="AF325" s="60">
        <v>10413</v>
      </c>
      <c r="AG325" s="60">
        <v>10009</v>
      </c>
      <c r="AH325" s="60">
        <v>5853</v>
      </c>
      <c r="AI325" s="60">
        <v>6757</v>
      </c>
      <c r="AJ325" s="60">
        <v>3216</v>
      </c>
      <c r="AK325" s="60">
        <v>3976</v>
      </c>
      <c r="AL325" s="60">
        <v>1666</v>
      </c>
      <c r="AM325" s="60">
        <v>2495</v>
      </c>
      <c r="AN325" s="60">
        <v>800</v>
      </c>
      <c r="AO325" s="60">
        <v>831</v>
      </c>
      <c r="AP325" s="60">
        <v>76708</v>
      </c>
      <c r="AQ325" s="60">
        <v>64994</v>
      </c>
      <c r="AR325" s="60">
        <v>46651</v>
      </c>
      <c r="AS325" s="60">
        <v>38485</v>
      </c>
      <c r="AT325" s="60">
        <v>30506</v>
      </c>
      <c r="AU325" s="60">
        <v>26975</v>
      </c>
      <c r="AV325" s="60">
        <v>26597</v>
      </c>
      <c r="AW325" s="60">
        <v>19429</v>
      </c>
      <c r="AX325" s="60">
        <v>19215</v>
      </c>
      <c r="AY325" s="60">
        <v>10429</v>
      </c>
      <c r="AZ325" s="60">
        <v>12271</v>
      </c>
      <c r="BA325" s="60">
        <v>5918</v>
      </c>
      <c r="BB325" s="60">
        <v>7476</v>
      </c>
      <c r="BC325" s="60">
        <v>3112</v>
      </c>
      <c r="BD325" s="60">
        <v>4722</v>
      </c>
      <c r="BE325" s="60">
        <v>1574</v>
      </c>
      <c r="BF325" s="60">
        <v>1725</v>
      </c>
    </row>
    <row r="326" spans="1:58" customFormat="1" hidden="1" x14ac:dyDescent="0.25">
      <c r="A326" t="s">
        <v>305</v>
      </c>
      <c r="B326" t="s">
        <v>310</v>
      </c>
      <c r="C326" t="str">
        <f>VLOOKUP(B326,'Cross river Land'!A:B,2,0)</f>
        <v>NG018007</v>
      </c>
      <c r="D326">
        <f t="shared" si="5"/>
        <v>1</v>
      </c>
      <c r="E326" s="60">
        <v>71565</v>
      </c>
      <c r="F326" s="60">
        <v>73617</v>
      </c>
      <c r="G326" s="60">
        <v>145182</v>
      </c>
      <c r="H326" s="60">
        <v>13870</v>
      </c>
      <c r="I326" s="60">
        <v>11226</v>
      </c>
      <c r="J326" s="60">
        <v>8365</v>
      </c>
      <c r="K326" s="60">
        <v>7531</v>
      </c>
      <c r="L326" s="60">
        <v>6391</v>
      </c>
      <c r="M326" s="60">
        <v>5339</v>
      </c>
      <c r="N326" s="60">
        <v>4604</v>
      </c>
      <c r="O326" s="60">
        <v>3420</v>
      </c>
      <c r="P326" s="60">
        <v>3049</v>
      </c>
      <c r="Q326" s="60">
        <v>2016</v>
      </c>
      <c r="R326" s="60">
        <v>1908</v>
      </c>
      <c r="S326" s="60">
        <v>944</v>
      </c>
      <c r="T326" s="60">
        <v>1102</v>
      </c>
      <c r="U326" s="60">
        <v>540</v>
      </c>
      <c r="V326" s="60">
        <v>633</v>
      </c>
      <c r="W326" s="60">
        <v>284</v>
      </c>
      <c r="X326" s="60">
        <v>343</v>
      </c>
      <c r="Y326" s="60">
        <v>15050</v>
      </c>
      <c r="Z326" s="60">
        <v>11921</v>
      </c>
      <c r="AA326" s="60">
        <v>8989</v>
      </c>
      <c r="AB326" s="60">
        <v>7304</v>
      </c>
      <c r="AC326" s="60">
        <v>5315</v>
      </c>
      <c r="AD326" s="60">
        <v>4815</v>
      </c>
      <c r="AE326" s="60">
        <v>4647</v>
      </c>
      <c r="AF326" s="60">
        <v>3803</v>
      </c>
      <c r="AG326" s="60">
        <v>3369</v>
      </c>
      <c r="AH326" s="60">
        <v>2146</v>
      </c>
      <c r="AI326" s="60">
        <v>2165</v>
      </c>
      <c r="AJ326" s="60">
        <v>1064</v>
      </c>
      <c r="AK326" s="60">
        <v>1178</v>
      </c>
      <c r="AL326" s="60">
        <v>531</v>
      </c>
      <c r="AM326" s="60">
        <v>722</v>
      </c>
      <c r="AN326" s="60">
        <v>259</v>
      </c>
      <c r="AO326" s="60">
        <v>339</v>
      </c>
      <c r="AP326" s="60">
        <v>28920</v>
      </c>
      <c r="AQ326" s="60">
        <v>23147</v>
      </c>
      <c r="AR326" s="60">
        <v>17354</v>
      </c>
      <c r="AS326" s="60">
        <v>14835</v>
      </c>
      <c r="AT326" s="60">
        <v>11706</v>
      </c>
      <c r="AU326" s="60">
        <v>10154</v>
      </c>
      <c r="AV326" s="60">
        <v>9251</v>
      </c>
      <c r="AW326" s="60">
        <v>7223</v>
      </c>
      <c r="AX326" s="60">
        <v>6418</v>
      </c>
      <c r="AY326" s="60">
        <v>4162</v>
      </c>
      <c r="AZ326" s="60">
        <v>4073</v>
      </c>
      <c r="BA326" s="60">
        <v>2008</v>
      </c>
      <c r="BB326" s="60">
        <v>2280</v>
      </c>
      <c r="BC326" s="60">
        <v>1071</v>
      </c>
      <c r="BD326" s="60">
        <v>1355</v>
      </c>
      <c r="BE326" s="60">
        <v>543</v>
      </c>
      <c r="BF326" s="60">
        <v>682</v>
      </c>
    </row>
    <row r="327" spans="1:58" customFormat="1" hidden="1" x14ac:dyDescent="0.25">
      <c r="A327" t="s">
        <v>305</v>
      </c>
      <c r="B327" t="s">
        <v>311</v>
      </c>
      <c r="C327" t="str">
        <f>VLOOKUP(B327,'Cross river Land'!A:B,2,0)</f>
        <v>NG018008</v>
      </c>
      <c r="D327">
        <f t="shared" si="5"/>
        <v>1</v>
      </c>
      <c r="E327" s="60">
        <v>92054</v>
      </c>
      <c r="F327" s="60">
        <v>91315</v>
      </c>
      <c r="G327" s="60">
        <v>183369</v>
      </c>
      <c r="H327" s="60">
        <v>17825</v>
      </c>
      <c r="I327" s="60">
        <v>14109</v>
      </c>
      <c r="J327" s="60">
        <v>9924</v>
      </c>
      <c r="K327" s="60">
        <v>8848</v>
      </c>
      <c r="L327" s="60">
        <v>8175</v>
      </c>
      <c r="M327" s="60">
        <v>6924</v>
      </c>
      <c r="N327" s="60">
        <v>6596</v>
      </c>
      <c r="O327" s="60">
        <v>4378</v>
      </c>
      <c r="P327" s="60">
        <v>4510</v>
      </c>
      <c r="Q327" s="60">
        <v>2377</v>
      </c>
      <c r="R327" s="60">
        <v>2722</v>
      </c>
      <c r="S327" s="60">
        <v>1307</v>
      </c>
      <c r="T327" s="60">
        <v>1699</v>
      </c>
      <c r="U327" s="60">
        <v>729</v>
      </c>
      <c r="V327" s="60">
        <v>1099</v>
      </c>
      <c r="W327" s="60">
        <v>347</v>
      </c>
      <c r="X327" s="60">
        <v>485</v>
      </c>
      <c r="Y327" s="60">
        <v>19718</v>
      </c>
      <c r="Z327" s="60">
        <v>14437</v>
      </c>
      <c r="AA327" s="60">
        <v>10292</v>
      </c>
      <c r="AB327" s="60">
        <v>8035</v>
      </c>
      <c r="AC327" s="60">
        <v>5821</v>
      </c>
      <c r="AD327" s="60">
        <v>5226</v>
      </c>
      <c r="AE327" s="60">
        <v>6281</v>
      </c>
      <c r="AF327" s="60">
        <v>4532</v>
      </c>
      <c r="AG327" s="60">
        <v>4831</v>
      </c>
      <c r="AH327" s="60">
        <v>2771</v>
      </c>
      <c r="AI327" s="60">
        <v>3247</v>
      </c>
      <c r="AJ327" s="60">
        <v>1361</v>
      </c>
      <c r="AK327" s="60">
        <v>2064</v>
      </c>
      <c r="AL327" s="60">
        <v>616</v>
      </c>
      <c r="AM327" s="60">
        <v>1342</v>
      </c>
      <c r="AN327" s="60">
        <v>302</v>
      </c>
      <c r="AO327" s="60">
        <v>439</v>
      </c>
      <c r="AP327" s="60">
        <v>37543</v>
      </c>
      <c r="AQ327" s="60">
        <v>28546</v>
      </c>
      <c r="AR327" s="60">
        <v>20216</v>
      </c>
      <c r="AS327" s="60">
        <v>16883</v>
      </c>
      <c r="AT327" s="60">
        <v>13996</v>
      </c>
      <c r="AU327" s="60">
        <v>12150</v>
      </c>
      <c r="AV327" s="60">
        <v>12877</v>
      </c>
      <c r="AW327" s="60">
        <v>8910</v>
      </c>
      <c r="AX327" s="60">
        <v>9341</v>
      </c>
      <c r="AY327" s="60">
        <v>5148</v>
      </c>
      <c r="AZ327" s="60">
        <v>5969</v>
      </c>
      <c r="BA327" s="60">
        <v>2668</v>
      </c>
      <c r="BB327" s="60">
        <v>3763</v>
      </c>
      <c r="BC327" s="60">
        <v>1345</v>
      </c>
      <c r="BD327" s="60">
        <v>2441</v>
      </c>
      <c r="BE327" s="60">
        <v>649</v>
      </c>
      <c r="BF327" s="60">
        <v>924</v>
      </c>
    </row>
    <row r="328" spans="1:58" customFormat="1" hidden="1" x14ac:dyDescent="0.25">
      <c r="A328" t="s">
        <v>305</v>
      </c>
      <c r="B328" t="s">
        <v>312</v>
      </c>
      <c r="C328" t="str">
        <f>VLOOKUP(B328,'Cross river Land'!A:B,2,0)</f>
        <v>NG018009</v>
      </c>
      <c r="D328">
        <f t="shared" si="5"/>
        <v>1</v>
      </c>
      <c r="E328" s="60">
        <v>90631</v>
      </c>
      <c r="F328" s="60">
        <v>97354</v>
      </c>
      <c r="G328" s="60">
        <v>187985</v>
      </c>
      <c r="H328" s="60">
        <v>18120</v>
      </c>
      <c r="I328" s="60">
        <v>13925</v>
      </c>
      <c r="J328" s="60">
        <v>11017</v>
      </c>
      <c r="K328" s="60">
        <v>9560</v>
      </c>
      <c r="L328" s="60">
        <v>7840</v>
      </c>
      <c r="M328" s="60">
        <v>6651</v>
      </c>
      <c r="N328" s="60">
        <v>5525</v>
      </c>
      <c r="O328" s="60">
        <v>4304</v>
      </c>
      <c r="P328" s="60">
        <v>3647</v>
      </c>
      <c r="Q328" s="60">
        <v>2575</v>
      </c>
      <c r="R328" s="60">
        <v>2429</v>
      </c>
      <c r="S328" s="60">
        <v>1199</v>
      </c>
      <c r="T328" s="60">
        <v>1487</v>
      </c>
      <c r="U328" s="60">
        <v>635</v>
      </c>
      <c r="V328" s="60">
        <v>896</v>
      </c>
      <c r="W328" s="60">
        <v>469</v>
      </c>
      <c r="X328" s="60">
        <v>352</v>
      </c>
      <c r="Y328" s="60">
        <v>19010</v>
      </c>
      <c r="Z328" s="60">
        <v>14801</v>
      </c>
      <c r="AA328" s="60">
        <v>11967</v>
      </c>
      <c r="AB328" s="60">
        <v>10043</v>
      </c>
      <c r="AC328" s="60">
        <v>8438</v>
      </c>
      <c r="AD328" s="60">
        <v>7220</v>
      </c>
      <c r="AE328" s="60">
        <v>6261</v>
      </c>
      <c r="AF328" s="60">
        <v>4993</v>
      </c>
      <c r="AG328" s="60">
        <v>4073</v>
      </c>
      <c r="AH328" s="60">
        <v>2932</v>
      </c>
      <c r="AI328" s="60">
        <v>2624</v>
      </c>
      <c r="AJ328" s="60">
        <v>1292</v>
      </c>
      <c r="AK328" s="60">
        <v>1464</v>
      </c>
      <c r="AL328" s="60">
        <v>730</v>
      </c>
      <c r="AM328" s="60">
        <v>774</v>
      </c>
      <c r="AN328" s="60">
        <v>410</v>
      </c>
      <c r="AO328" s="60">
        <v>322</v>
      </c>
      <c r="AP328" s="60">
        <v>37130</v>
      </c>
      <c r="AQ328" s="60">
        <v>28726</v>
      </c>
      <c r="AR328" s="60">
        <v>22984</v>
      </c>
      <c r="AS328" s="60">
        <v>19603</v>
      </c>
      <c r="AT328" s="60">
        <v>16278</v>
      </c>
      <c r="AU328" s="60">
        <v>13871</v>
      </c>
      <c r="AV328" s="60">
        <v>11786</v>
      </c>
      <c r="AW328" s="60">
        <v>9297</v>
      </c>
      <c r="AX328" s="60">
        <v>7720</v>
      </c>
      <c r="AY328" s="60">
        <v>5507</v>
      </c>
      <c r="AZ328" s="60">
        <v>5053</v>
      </c>
      <c r="BA328" s="60">
        <v>2491</v>
      </c>
      <c r="BB328" s="60">
        <v>2951</v>
      </c>
      <c r="BC328" s="60">
        <v>1365</v>
      </c>
      <c r="BD328" s="60">
        <v>1670</v>
      </c>
      <c r="BE328" s="60">
        <v>879</v>
      </c>
      <c r="BF328" s="60">
        <v>674</v>
      </c>
    </row>
    <row r="329" spans="1:58" customFormat="1" hidden="1" x14ac:dyDescent="0.25">
      <c r="A329" t="s">
        <v>305</v>
      </c>
      <c r="B329" t="s">
        <v>313</v>
      </c>
      <c r="C329" t="str">
        <f>VLOOKUP(B329,'Cross river Land'!A:B,2,0)</f>
        <v>NG018010</v>
      </c>
      <c r="D329">
        <f t="shared" si="5"/>
        <v>1</v>
      </c>
      <c r="E329" s="60">
        <v>77003</v>
      </c>
      <c r="F329" s="60">
        <v>82246</v>
      </c>
      <c r="G329" s="60">
        <v>159249</v>
      </c>
      <c r="H329" s="60">
        <v>14653</v>
      </c>
      <c r="I329" s="60">
        <v>12224</v>
      </c>
      <c r="J329" s="60">
        <v>9179</v>
      </c>
      <c r="K329" s="60">
        <v>7964</v>
      </c>
      <c r="L329" s="60">
        <v>6828</v>
      </c>
      <c r="M329" s="60">
        <v>5572</v>
      </c>
      <c r="N329" s="60">
        <v>4945</v>
      </c>
      <c r="O329" s="60">
        <v>3450</v>
      </c>
      <c r="P329" s="60">
        <v>3466</v>
      </c>
      <c r="Q329" s="60">
        <v>1982</v>
      </c>
      <c r="R329" s="60">
        <v>2238</v>
      </c>
      <c r="S329" s="60">
        <v>995</v>
      </c>
      <c r="T329" s="60">
        <v>1421</v>
      </c>
      <c r="U329" s="60">
        <v>582</v>
      </c>
      <c r="V329" s="60">
        <v>863</v>
      </c>
      <c r="W329" s="60">
        <v>266</v>
      </c>
      <c r="X329" s="60">
        <v>375</v>
      </c>
      <c r="Y329" s="60">
        <v>16281</v>
      </c>
      <c r="Z329" s="60">
        <v>13235</v>
      </c>
      <c r="AA329" s="60">
        <v>9888</v>
      </c>
      <c r="AB329" s="60">
        <v>8512</v>
      </c>
      <c r="AC329" s="60">
        <v>6025</v>
      </c>
      <c r="AD329" s="60">
        <v>5055</v>
      </c>
      <c r="AE329" s="60">
        <v>5330</v>
      </c>
      <c r="AF329" s="60">
        <v>3955</v>
      </c>
      <c r="AG329" s="60">
        <v>3900</v>
      </c>
      <c r="AH329" s="60">
        <v>2321</v>
      </c>
      <c r="AI329" s="60">
        <v>2675</v>
      </c>
      <c r="AJ329" s="60">
        <v>1176</v>
      </c>
      <c r="AK329" s="60">
        <v>1547</v>
      </c>
      <c r="AL329" s="60">
        <v>669</v>
      </c>
      <c r="AM329" s="60">
        <v>999</v>
      </c>
      <c r="AN329" s="60">
        <v>303</v>
      </c>
      <c r="AO329" s="60">
        <v>375</v>
      </c>
      <c r="AP329" s="60">
        <v>30934</v>
      </c>
      <c r="AQ329" s="60">
        <v>25459</v>
      </c>
      <c r="AR329" s="60">
        <v>19067</v>
      </c>
      <c r="AS329" s="60">
        <v>16476</v>
      </c>
      <c r="AT329" s="60">
        <v>12853</v>
      </c>
      <c r="AU329" s="60">
        <v>10627</v>
      </c>
      <c r="AV329" s="60">
        <v>10275</v>
      </c>
      <c r="AW329" s="60">
        <v>7405</v>
      </c>
      <c r="AX329" s="60">
        <v>7366</v>
      </c>
      <c r="AY329" s="60">
        <v>4303</v>
      </c>
      <c r="AZ329" s="60">
        <v>4913</v>
      </c>
      <c r="BA329" s="60">
        <v>2171</v>
      </c>
      <c r="BB329" s="60">
        <v>2968</v>
      </c>
      <c r="BC329" s="60">
        <v>1251</v>
      </c>
      <c r="BD329" s="60">
        <v>1862</v>
      </c>
      <c r="BE329" s="60">
        <v>569</v>
      </c>
      <c r="BF329" s="60">
        <v>750</v>
      </c>
    </row>
    <row r="330" spans="1:58" customFormat="1" hidden="1" x14ac:dyDescent="0.25">
      <c r="A330" t="s">
        <v>305</v>
      </c>
      <c r="B330" t="s">
        <v>314</v>
      </c>
      <c r="C330" t="str">
        <f>VLOOKUP(B330,'Cross river Land'!A:B,2,0)</f>
        <v>NG018011</v>
      </c>
      <c r="D330">
        <f t="shared" si="5"/>
        <v>1</v>
      </c>
      <c r="E330" s="60">
        <v>160370</v>
      </c>
      <c r="F330" s="60">
        <v>166360</v>
      </c>
      <c r="G330" s="60">
        <v>326730</v>
      </c>
      <c r="H330" s="60">
        <v>31485</v>
      </c>
      <c r="I330" s="60">
        <v>24795</v>
      </c>
      <c r="J330" s="60">
        <v>18839</v>
      </c>
      <c r="K330" s="60">
        <v>17218</v>
      </c>
      <c r="L330" s="60">
        <v>14208</v>
      </c>
      <c r="M330" s="60">
        <v>11422</v>
      </c>
      <c r="N330" s="60">
        <v>10143</v>
      </c>
      <c r="O330" s="60">
        <v>7361</v>
      </c>
      <c r="P330" s="60">
        <v>6918</v>
      </c>
      <c r="Q330" s="60">
        <v>4415</v>
      </c>
      <c r="R330" s="60">
        <v>4177</v>
      </c>
      <c r="S330" s="60">
        <v>2487</v>
      </c>
      <c r="T330" s="60">
        <v>2449</v>
      </c>
      <c r="U330" s="60">
        <v>1514</v>
      </c>
      <c r="V330" s="60">
        <v>1519</v>
      </c>
      <c r="W330" s="60">
        <v>762</v>
      </c>
      <c r="X330" s="60">
        <v>658</v>
      </c>
      <c r="Y330" s="60">
        <v>34852</v>
      </c>
      <c r="Z330" s="60">
        <v>26367</v>
      </c>
      <c r="AA330" s="60">
        <v>20706</v>
      </c>
      <c r="AB330" s="60">
        <v>16725</v>
      </c>
      <c r="AC330" s="60">
        <v>11864</v>
      </c>
      <c r="AD330" s="60">
        <v>10552</v>
      </c>
      <c r="AE330" s="60">
        <v>10132</v>
      </c>
      <c r="AF330" s="60">
        <v>8275</v>
      </c>
      <c r="AG330" s="60">
        <v>7136</v>
      </c>
      <c r="AH330" s="60">
        <v>5097</v>
      </c>
      <c r="AI330" s="60">
        <v>4529</v>
      </c>
      <c r="AJ330" s="60">
        <v>2888</v>
      </c>
      <c r="AK330" s="60">
        <v>2611</v>
      </c>
      <c r="AL330" s="60">
        <v>1547</v>
      </c>
      <c r="AM330" s="60">
        <v>1641</v>
      </c>
      <c r="AN330" s="60">
        <v>794</v>
      </c>
      <c r="AO330" s="60">
        <v>644</v>
      </c>
      <c r="AP330" s="60">
        <v>66337</v>
      </c>
      <c r="AQ330" s="60">
        <v>51162</v>
      </c>
      <c r="AR330" s="60">
        <v>39545</v>
      </c>
      <c r="AS330" s="60">
        <v>33943</v>
      </c>
      <c r="AT330" s="60">
        <v>26072</v>
      </c>
      <c r="AU330" s="60">
        <v>21974</v>
      </c>
      <c r="AV330" s="60">
        <v>20275</v>
      </c>
      <c r="AW330" s="60">
        <v>15636</v>
      </c>
      <c r="AX330" s="60">
        <v>14054</v>
      </c>
      <c r="AY330" s="60">
        <v>9512</v>
      </c>
      <c r="AZ330" s="60">
        <v>8706</v>
      </c>
      <c r="BA330" s="60">
        <v>5375</v>
      </c>
      <c r="BB330" s="60">
        <v>5060</v>
      </c>
      <c r="BC330" s="60">
        <v>3061</v>
      </c>
      <c r="BD330" s="60">
        <v>3160</v>
      </c>
      <c r="BE330" s="60">
        <v>1556</v>
      </c>
      <c r="BF330" s="60">
        <v>1302</v>
      </c>
    </row>
    <row r="331" spans="1:58" customFormat="1" hidden="1" x14ac:dyDescent="0.25">
      <c r="A331" t="s">
        <v>305</v>
      </c>
      <c r="B331" t="s">
        <v>315</v>
      </c>
      <c r="C331" t="str">
        <f>VLOOKUP(B331,'Cross river Land'!A:B,2,0)</f>
        <v>NG018012</v>
      </c>
      <c r="D331">
        <f t="shared" si="5"/>
        <v>1</v>
      </c>
      <c r="E331" s="60">
        <v>122990</v>
      </c>
      <c r="F331" s="60">
        <v>124933</v>
      </c>
      <c r="G331" s="60">
        <v>247923</v>
      </c>
      <c r="H331" s="60">
        <v>23418</v>
      </c>
      <c r="I331" s="60">
        <v>18830</v>
      </c>
      <c r="J331" s="60">
        <v>15098</v>
      </c>
      <c r="K331" s="60">
        <v>12390</v>
      </c>
      <c r="L331" s="60">
        <v>10779</v>
      </c>
      <c r="M331" s="60">
        <v>9092</v>
      </c>
      <c r="N331" s="60">
        <v>7945</v>
      </c>
      <c r="O331" s="60">
        <v>5950</v>
      </c>
      <c r="P331" s="60">
        <v>5380</v>
      </c>
      <c r="Q331" s="60">
        <v>3390</v>
      </c>
      <c r="R331" s="60">
        <v>3293</v>
      </c>
      <c r="S331" s="60">
        <v>1935</v>
      </c>
      <c r="T331" s="60">
        <v>2052</v>
      </c>
      <c r="U331" s="60">
        <v>1240</v>
      </c>
      <c r="V331" s="60">
        <v>1216</v>
      </c>
      <c r="W331" s="60">
        <v>456</v>
      </c>
      <c r="X331" s="60">
        <v>526</v>
      </c>
      <c r="Y331" s="60">
        <v>24962</v>
      </c>
      <c r="Z331" s="60">
        <v>20394</v>
      </c>
      <c r="AA331" s="60">
        <v>15452</v>
      </c>
      <c r="AB331" s="60">
        <v>12394</v>
      </c>
      <c r="AC331" s="60">
        <v>9012</v>
      </c>
      <c r="AD331" s="60">
        <v>7075</v>
      </c>
      <c r="AE331" s="60">
        <v>7715</v>
      </c>
      <c r="AF331" s="60">
        <v>6481</v>
      </c>
      <c r="AG331" s="60">
        <v>6057</v>
      </c>
      <c r="AH331" s="60">
        <v>4089</v>
      </c>
      <c r="AI331" s="60">
        <v>3707</v>
      </c>
      <c r="AJ331" s="60">
        <v>1999</v>
      </c>
      <c r="AK331" s="60">
        <v>2074</v>
      </c>
      <c r="AL331" s="60">
        <v>989</v>
      </c>
      <c r="AM331" s="60">
        <v>1448</v>
      </c>
      <c r="AN331" s="60">
        <v>556</v>
      </c>
      <c r="AO331" s="60">
        <v>529</v>
      </c>
      <c r="AP331" s="60">
        <v>48380</v>
      </c>
      <c r="AQ331" s="60">
        <v>39224</v>
      </c>
      <c r="AR331" s="60">
        <v>30550</v>
      </c>
      <c r="AS331" s="60">
        <v>24784</v>
      </c>
      <c r="AT331" s="60">
        <v>19791</v>
      </c>
      <c r="AU331" s="60">
        <v>16167</v>
      </c>
      <c r="AV331" s="60">
        <v>15660</v>
      </c>
      <c r="AW331" s="60">
        <v>12431</v>
      </c>
      <c r="AX331" s="60">
        <v>11437</v>
      </c>
      <c r="AY331" s="60">
        <v>7479</v>
      </c>
      <c r="AZ331" s="60">
        <v>7000</v>
      </c>
      <c r="BA331" s="60">
        <v>3934</v>
      </c>
      <c r="BB331" s="60">
        <v>4126</v>
      </c>
      <c r="BC331" s="60">
        <v>2229</v>
      </c>
      <c r="BD331" s="60">
        <v>2664</v>
      </c>
      <c r="BE331" s="60">
        <v>1012</v>
      </c>
      <c r="BF331" s="60">
        <v>1055</v>
      </c>
    </row>
    <row r="332" spans="1:58" customFormat="1" hidden="1" x14ac:dyDescent="0.25">
      <c r="A332" t="s">
        <v>305</v>
      </c>
      <c r="B332" t="s">
        <v>316</v>
      </c>
      <c r="C332" t="str">
        <f>VLOOKUP(B332,'Cross river Land'!A:B,2,0)</f>
        <v>NG018013</v>
      </c>
      <c r="D332">
        <f t="shared" si="5"/>
        <v>1</v>
      </c>
      <c r="E332" s="60">
        <v>69944</v>
      </c>
      <c r="F332" s="60">
        <v>76340</v>
      </c>
      <c r="G332" s="60">
        <v>146284</v>
      </c>
      <c r="H332" s="60">
        <v>14044</v>
      </c>
      <c r="I332" s="60">
        <v>10554</v>
      </c>
      <c r="J332" s="60">
        <v>8583</v>
      </c>
      <c r="K332" s="60">
        <v>7451</v>
      </c>
      <c r="L332" s="60">
        <v>6049</v>
      </c>
      <c r="M332" s="60">
        <v>5037</v>
      </c>
      <c r="N332" s="60">
        <v>4224</v>
      </c>
      <c r="O332" s="60">
        <v>3275</v>
      </c>
      <c r="P332" s="60">
        <v>2823</v>
      </c>
      <c r="Q332" s="60">
        <v>1926</v>
      </c>
      <c r="R332" s="60">
        <v>1962</v>
      </c>
      <c r="S332" s="60">
        <v>1039</v>
      </c>
      <c r="T332" s="60">
        <v>1129</v>
      </c>
      <c r="U332" s="60">
        <v>525</v>
      </c>
      <c r="V332" s="60">
        <v>693</v>
      </c>
      <c r="W332" s="60">
        <v>279</v>
      </c>
      <c r="X332" s="60">
        <v>351</v>
      </c>
      <c r="Y332" s="60">
        <v>15016</v>
      </c>
      <c r="Z332" s="60">
        <v>11613</v>
      </c>
      <c r="AA332" s="60">
        <v>9955</v>
      </c>
      <c r="AB332" s="60">
        <v>8419</v>
      </c>
      <c r="AC332" s="60">
        <v>6254</v>
      </c>
      <c r="AD332" s="60">
        <v>5227</v>
      </c>
      <c r="AE332" s="60">
        <v>4579</v>
      </c>
      <c r="AF332" s="60">
        <v>3823</v>
      </c>
      <c r="AG332" s="60">
        <v>3141</v>
      </c>
      <c r="AH332" s="60">
        <v>2344</v>
      </c>
      <c r="AI332" s="60">
        <v>1955</v>
      </c>
      <c r="AJ332" s="60">
        <v>1117</v>
      </c>
      <c r="AK332" s="60">
        <v>1073</v>
      </c>
      <c r="AL332" s="60">
        <v>641</v>
      </c>
      <c r="AM332" s="60">
        <v>714</v>
      </c>
      <c r="AN332" s="60">
        <v>219</v>
      </c>
      <c r="AO332" s="60">
        <v>250</v>
      </c>
      <c r="AP332" s="60">
        <v>29060</v>
      </c>
      <c r="AQ332" s="60">
        <v>22167</v>
      </c>
      <c r="AR332" s="60">
        <v>18538</v>
      </c>
      <c r="AS332" s="60">
        <v>15870</v>
      </c>
      <c r="AT332" s="60">
        <v>12303</v>
      </c>
      <c r="AU332" s="60">
        <v>10264</v>
      </c>
      <c r="AV332" s="60">
        <v>8803</v>
      </c>
      <c r="AW332" s="60">
        <v>7098</v>
      </c>
      <c r="AX332" s="60">
        <v>5964</v>
      </c>
      <c r="AY332" s="60">
        <v>4270</v>
      </c>
      <c r="AZ332" s="60">
        <v>3917</v>
      </c>
      <c r="BA332" s="60">
        <v>2156</v>
      </c>
      <c r="BB332" s="60">
        <v>2202</v>
      </c>
      <c r="BC332" s="60">
        <v>1166</v>
      </c>
      <c r="BD332" s="60">
        <v>1407</v>
      </c>
      <c r="BE332" s="60">
        <v>498</v>
      </c>
      <c r="BF332" s="60">
        <v>601</v>
      </c>
    </row>
    <row r="333" spans="1:58" customFormat="1" hidden="1" x14ac:dyDescent="0.25">
      <c r="A333" t="s">
        <v>305</v>
      </c>
      <c r="B333" t="s">
        <v>317</v>
      </c>
      <c r="C333" t="str">
        <f>VLOOKUP(B333,'Cross river Land'!A:B,2,0)</f>
        <v>NG018014</v>
      </c>
      <c r="D333">
        <f t="shared" si="5"/>
        <v>1</v>
      </c>
      <c r="E333" s="60">
        <v>137998</v>
      </c>
      <c r="F333" s="60">
        <v>135360</v>
      </c>
      <c r="G333" s="60">
        <v>273358</v>
      </c>
      <c r="H333" s="60">
        <v>26393</v>
      </c>
      <c r="I333" s="60">
        <v>21828</v>
      </c>
      <c r="J333" s="60">
        <v>14840</v>
      </c>
      <c r="K333" s="60">
        <v>14615</v>
      </c>
      <c r="L333" s="60">
        <v>12776</v>
      </c>
      <c r="M333" s="60">
        <v>10310</v>
      </c>
      <c r="N333" s="60">
        <v>9768</v>
      </c>
      <c r="O333" s="60">
        <v>6134</v>
      </c>
      <c r="P333" s="60">
        <v>6436</v>
      </c>
      <c r="Q333" s="60">
        <v>3039</v>
      </c>
      <c r="R333" s="60">
        <v>3894</v>
      </c>
      <c r="S333" s="60">
        <v>1787</v>
      </c>
      <c r="T333" s="60">
        <v>2574</v>
      </c>
      <c r="U333" s="60">
        <v>1017</v>
      </c>
      <c r="V333" s="60">
        <v>1500</v>
      </c>
      <c r="W333" s="60">
        <v>455</v>
      </c>
      <c r="X333" s="60">
        <v>632</v>
      </c>
      <c r="Y333" s="60">
        <v>29276</v>
      </c>
      <c r="Z333" s="60">
        <v>22568</v>
      </c>
      <c r="AA333" s="60">
        <v>14526</v>
      </c>
      <c r="AB333" s="60">
        <v>11509</v>
      </c>
      <c r="AC333" s="60">
        <v>8004</v>
      </c>
      <c r="AD333" s="60">
        <v>7821</v>
      </c>
      <c r="AE333" s="60">
        <v>9519</v>
      </c>
      <c r="AF333" s="60">
        <v>7099</v>
      </c>
      <c r="AG333" s="60">
        <v>7403</v>
      </c>
      <c r="AH333" s="60">
        <v>3786</v>
      </c>
      <c r="AI333" s="60">
        <v>4696</v>
      </c>
      <c r="AJ333" s="60">
        <v>1980</v>
      </c>
      <c r="AK333" s="60">
        <v>3060</v>
      </c>
      <c r="AL333" s="60">
        <v>974</v>
      </c>
      <c r="AM333" s="60">
        <v>1895</v>
      </c>
      <c r="AN333" s="60">
        <v>525</v>
      </c>
      <c r="AO333" s="60">
        <v>719</v>
      </c>
      <c r="AP333" s="60">
        <v>55669</v>
      </c>
      <c r="AQ333" s="60">
        <v>44396</v>
      </c>
      <c r="AR333" s="60">
        <v>29366</v>
      </c>
      <c r="AS333" s="60">
        <v>26124</v>
      </c>
      <c r="AT333" s="60">
        <v>20780</v>
      </c>
      <c r="AU333" s="60">
        <v>18131</v>
      </c>
      <c r="AV333" s="60">
        <v>19287</v>
      </c>
      <c r="AW333" s="60">
        <v>13233</v>
      </c>
      <c r="AX333" s="60">
        <v>13839</v>
      </c>
      <c r="AY333" s="60">
        <v>6825</v>
      </c>
      <c r="AZ333" s="60">
        <v>8590</v>
      </c>
      <c r="BA333" s="60">
        <v>3767</v>
      </c>
      <c r="BB333" s="60">
        <v>5634</v>
      </c>
      <c r="BC333" s="60">
        <v>1991</v>
      </c>
      <c r="BD333" s="60">
        <v>3395</v>
      </c>
      <c r="BE333" s="60">
        <v>980</v>
      </c>
      <c r="BF333" s="60">
        <v>1351</v>
      </c>
    </row>
    <row r="334" spans="1:58" customFormat="1" hidden="1" x14ac:dyDescent="0.25">
      <c r="A334" t="s">
        <v>305</v>
      </c>
      <c r="B334" t="s">
        <v>318</v>
      </c>
      <c r="C334" t="str">
        <f>VLOOKUP(B334,'Cross river Land'!A:B,2,0)</f>
        <v>NG018015</v>
      </c>
      <c r="D334">
        <f t="shared" si="5"/>
        <v>1</v>
      </c>
      <c r="E334" s="60">
        <v>198941</v>
      </c>
      <c r="F334" s="60">
        <v>203255</v>
      </c>
      <c r="G334" s="60">
        <v>402196</v>
      </c>
      <c r="H334" s="60">
        <v>37636</v>
      </c>
      <c r="I334" s="60">
        <v>29657</v>
      </c>
      <c r="J334" s="60">
        <v>23551</v>
      </c>
      <c r="K334" s="60">
        <v>20847</v>
      </c>
      <c r="L334" s="60">
        <v>17557</v>
      </c>
      <c r="M334" s="60">
        <v>14494</v>
      </c>
      <c r="N334" s="60">
        <v>13127</v>
      </c>
      <c r="O334" s="60">
        <v>9749</v>
      </c>
      <c r="P334" s="60">
        <v>9188</v>
      </c>
      <c r="Q334" s="60">
        <v>5670</v>
      </c>
      <c r="R334" s="60">
        <v>5709</v>
      </c>
      <c r="S334" s="60">
        <v>2977</v>
      </c>
      <c r="T334" s="60">
        <v>3700</v>
      </c>
      <c r="U334" s="60">
        <v>1605</v>
      </c>
      <c r="V334" s="60">
        <v>1875</v>
      </c>
      <c r="W334" s="60">
        <v>793</v>
      </c>
      <c r="X334" s="60">
        <v>806</v>
      </c>
      <c r="Y334" s="60">
        <v>40847</v>
      </c>
      <c r="Z334" s="60">
        <v>32300</v>
      </c>
      <c r="AA334" s="60">
        <v>25111</v>
      </c>
      <c r="AB334" s="60">
        <v>20320</v>
      </c>
      <c r="AC334" s="60">
        <v>14717</v>
      </c>
      <c r="AD334" s="60">
        <v>12522</v>
      </c>
      <c r="AE334" s="60">
        <v>12992</v>
      </c>
      <c r="AF334" s="60">
        <v>10142</v>
      </c>
      <c r="AG334" s="60">
        <v>9597</v>
      </c>
      <c r="AH334" s="60">
        <v>6111</v>
      </c>
      <c r="AI334" s="60">
        <v>6364</v>
      </c>
      <c r="AJ334" s="60">
        <v>2813</v>
      </c>
      <c r="AK334" s="60">
        <v>3501</v>
      </c>
      <c r="AL334" s="60">
        <v>1488</v>
      </c>
      <c r="AM334" s="60">
        <v>2534</v>
      </c>
      <c r="AN334" s="60">
        <v>898</v>
      </c>
      <c r="AO334" s="60">
        <v>998</v>
      </c>
      <c r="AP334" s="60">
        <v>78483</v>
      </c>
      <c r="AQ334" s="60">
        <v>61957</v>
      </c>
      <c r="AR334" s="60">
        <v>48662</v>
      </c>
      <c r="AS334" s="60">
        <v>41167</v>
      </c>
      <c r="AT334" s="60">
        <v>32274</v>
      </c>
      <c r="AU334" s="60">
        <v>27016</v>
      </c>
      <c r="AV334" s="60">
        <v>26119</v>
      </c>
      <c r="AW334" s="60">
        <v>19891</v>
      </c>
      <c r="AX334" s="60">
        <v>18785</v>
      </c>
      <c r="AY334" s="60">
        <v>11781</v>
      </c>
      <c r="AZ334" s="60">
        <v>12073</v>
      </c>
      <c r="BA334" s="60">
        <v>5790</v>
      </c>
      <c r="BB334" s="60">
        <v>7201</v>
      </c>
      <c r="BC334" s="60">
        <v>3093</v>
      </c>
      <c r="BD334" s="60">
        <v>4409</v>
      </c>
      <c r="BE334" s="60">
        <v>1691</v>
      </c>
      <c r="BF334" s="60">
        <v>1804</v>
      </c>
    </row>
    <row r="335" spans="1:58" customFormat="1" hidden="1" x14ac:dyDescent="0.25">
      <c r="A335" t="s">
        <v>305</v>
      </c>
      <c r="B335" t="s">
        <v>319</v>
      </c>
      <c r="C335" t="str">
        <f>VLOOKUP(B335,'Cross river Land'!A:B,2,0)</f>
        <v>NG018016</v>
      </c>
      <c r="D335">
        <f t="shared" si="5"/>
        <v>1</v>
      </c>
      <c r="E335" s="60">
        <v>74737</v>
      </c>
      <c r="F335" s="60">
        <v>75315</v>
      </c>
      <c r="G335" s="60">
        <v>150052</v>
      </c>
      <c r="H335" s="60">
        <v>14187</v>
      </c>
      <c r="I335" s="60">
        <v>12515</v>
      </c>
      <c r="J335" s="60">
        <v>8702</v>
      </c>
      <c r="K335" s="60">
        <v>7133</v>
      </c>
      <c r="L335" s="60">
        <v>6656</v>
      </c>
      <c r="M335" s="60">
        <v>5421</v>
      </c>
      <c r="N335" s="60">
        <v>5067</v>
      </c>
      <c r="O335" s="60">
        <v>3410</v>
      </c>
      <c r="P335" s="60">
        <v>3462</v>
      </c>
      <c r="Q335" s="60">
        <v>1776</v>
      </c>
      <c r="R335" s="60">
        <v>2020</v>
      </c>
      <c r="S335" s="60">
        <v>968</v>
      </c>
      <c r="T335" s="60">
        <v>1378</v>
      </c>
      <c r="U335" s="60">
        <v>574</v>
      </c>
      <c r="V335" s="60">
        <v>880</v>
      </c>
      <c r="W335" s="60">
        <v>248</v>
      </c>
      <c r="X335" s="60">
        <v>340</v>
      </c>
      <c r="Y335" s="60">
        <v>15350</v>
      </c>
      <c r="Z335" s="60">
        <v>12785</v>
      </c>
      <c r="AA335" s="60">
        <v>9008</v>
      </c>
      <c r="AB335" s="60">
        <v>7057</v>
      </c>
      <c r="AC335" s="60">
        <v>4898</v>
      </c>
      <c r="AD335" s="60">
        <v>4515</v>
      </c>
      <c r="AE335" s="60">
        <v>4809</v>
      </c>
      <c r="AF335" s="60">
        <v>3748</v>
      </c>
      <c r="AG335" s="60">
        <v>3714</v>
      </c>
      <c r="AH335" s="60">
        <v>2131</v>
      </c>
      <c r="AI335" s="60">
        <v>2435</v>
      </c>
      <c r="AJ335" s="60">
        <v>1140</v>
      </c>
      <c r="AK335" s="60">
        <v>1481</v>
      </c>
      <c r="AL335" s="60">
        <v>656</v>
      </c>
      <c r="AM335" s="60">
        <v>934</v>
      </c>
      <c r="AN335" s="60">
        <v>320</v>
      </c>
      <c r="AO335" s="60">
        <v>334</v>
      </c>
      <c r="AP335" s="60">
        <v>29537</v>
      </c>
      <c r="AQ335" s="60">
        <v>25300</v>
      </c>
      <c r="AR335" s="60">
        <v>17710</v>
      </c>
      <c r="AS335" s="60">
        <v>14190</v>
      </c>
      <c r="AT335" s="60">
        <v>11554</v>
      </c>
      <c r="AU335" s="60">
        <v>9936</v>
      </c>
      <c r="AV335" s="60">
        <v>9876</v>
      </c>
      <c r="AW335" s="60">
        <v>7158</v>
      </c>
      <c r="AX335" s="60">
        <v>7176</v>
      </c>
      <c r="AY335" s="60">
        <v>3907</v>
      </c>
      <c r="AZ335" s="60">
        <v>4455</v>
      </c>
      <c r="BA335" s="60">
        <v>2108</v>
      </c>
      <c r="BB335" s="60">
        <v>2859</v>
      </c>
      <c r="BC335" s="60">
        <v>1230</v>
      </c>
      <c r="BD335" s="60">
        <v>1814</v>
      </c>
      <c r="BE335" s="60">
        <v>568</v>
      </c>
      <c r="BF335" s="60">
        <v>674</v>
      </c>
    </row>
    <row r="336" spans="1:58" customFormat="1" hidden="1" x14ac:dyDescent="0.25">
      <c r="A336" t="s">
        <v>305</v>
      </c>
      <c r="B336" t="s">
        <v>320</v>
      </c>
      <c r="C336" t="str">
        <f>VLOOKUP(B336,'Cross river Land'!A:B,2,0)</f>
        <v>NG018017</v>
      </c>
      <c r="D336">
        <f t="shared" si="5"/>
        <v>1</v>
      </c>
      <c r="E336" s="60">
        <v>136204</v>
      </c>
      <c r="F336" s="60">
        <v>143737</v>
      </c>
      <c r="G336" s="60">
        <v>279941</v>
      </c>
      <c r="H336" s="60">
        <v>26694</v>
      </c>
      <c r="I336" s="60">
        <v>20324</v>
      </c>
      <c r="J336" s="60">
        <v>16617</v>
      </c>
      <c r="K336" s="60">
        <v>15285</v>
      </c>
      <c r="L336" s="60">
        <v>11881</v>
      </c>
      <c r="M336" s="60">
        <v>9843</v>
      </c>
      <c r="N336" s="60">
        <v>8180</v>
      </c>
      <c r="O336" s="60">
        <v>6453</v>
      </c>
      <c r="P336" s="60">
        <v>5625</v>
      </c>
      <c r="Q336" s="60">
        <v>3935</v>
      </c>
      <c r="R336" s="60">
        <v>3744</v>
      </c>
      <c r="S336" s="60">
        <v>1913</v>
      </c>
      <c r="T336" s="60">
        <v>2163</v>
      </c>
      <c r="U336" s="60">
        <v>1147</v>
      </c>
      <c r="V336" s="60">
        <v>1330</v>
      </c>
      <c r="W336" s="60">
        <v>511</v>
      </c>
      <c r="X336" s="60">
        <v>559</v>
      </c>
      <c r="Y336" s="60">
        <v>28600</v>
      </c>
      <c r="Z336" s="60">
        <v>22686</v>
      </c>
      <c r="AA336" s="60">
        <v>18069</v>
      </c>
      <c r="AB336" s="60">
        <v>15100</v>
      </c>
      <c r="AC336" s="60">
        <v>11371</v>
      </c>
      <c r="AD336" s="60">
        <v>9701</v>
      </c>
      <c r="AE336" s="60">
        <v>8588</v>
      </c>
      <c r="AF336" s="60">
        <v>7301</v>
      </c>
      <c r="AG336" s="60">
        <v>6251</v>
      </c>
      <c r="AH336" s="60">
        <v>4484</v>
      </c>
      <c r="AI336" s="60">
        <v>4011</v>
      </c>
      <c r="AJ336" s="60">
        <v>2132</v>
      </c>
      <c r="AK336" s="60">
        <v>2128</v>
      </c>
      <c r="AL336" s="60">
        <v>970</v>
      </c>
      <c r="AM336" s="60">
        <v>1286</v>
      </c>
      <c r="AN336" s="60">
        <v>531</v>
      </c>
      <c r="AO336" s="60">
        <v>528</v>
      </c>
      <c r="AP336" s="60">
        <v>55294</v>
      </c>
      <c r="AQ336" s="60">
        <v>43010</v>
      </c>
      <c r="AR336" s="60">
        <v>34686</v>
      </c>
      <c r="AS336" s="60">
        <v>30385</v>
      </c>
      <c r="AT336" s="60">
        <v>23252</v>
      </c>
      <c r="AU336" s="60">
        <v>19544</v>
      </c>
      <c r="AV336" s="60">
        <v>16768</v>
      </c>
      <c r="AW336" s="60">
        <v>13754</v>
      </c>
      <c r="AX336" s="60">
        <v>11876</v>
      </c>
      <c r="AY336" s="60">
        <v>8419</v>
      </c>
      <c r="AZ336" s="60">
        <v>7755</v>
      </c>
      <c r="BA336" s="60">
        <v>4045</v>
      </c>
      <c r="BB336" s="60">
        <v>4291</v>
      </c>
      <c r="BC336" s="60">
        <v>2117</v>
      </c>
      <c r="BD336" s="60">
        <v>2616</v>
      </c>
      <c r="BE336" s="60">
        <v>1042</v>
      </c>
      <c r="BF336" s="60">
        <v>1087</v>
      </c>
    </row>
    <row r="337" spans="1:58" customFormat="1" hidden="1" x14ac:dyDescent="0.25">
      <c r="A337" t="s">
        <v>305</v>
      </c>
      <c r="B337" t="s">
        <v>321</v>
      </c>
      <c r="C337" t="str">
        <f>VLOOKUP(B337,'Cross river Land'!A:B,2,0)</f>
        <v>NG018018</v>
      </c>
      <c r="D337">
        <f t="shared" si="5"/>
        <v>1</v>
      </c>
      <c r="E337" s="60">
        <v>131963</v>
      </c>
      <c r="F337" s="60">
        <v>138570</v>
      </c>
      <c r="G337" s="60">
        <v>270533</v>
      </c>
      <c r="H337" s="60">
        <v>25011</v>
      </c>
      <c r="I337" s="60">
        <v>20299</v>
      </c>
      <c r="J337" s="60">
        <v>15468</v>
      </c>
      <c r="K337" s="60">
        <v>14368</v>
      </c>
      <c r="L337" s="60">
        <v>12188</v>
      </c>
      <c r="M337" s="60">
        <v>9708</v>
      </c>
      <c r="N337" s="60">
        <v>8607</v>
      </c>
      <c r="O337" s="60">
        <v>6250</v>
      </c>
      <c r="P337" s="60">
        <v>5540</v>
      </c>
      <c r="Q337" s="60">
        <v>3525</v>
      </c>
      <c r="R337" s="60">
        <v>3487</v>
      </c>
      <c r="S337" s="60">
        <v>2110</v>
      </c>
      <c r="T337" s="60">
        <v>2246</v>
      </c>
      <c r="U337" s="60">
        <v>991</v>
      </c>
      <c r="V337" s="60">
        <v>1205</v>
      </c>
      <c r="W337" s="60">
        <v>446</v>
      </c>
      <c r="X337" s="60">
        <v>514</v>
      </c>
      <c r="Y337" s="60">
        <v>27861</v>
      </c>
      <c r="Z337" s="60">
        <v>22456</v>
      </c>
      <c r="AA337" s="60">
        <v>16844</v>
      </c>
      <c r="AB337" s="60">
        <v>13983</v>
      </c>
      <c r="AC337" s="60">
        <v>9997</v>
      </c>
      <c r="AD337" s="60">
        <v>8719</v>
      </c>
      <c r="AE337" s="60">
        <v>9002</v>
      </c>
      <c r="AF337" s="60">
        <v>7008</v>
      </c>
      <c r="AG337" s="60">
        <v>6531</v>
      </c>
      <c r="AH337" s="60">
        <v>4308</v>
      </c>
      <c r="AI337" s="60">
        <v>4194</v>
      </c>
      <c r="AJ337" s="60">
        <v>1883</v>
      </c>
      <c r="AK337" s="60">
        <v>2417</v>
      </c>
      <c r="AL337" s="60">
        <v>919</v>
      </c>
      <c r="AM337" s="60">
        <v>1404</v>
      </c>
      <c r="AN337" s="60">
        <v>460</v>
      </c>
      <c r="AO337" s="60">
        <v>584</v>
      </c>
      <c r="AP337" s="60">
        <v>52872</v>
      </c>
      <c r="AQ337" s="60">
        <v>42755</v>
      </c>
      <c r="AR337" s="60">
        <v>32312</v>
      </c>
      <c r="AS337" s="60">
        <v>28351</v>
      </c>
      <c r="AT337" s="60">
        <v>22185</v>
      </c>
      <c r="AU337" s="60">
        <v>18427</v>
      </c>
      <c r="AV337" s="60">
        <v>17609</v>
      </c>
      <c r="AW337" s="60">
        <v>13258</v>
      </c>
      <c r="AX337" s="60">
        <v>12071</v>
      </c>
      <c r="AY337" s="60">
        <v>7833</v>
      </c>
      <c r="AZ337" s="60">
        <v>7681</v>
      </c>
      <c r="BA337" s="60">
        <v>3993</v>
      </c>
      <c r="BB337" s="60">
        <v>4663</v>
      </c>
      <c r="BC337" s="60">
        <v>1910</v>
      </c>
      <c r="BD337" s="60">
        <v>2609</v>
      </c>
      <c r="BE337" s="60">
        <v>906</v>
      </c>
      <c r="BF337" s="60">
        <v>1098</v>
      </c>
    </row>
    <row r="338" spans="1:58" customFormat="1" hidden="1" x14ac:dyDescent="0.25">
      <c r="A338" t="s">
        <v>305</v>
      </c>
      <c r="B338" t="s">
        <v>322</v>
      </c>
      <c r="C338" t="str">
        <f>VLOOKUP(B338,'Cross river Land'!A:B,2,0)</f>
        <v>NG018019</v>
      </c>
      <c r="D338">
        <f t="shared" si="5"/>
        <v>1</v>
      </c>
      <c r="E338" s="60">
        <v>119342</v>
      </c>
      <c r="F338" s="60">
        <v>123205</v>
      </c>
      <c r="G338" s="60">
        <v>242547</v>
      </c>
      <c r="H338" s="60">
        <v>22934</v>
      </c>
      <c r="I338" s="60">
        <v>19032</v>
      </c>
      <c r="J338" s="60">
        <v>13002</v>
      </c>
      <c r="K338" s="60">
        <v>11250</v>
      </c>
      <c r="L338" s="60">
        <v>10502</v>
      </c>
      <c r="M338" s="60">
        <v>8705</v>
      </c>
      <c r="N338" s="60">
        <v>8389</v>
      </c>
      <c r="O338" s="60">
        <v>5524</v>
      </c>
      <c r="P338" s="60">
        <v>5838</v>
      </c>
      <c r="Q338" s="60">
        <v>2917</v>
      </c>
      <c r="R338" s="60">
        <v>3500</v>
      </c>
      <c r="S338" s="60">
        <v>1796</v>
      </c>
      <c r="T338" s="60">
        <v>2369</v>
      </c>
      <c r="U338" s="60">
        <v>1108</v>
      </c>
      <c r="V338" s="60">
        <v>1438</v>
      </c>
      <c r="W338" s="60">
        <v>468</v>
      </c>
      <c r="X338" s="60">
        <v>570</v>
      </c>
      <c r="Y338" s="60">
        <v>28255</v>
      </c>
      <c r="Z338" s="60">
        <v>19387</v>
      </c>
      <c r="AA338" s="60">
        <v>14161</v>
      </c>
      <c r="AB338" s="60">
        <v>10981</v>
      </c>
      <c r="AC338" s="60">
        <v>6726</v>
      </c>
      <c r="AD338" s="60">
        <v>6853</v>
      </c>
      <c r="AE338" s="60">
        <v>8072</v>
      </c>
      <c r="AF338" s="60">
        <v>6123</v>
      </c>
      <c r="AG338" s="60">
        <v>6446</v>
      </c>
      <c r="AH338" s="60">
        <v>3305</v>
      </c>
      <c r="AI338" s="60">
        <v>4235</v>
      </c>
      <c r="AJ338" s="60">
        <v>1923</v>
      </c>
      <c r="AK338" s="60">
        <v>2854</v>
      </c>
      <c r="AL338" s="60">
        <v>1047</v>
      </c>
      <c r="AM338" s="60">
        <v>1703</v>
      </c>
      <c r="AN338" s="60">
        <v>506</v>
      </c>
      <c r="AO338" s="60">
        <v>628</v>
      </c>
      <c r="AP338" s="60">
        <v>51189</v>
      </c>
      <c r="AQ338" s="60">
        <v>38419</v>
      </c>
      <c r="AR338" s="60">
        <v>27163</v>
      </c>
      <c r="AS338" s="60">
        <v>22231</v>
      </c>
      <c r="AT338" s="60">
        <v>17228</v>
      </c>
      <c r="AU338" s="60">
        <v>15558</v>
      </c>
      <c r="AV338" s="60">
        <v>16461</v>
      </c>
      <c r="AW338" s="60">
        <v>11647</v>
      </c>
      <c r="AX338" s="60">
        <v>12284</v>
      </c>
      <c r="AY338" s="60">
        <v>6222</v>
      </c>
      <c r="AZ338" s="60">
        <v>7735</v>
      </c>
      <c r="BA338" s="60">
        <v>3719</v>
      </c>
      <c r="BB338" s="60">
        <v>5223</v>
      </c>
      <c r="BC338" s="60">
        <v>2155</v>
      </c>
      <c r="BD338" s="60">
        <v>3141</v>
      </c>
      <c r="BE338" s="60">
        <v>974</v>
      </c>
      <c r="BF338" s="60">
        <v>1198</v>
      </c>
    </row>
    <row r="339" spans="1:58" customFormat="1" hidden="1" x14ac:dyDescent="0.25">
      <c r="A339" t="s">
        <v>305</v>
      </c>
      <c r="B339" t="s">
        <v>323</v>
      </c>
      <c r="C339" t="str">
        <f>VLOOKUP(B339,'Cross river Land'!A:B,2,0)</f>
        <v>NG018020</v>
      </c>
      <c r="D339">
        <f t="shared" si="5"/>
        <v>1</v>
      </c>
      <c r="E339" s="60">
        <v>125753</v>
      </c>
      <c r="F339" s="60">
        <v>129977</v>
      </c>
      <c r="G339" s="60">
        <v>255730</v>
      </c>
      <c r="H339" s="60">
        <v>23926</v>
      </c>
      <c r="I339" s="60">
        <v>19961</v>
      </c>
      <c r="J339" s="60">
        <v>14968</v>
      </c>
      <c r="K339" s="60">
        <v>12875</v>
      </c>
      <c r="L339" s="60">
        <v>11148</v>
      </c>
      <c r="M339" s="60">
        <v>9352</v>
      </c>
      <c r="N339" s="60">
        <v>8315</v>
      </c>
      <c r="O339" s="60">
        <v>5976</v>
      </c>
      <c r="P339" s="60">
        <v>5530</v>
      </c>
      <c r="Q339" s="60">
        <v>3323</v>
      </c>
      <c r="R339" s="60">
        <v>3443</v>
      </c>
      <c r="S339" s="60">
        <v>1561</v>
      </c>
      <c r="T339" s="60">
        <v>2212</v>
      </c>
      <c r="U339" s="60">
        <v>976</v>
      </c>
      <c r="V339" s="60">
        <v>1113</v>
      </c>
      <c r="W339" s="60">
        <v>540</v>
      </c>
      <c r="X339" s="60">
        <v>534</v>
      </c>
      <c r="Y339" s="60">
        <v>26056</v>
      </c>
      <c r="Z339" s="60">
        <v>21279</v>
      </c>
      <c r="AA339" s="60">
        <v>16104</v>
      </c>
      <c r="AB339" s="60">
        <v>13252</v>
      </c>
      <c r="AC339" s="60">
        <v>9365</v>
      </c>
      <c r="AD339" s="60">
        <v>8113</v>
      </c>
      <c r="AE339" s="60">
        <v>8078</v>
      </c>
      <c r="AF339" s="60">
        <v>6498</v>
      </c>
      <c r="AG339" s="60">
        <v>6039</v>
      </c>
      <c r="AH339" s="60">
        <v>3994</v>
      </c>
      <c r="AI339" s="60">
        <v>3869</v>
      </c>
      <c r="AJ339" s="60">
        <v>1828</v>
      </c>
      <c r="AK339" s="60">
        <v>2264</v>
      </c>
      <c r="AL339" s="60">
        <v>925</v>
      </c>
      <c r="AM339" s="60">
        <v>1347</v>
      </c>
      <c r="AN339" s="60">
        <v>423</v>
      </c>
      <c r="AO339" s="60">
        <v>543</v>
      </c>
      <c r="AP339" s="60">
        <v>49982</v>
      </c>
      <c r="AQ339" s="60">
        <v>41240</v>
      </c>
      <c r="AR339" s="60">
        <v>31072</v>
      </c>
      <c r="AS339" s="60">
        <v>26127</v>
      </c>
      <c r="AT339" s="60">
        <v>20513</v>
      </c>
      <c r="AU339" s="60">
        <v>17465</v>
      </c>
      <c r="AV339" s="60">
        <v>16393</v>
      </c>
      <c r="AW339" s="60">
        <v>12474</v>
      </c>
      <c r="AX339" s="60">
        <v>11569</v>
      </c>
      <c r="AY339" s="60">
        <v>7317</v>
      </c>
      <c r="AZ339" s="60">
        <v>7312</v>
      </c>
      <c r="BA339" s="60">
        <v>3389</v>
      </c>
      <c r="BB339" s="60">
        <v>4476</v>
      </c>
      <c r="BC339" s="60">
        <v>1901</v>
      </c>
      <c r="BD339" s="60">
        <v>2460</v>
      </c>
      <c r="BE339" s="60">
        <v>963</v>
      </c>
      <c r="BF339" s="60">
        <v>1077</v>
      </c>
    </row>
    <row r="340" spans="1:58" customFormat="1" hidden="1" x14ac:dyDescent="0.25">
      <c r="A340" t="s">
        <v>305</v>
      </c>
      <c r="B340" t="s">
        <v>324</v>
      </c>
      <c r="C340" t="str">
        <f>VLOOKUP(B340,'Cross river Land'!A:B,2,0)</f>
        <v>NG018021</v>
      </c>
      <c r="D340">
        <f t="shared" si="5"/>
        <v>1</v>
      </c>
      <c r="E340" s="60">
        <v>112779</v>
      </c>
      <c r="F340" s="60">
        <v>121591</v>
      </c>
      <c r="G340" s="60">
        <v>234370</v>
      </c>
      <c r="H340" s="60">
        <v>21958</v>
      </c>
      <c r="I340" s="60">
        <v>17957</v>
      </c>
      <c r="J340" s="60">
        <v>13494</v>
      </c>
      <c r="K340" s="60">
        <v>12573</v>
      </c>
      <c r="L340" s="60">
        <v>9503</v>
      </c>
      <c r="M340" s="60">
        <v>8355</v>
      </c>
      <c r="N340" s="60">
        <v>7279</v>
      </c>
      <c r="O340" s="60">
        <v>5145</v>
      </c>
      <c r="P340" s="60">
        <v>4689</v>
      </c>
      <c r="Q340" s="60">
        <v>2711</v>
      </c>
      <c r="R340" s="60">
        <v>2970</v>
      </c>
      <c r="S340" s="60">
        <v>1496</v>
      </c>
      <c r="T340" s="60">
        <v>1761</v>
      </c>
      <c r="U340" s="60">
        <v>880</v>
      </c>
      <c r="V340" s="60">
        <v>1124</v>
      </c>
      <c r="W340" s="60">
        <v>443</v>
      </c>
      <c r="X340" s="60">
        <v>441</v>
      </c>
      <c r="Y340" s="60">
        <v>23939</v>
      </c>
      <c r="Z340" s="60">
        <v>19332</v>
      </c>
      <c r="AA340" s="60">
        <v>14900</v>
      </c>
      <c r="AB340" s="60">
        <v>13484</v>
      </c>
      <c r="AC340" s="60">
        <v>9416</v>
      </c>
      <c r="AD340" s="60">
        <v>7697</v>
      </c>
      <c r="AE340" s="60">
        <v>7303</v>
      </c>
      <c r="AF340" s="60">
        <v>6060</v>
      </c>
      <c r="AG340" s="60">
        <v>5510</v>
      </c>
      <c r="AH340" s="60">
        <v>3640</v>
      </c>
      <c r="AI340" s="60">
        <v>3407</v>
      </c>
      <c r="AJ340" s="60">
        <v>1936</v>
      </c>
      <c r="AK340" s="60">
        <v>2079</v>
      </c>
      <c r="AL340" s="60">
        <v>826</v>
      </c>
      <c r="AM340" s="60">
        <v>1207</v>
      </c>
      <c r="AN340" s="60">
        <v>414</v>
      </c>
      <c r="AO340" s="60">
        <v>441</v>
      </c>
      <c r="AP340" s="60">
        <v>45897</v>
      </c>
      <c r="AQ340" s="60">
        <v>37289</v>
      </c>
      <c r="AR340" s="60">
        <v>28394</v>
      </c>
      <c r="AS340" s="60">
        <v>26057</v>
      </c>
      <c r="AT340" s="60">
        <v>18919</v>
      </c>
      <c r="AU340" s="60">
        <v>16052</v>
      </c>
      <c r="AV340" s="60">
        <v>14582</v>
      </c>
      <c r="AW340" s="60">
        <v>11205</v>
      </c>
      <c r="AX340" s="60">
        <v>10199</v>
      </c>
      <c r="AY340" s="60">
        <v>6351</v>
      </c>
      <c r="AZ340" s="60">
        <v>6377</v>
      </c>
      <c r="BA340" s="60">
        <v>3432</v>
      </c>
      <c r="BB340" s="60">
        <v>3840</v>
      </c>
      <c r="BC340" s="60">
        <v>1706</v>
      </c>
      <c r="BD340" s="60">
        <v>2331</v>
      </c>
      <c r="BE340" s="60">
        <v>857</v>
      </c>
      <c r="BF340" s="60">
        <v>882</v>
      </c>
    </row>
    <row r="341" spans="1:58" customFormat="1" hidden="1" x14ac:dyDescent="0.25">
      <c r="A341" t="s">
        <v>305</v>
      </c>
      <c r="B341" t="s">
        <v>325</v>
      </c>
      <c r="C341" t="str">
        <f>VLOOKUP(B341,'Cross river Land'!A:B,2,0)</f>
        <v>NG018022</v>
      </c>
      <c r="D341">
        <f t="shared" si="5"/>
        <v>1</v>
      </c>
      <c r="E341" s="60">
        <v>76886</v>
      </c>
      <c r="F341" s="60">
        <v>75173</v>
      </c>
      <c r="G341" s="60">
        <v>152059</v>
      </c>
      <c r="H341" s="60">
        <v>14885</v>
      </c>
      <c r="I341" s="60">
        <v>12441</v>
      </c>
      <c r="J341" s="60">
        <v>8747</v>
      </c>
      <c r="K341" s="60">
        <v>7685</v>
      </c>
      <c r="L341" s="60">
        <v>6792</v>
      </c>
      <c r="M341" s="60">
        <v>5757</v>
      </c>
      <c r="N341" s="60">
        <v>5280</v>
      </c>
      <c r="O341" s="60">
        <v>3513</v>
      </c>
      <c r="P341" s="60">
        <v>3557</v>
      </c>
      <c r="Q341" s="60">
        <v>1891</v>
      </c>
      <c r="R341" s="60">
        <v>2241</v>
      </c>
      <c r="S341" s="60">
        <v>932</v>
      </c>
      <c r="T341" s="60">
        <v>1247</v>
      </c>
      <c r="U341" s="60">
        <v>502</v>
      </c>
      <c r="V341" s="60">
        <v>706</v>
      </c>
      <c r="W341" s="60">
        <v>279</v>
      </c>
      <c r="X341" s="60">
        <v>431</v>
      </c>
      <c r="Y341" s="60">
        <v>15567</v>
      </c>
      <c r="Z341" s="60">
        <v>12444</v>
      </c>
      <c r="AA341" s="60">
        <v>8786</v>
      </c>
      <c r="AB341" s="60">
        <v>7186</v>
      </c>
      <c r="AC341" s="60">
        <v>5199</v>
      </c>
      <c r="AD341" s="60">
        <v>4337</v>
      </c>
      <c r="AE341" s="60">
        <v>5018</v>
      </c>
      <c r="AF341" s="60">
        <v>3760</v>
      </c>
      <c r="AG341" s="60">
        <v>3712</v>
      </c>
      <c r="AH341" s="60">
        <v>2098</v>
      </c>
      <c r="AI341" s="60">
        <v>2534</v>
      </c>
      <c r="AJ341" s="60">
        <v>939</v>
      </c>
      <c r="AK341" s="60">
        <v>1505</v>
      </c>
      <c r="AL341" s="60">
        <v>516</v>
      </c>
      <c r="AM341" s="60">
        <v>903</v>
      </c>
      <c r="AN341" s="60">
        <v>265</v>
      </c>
      <c r="AO341" s="60">
        <v>404</v>
      </c>
      <c r="AP341" s="60">
        <v>30452</v>
      </c>
      <c r="AQ341" s="60">
        <v>24885</v>
      </c>
      <c r="AR341" s="60">
        <v>17533</v>
      </c>
      <c r="AS341" s="60">
        <v>14871</v>
      </c>
      <c r="AT341" s="60">
        <v>11991</v>
      </c>
      <c r="AU341" s="60">
        <v>10094</v>
      </c>
      <c r="AV341" s="60">
        <v>10298</v>
      </c>
      <c r="AW341" s="60">
        <v>7273</v>
      </c>
      <c r="AX341" s="60">
        <v>7269</v>
      </c>
      <c r="AY341" s="60">
        <v>3989</v>
      </c>
      <c r="AZ341" s="60">
        <v>4775</v>
      </c>
      <c r="BA341" s="60">
        <v>1871</v>
      </c>
      <c r="BB341" s="60">
        <v>2752</v>
      </c>
      <c r="BC341" s="60">
        <v>1018</v>
      </c>
      <c r="BD341" s="60">
        <v>1609</v>
      </c>
      <c r="BE341" s="60">
        <v>544</v>
      </c>
      <c r="BF341" s="60">
        <v>835</v>
      </c>
    </row>
    <row r="342" spans="1:58" customFormat="1" hidden="1" x14ac:dyDescent="0.25">
      <c r="A342" t="s">
        <v>305</v>
      </c>
      <c r="B342" t="s">
        <v>326</v>
      </c>
      <c r="C342" t="str">
        <f>VLOOKUP(B342,'Cross river Land'!A:B,2,0)</f>
        <v>NG018023</v>
      </c>
      <c r="D342">
        <f t="shared" si="5"/>
        <v>1</v>
      </c>
      <c r="E342" s="60">
        <v>102722</v>
      </c>
      <c r="F342" s="60">
        <v>101327</v>
      </c>
      <c r="G342" s="60">
        <v>204049</v>
      </c>
      <c r="H342" s="60">
        <v>19214</v>
      </c>
      <c r="I342" s="60">
        <v>15905</v>
      </c>
      <c r="J342" s="60">
        <v>11132</v>
      </c>
      <c r="K342" s="60">
        <v>9854</v>
      </c>
      <c r="L342" s="60">
        <v>8949</v>
      </c>
      <c r="M342" s="60">
        <v>7499</v>
      </c>
      <c r="N342" s="60">
        <v>7224</v>
      </c>
      <c r="O342" s="60">
        <v>4773</v>
      </c>
      <c r="P342" s="60">
        <v>5120</v>
      </c>
      <c r="Q342" s="60">
        <v>2784</v>
      </c>
      <c r="R342" s="60">
        <v>3213</v>
      </c>
      <c r="S342" s="60">
        <v>1705</v>
      </c>
      <c r="T342" s="60">
        <v>2155</v>
      </c>
      <c r="U342" s="60">
        <v>723</v>
      </c>
      <c r="V342" s="60">
        <v>1432</v>
      </c>
      <c r="W342" s="60">
        <v>426</v>
      </c>
      <c r="X342" s="60">
        <v>614</v>
      </c>
      <c r="Y342" s="60">
        <v>20352</v>
      </c>
      <c r="Z342" s="60">
        <v>16274</v>
      </c>
      <c r="AA342" s="60">
        <v>11535</v>
      </c>
      <c r="AB342" s="60">
        <v>9339</v>
      </c>
      <c r="AC342" s="60">
        <v>6642</v>
      </c>
      <c r="AD342" s="60">
        <v>6003</v>
      </c>
      <c r="AE342" s="60">
        <v>6614</v>
      </c>
      <c r="AF342" s="60">
        <v>4907</v>
      </c>
      <c r="AG342" s="60">
        <v>5319</v>
      </c>
      <c r="AH342" s="60">
        <v>2997</v>
      </c>
      <c r="AI342" s="60">
        <v>3734</v>
      </c>
      <c r="AJ342" s="60">
        <v>1708</v>
      </c>
      <c r="AK342" s="60">
        <v>2464</v>
      </c>
      <c r="AL342" s="60">
        <v>877</v>
      </c>
      <c r="AM342" s="60">
        <v>1521</v>
      </c>
      <c r="AN342" s="60">
        <v>467</v>
      </c>
      <c r="AO342" s="60">
        <v>574</v>
      </c>
      <c r="AP342" s="60">
        <v>39566</v>
      </c>
      <c r="AQ342" s="60">
        <v>32179</v>
      </c>
      <c r="AR342" s="60">
        <v>22667</v>
      </c>
      <c r="AS342" s="60">
        <v>19193</v>
      </c>
      <c r="AT342" s="60">
        <v>15591</v>
      </c>
      <c r="AU342" s="60">
        <v>13502</v>
      </c>
      <c r="AV342" s="60">
        <v>13838</v>
      </c>
      <c r="AW342" s="60">
        <v>9680</v>
      </c>
      <c r="AX342" s="60">
        <v>10439</v>
      </c>
      <c r="AY342" s="60">
        <v>5781</v>
      </c>
      <c r="AZ342" s="60">
        <v>6947</v>
      </c>
      <c r="BA342" s="60">
        <v>3413</v>
      </c>
      <c r="BB342" s="60">
        <v>4619</v>
      </c>
      <c r="BC342" s="60">
        <v>1600</v>
      </c>
      <c r="BD342" s="60">
        <v>2953</v>
      </c>
      <c r="BE342" s="60">
        <v>893</v>
      </c>
      <c r="BF342" s="60">
        <v>1188</v>
      </c>
    </row>
    <row r="343" spans="1:58" customFormat="1" hidden="1" x14ac:dyDescent="0.25">
      <c r="A343" t="s">
        <v>305</v>
      </c>
      <c r="B343" t="s">
        <v>327</v>
      </c>
      <c r="C343" t="str">
        <f>VLOOKUP(B343,'Cross river Land'!A:B,2,0)</f>
        <v>NG018024</v>
      </c>
      <c r="D343">
        <f t="shared" si="5"/>
        <v>1</v>
      </c>
      <c r="E343" s="60">
        <v>46087</v>
      </c>
      <c r="F343" s="60">
        <v>48461</v>
      </c>
      <c r="G343" s="60">
        <v>94548</v>
      </c>
      <c r="H343" s="60">
        <v>9004</v>
      </c>
      <c r="I343" s="60">
        <v>6920</v>
      </c>
      <c r="J343" s="60">
        <v>5627</v>
      </c>
      <c r="K343" s="60">
        <v>4731</v>
      </c>
      <c r="L343" s="60">
        <v>3914</v>
      </c>
      <c r="M343" s="60">
        <v>3381</v>
      </c>
      <c r="N343" s="60">
        <v>2897</v>
      </c>
      <c r="O343" s="60">
        <v>2287</v>
      </c>
      <c r="P343" s="60">
        <v>2004</v>
      </c>
      <c r="Q343" s="60">
        <v>1289</v>
      </c>
      <c r="R343" s="60">
        <v>1287</v>
      </c>
      <c r="S343" s="60">
        <v>629</v>
      </c>
      <c r="T343" s="60">
        <v>955</v>
      </c>
      <c r="U343" s="60">
        <v>365</v>
      </c>
      <c r="V343" s="60">
        <v>368</v>
      </c>
      <c r="W343" s="60">
        <v>264</v>
      </c>
      <c r="X343" s="60">
        <v>165</v>
      </c>
      <c r="Y343" s="60">
        <v>9823</v>
      </c>
      <c r="Z343" s="60">
        <v>7654</v>
      </c>
      <c r="AA343" s="60">
        <v>6091</v>
      </c>
      <c r="AB343" s="60">
        <v>5075</v>
      </c>
      <c r="AC343" s="60">
        <v>3659</v>
      </c>
      <c r="AD343" s="60">
        <v>3177</v>
      </c>
      <c r="AE343" s="60">
        <v>2929</v>
      </c>
      <c r="AF343" s="60">
        <v>2363</v>
      </c>
      <c r="AG343" s="60">
        <v>2131</v>
      </c>
      <c r="AH343" s="60">
        <v>1557</v>
      </c>
      <c r="AI343" s="60">
        <v>1460</v>
      </c>
      <c r="AJ343" s="60">
        <v>566</v>
      </c>
      <c r="AK343" s="60">
        <v>720</v>
      </c>
      <c r="AL343" s="60">
        <v>439</v>
      </c>
      <c r="AM343" s="60">
        <v>415</v>
      </c>
      <c r="AN343" s="60">
        <v>202</v>
      </c>
      <c r="AO343" s="60">
        <v>200</v>
      </c>
      <c r="AP343" s="60">
        <v>18827</v>
      </c>
      <c r="AQ343" s="60">
        <v>14574</v>
      </c>
      <c r="AR343" s="60">
        <v>11718</v>
      </c>
      <c r="AS343" s="60">
        <v>9806</v>
      </c>
      <c r="AT343" s="60">
        <v>7573</v>
      </c>
      <c r="AU343" s="60">
        <v>6558</v>
      </c>
      <c r="AV343" s="60">
        <v>5826</v>
      </c>
      <c r="AW343" s="60">
        <v>4650</v>
      </c>
      <c r="AX343" s="60">
        <v>4135</v>
      </c>
      <c r="AY343" s="60">
        <v>2846</v>
      </c>
      <c r="AZ343" s="60">
        <v>2747</v>
      </c>
      <c r="BA343" s="60">
        <v>1195</v>
      </c>
      <c r="BB343" s="60">
        <v>1675</v>
      </c>
      <c r="BC343" s="60">
        <v>804</v>
      </c>
      <c r="BD343" s="60">
        <v>783</v>
      </c>
      <c r="BE343" s="60">
        <v>466</v>
      </c>
      <c r="BF343" s="60">
        <v>365</v>
      </c>
    </row>
    <row r="344" spans="1:58" customFormat="1" hidden="1" x14ac:dyDescent="0.25">
      <c r="A344" t="s">
        <v>305</v>
      </c>
      <c r="B344" s="58" t="s">
        <v>2622</v>
      </c>
      <c r="C344" t="str">
        <f>VLOOKUP(B344,'Cross river Land'!A:B,2,0)</f>
        <v>NG018025</v>
      </c>
      <c r="D344">
        <f t="shared" si="5"/>
        <v>1</v>
      </c>
      <c r="E344" s="60">
        <v>69174</v>
      </c>
      <c r="F344" s="60">
        <v>66257</v>
      </c>
      <c r="G344" s="60">
        <v>135431</v>
      </c>
      <c r="H344" s="60">
        <v>12605</v>
      </c>
      <c r="I344" s="60">
        <v>10956</v>
      </c>
      <c r="J344" s="60">
        <v>7597</v>
      </c>
      <c r="K344" s="60">
        <v>6935</v>
      </c>
      <c r="L344" s="60">
        <v>6265</v>
      </c>
      <c r="M344" s="60">
        <v>5034</v>
      </c>
      <c r="N344" s="60">
        <v>4948</v>
      </c>
      <c r="O344" s="60">
        <v>3209</v>
      </c>
      <c r="P344" s="60">
        <v>3525</v>
      </c>
      <c r="Q344" s="60">
        <v>1665</v>
      </c>
      <c r="R344" s="60">
        <v>2117</v>
      </c>
      <c r="S344" s="60">
        <v>943</v>
      </c>
      <c r="T344" s="60">
        <v>1380</v>
      </c>
      <c r="U344" s="60">
        <v>570</v>
      </c>
      <c r="V344" s="60">
        <v>853</v>
      </c>
      <c r="W344" s="60">
        <v>234</v>
      </c>
      <c r="X344" s="60">
        <v>338</v>
      </c>
      <c r="Y344" s="60">
        <v>13043</v>
      </c>
      <c r="Z344" s="60">
        <v>11009</v>
      </c>
      <c r="AA344" s="60">
        <v>7481</v>
      </c>
      <c r="AB344" s="60">
        <v>6032</v>
      </c>
      <c r="AC344" s="60">
        <v>4123</v>
      </c>
      <c r="AD344" s="60">
        <v>4092</v>
      </c>
      <c r="AE344" s="60">
        <v>4525</v>
      </c>
      <c r="AF344" s="60">
        <v>3326</v>
      </c>
      <c r="AG344" s="60">
        <v>3527</v>
      </c>
      <c r="AH344" s="60">
        <v>1843</v>
      </c>
      <c r="AI344" s="60">
        <v>2502</v>
      </c>
      <c r="AJ344" s="60">
        <v>1017</v>
      </c>
      <c r="AK344" s="60">
        <v>1504</v>
      </c>
      <c r="AL344" s="60">
        <v>558</v>
      </c>
      <c r="AM344" s="60">
        <v>1027</v>
      </c>
      <c r="AN344" s="60">
        <v>262</v>
      </c>
      <c r="AO344" s="60">
        <v>386</v>
      </c>
      <c r="AP344" s="60">
        <v>25648</v>
      </c>
      <c r="AQ344" s="60">
        <v>21965</v>
      </c>
      <c r="AR344" s="60">
        <v>15078</v>
      </c>
      <c r="AS344" s="60">
        <v>12967</v>
      </c>
      <c r="AT344" s="60">
        <v>10388</v>
      </c>
      <c r="AU344" s="60">
        <v>9126</v>
      </c>
      <c r="AV344" s="60">
        <v>9473</v>
      </c>
      <c r="AW344" s="60">
        <v>6535</v>
      </c>
      <c r="AX344" s="60">
        <v>7052</v>
      </c>
      <c r="AY344" s="60">
        <v>3508</v>
      </c>
      <c r="AZ344" s="60">
        <v>4619</v>
      </c>
      <c r="BA344" s="60">
        <v>1960</v>
      </c>
      <c r="BB344" s="60">
        <v>2884</v>
      </c>
      <c r="BC344" s="60">
        <v>1128</v>
      </c>
      <c r="BD344" s="60">
        <v>1880</v>
      </c>
      <c r="BE344" s="60">
        <v>496</v>
      </c>
      <c r="BF344" s="60">
        <v>724</v>
      </c>
    </row>
    <row r="345" spans="1:58" customFormat="1" hidden="1" x14ac:dyDescent="0.25">
      <c r="A345" t="s">
        <v>305</v>
      </c>
      <c r="B345" t="s">
        <v>328</v>
      </c>
      <c r="C345" t="str">
        <f>VLOOKUP(B345,'Cross river Land'!A:B,2,0)</f>
        <v>NG018026</v>
      </c>
      <c r="D345">
        <f t="shared" si="5"/>
        <v>1</v>
      </c>
      <c r="E345" s="60">
        <v>77758</v>
      </c>
      <c r="F345" s="60">
        <v>78124</v>
      </c>
      <c r="G345" s="60">
        <v>155882</v>
      </c>
      <c r="H345" s="60">
        <v>15551</v>
      </c>
      <c r="I345" s="60">
        <v>12519</v>
      </c>
      <c r="J345" s="60">
        <v>8642</v>
      </c>
      <c r="K345" s="60">
        <v>7291</v>
      </c>
      <c r="L345" s="60">
        <v>6644</v>
      </c>
      <c r="M345" s="60">
        <v>5451</v>
      </c>
      <c r="N345" s="60">
        <v>5207</v>
      </c>
      <c r="O345" s="60">
        <v>3584</v>
      </c>
      <c r="P345" s="60">
        <v>3633</v>
      </c>
      <c r="Q345" s="60">
        <v>2004</v>
      </c>
      <c r="R345" s="60">
        <v>2294</v>
      </c>
      <c r="S345" s="60">
        <v>1096</v>
      </c>
      <c r="T345" s="60">
        <v>1452</v>
      </c>
      <c r="U345" s="60">
        <v>597</v>
      </c>
      <c r="V345" s="60">
        <v>967</v>
      </c>
      <c r="W345" s="60">
        <v>443</v>
      </c>
      <c r="X345" s="60">
        <v>383</v>
      </c>
      <c r="Y345" s="60">
        <v>17583</v>
      </c>
      <c r="Z345" s="60">
        <v>12503</v>
      </c>
      <c r="AA345" s="60">
        <v>9057</v>
      </c>
      <c r="AB345" s="60">
        <v>7298</v>
      </c>
      <c r="AC345" s="60">
        <v>5091</v>
      </c>
      <c r="AD345" s="60">
        <v>4475</v>
      </c>
      <c r="AE345" s="60">
        <v>4866</v>
      </c>
      <c r="AF345" s="60">
        <v>3776</v>
      </c>
      <c r="AG345" s="60">
        <v>3806</v>
      </c>
      <c r="AH345" s="60">
        <v>2169</v>
      </c>
      <c r="AI345" s="60">
        <v>2670</v>
      </c>
      <c r="AJ345" s="60">
        <v>1031</v>
      </c>
      <c r="AK345" s="60">
        <v>1693</v>
      </c>
      <c r="AL345" s="60">
        <v>550</v>
      </c>
      <c r="AM345" s="60">
        <v>896</v>
      </c>
      <c r="AN345" s="60">
        <v>272</v>
      </c>
      <c r="AO345" s="60">
        <v>388</v>
      </c>
      <c r="AP345" s="60">
        <v>33134</v>
      </c>
      <c r="AQ345" s="60">
        <v>25022</v>
      </c>
      <c r="AR345" s="60">
        <v>17699</v>
      </c>
      <c r="AS345" s="60">
        <v>14589</v>
      </c>
      <c r="AT345" s="60">
        <v>11735</v>
      </c>
      <c r="AU345" s="60">
        <v>9926</v>
      </c>
      <c r="AV345" s="60">
        <v>10073</v>
      </c>
      <c r="AW345" s="60">
        <v>7360</v>
      </c>
      <c r="AX345" s="60">
        <v>7439</v>
      </c>
      <c r="AY345" s="60">
        <v>4173</v>
      </c>
      <c r="AZ345" s="60">
        <v>4964</v>
      </c>
      <c r="BA345" s="60">
        <v>2127</v>
      </c>
      <c r="BB345" s="60">
        <v>3145</v>
      </c>
      <c r="BC345" s="60">
        <v>1147</v>
      </c>
      <c r="BD345" s="60">
        <v>1863</v>
      </c>
      <c r="BE345" s="60">
        <v>715</v>
      </c>
      <c r="BF345" s="60">
        <v>771</v>
      </c>
    </row>
    <row r="346" spans="1:58" customFormat="1" hidden="1" x14ac:dyDescent="0.25">
      <c r="A346" t="s">
        <v>305</v>
      </c>
      <c r="B346" t="s">
        <v>329</v>
      </c>
      <c r="C346" t="str">
        <f>VLOOKUP(B346,'Cross river Land'!A:B,2,0)</f>
        <v>NG018027</v>
      </c>
      <c r="D346">
        <f t="shared" si="5"/>
        <v>1</v>
      </c>
      <c r="E346" s="60">
        <v>82538</v>
      </c>
      <c r="F346" s="60">
        <v>83601</v>
      </c>
      <c r="G346" s="60">
        <v>166139</v>
      </c>
      <c r="H346" s="60">
        <v>16742</v>
      </c>
      <c r="I346" s="60">
        <v>12539</v>
      </c>
      <c r="J346" s="60">
        <v>10054</v>
      </c>
      <c r="K346" s="60">
        <v>8333</v>
      </c>
      <c r="L346" s="60">
        <v>6798</v>
      </c>
      <c r="M346" s="60">
        <v>6112</v>
      </c>
      <c r="N346" s="60">
        <v>4986</v>
      </c>
      <c r="O346" s="60">
        <v>4086</v>
      </c>
      <c r="P346" s="60">
        <v>3341</v>
      </c>
      <c r="Q346" s="60">
        <v>2383</v>
      </c>
      <c r="R346" s="60">
        <v>2286</v>
      </c>
      <c r="S346" s="60">
        <v>1309</v>
      </c>
      <c r="T346" s="60">
        <v>1420</v>
      </c>
      <c r="U346" s="60">
        <v>698</v>
      </c>
      <c r="V346" s="60">
        <v>845</v>
      </c>
      <c r="W346" s="60">
        <v>251</v>
      </c>
      <c r="X346" s="60">
        <v>355</v>
      </c>
      <c r="Y346" s="60">
        <v>17448</v>
      </c>
      <c r="Z346" s="60">
        <v>13262</v>
      </c>
      <c r="AA346" s="60">
        <v>10589</v>
      </c>
      <c r="AB346" s="60">
        <v>8411</v>
      </c>
      <c r="AC346" s="60">
        <v>6472</v>
      </c>
      <c r="AD346" s="60">
        <v>4939</v>
      </c>
      <c r="AE346" s="60">
        <v>5138</v>
      </c>
      <c r="AF346" s="60">
        <v>4379</v>
      </c>
      <c r="AG346" s="60">
        <v>3604</v>
      </c>
      <c r="AH346" s="60">
        <v>2581</v>
      </c>
      <c r="AI346" s="60">
        <v>2449</v>
      </c>
      <c r="AJ346" s="60">
        <v>1121</v>
      </c>
      <c r="AK346" s="60">
        <v>1164</v>
      </c>
      <c r="AL346" s="60">
        <v>431</v>
      </c>
      <c r="AM346" s="60">
        <v>953</v>
      </c>
      <c r="AN346" s="60">
        <v>314</v>
      </c>
      <c r="AO346" s="60">
        <v>346</v>
      </c>
      <c r="AP346" s="60">
        <v>34190</v>
      </c>
      <c r="AQ346" s="60">
        <v>25801</v>
      </c>
      <c r="AR346" s="60">
        <v>20643</v>
      </c>
      <c r="AS346" s="60">
        <v>16744</v>
      </c>
      <c r="AT346" s="60">
        <v>13270</v>
      </c>
      <c r="AU346" s="60">
        <v>11051</v>
      </c>
      <c r="AV346" s="60">
        <v>10124</v>
      </c>
      <c r="AW346" s="60">
        <v>8465</v>
      </c>
      <c r="AX346" s="60">
        <v>6945</v>
      </c>
      <c r="AY346" s="60">
        <v>4964</v>
      </c>
      <c r="AZ346" s="60">
        <v>4735</v>
      </c>
      <c r="BA346" s="60">
        <v>2430</v>
      </c>
      <c r="BB346" s="60">
        <v>2584</v>
      </c>
      <c r="BC346" s="60">
        <v>1129</v>
      </c>
      <c r="BD346" s="60">
        <v>1798</v>
      </c>
      <c r="BE346" s="60">
        <v>565</v>
      </c>
      <c r="BF346" s="60">
        <v>701</v>
      </c>
    </row>
    <row r="347" spans="1:58" customFormat="1" hidden="1" x14ac:dyDescent="0.25">
      <c r="A347" t="s">
        <v>330</v>
      </c>
      <c r="B347" s="58" t="s">
        <v>1381</v>
      </c>
      <c r="C347" t="str">
        <f>VLOOKUP(B347,'Cross river Land'!A:B,2,0)</f>
        <v>NG019001</v>
      </c>
      <c r="D347">
        <f t="shared" si="5"/>
        <v>1</v>
      </c>
      <c r="E347" s="60">
        <v>200137</v>
      </c>
      <c r="F347" s="60">
        <v>206948</v>
      </c>
      <c r="G347" s="60">
        <v>407085</v>
      </c>
      <c r="H347" s="60">
        <v>41186</v>
      </c>
      <c r="I347" s="60">
        <v>32018</v>
      </c>
      <c r="J347" s="60">
        <v>23980</v>
      </c>
      <c r="K347" s="60">
        <v>20314</v>
      </c>
      <c r="L347" s="60">
        <v>16903</v>
      </c>
      <c r="M347" s="60">
        <v>14521</v>
      </c>
      <c r="N347" s="60">
        <v>12136</v>
      </c>
      <c r="O347" s="60">
        <v>9357</v>
      </c>
      <c r="P347" s="60">
        <v>8174</v>
      </c>
      <c r="Q347" s="60">
        <v>5436</v>
      </c>
      <c r="R347" s="60">
        <v>5299</v>
      </c>
      <c r="S347" s="60">
        <v>2659</v>
      </c>
      <c r="T347" s="60">
        <v>2898</v>
      </c>
      <c r="U347" s="60">
        <v>1506</v>
      </c>
      <c r="V347" s="60">
        <v>1943</v>
      </c>
      <c r="W347" s="60">
        <v>834</v>
      </c>
      <c r="X347" s="60">
        <v>973</v>
      </c>
      <c r="Y347" s="60">
        <v>43456</v>
      </c>
      <c r="Z347" s="60">
        <v>33592</v>
      </c>
      <c r="AA347" s="60">
        <v>25840</v>
      </c>
      <c r="AB347" s="60">
        <v>20880</v>
      </c>
      <c r="AC347" s="60">
        <v>15500</v>
      </c>
      <c r="AD347" s="60">
        <v>13344</v>
      </c>
      <c r="AE347" s="60">
        <v>12061</v>
      </c>
      <c r="AF347" s="60">
        <v>10219</v>
      </c>
      <c r="AG347" s="60">
        <v>8856</v>
      </c>
      <c r="AH347" s="60">
        <v>6221</v>
      </c>
      <c r="AI347" s="60">
        <v>5449</v>
      </c>
      <c r="AJ347" s="60">
        <v>3420</v>
      </c>
      <c r="AK347" s="60">
        <v>3082</v>
      </c>
      <c r="AL347" s="60">
        <v>1577</v>
      </c>
      <c r="AM347" s="60">
        <v>1784</v>
      </c>
      <c r="AN347" s="60">
        <v>870</v>
      </c>
      <c r="AO347" s="60">
        <v>797</v>
      </c>
      <c r="AP347" s="60">
        <v>84642</v>
      </c>
      <c r="AQ347" s="60">
        <v>65610</v>
      </c>
      <c r="AR347" s="60">
        <v>49820</v>
      </c>
      <c r="AS347" s="60">
        <v>41194</v>
      </c>
      <c r="AT347" s="60">
        <v>32403</v>
      </c>
      <c r="AU347" s="60">
        <v>27865</v>
      </c>
      <c r="AV347" s="60">
        <v>24197</v>
      </c>
      <c r="AW347" s="60">
        <v>19576</v>
      </c>
      <c r="AX347" s="60">
        <v>17030</v>
      </c>
      <c r="AY347" s="60">
        <v>11657</v>
      </c>
      <c r="AZ347" s="60">
        <v>10748</v>
      </c>
      <c r="BA347" s="60">
        <v>6079</v>
      </c>
      <c r="BB347" s="60">
        <v>5980</v>
      </c>
      <c r="BC347" s="60">
        <v>3083</v>
      </c>
      <c r="BD347" s="60">
        <v>3727</v>
      </c>
      <c r="BE347" s="60">
        <v>1704</v>
      </c>
      <c r="BF347" s="60">
        <v>1770</v>
      </c>
    </row>
    <row r="348" spans="1:58" customFormat="1" hidden="1" x14ac:dyDescent="0.25">
      <c r="A348" t="s">
        <v>330</v>
      </c>
      <c r="B348" t="s">
        <v>331</v>
      </c>
      <c r="C348" t="str">
        <f>VLOOKUP(B348,'Cross river Land'!A:B,2,0)</f>
        <v>NG019002</v>
      </c>
      <c r="D348">
        <f t="shared" si="5"/>
        <v>1</v>
      </c>
      <c r="E348" s="60">
        <v>243738</v>
      </c>
      <c r="F348" s="60">
        <v>250344</v>
      </c>
      <c r="G348" s="60">
        <v>494082</v>
      </c>
      <c r="H348" s="60">
        <v>40075</v>
      </c>
      <c r="I348" s="60">
        <v>34782</v>
      </c>
      <c r="J348" s="60">
        <v>30757</v>
      </c>
      <c r="K348" s="60">
        <v>26881</v>
      </c>
      <c r="L348" s="60">
        <v>23074</v>
      </c>
      <c r="M348" s="60">
        <v>19610</v>
      </c>
      <c r="N348" s="60">
        <v>15552</v>
      </c>
      <c r="O348" s="60">
        <v>13376</v>
      </c>
      <c r="P348" s="60">
        <v>10191</v>
      </c>
      <c r="Q348" s="60">
        <v>8476</v>
      </c>
      <c r="R348" s="60">
        <v>5708</v>
      </c>
      <c r="S348" s="60">
        <v>4920</v>
      </c>
      <c r="T348" s="60">
        <v>3066</v>
      </c>
      <c r="U348" s="60">
        <v>2717</v>
      </c>
      <c r="V348" s="60">
        <v>2095</v>
      </c>
      <c r="W348" s="60">
        <v>1320</v>
      </c>
      <c r="X348" s="60">
        <v>1138</v>
      </c>
      <c r="Y348" s="60">
        <v>40023</v>
      </c>
      <c r="Z348" s="60">
        <v>33478</v>
      </c>
      <c r="AA348" s="60">
        <v>29084</v>
      </c>
      <c r="AB348" s="60">
        <v>25688</v>
      </c>
      <c r="AC348" s="60">
        <v>22814</v>
      </c>
      <c r="AD348" s="60">
        <v>21564</v>
      </c>
      <c r="AE348" s="60">
        <v>18498</v>
      </c>
      <c r="AF348" s="60">
        <v>16300</v>
      </c>
      <c r="AG348" s="60">
        <v>11776</v>
      </c>
      <c r="AH348" s="60">
        <v>10265</v>
      </c>
      <c r="AI348" s="60">
        <v>6253</v>
      </c>
      <c r="AJ348" s="60">
        <v>5973</v>
      </c>
      <c r="AK348" s="60">
        <v>2859</v>
      </c>
      <c r="AL348" s="60">
        <v>2398</v>
      </c>
      <c r="AM348" s="60">
        <v>1311</v>
      </c>
      <c r="AN348" s="60">
        <v>1167</v>
      </c>
      <c r="AO348" s="60">
        <v>893</v>
      </c>
      <c r="AP348" s="60">
        <v>80098</v>
      </c>
      <c r="AQ348" s="60">
        <v>68260</v>
      </c>
      <c r="AR348" s="60">
        <v>59841</v>
      </c>
      <c r="AS348" s="60">
        <v>52569</v>
      </c>
      <c r="AT348" s="60">
        <v>45888</v>
      </c>
      <c r="AU348" s="60">
        <v>41174</v>
      </c>
      <c r="AV348" s="60">
        <v>34050</v>
      </c>
      <c r="AW348" s="60">
        <v>29676</v>
      </c>
      <c r="AX348" s="60">
        <v>21967</v>
      </c>
      <c r="AY348" s="60">
        <v>18741</v>
      </c>
      <c r="AZ348" s="60">
        <v>11961</v>
      </c>
      <c r="BA348" s="60">
        <v>10893</v>
      </c>
      <c r="BB348" s="60">
        <v>5925</v>
      </c>
      <c r="BC348" s="60">
        <v>5115</v>
      </c>
      <c r="BD348" s="60">
        <v>3406</v>
      </c>
      <c r="BE348" s="60">
        <v>2487</v>
      </c>
      <c r="BF348" s="60">
        <v>2031</v>
      </c>
    </row>
    <row r="349" spans="1:58" customFormat="1" hidden="1" x14ac:dyDescent="0.25">
      <c r="A349" t="s">
        <v>330</v>
      </c>
      <c r="B349" t="s">
        <v>332</v>
      </c>
      <c r="C349" t="str">
        <f>VLOOKUP(B349,'Cross river Land'!A:B,2,0)</f>
        <v>NG019003</v>
      </c>
      <c r="D349">
        <f t="shared" si="5"/>
        <v>1</v>
      </c>
      <c r="E349" s="60">
        <v>217639</v>
      </c>
      <c r="F349" s="60">
        <v>217753</v>
      </c>
      <c r="G349" s="60">
        <v>435392</v>
      </c>
      <c r="H349" s="60">
        <v>43790</v>
      </c>
      <c r="I349" s="60">
        <v>35058</v>
      </c>
      <c r="J349" s="60">
        <v>26276</v>
      </c>
      <c r="K349" s="60">
        <v>24227</v>
      </c>
      <c r="L349" s="60">
        <v>19224</v>
      </c>
      <c r="M349" s="60">
        <v>15600</v>
      </c>
      <c r="N349" s="60">
        <v>12841</v>
      </c>
      <c r="O349" s="60">
        <v>9758</v>
      </c>
      <c r="P349" s="60">
        <v>8699</v>
      </c>
      <c r="Q349" s="60">
        <v>5446</v>
      </c>
      <c r="R349" s="60">
        <v>5206</v>
      </c>
      <c r="S349" s="60">
        <v>3099</v>
      </c>
      <c r="T349" s="60">
        <v>2965</v>
      </c>
      <c r="U349" s="60">
        <v>1747</v>
      </c>
      <c r="V349" s="60">
        <v>1890</v>
      </c>
      <c r="W349" s="60">
        <v>973</v>
      </c>
      <c r="X349" s="60">
        <v>840</v>
      </c>
      <c r="Y349" s="60">
        <v>45172</v>
      </c>
      <c r="Z349" s="60">
        <v>35579</v>
      </c>
      <c r="AA349" s="60">
        <v>28018</v>
      </c>
      <c r="AB349" s="60">
        <v>22195</v>
      </c>
      <c r="AC349" s="60">
        <v>15838</v>
      </c>
      <c r="AD349" s="60">
        <v>14328</v>
      </c>
      <c r="AE349" s="60">
        <v>12969</v>
      </c>
      <c r="AF349" s="60">
        <v>10450</v>
      </c>
      <c r="AG349" s="60">
        <v>9072</v>
      </c>
      <c r="AH349" s="60">
        <v>6142</v>
      </c>
      <c r="AI349" s="60">
        <v>5481</v>
      </c>
      <c r="AJ349" s="60">
        <v>3981</v>
      </c>
      <c r="AK349" s="60">
        <v>3111</v>
      </c>
      <c r="AL349" s="60">
        <v>1838</v>
      </c>
      <c r="AM349" s="60">
        <v>1917</v>
      </c>
      <c r="AN349" s="60">
        <v>888</v>
      </c>
      <c r="AO349" s="60">
        <v>774</v>
      </c>
      <c r="AP349" s="60">
        <v>88962</v>
      </c>
      <c r="AQ349" s="60">
        <v>70637</v>
      </c>
      <c r="AR349" s="60">
        <v>54294</v>
      </c>
      <c r="AS349" s="60">
        <v>46422</v>
      </c>
      <c r="AT349" s="60">
        <v>35062</v>
      </c>
      <c r="AU349" s="60">
        <v>29928</v>
      </c>
      <c r="AV349" s="60">
        <v>25810</v>
      </c>
      <c r="AW349" s="60">
        <v>20208</v>
      </c>
      <c r="AX349" s="60">
        <v>17771</v>
      </c>
      <c r="AY349" s="60">
        <v>11588</v>
      </c>
      <c r="AZ349" s="60">
        <v>10687</v>
      </c>
      <c r="BA349" s="60">
        <v>7080</v>
      </c>
      <c r="BB349" s="60">
        <v>6076</v>
      </c>
      <c r="BC349" s="60">
        <v>3585</v>
      </c>
      <c r="BD349" s="60">
        <v>3807</v>
      </c>
      <c r="BE349" s="60">
        <v>1861</v>
      </c>
      <c r="BF349" s="60">
        <v>1614</v>
      </c>
    </row>
    <row r="350" spans="1:58" customFormat="1" hidden="1" x14ac:dyDescent="0.25">
      <c r="A350" t="s">
        <v>330</v>
      </c>
      <c r="B350" t="s">
        <v>333</v>
      </c>
      <c r="C350" t="str">
        <f>VLOOKUP(B350,'Cross river Land'!A:B,2,0)</f>
        <v>NG019004</v>
      </c>
      <c r="D350">
        <f t="shared" si="5"/>
        <v>1</v>
      </c>
      <c r="E350" s="60">
        <v>258397</v>
      </c>
      <c r="F350" s="60">
        <v>266335</v>
      </c>
      <c r="G350" s="60">
        <v>524732</v>
      </c>
      <c r="H350" s="60">
        <v>51232</v>
      </c>
      <c r="I350" s="60">
        <v>40602</v>
      </c>
      <c r="J350" s="60">
        <v>31954</v>
      </c>
      <c r="K350" s="60">
        <v>27614</v>
      </c>
      <c r="L350" s="60">
        <v>22969</v>
      </c>
      <c r="M350" s="60">
        <v>18980</v>
      </c>
      <c r="N350" s="60">
        <v>15472</v>
      </c>
      <c r="O350" s="60">
        <v>12097</v>
      </c>
      <c r="P350" s="60">
        <v>10211</v>
      </c>
      <c r="Q350" s="60">
        <v>7185</v>
      </c>
      <c r="R350" s="60">
        <v>5957</v>
      </c>
      <c r="S350" s="60">
        <v>4143</v>
      </c>
      <c r="T350" s="60">
        <v>3279</v>
      </c>
      <c r="U350" s="60">
        <v>2207</v>
      </c>
      <c r="V350" s="60">
        <v>2197</v>
      </c>
      <c r="W350" s="60">
        <v>1169</v>
      </c>
      <c r="X350" s="60">
        <v>1129</v>
      </c>
      <c r="Y350" s="60">
        <v>52664</v>
      </c>
      <c r="Z350" s="60">
        <v>41184</v>
      </c>
      <c r="AA350" s="60">
        <v>33559</v>
      </c>
      <c r="AB350" s="60">
        <v>27334</v>
      </c>
      <c r="AC350" s="60">
        <v>20551</v>
      </c>
      <c r="AD350" s="60">
        <v>18255</v>
      </c>
      <c r="AE350" s="60">
        <v>16304</v>
      </c>
      <c r="AF350" s="60">
        <v>14230</v>
      </c>
      <c r="AG350" s="60">
        <v>11443</v>
      </c>
      <c r="AH350" s="60">
        <v>8713</v>
      </c>
      <c r="AI350" s="60">
        <v>6502</v>
      </c>
      <c r="AJ350" s="60">
        <v>5391</v>
      </c>
      <c r="AK350" s="60">
        <v>3671</v>
      </c>
      <c r="AL350" s="60">
        <v>2535</v>
      </c>
      <c r="AM350" s="60">
        <v>1892</v>
      </c>
      <c r="AN350" s="60">
        <v>1212</v>
      </c>
      <c r="AO350" s="60">
        <v>895</v>
      </c>
      <c r="AP350" s="60">
        <v>103896</v>
      </c>
      <c r="AQ350" s="60">
        <v>81786</v>
      </c>
      <c r="AR350" s="60">
        <v>65513</v>
      </c>
      <c r="AS350" s="60">
        <v>54948</v>
      </c>
      <c r="AT350" s="60">
        <v>43520</v>
      </c>
      <c r="AU350" s="60">
        <v>37235</v>
      </c>
      <c r="AV350" s="60">
        <v>31776</v>
      </c>
      <c r="AW350" s="60">
        <v>26327</v>
      </c>
      <c r="AX350" s="60">
        <v>21654</v>
      </c>
      <c r="AY350" s="60">
        <v>15898</v>
      </c>
      <c r="AZ350" s="60">
        <v>12459</v>
      </c>
      <c r="BA350" s="60">
        <v>9534</v>
      </c>
      <c r="BB350" s="60">
        <v>6950</v>
      </c>
      <c r="BC350" s="60">
        <v>4742</v>
      </c>
      <c r="BD350" s="60">
        <v>4089</v>
      </c>
      <c r="BE350" s="60">
        <v>2381</v>
      </c>
      <c r="BF350" s="60">
        <v>2024</v>
      </c>
    </row>
    <row r="351" spans="1:58" customFormat="1" hidden="1" x14ac:dyDescent="0.25">
      <c r="A351" t="s">
        <v>330</v>
      </c>
      <c r="B351" t="s">
        <v>334</v>
      </c>
      <c r="C351" t="str">
        <f>VLOOKUP(B351,'Cross river Land'!A:B,2,0)</f>
        <v>NG019005</v>
      </c>
      <c r="D351">
        <f t="shared" si="5"/>
        <v>1</v>
      </c>
      <c r="E351" s="60">
        <v>129420</v>
      </c>
      <c r="F351" s="60">
        <v>125726</v>
      </c>
      <c r="G351" s="60">
        <v>255146</v>
      </c>
      <c r="H351" s="60">
        <v>25878</v>
      </c>
      <c r="I351" s="60">
        <v>21529</v>
      </c>
      <c r="J351" s="60">
        <v>14156</v>
      </c>
      <c r="K351" s="60">
        <v>13402</v>
      </c>
      <c r="L351" s="60">
        <v>11841</v>
      </c>
      <c r="M351" s="60">
        <v>9520</v>
      </c>
      <c r="N351" s="60">
        <v>8345</v>
      </c>
      <c r="O351" s="60">
        <v>5599</v>
      </c>
      <c r="P351" s="60">
        <v>5470</v>
      </c>
      <c r="Q351" s="60">
        <v>3026</v>
      </c>
      <c r="R351" s="60">
        <v>3376</v>
      </c>
      <c r="S351" s="60">
        <v>1844</v>
      </c>
      <c r="T351" s="60">
        <v>1977</v>
      </c>
      <c r="U351" s="60">
        <v>1056</v>
      </c>
      <c r="V351" s="60">
        <v>1308</v>
      </c>
      <c r="W351" s="60">
        <v>533</v>
      </c>
      <c r="X351" s="60">
        <v>560</v>
      </c>
      <c r="Y351" s="60">
        <v>25781</v>
      </c>
      <c r="Z351" s="60">
        <v>21022</v>
      </c>
      <c r="AA351" s="60">
        <v>14627</v>
      </c>
      <c r="AB351" s="60">
        <v>12105</v>
      </c>
      <c r="AC351" s="60">
        <v>8733</v>
      </c>
      <c r="AD351" s="60">
        <v>8126</v>
      </c>
      <c r="AE351" s="60">
        <v>8014</v>
      </c>
      <c r="AF351" s="60">
        <v>6479</v>
      </c>
      <c r="AG351" s="60">
        <v>5808</v>
      </c>
      <c r="AH351" s="60">
        <v>3647</v>
      </c>
      <c r="AI351" s="60">
        <v>3685</v>
      </c>
      <c r="AJ351" s="60">
        <v>2026</v>
      </c>
      <c r="AK351" s="60">
        <v>2204</v>
      </c>
      <c r="AL351" s="60">
        <v>1112</v>
      </c>
      <c r="AM351" s="60">
        <v>1258</v>
      </c>
      <c r="AN351" s="60">
        <v>544</v>
      </c>
      <c r="AO351" s="60">
        <v>555</v>
      </c>
      <c r="AP351" s="60">
        <v>51659</v>
      </c>
      <c r="AQ351" s="60">
        <v>42551</v>
      </c>
      <c r="AR351" s="60">
        <v>28783</v>
      </c>
      <c r="AS351" s="60">
        <v>25507</v>
      </c>
      <c r="AT351" s="60">
        <v>20574</v>
      </c>
      <c r="AU351" s="60">
        <v>17646</v>
      </c>
      <c r="AV351" s="60">
        <v>16359</v>
      </c>
      <c r="AW351" s="60">
        <v>12078</v>
      </c>
      <c r="AX351" s="60">
        <v>11278</v>
      </c>
      <c r="AY351" s="60">
        <v>6673</v>
      </c>
      <c r="AZ351" s="60">
        <v>7061</v>
      </c>
      <c r="BA351" s="60">
        <v>3870</v>
      </c>
      <c r="BB351" s="60">
        <v>4181</v>
      </c>
      <c r="BC351" s="60">
        <v>2168</v>
      </c>
      <c r="BD351" s="60">
        <v>2566</v>
      </c>
      <c r="BE351" s="60">
        <v>1077</v>
      </c>
      <c r="BF351" s="60">
        <v>1115</v>
      </c>
    </row>
    <row r="352" spans="1:58" customFormat="1" hidden="1" x14ac:dyDescent="0.25">
      <c r="A352" t="s">
        <v>330</v>
      </c>
      <c r="B352" t="s">
        <v>335</v>
      </c>
      <c r="C352" t="str">
        <f>VLOOKUP(B352,'Cross river Land'!A:B,2,0)</f>
        <v>NG019006</v>
      </c>
      <c r="D352">
        <f t="shared" si="5"/>
        <v>1</v>
      </c>
      <c r="E352" s="60">
        <v>161586</v>
      </c>
      <c r="F352" s="60">
        <v>158609</v>
      </c>
      <c r="G352" s="60">
        <v>320195</v>
      </c>
      <c r="H352" s="60">
        <v>30442</v>
      </c>
      <c r="I352" s="60">
        <v>22428</v>
      </c>
      <c r="J352" s="60">
        <v>20780</v>
      </c>
      <c r="K352" s="60">
        <v>19904</v>
      </c>
      <c r="L352" s="60">
        <v>13000</v>
      </c>
      <c r="M352" s="60">
        <v>11421</v>
      </c>
      <c r="N352" s="60">
        <v>9603</v>
      </c>
      <c r="O352" s="60">
        <v>7888</v>
      </c>
      <c r="P352" s="60">
        <v>6278</v>
      </c>
      <c r="Q352" s="60">
        <v>4906</v>
      </c>
      <c r="R352" s="60">
        <v>3575</v>
      </c>
      <c r="S352" s="60">
        <v>3719</v>
      </c>
      <c r="T352" s="60">
        <v>2114</v>
      </c>
      <c r="U352" s="60">
        <v>2437</v>
      </c>
      <c r="V352" s="60">
        <v>1405</v>
      </c>
      <c r="W352" s="60">
        <v>1257</v>
      </c>
      <c r="X352" s="60">
        <v>429</v>
      </c>
      <c r="Y352" s="60">
        <v>31504</v>
      </c>
      <c r="Z352" s="60">
        <v>23959</v>
      </c>
      <c r="AA352" s="60">
        <v>19836</v>
      </c>
      <c r="AB352" s="60">
        <v>16828</v>
      </c>
      <c r="AC352" s="60">
        <v>12475</v>
      </c>
      <c r="AD352" s="60">
        <v>10518</v>
      </c>
      <c r="AE352" s="60">
        <v>9687</v>
      </c>
      <c r="AF352" s="60">
        <v>8508</v>
      </c>
      <c r="AG352" s="60">
        <v>6770</v>
      </c>
      <c r="AH352" s="60">
        <v>5283</v>
      </c>
      <c r="AI352" s="60">
        <v>4115</v>
      </c>
      <c r="AJ352" s="60">
        <v>2977</v>
      </c>
      <c r="AK352" s="60">
        <v>2253</v>
      </c>
      <c r="AL352" s="60">
        <v>1648</v>
      </c>
      <c r="AM352" s="60">
        <v>1012</v>
      </c>
      <c r="AN352" s="60">
        <v>609</v>
      </c>
      <c r="AO352" s="60">
        <v>627</v>
      </c>
      <c r="AP352" s="60">
        <v>61946</v>
      </c>
      <c r="AQ352" s="60">
        <v>46387</v>
      </c>
      <c r="AR352" s="60">
        <v>40616</v>
      </c>
      <c r="AS352" s="60">
        <v>36732</v>
      </c>
      <c r="AT352" s="60">
        <v>25475</v>
      </c>
      <c r="AU352" s="60">
        <v>21939</v>
      </c>
      <c r="AV352" s="60">
        <v>19290</v>
      </c>
      <c r="AW352" s="60">
        <v>16396</v>
      </c>
      <c r="AX352" s="60">
        <v>13048</v>
      </c>
      <c r="AY352" s="60">
        <v>10189</v>
      </c>
      <c r="AZ352" s="60">
        <v>7690</v>
      </c>
      <c r="BA352" s="60">
        <v>6696</v>
      </c>
      <c r="BB352" s="60">
        <v>4367</v>
      </c>
      <c r="BC352" s="60">
        <v>4085</v>
      </c>
      <c r="BD352" s="60">
        <v>2417</v>
      </c>
      <c r="BE352" s="60">
        <v>1866</v>
      </c>
      <c r="BF352" s="60">
        <v>1056</v>
      </c>
    </row>
    <row r="353" spans="1:58" customFormat="1" hidden="1" x14ac:dyDescent="0.25">
      <c r="A353" t="s">
        <v>330</v>
      </c>
      <c r="B353" t="s">
        <v>336</v>
      </c>
      <c r="C353" t="str">
        <f>VLOOKUP(B353,'Cross river Land'!A:B,2,0)</f>
        <v>NG019007</v>
      </c>
      <c r="D353">
        <f t="shared" si="5"/>
        <v>1</v>
      </c>
      <c r="E353" s="60">
        <v>234547</v>
      </c>
      <c r="F353" s="60">
        <v>241395</v>
      </c>
      <c r="G353" s="60">
        <v>475942</v>
      </c>
      <c r="H353" s="60">
        <v>44732</v>
      </c>
      <c r="I353" s="60">
        <v>34227</v>
      </c>
      <c r="J353" s="60">
        <v>28365</v>
      </c>
      <c r="K353" s="60">
        <v>24826</v>
      </c>
      <c r="L353" s="60">
        <v>20116</v>
      </c>
      <c r="M353" s="60">
        <v>17399</v>
      </c>
      <c r="N353" s="60">
        <v>14230</v>
      </c>
      <c r="O353" s="60">
        <v>11700</v>
      </c>
      <c r="P353" s="60">
        <v>9607</v>
      </c>
      <c r="Q353" s="60">
        <v>7451</v>
      </c>
      <c r="R353" s="60">
        <v>5668</v>
      </c>
      <c r="S353" s="60">
        <v>5217</v>
      </c>
      <c r="T353" s="60">
        <v>3303</v>
      </c>
      <c r="U353" s="60">
        <v>3231</v>
      </c>
      <c r="V353" s="60">
        <v>2230</v>
      </c>
      <c r="W353" s="60">
        <v>1284</v>
      </c>
      <c r="X353" s="60">
        <v>961</v>
      </c>
      <c r="Y353" s="60">
        <v>47074</v>
      </c>
      <c r="Z353" s="60">
        <v>35683</v>
      </c>
      <c r="AA353" s="60">
        <v>30320</v>
      </c>
      <c r="AB353" s="60">
        <v>26078</v>
      </c>
      <c r="AC353" s="60">
        <v>19790</v>
      </c>
      <c r="AD353" s="60">
        <v>16633</v>
      </c>
      <c r="AE353" s="60">
        <v>14372</v>
      </c>
      <c r="AF353" s="60">
        <v>12766</v>
      </c>
      <c r="AG353" s="60">
        <v>10131</v>
      </c>
      <c r="AH353" s="60">
        <v>8107</v>
      </c>
      <c r="AI353" s="60">
        <v>5646</v>
      </c>
      <c r="AJ353" s="60">
        <v>5114</v>
      </c>
      <c r="AK353" s="60">
        <v>2962</v>
      </c>
      <c r="AL353" s="60">
        <v>2923</v>
      </c>
      <c r="AM353" s="60">
        <v>1544</v>
      </c>
      <c r="AN353" s="60">
        <v>1379</v>
      </c>
      <c r="AO353" s="60">
        <v>873</v>
      </c>
      <c r="AP353" s="60">
        <v>91806</v>
      </c>
      <c r="AQ353" s="60">
        <v>69910</v>
      </c>
      <c r="AR353" s="60">
        <v>58685</v>
      </c>
      <c r="AS353" s="60">
        <v>50904</v>
      </c>
      <c r="AT353" s="60">
        <v>39906</v>
      </c>
      <c r="AU353" s="60">
        <v>34032</v>
      </c>
      <c r="AV353" s="60">
        <v>28602</v>
      </c>
      <c r="AW353" s="60">
        <v>24466</v>
      </c>
      <c r="AX353" s="60">
        <v>19738</v>
      </c>
      <c r="AY353" s="60">
        <v>15558</v>
      </c>
      <c r="AZ353" s="60">
        <v>11314</v>
      </c>
      <c r="BA353" s="60">
        <v>10331</v>
      </c>
      <c r="BB353" s="60">
        <v>6265</v>
      </c>
      <c r="BC353" s="60">
        <v>6154</v>
      </c>
      <c r="BD353" s="60">
        <v>3774</v>
      </c>
      <c r="BE353" s="60">
        <v>2663</v>
      </c>
      <c r="BF353" s="60">
        <v>1834</v>
      </c>
    </row>
    <row r="354" spans="1:58" customFormat="1" hidden="1" x14ac:dyDescent="0.25">
      <c r="A354" t="s">
        <v>330</v>
      </c>
      <c r="B354" t="s">
        <v>337</v>
      </c>
      <c r="C354" t="str">
        <f>VLOOKUP(B354,'Cross river Land'!A:B,2,0)</f>
        <v>NG019008</v>
      </c>
      <c r="D354">
        <f t="shared" si="5"/>
        <v>1</v>
      </c>
      <c r="E354" s="60">
        <v>258223</v>
      </c>
      <c r="F354" s="60">
        <v>264452</v>
      </c>
      <c r="G354" s="60">
        <v>522675</v>
      </c>
      <c r="H354" s="60">
        <v>49159</v>
      </c>
      <c r="I354" s="60">
        <v>37903</v>
      </c>
      <c r="J354" s="60">
        <v>31158</v>
      </c>
      <c r="K354" s="60">
        <v>27384</v>
      </c>
      <c r="L354" s="60">
        <v>22291</v>
      </c>
      <c r="M354" s="60">
        <v>19086</v>
      </c>
      <c r="N354" s="60">
        <v>15649</v>
      </c>
      <c r="O354" s="60">
        <v>12708</v>
      </c>
      <c r="P354" s="60">
        <v>10468</v>
      </c>
      <c r="Q354" s="60">
        <v>7961</v>
      </c>
      <c r="R354" s="60">
        <v>6272</v>
      </c>
      <c r="S354" s="60">
        <v>5476</v>
      </c>
      <c r="T354" s="60">
        <v>4013</v>
      </c>
      <c r="U354" s="60">
        <v>3623</v>
      </c>
      <c r="V354" s="60">
        <v>2070</v>
      </c>
      <c r="W354" s="60">
        <v>1937</v>
      </c>
      <c r="X354" s="60">
        <v>1065</v>
      </c>
      <c r="Y354" s="60">
        <v>50657</v>
      </c>
      <c r="Z354" s="60">
        <v>40156</v>
      </c>
      <c r="AA354" s="60">
        <v>33030</v>
      </c>
      <c r="AB354" s="60">
        <v>28165</v>
      </c>
      <c r="AC354" s="60">
        <v>21266</v>
      </c>
      <c r="AD354" s="60">
        <v>18290</v>
      </c>
      <c r="AE354" s="60">
        <v>16472</v>
      </c>
      <c r="AF354" s="60">
        <v>14227</v>
      </c>
      <c r="AG354" s="60">
        <v>11190</v>
      </c>
      <c r="AH354" s="60">
        <v>8729</v>
      </c>
      <c r="AI354" s="60">
        <v>6495</v>
      </c>
      <c r="AJ354" s="60">
        <v>5055</v>
      </c>
      <c r="AK354" s="60">
        <v>3458</v>
      </c>
      <c r="AL354" s="60">
        <v>2670</v>
      </c>
      <c r="AM354" s="60">
        <v>1882</v>
      </c>
      <c r="AN354" s="60">
        <v>1642</v>
      </c>
      <c r="AO354" s="60">
        <v>1068</v>
      </c>
      <c r="AP354" s="60">
        <v>99816</v>
      </c>
      <c r="AQ354" s="60">
        <v>78059</v>
      </c>
      <c r="AR354" s="60">
        <v>64188</v>
      </c>
      <c r="AS354" s="60">
        <v>55549</v>
      </c>
      <c r="AT354" s="60">
        <v>43557</v>
      </c>
      <c r="AU354" s="60">
        <v>37376</v>
      </c>
      <c r="AV354" s="60">
        <v>32121</v>
      </c>
      <c r="AW354" s="60">
        <v>26935</v>
      </c>
      <c r="AX354" s="60">
        <v>21658</v>
      </c>
      <c r="AY354" s="60">
        <v>16690</v>
      </c>
      <c r="AZ354" s="60">
        <v>12767</v>
      </c>
      <c r="BA354" s="60">
        <v>10531</v>
      </c>
      <c r="BB354" s="60">
        <v>7471</v>
      </c>
      <c r="BC354" s="60">
        <v>6293</v>
      </c>
      <c r="BD354" s="60">
        <v>3952</v>
      </c>
      <c r="BE354" s="60">
        <v>3579</v>
      </c>
      <c r="BF354" s="60">
        <v>2133</v>
      </c>
    </row>
    <row r="355" spans="1:58" customFormat="1" hidden="1" x14ac:dyDescent="0.25">
      <c r="A355" t="s">
        <v>330</v>
      </c>
      <c r="B355" t="s">
        <v>338</v>
      </c>
      <c r="C355" t="str">
        <f>VLOOKUP(B355,'Cross river Land'!A:B,2,0)</f>
        <v>NG019009</v>
      </c>
      <c r="D355">
        <f t="shared" si="5"/>
        <v>1</v>
      </c>
      <c r="E355" s="60">
        <v>160758</v>
      </c>
      <c r="F355" s="60">
        <v>172331</v>
      </c>
      <c r="G355" s="60">
        <v>333089</v>
      </c>
      <c r="H355" s="60">
        <v>26066</v>
      </c>
      <c r="I355" s="60">
        <v>22120</v>
      </c>
      <c r="J355" s="60">
        <v>22110</v>
      </c>
      <c r="K355" s="60">
        <v>18233</v>
      </c>
      <c r="L355" s="60">
        <v>15058</v>
      </c>
      <c r="M355" s="60">
        <v>12319</v>
      </c>
      <c r="N355" s="60">
        <v>9568</v>
      </c>
      <c r="O355" s="60">
        <v>8684</v>
      </c>
      <c r="P355" s="60">
        <v>7035</v>
      </c>
      <c r="Q355" s="60">
        <v>5563</v>
      </c>
      <c r="R355" s="60">
        <v>4135</v>
      </c>
      <c r="S355" s="60">
        <v>3575</v>
      </c>
      <c r="T355" s="60">
        <v>2089</v>
      </c>
      <c r="U355" s="60">
        <v>1557</v>
      </c>
      <c r="V355" s="60">
        <v>1238</v>
      </c>
      <c r="W355" s="60">
        <v>738</v>
      </c>
      <c r="X355" s="60">
        <v>670</v>
      </c>
      <c r="Y355" s="60">
        <v>25697</v>
      </c>
      <c r="Z355" s="60">
        <v>21023</v>
      </c>
      <c r="AA355" s="60">
        <v>19608</v>
      </c>
      <c r="AB355" s="60">
        <v>18342</v>
      </c>
      <c r="AC355" s="60">
        <v>18670</v>
      </c>
      <c r="AD355" s="60">
        <v>16331</v>
      </c>
      <c r="AE355" s="60">
        <v>12123</v>
      </c>
      <c r="AF355" s="60">
        <v>10764</v>
      </c>
      <c r="AG355" s="60">
        <v>7659</v>
      </c>
      <c r="AH355" s="60">
        <v>7190</v>
      </c>
      <c r="AI355" s="60">
        <v>4377</v>
      </c>
      <c r="AJ355" s="60">
        <v>4969</v>
      </c>
      <c r="AK355" s="60">
        <v>2084</v>
      </c>
      <c r="AL355" s="60">
        <v>1873</v>
      </c>
      <c r="AM355" s="60">
        <v>752</v>
      </c>
      <c r="AN355" s="60">
        <v>598</v>
      </c>
      <c r="AO355" s="60">
        <v>271</v>
      </c>
      <c r="AP355" s="60">
        <v>51763</v>
      </c>
      <c r="AQ355" s="60">
        <v>43143</v>
      </c>
      <c r="AR355" s="60">
        <v>41718</v>
      </c>
      <c r="AS355" s="60">
        <v>36575</v>
      </c>
      <c r="AT355" s="60">
        <v>33728</v>
      </c>
      <c r="AU355" s="60">
        <v>28650</v>
      </c>
      <c r="AV355" s="60">
        <v>21691</v>
      </c>
      <c r="AW355" s="60">
        <v>19448</v>
      </c>
      <c r="AX355" s="60">
        <v>14694</v>
      </c>
      <c r="AY355" s="60">
        <v>12753</v>
      </c>
      <c r="AZ355" s="60">
        <v>8512</v>
      </c>
      <c r="BA355" s="60">
        <v>8544</v>
      </c>
      <c r="BB355" s="60">
        <v>4173</v>
      </c>
      <c r="BC355" s="60">
        <v>3430</v>
      </c>
      <c r="BD355" s="60">
        <v>1990</v>
      </c>
      <c r="BE355" s="60">
        <v>1336</v>
      </c>
      <c r="BF355" s="60">
        <v>941</v>
      </c>
    </row>
    <row r="356" spans="1:58" customFormat="1" hidden="1" x14ac:dyDescent="0.25">
      <c r="A356" t="s">
        <v>330</v>
      </c>
      <c r="B356" t="s">
        <v>339</v>
      </c>
      <c r="C356" t="str">
        <f>VLOOKUP(B356,'Cross river Land'!A:B,2,0)</f>
        <v>NG019010</v>
      </c>
      <c r="D356">
        <f t="shared" si="5"/>
        <v>1</v>
      </c>
      <c r="E356" s="60">
        <v>175705</v>
      </c>
      <c r="F356" s="60">
        <v>185503</v>
      </c>
      <c r="G356" s="60">
        <v>361208</v>
      </c>
      <c r="H356" s="60">
        <v>28734</v>
      </c>
      <c r="I356" s="60">
        <v>24373</v>
      </c>
      <c r="J356" s="60">
        <v>23366</v>
      </c>
      <c r="K356" s="60">
        <v>20182</v>
      </c>
      <c r="L356" s="60">
        <v>17049</v>
      </c>
      <c r="M356" s="60">
        <v>13868</v>
      </c>
      <c r="N356" s="60">
        <v>10960</v>
      </c>
      <c r="O356" s="60">
        <v>9578</v>
      </c>
      <c r="P356" s="60">
        <v>7460</v>
      </c>
      <c r="Q356" s="60">
        <v>5861</v>
      </c>
      <c r="R356" s="60">
        <v>4344</v>
      </c>
      <c r="S356" s="60">
        <v>3594</v>
      </c>
      <c r="T356" s="60">
        <v>2115</v>
      </c>
      <c r="U356" s="60">
        <v>1583</v>
      </c>
      <c r="V356" s="60">
        <v>1219</v>
      </c>
      <c r="W356" s="60">
        <v>758</v>
      </c>
      <c r="X356" s="60">
        <v>661</v>
      </c>
      <c r="Y356" s="60">
        <v>28479</v>
      </c>
      <c r="Z356" s="60">
        <v>23462</v>
      </c>
      <c r="AA356" s="60">
        <v>21370</v>
      </c>
      <c r="AB356" s="60">
        <v>19644</v>
      </c>
      <c r="AC356" s="60">
        <v>18819</v>
      </c>
      <c r="AD356" s="60">
        <v>16968</v>
      </c>
      <c r="AE356" s="60">
        <v>13027</v>
      </c>
      <c r="AF356" s="60">
        <v>12090</v>
      </c>
      <c r="AG356" s="60">
        <v>8545</v>
      </c>
      <c r="AH356" s="60">
        <v>7460</v>
      </c>
      <c r="AI356" s="60">
        <v>4683</v>
      </c>
      <c r="AJ356" s="60">
        <v>4993</v>
      </c>
      <c r="AK356" s="60">
        <v>2237</v>
      </c>
      <c r="AL356" s="60">
        <v>1912</v>
      </c>
      <c r="AM356" s="60">
        <v>869</v>
      </c>
      <c r="AN356" s="60">
        <v>604</v>
      </c>
      <c r="AO356" s="60">
        <v>341</v>
      </c>
      <c r="AP356" s="60">
        <v>57213</v>
      </c>
      <c r="AQ356" s="60">
        <v>47835</v>
      </c>
      <c r="AR356" s="60">
        <v>44736</v>
      </c>
      <c r="AS356" s="60">
        <v>39826</v>
      </c>
      <c r="AT356" s="60">
        <v>35868</v>
      </c>
      <c r="AU356" s="60">
        <v>30836</v>
      </c>
      <c r="AV356" s="60">
        <v>23987</v>
      </c>
      <c r="AW356" s="60">
        <v>21668</v>
      </c>
      <c r="AX356" s="60">
        <v>16005</v>
      </c>
      <c r="AY356" s="60">
        <v>13321</v>
      </c>
      <c r="AZ356" s="60">
        <v>9027</v>
      </c>
      <c r="BA356" s="60">
        <v>8587</v>
      </c>
      <c r="BB356" s="60">
        <v>4352</v>
      </c>
      <c r="BC356" s="60">
        <v>3495</v>
      </c>
      <c r="BD356" s="60">
        <v>2088</v>
      </c>
      <c r="BE356" s="60">
        <v>1362</v>
      </c>
      <c r="BF356" s="60">
        <v>1002</v>
      </c>
    </row>
    <row r="357" spans="1:58" customFormat="1" hidden="1" x14ac:dyDescent="0.25">
      <c r="A357" t="s">
        <v>330</v>
      </c>
      <c r="B357" t="s">
        <v>340</v>
      </c>
      <c r="C357" t="str">
        <f>VLOOKUP(B357,'Cross river Land'!A:B,2,0)</f>
        <v>NG019011</v>
      </c>
      <c r="D357">
        <f t="shared" si="5"/>
        <v>1</v>
      </c>
      <c r="E357" s="60">
        <v>243637</v>
      </c>
      <c r="F357" s="60">
        <v>251092</v>
      </c>
      <c r="G357" s="60">
        <v>494729</v>
      </c>
      <c r="H357" s="60">
        <v>47505</v>
      </c>
      <c r="I357" s="60">
        <v>36262</v>
      </c>
      <c r="J357" s="60">
        <v>29646</v>
      </c>
      <c r="K357" s="60">
        <v>25779</v>
      </c>
      <c r="L357" s="60">
        <v>20982</v>
      </c>
      <c r="M357" s="60">
        <v>18116</v>
      </c>
      <c r="N357" s="60">
        <v>14748</v>
      </c>
      <c r="O357" s="60">
        <v>12096</v>
      </c>
      <c r="P357" s="60">
        <v>9757</v>
      </c>
      <c r="Q357" s="60">
        <v>7223</v>
      </c>
      <c r="R357" s="60">
        <v>5519</v>
      </c>
      <c r="S357" s="60">
        <v>5004</v>
      </c>
      <c r="T357" s="60">
        <v>3749</v>
      </c>
      <c r="U357" s="60">
        <v>2704</v>
      </c>
      <c r="V357" s="60">
        <v>2092</v>
      </c>
      <c r="W357" s="60">
        <v>1407</v>
      </c>
      <c r="X357" s="60">
        <v>1048</v>
      </c>
      <c r="Y357" s="60">
        <v>49293</v>
      </c>
      <c r="Z357" s="60">
        <v>38507</v>
      </c>
      <c r="AA357" s="60">
        <v>31429</v>
      </c>
      <c r="AB357" s="60">
        <v>26933</v>
      </c>
      <c r="AC357" s="60">
        <v>19571</v>
      </c>
      <c r="AD357" s="60">
        <v>17246</v>
      </c>
      <c r="AE357" s="60">
        <v>15703</v>
      </c>
      <c r="AF357" s="60">
        <v>13408</v>
      </c>
      <c r="AG357" s="60">
        <v>10591</v>
      </c>
      <c r="AH357" s="60">
        <v>8212</v>
      </c>
      <c r="AI357" s="60">
        <v>6135</v>
      </c>
      <c r="AJ357" s="60">
        <v>4682</v>
      </c>
      <c r="AK357" s="60">
        <v>3344</v>
      </c>
      <c r="AL357" s="60">
        <v>2099</v>
      </c>
      <c r="AM357" s="60">
        <v>1820</v>
      </c>
      <c r="AN357" s="60">
        <v>1143</v>
      </c>
      <c r="AO357" s="60">
        <v>976</v>
      </c>
      <c r="AP357" s="60">
        <v>96798</v>
      </c>
      <c r="AQ357" s="60">
        <v>74769</v>
      </c>
      <c r="AR357" s="60">
        <v>61075</v>
      </c>
      <c r="AS357" s="60">
        <v>52712</v>
      </c>
      <c r="AT357" s="60">
        <v>40553</v>
      </c>
      <c r="AU357" s="60">
        <v>35362</v>
      </c>
      <c r="AV357" s="60">
        <v>30451</v>
      </c>
      <c r="AW357" s="60">
        <v>25504</v>
      </c>
      <c r="AX357" s="60">
        <v>20348</v>
      </c>
      <c r="AY357" s="60">
        <v>15435</v>
      </c>
      <c r="AZ357" s="60">
        <v>11654</v>
      </c>
      <c r="BA357" s="60">
        <v>9686</v>
      </c>
      <c r="BB357" s="60">
        <v>7093</v>
      </c>
      <c r="BC357" s="60">
        <v>4803</v>
      </c>
      <c r="BD357" s="60">
        <v>3912</v>
      </c>
      <c r="BE357" s="60">
        <v>2550</v>
      </c>
      <c r="BF357" s="60">
        <v>2024</v>
      </c>
    </row>
    <row r="358" spans="1:58" customFormat="1" hidden="1" x14ac:dyDescent="0.25">
      <c r="A358" t="s">
        <v>330</v>
      </c>
      <c r="B358" t="s">
        <v>341</v>
      </c>
      <c r="C358" t="str">
        <f>VLOOKUP(B358,'Cross river Land'!A:B,2,0)</f>
        <v>NG019012</v>
      </c>
      <c r="D358">
        <f t="shared" si="5"/>
        <v>1</v>
      </c>
      <c r="E358" s="60">
        <v>73256</v>
      </c>
      <c r="F358" s="60">
        <v>72485</v>
      </c>
      <c r="G358" s="60">
        <v>145741</v>
      </c>
      <c r="H358" s="60">
        <v>13149</v>
      </c>
      <c r="I358" s="60">
        <v>11469</v>
      </c>
      <c r="J358" s="60">
        <v>9337</v>
      </c>
      <c r="K358" s="60">
        <v>7846</v>
      </c>
      <c r="L358" s="60">
        <v>6108</v>
      </c>
      <c r="M358" s="60">
        <v>5537</v>
      </c>
      <c r="N358" s="60">
        <v>4162</v>
      </c>
      <c r="O358" s="60">
        <v>3446</v>
      </c>
      <c r="P358" s="60">
        <v>2646</v>
      </c>
      <c r="Q358" s="60">
        <v>2213</v>
      </c>
      <c r="R358" s="60">
        <v>1747</v>
      </c>
      <c r="S358" s="60">
        <v>1581</v>
      </c>
      <c r="T358" s="60">
        <v>1103</v>
      </c>
      <c r="U358" s="60">
        <v>1070</v>
      </c>
      <c r="V358" s="60">
        <v>770</v>
      </c>
      <c r="W358" s="60">
        <v>629</v>
      </c>
      <c r="X358" s="60">
        <v>443</v>
      </c>
      <c r="Y358" s="60">
        <v>12961</v>
      </c>
      <c r="Z358" s="60">
        <v>11415</v>
      </c>
      <c r="AA358" s="60">
        <v>9514</v>
      </c>
      <c r="AB358" s="60">
        <v>8179</v>
      </c>
      <c r="AC358" s="60">
        <v>5819</v>
      </c>
      <c r="AD358" s="60">
        <v>5227</v>
      </c>
      <c r="AE358" s="60">
        <v>4401</v>
      </c>
      <c r="AF358" s="60">
        <v>4021</v>
      </c>
      <c r="AG358" s="60">
        <v>2725</v>
      </c>
      <c r="AH358" s="60">
        <v>2265</v>
      </c>
      <c r="AI358" s="60">
        <v>1365</v>
      </c>
      <c r="AJ358" s="60">
        <v>1448</v>
      </c>
      <c r="AK358" s="60">
        <v>766</v>
      </c>
      <c r="AL358" s="60">
        <v>946</v>
      </c>
      <c r="AM358" s="60">
        <v>548</v>
      </c>
      <c r="AN358" s="60">
        <v>537</v>
      </c>
      <c r="AO358" s="60">
        <v>348</v>
      </c>
      <c r="AP358" s="60">
        <v>26110</v>
      </c>
      <c r="AQ358" s="60">
        <v>22884</v>
      </c>
      <c r="AR358" s="60">
        <v>18851</v>
      </c>
      <c r="AS358" s="60">
        <v>16025</v>
      </c>
      <c r="AT358" s="60">
        <v>11927</v>
      </c>
      <c r="AU358" s="60">
        <v>10764</v>
      </c>
      <c r="AV358" s="60">
        <v>8563</v>
      </c>
      <c r="AW358" s="60">
        <v>7467</v>
      </c>
      <c r="AX358" s="60">
        <v>5371</v>
      </c>
      <c r="AY358" s="60">
        <v>4478</v>
      </c>
      <c r="AZ358" s="60">
        <v>3112</v>
      </c>
      <c r="BA358" s="60">
        <v>3029</v>
      </c>
      <c r="BB358" s="60">
        <v>1869</v>
      </c>
      <c r="BC358" s="60">
        <v>2016</v>
      </c>
      <c r="BD358" s="60">
        <v>1318</v>
      </c>
      <c r="BE358" s="60">
        <v>1166</v>
      </c>
      <c r="BF358" s="60">
        <v>791</v>
      </c>
    </row>
    <row r="359" spans="1:58" customFormat="1" hidden="1" x14ac:dyDescent="0.25">
      <c r="A359" t="s">
        <v>330</v>
      </c>
      <c r="B359" t="s">
        <v>342</v>
      </c>
      <c r="C359" t="str">
        <f>VLOOKUP(B359,'Cross river Land'!A:B,2,0)</f>
        <v>NG019013</v>
      </c>
      <c r="D359">
        <f t="shared" si="5"/>
        <v>1</v>
      </c>
      <c r="E359" s="60">
        <v>128829</v>
      </c>
      <c r="F359" s="60">
        <v>133029</v>
      </c>
      <c r="G359" s="60">
        <v>261858</v>
      </c>
      <c r="H359" s="60">
        <v>24596</v>
      </c>
      <c r="I359" s="60">
        <v>19004</v>
      </c>
      <c r="J359" s="60">
        <v>15609</v>
      </c>
      <c r="K359" s="60">
        <v>13210</v>
      </c>
      <c r="L359" s="60">
        <v>10901</v>
      </c>
      <c r="M359" s="60">
        <v>9509</v>
      </c>
      <c r="N359" s="60">
        <v>7847</v>
      </c>
      <c r="O359" s="60">
        <v>6499</v>
      </c>
      <c r="P359" s="60">
        <v>5318</v>
      </c>
      <c r="Q359" s="60">
        <v>4088</v>
      </c>
      <c r="R359" s="60">
        <v>2975</v>
      </c>
      <c r="S359" s="60">
        <v>3006</v>
      </c>
      <c r="T359" s="60">
        <v>1659</v>
      </c>
      <c r="U359" s="60">
        <v>1867</v>
      </c>
      <c r="V359" s="60">
        <v>1172</v>
      </c>
      <c r="W359" s="60">
        <v>1021</v>
      </c>
      <c r="X359" s="60">
        <v>548</v>
      </c>
      <c r="Y359" s="60">
        <v>25573</v>
      </c>
      <c r="Z359" s="60">
        <v>19671</v>
      </c>
      <c r="AA359" s="60">
        <v>16732</v>
      </c>
      <c r="AB359" s="60">
        <v>14843</v>
      </c>
      <c r="AC359" s="60">
        <v>10783</v>
      </c>
      <c r="AD359" s="60">
        <v>9296</v>
      </c>
      <c r="AE359" s="60">
        <v>8104</v>
      </c>
      <c r="AF359" s="60">
        <v>6790</v>
      </c>
      <c r="AG359" s="60">
        <v>5620</v>
      </c>
      <c r="AH359" s="60">
        <v>4438</v>
      </c>
      <c r="AI359" s="60">
        <v>3291</v>
      </c>
      <c r="AJ359" s="60">
        <v>2548</v>
      </c>
      <c r="AK359" s="60">
        <v>1633</v>
      </c>
      <c r="AL359" s="60">
        <v>1628</v>
      </c>
      <c r="AM359" s="60">
        <v>850</v>
      </c>
      <c r="AN359" s="60">
        <v>751</v>
      </c>
      <c r="AO359" s="60">
        <v>478</v>
      </c>
      <c r="AP359" s="60">
        <v>50169</v>
      </c>
      <c r="AQ359" s="60">
        <v>38675</v>
      </c>
      <c r="AR359" s="60">
        <v>32341</v>
      </c>
      <c r="AS359" s="60">
        <v>28053</v>
      </c>
      <c r="AT359" s="60">
        <v>21684</v>
      </c>
      <c r="AU359" s="60">
        <v>18805</v>
      </c>
      <c r="AV359" s="60">
        <v>15951</v>
      </c>
      <c r="AW359" s="60">
        <v>13289</v>
      </c>
      <c r="AX359" s="60">
        <v>10938</v>
      </c>
      <c r="AY359" s="60">
        <v>8526</v>
      </c>
      <c r="AZ359" s="60">
        <v>6266</v>
      </c>
      <c r="BA359" s="60">
        <v>5554</v>
      </c>
      <c r="BB359" s="60">
        <v>3292</v>
      </c>
      <c r="BC359" s="60">
        <v>3495</v>
      </c>
      <c r="BD359" s="60">
        <v>2022</v>
      </c>
      <c r="BE359" s="60">
        <v>1772</v>
      </c>
      <c r="BF359" s="60">
        <v>1026</v>
      </c>
    </row>
    <row r="360" spans="1:58" customFormat="1" hidden="1" x14ac:dyDescent="0.25">
      <c r="A360" t="s">
        <v>330</v>
      </c>
      <c r="B360" t="s">
        <v>343</v>
      </c>
      <c r="C360" t="str">
        <f>VLOOKUP(B360,'Cross river Land'!A:B,2,0)</f>
        <v>NG019014</v>
      </c>
      <c r="D360">
        <f t="shared" si="5"/>
        <v>1</v>
      </c>
      <c r="E360" s="60">
        <v>182112</v>
      </c>
      <c r="F360" s="60">
        <v>184597</v>
      </c>
      <c r="G360" s="60">
        <v>366709</v>
      </c>
      <c r="H360" s="60">
        <v>36705</v>
      </c>
      <c r="I360" s="60">
        <v>28255</v>
      </c>
      <c r="J360" s="60">
        <v>21991</v>
      </c>
      <c r="K360" s="60">
        <v>19160</v>
      </c>
      <c r="L360" s="60">
        <v>15788</v>
      </c>
      <c r="M360" s="60">
        <v>13114</v>
      </c>
      <c r="N360" s="60">
        <v>10895</v>
      </c>
      <c r="O360" s="60">
        <v>8402</v>
      </c>
      <c r="P360" s="60">
        <v>7174</v>
      </c>
      <c r="Q360" s="60">
        <v>5002</v>
      </c>
      <c r="R360" s="60">
        <v>4418</v>
      </c>
      <c r="S360" s="60">
        <v>3064</v>
      </c>
      <c r="T360" s="60">
        <v>2729</v>
      </c>
      <c r="U360" s="60">
        <v>1813</v>
      </c>
      <c r="V360" s="60">
        <v>1801</v>
      </c>
      <c r="W360" s="60">
        <v>1106</v>
      </c>
      <c r="X360" s="60">
        <v>695</v>
      </c>
      <c r="Y360" s="60">
        <v>37477</v>
      </c>
      <c r="Z360" s="60">
        <v>29288</v>
      </c>
      <c r="AA360" s="60">
        <v>23909</v>
      </c>
      <c r="AB360" s="60">
        <v>19137</v>
      </c>
      <c r="AC360" s="60">
        <v>13867</v>
      </c>
      <c r="AD360" s="60">
        <v>12131</v>
      </c>
      <c r="AE360" s="60">
        <v>11063</v>
      </c>
      <c r="AF360" s="60">
        <v>9252</v>
      </c>
      <c r="AG360" s="60">
        <v>7594</v>
      </c>
      <c r="AH360" s="60">
        <v>5612</v>
      </c>
      <c r="AI360" s="60">
        <v>4715</v>
      </c>
      <c r="AJ360" s="60">
        <v>3203</v>
      </c>
      <c r="AK360" s="60">
        <v>2516</v>
      </c>
      <c r="AL360" s="60">
        <v>1641</v>
      </c>
      <c r="AM360" s="60">
        <v>1459</v>
      </c>
      <c r="AN360" s="60">
        <v>1000</v>
      </c>
      <c r="AO360" s="60">
        <v>733</v>
      </c>
      <c r="AP360" s="60">
        <v>74182</v>
      </c>
      <c r="AQ360" s="60">
        <v>57543</v>
      </c>
      <c r="AR360" s="60">
        <v>45900</v>
      </c>
      <c r="AS360" s="60">
        <v>38297</v>
      </c>
      <c r="AT360" s="60">
        <v>29655</v>
      </c>
      <c r="AU360" s="60">
        <v>25245</v>
      </c>
      <c r="AV360" s="60">
        <v>21958</v>
      </c>
      <c r="AW360" s="60">
        <v>17654</v>
      </c>
      <c r="AX360" s="60">
        <v>14768</v>
      </c>
      <c r="AY360" s="60">
        <v>10614</v>
      </c>
      <c r="AZ360" s="60">
        <v>9133</v>
      </c>
      <c r="BA360" s="60">
        <v>6267</v>
      </c>
      <c r="BB360" s="60">
        <v>5245</v>
      </c>
      <c r="BC360" s="60">
        <v>3454</v>
      </c>
      <c r="BD360" s="60">
        <v>3260</v>
      </c>
      <c r="BE360" s="60">
        <v>2106</v>
      </c>
      <c r="BF360" s="60">
        <v>1428</v>
      </c>
    </row>
    <row r="361" spans="1:58" customFormat="1" hidden="1" x14ac:dyDescent="0.25">
      <c r="A361" t="s">
        <v>330</v>
      </c>
      <c r="B361" t="s">
        <v>344</v>
      </c>
      <c r="C361" t="str">
        <f>VLOOKUP(B361,'Cross river Land'!A:B,2,0)</f>
        <v>NG019015</v>
      </c>
      <c r="D361">
        <f t="shared" si="5"/>
        <v>1</v>
      </c>
      <c r="E361" s="60">
        <v>181944</v>
      </c>
      <c r="F361" s="60">
        <v>185859</v>
      </c>
      <c r="G361" s="60">
        <v>367803</v>
      </c>
      <c r="H361" s="60">
        <v>36564</v>
      </c>
      <c r="I361" s="60">
        <v>27643</v>
      </c>
      <c r="J361" s="60">
        <v>21872</v>
      </c>
      <c r="K361" s="60">
        <v>19357</v>
      </c>
      <c r="L361" s="60">
        <v>15586</v>
      </c>
      <c r="M361" s="60">
        <v>13196</v>
      </c>
      <c r="N361" s="60">
        <v>11090</v>
      </c>
      <c r="O361" s="60">
        <v>8607</v>
      </c>
      <c r="P361" s="60">
        <v>7386</v>
      </c>
      <c r="Q361" s="60">
        <v>5102</v>
      </c>
      <c r="R361" s="60">
        <v>4822</v>
      </c>
      <c r="S361" s="60">
        <v>2795</v>
      </c>
      <c r="T361" s="60">
        <v>2828</v>
      </c>
      <c r="U361" s="60">
        <v>1770</v>
      </c>
      <c r="V361" s="60">
        <v>1942</v>
      </c>
      <c r="W361" s="60">
        <v>646</v>
      </c>
      <c r="X361" s="60">
        <v>738</v>
      </c>
      <c r="Y361" s="60">
        <v>38374</v>
      </c>
      <c r="Z361" s="60">
        <v>29075</v>
      </c>
      <c r="AA361" s="60">
        <v>23373</v>
      </c>
      <c r="AB361" s="60">
        <v>19427</v>
      </c>
      <c r="AC361" s="60">
        <v>14200</v>
      </c>
      <c r="AD361" s="60">
        <v>12091</v>
      </c>
      <c r="AE361" s="60">
        <v>11321</v>
      </c>
      <c r="AF361" s="60">
        <v>9357</v>
      </c>
      <c r="AG361" s="60">
        <v>7820</v>
      </c>
      <c r="AH361" s="60">
        <v>5669</v>
      </c>
      <c r="AI361" s="60">
        <v>4978</v>
      </c>
      <c r="AJ361" s="60">
        <v>2872</v>
      </c>
      <c r="AK361" s="60">
        <v>2710</v>
      </c>
      <c r="AL361" s="60">
        <v>1454</v>
      </c>
      <c r="AM361" s="60">
        <v>1678</v>
      </c>
      <c r="AN361" s="60">
        <v>694</v>
      </c>
      <c r="AO361" s="60">
        <v>766</v>
      </c>
      <c r="AP361" s="60">
        <v>74938</v>
      </c>
      <c r="AQ361" s="60">
        <v>56718</v>
      </c>
      <c r="AR361" s="60">
        <v>45245</v>
      </c>
      <c r="AS361" s="60">
        <v>38784</v>
      </c>
      <c r="AT361" s="60">
        <v>29786</v>
      </c>
      <c r="AU361" s="60">
        <v>25287</v>
      </c>
      <c r="AV361" s="60">
        <v>22411</v>
      </c>
      <c r="AW361" s="60">
        <v>17964</v>
      </c>
      <c r="AX361" s="60">
        <v>15206</v>
      </c>
      <c r="AY361" s="60">
        <v>10771</v>
      </c>
      <c r="AZ361" s="60">
        <v>9800</v>
      </c>
      <c r="BA361" s="60">
        <v>5667</v>
      </c>
      <c r="BB361" s="60">
        <v>5538</v>
      </c>
      <c r="BC361" s="60">
        <v>3224</v>
      </c>
      <c r="BD361" s="60">
        <v>3620</v>
      </c>
      <c r="BE361" s="60">
        <v>1340</v>
      </c>
      <c r="BF361" s="60">
        <v>1504</v>
      </c>
    </row>
    <row r="362" spans="1:58" customFormat="1" hidden="1" x14ac:dyDescent="0.25">
      <c r="A362" t="s">
        <v>330</v>
      </c>
      <c r="B362" t="s">
        <v>345</v>
      </c>
      <c r="C362" t="str">
        <f>VLOOKUP(B362,'Cross river Land'!A:B,2,0)</f>
        <v>NG019016</v>
      </c>
      <c r="D362">
        <f t="shared" si="5"/>
        <v>1</v>
      </c>
      <c r="E362" s="60">
        <v>82075</v>
      </c>
      <c r="F362" s="60">
        <v>88263</v>
      </c>
      <c r="G362" s="60">
        <v>170338</v>
      </c>
      <c r="H362" s="60">
        <v>16806</v>
      </c>
      <c r="I362" s="60">
        <v>12955</v>
      </c>
      <c r="J362" s="60">
        <v>9724</v>
      </c>
      <c r="K362" s="60">
        <v>8663</v>
      </c>
      <c r="L362" s="60">
        <v>7303</v>
      </c>
      <c r="M362" s="60">
        <v>6012</v>
      </c>
      <c r="N362" s="60">
        <v>4931</v>
      </c>
      <c r="O362" s="60">
        <v>3774</v>
      </c>
      <c r="P362" s="60">
        <v>3194</v>
      </c>
      <c r="Q362" s="60">
        <v>2141</v>
      </c>
      <c r="R362" s="60">
        <v>2084</v>
      </c>
      <c r="S362" s="60">
        <v>1182</v>
      </c>
      <c r="T362" s="60">
        <v>1246</v>
      </c>
      <c r="U362" s="60">
        <v>618</v>
      </c>
      <c r="V362" s="60">
        <v>744</v>
      </c>
      <c r="W362" s="60">
        <v>390</v>
      </c>
      <c r="X362" s="60">
        <v>308</v>
      </c>
      <c r="Y362" s="60">
        <v>18130</v>
      </c>
      <c r="Z362" s="60">
        <v>14156</v>
      </c>
      <c r="AA362" s="60">
        <v>11568</v>
      </c>
      <c r="AB362" s="60">
        <v>9620</v>
      </c>
      <c r="AC362" s="60">
        <v>6792</v>
      </c>
      <c r="AD362" s="60">
        <v>5688</v>
      </c>
      <c r="AE362" s="60">
        <v>5264</v>
      </c>
      <c r="AF362" s="60">
        <v>4276</v>
      </c>
      <c r="AG362" s="60">
        <v>3577</v>
      </c>
      <c r="AH362" s="60">
        <v>2557</v>
      </c>
      <c r="AI362" s="60">
        <v>2239</v>
      </c>
      <c r="AJ362" s="60">
        <v>1176</v>
      </c>
      <c r="AK362" s="60">
        <v>1148</v>
      </c>
      <c r="AL362" s="60">
        <v>680</v>
      </c>
      <c r="AM362" s="60">
        <v>781</v>
      </c>
      <c r="AN362" s="60">
        <v>307</v>
      </c>
      <c r="AO362" s="60">
        <v>304</v>
      </c>
      <c r="AP362" s="60">
        <v>34936</v>
      </c>
      <c r="AQ362" s="60">
        <v>27111</v>
      </c>
      <c r="AR362" s="60">
        <v>21292</v>
      </c>
      <c r="AS362" s="60">
        <v>18283</v>
      </c>
      <c r="AT362" s="60">
        <v>14095</v>
      </c>
      <c r="AU362" s="60">
        <v>11700</v>
      </c>
      <c r="AV362" s="60">
        <v>10195</v>
      </c>
      <c r="AW362" s="60">
        <v>8050</v>
      </c>
      <c r="AX362" s="60">
        <v>6771</v>
      </c>
      <c r="AY362" s="60">
        <v>4698</v>
      </c>
      <c r="AZ362" s="60">
        <v>4323</v>
      </c>
      <c r="BA362" s="60">
        <v>2358</v>
      </c>
      <c r="BB362" s="60">
        <v>2394</v>
      </c>
      <c r="BC362" s="60">
        <v>1298</v>
      </c>
      <c r="BD362" s="60">
        <v>1525</v>
      </c>
      <c r="BE362" s="60">
        <v>697</v>
      </c>
      <c r="BF362" s="60">
        <v>612</v>
      </c>
    </row>
    <row r="363" spans="1:58" customFormat="1" hidden="1" x14ac:dyDescent="0.25">
      <c r="A363" t="s">
        <v>330</v>
      </c>
      <c r="B363" t="s">
        <v>346</v>
      </c>
      <c r="C363" t="str">
        <f>VLOOKUP(B363,'Cross river Land'!A:B,2,0)</f>
        <v>NG019017</v>
      </c>
      <c r="D363">
        <f t="shared" si="5"/>
        <v>1</v>
      </c>
      <c r="E363" s="60">
        <v>242774</v>
      </c>
      <c r="F363" s="60">
        <v>246074</v>
      </c>
      <c r="G363" s="60">
        <v>488848</v>
      </c>
      <c r="H363" s="60">
        <v>48121</v>
      </c>
      <c r="I363" s="60">
        <v>38546</v>
      </c>
      <c r="J363" s="60">
        <v>29077</v>
      </c>
      <c r="K363" s="60">
        <v>25181</v>
      </c>
      <c r="L363" s="60">
        <v>21070</v>
      </c>
      <c r="M363" s="60">
        <v>17569</v>
      </c>
      <c r="N363" s="60">
        <v>14643</v>
      </c>
      <c r="O363" s="60">
        <v>11237</v>
      </c>
      <c r="P363" s="60">
        <v>9645</v>
      </c>
      <c r="Q363" s="60">
        <v>6674</v>
      </c>
      <c r="R363" s="60">
        <v>5883</v>
      </c>
      <c r="S363" s="60">
        <v>4165</v>
      </c>
      <c r="T363" s="60">
        <v>3595</v>
      </c>
      <c r="U363" s="60">
        <v>2485</v>
      </c>
      <c r="V363" s="60">
        <v>2358</v>
      </c>
      <c r="W363" s="60">
        <v>1361</v>
      </c>
      <c r="X363" s="60">
        <v>1164</v>
      </c>
      <c r="Y363" s="60">
        <v>48947</v>
      </c>
      <c r="Z363" s="60">
        <v>39041</v>
      </c>
      <c r="AA363" s="60">
        <v>31365</v>
      </c>
      <c r="AB363" s="60">
        <v>26054</v>
      </c>
      <c r="AC363" s="60">
        <v>18657</v>
      </c>
      <c r="AD363" s="60">
        <v>16832</v>
      </c>
      <c r="AE363" s="60">
        <v>14819</v>
      </c>
      <c r="AF363" s="60">
        <v>12431</v>
      </c>
      <c r="AG363" s="60">
        <v>9976</v>
      </c>
      <c r="AH363" s="60">
        <v>7513</v>
      </c>
      <c r="AI363" s="60">
        <v>5987</v>
      </c>
      <c r="AJ363" s="60">
        <v>4396</v>
      </c>
      <c r="AK363" s="60">
        <v>3287</v>
      </c>
      <c r="AL363" s="60">
        <v>2557</v>
      </c>
      <c r="AM363" s="60">
        <v>2059</v>
      </c>
      <c r="AN363" s="60">
        <v>1200</v>
      </c>
      <c r="AO363" s="60">
        <v>953</v>
      </c>
      <c r="AP363" s="60">
        <v>97068</v>
      </c>
      <c r="AQ363" s="60">
        <v>77587</v>
      </c>
      <c r="AR363" s="60">
        <v>60442</v>
      </c>
      <c r="AS363" s="60">
        <v>51235</v>
      </c>
      <c r="AT363" s="60">
        <v>39727</v>
      </c>
      <c r="AU363" s="60">
        <v>34401</v>
      </c>
      <c r="AV363" s="60">
        <v>29462</v>
      </c>
      <c r="AW363" s="60">
        <v>23668</v>
      </c>
      <c r="AX363" s="60">
        <v>19621</v>
      </c>
      <c r="AY363" s="60">
        <v>14187</v>
      </c>
      <c r="AZ363" s="60">
        <v>11870</v>
      </c>
      <c r="BA363" s="60">
        <v>8561</v>
      </c>
      <c r="BB363" s="60">
        <v>6882</v>
      </c>
      <c r="BC363" s="60">
        <v>5042</v>
      </c>
      <c r="BD363" s="60">
        <v>4417</v>
      </c>
      <c r="BE363" s="60">
        <v>2561</v>
      </c>
      <c r="BF363" s="60">
        <v>2117</v>
      </c>
    </row>
    <row r="364" spans="1:58" customFormat="1" hidden="1" x14ac:dyDescent="0.25">
      <c r="A364" t="s">
        <v>330</v>
      </c>
      <c r="B364" s="58" t="s">
        <v>2230</v>
      </c>
      <c r="C364" t="str">
        <f>VLOOKUP(B364,'Cross river Land'!A:B,2,0)</f>
        <v>NG019018</v>
      </c>
      <c r="D364">
        <f t="shared" si="5"/>
        <v>1</v>
      </c>
      <c r="E364" s="60">
        <v>89357</v>
      </c>
      <c r="F364" s="60">
        <v>90320</v>
      </c>
      <c r="G364" s="60">
        <v>179677</v>
      </c>
      <c r="H364" s="60">
        <v>17751</v>
      </c>
      <c r="I364" s="60">
        <v>14295</v>
      </c>
      <c r="J364" s="60">
        <v>9967</v>
      </c>
      <c r="K364" s="60">
        <v>10113</v>
      </c>
      <c r="L364" s="60">
        <v>8630</v>
      </c>
      <c r="M364" s="60">
        <v>6594</v>
      </c>
      <c r="N364" s="60">
        <v>5629</v>
      </c>
      <c r="O364" s="60">
        <v>3788</v>
      </c>
      <c r="P364" s="60">
        <v>3527</v>
      </c>
      <c r="Q364" s="60">
        <v>2082</v>
      </c>
      <c r="R364" s="60">
        <v>2254</v>
      </c>
      <c r="S364" s="60">
        <v>1230</v>
      </c>
      <c r="T364" s="60">
        <v>1347</v>
      </c>
      <c r="U364" s="60">
        <v>615</v>
      </c>
      <c r="V364" s="60">
        <v>844</v>
      </c>
      <c r="W364" s="60">
        <v>333</v>
      </c>
      <c r="X364" s="60">
        <v>358</v>
      </c>
      <c r="Y364" s="60">
        <v>18115</v>
      </c>
      <c r="Z364" s="60">
        <v>14523</v>
      </c>
      <c r="AA364" s="60">
        <v>10741</v>
      </c>
      <c r="AB364" s="60">
        <v>8933</v>
      </c>
      <c r="AC364" s="60">
        <v>6397</v>
      </c>
      <c r="AD364" s="60">
        <v>6272</v>
      </c>
      <c r="AE364" s="60">
        <v>6045</v>
      </c>
      <c r="AF364" s="60">
        <v>4719</v>
      </c>
      <c r="AG364" s="60">
        <v>4130</v>
      </c>
      <c r="AH364" s="60">
        <v>2642</v>
      </c>
      <c r="AI364" s="60">
        <v>2452</v>
      </c>
      <c r="AJ364" s="60">
        <v>1491</v>
      </c>
      <c r="AK364" s="60">
        <v>1485</v>
      </c>
      <c r="AL364" s="60">
        <v>817</v>
      </c>
      <c r="AM364" s="60">
        <v>835</v>
      </c>
      <c r="AN364" s="60">
        <v>353</v>
      </c>
      <c r="AO364" s="60">
        <v>370</v>
      </c>
      <c r="AP364" s="60">
        <v>35866</v>
      </c>
      <c r="AQ364" s="60">
        <v>28818</v>
      </c>
      <c r="AR364" s="60">
        <v>20708</v>
      </c>
      <c r="AS364" s="60">
        <v>19046</v>
      </c>
      <c r="AT364" s="60">
        <v>15027</v>
      </c>
      <c r="AU364" s="60">
        <v>12866</v>
      </c>
      <c r="AV364" s="60">
        <v>11674</v>
      </c>
      <c r="AW364" s="60">
        <v>8507</v>
      </c>
      <c r="AX364" s="60">
        <v>7657</v>
      </c>
      <c r="AY364" s="60">
        <v>4724</v>
      </c>
      <c r="AZ364" s="60">
        <v>4706</v>
      </c>
      <c r="BA364" s="60">
        <v>2721</v>
      </c>
      <c r="BB364" s="60">
        <v>2832</v>
      </c>
      <c r="BC364" s="60">
        <v>1432</v>
      </c>
      <c r="BD364" s="60">
        <v>1679</v>
      </c>
      <c r="BE364" s="60">
        <v>686</v>
      </c>
      <c r="BF364" s="60">
        <v>728</v>
      </c>
    </row>
    <row r="365" spans="1:58" customFormat="1" hidden="1" x14ac:dyDescent="0.25">
      <c r="A365" t="s">
        <v>330</v>
      </c>
      <c r="B365" s="58" t="s">
        <v>2564</v>
      </c>
      <c r="C365" t="str">
        <f>VLOOKUP(B365,'Cross river Land'!A:B,2,0)</f>
        <v>NG019019</v>
      </c>
      <c r="D365">
        <f t="shared" si="5"/>
        <v>1</v>
      </c>
      <c r="E365" s="60">
        <v>160099</v>
      </c>
      <c r="F365" s="60">
        <v>170215</v>
      </c>
      <c r="G365" s="60">
        <v>330314</v>
      </c>
      <c r="H365" s="60">
        <v>27703</v>
      </c>
      <c r="I365" s="60">
        <v>23300</v>
      </c>
      <c r="J365" s="60">
        <v>21591</v>
      </c>
      <c r="K365" s="60">
        <v>17662</v>
      </c>
      <c r="L365" s="60">
        <v>15184</v>
      </c>
      <c r="M365" s="60">
        <v>11692</v>
      </c>
      <c r="N365" s="60">
        <v>9221</v>
      </c>
      <c r="O365" s="60">
        <v>7881</v>
      </c>
      <c r="P365" s="60">
        <v>6743</v>
      </c>
      <c r="Q365" s="60">
        <v>5399</v>
      </c>
      <c r="R365" s="60">
        <v>4267</v>
      </c>
      <c r="S365" s="60">
        <v>3402</v>
      </c>
      <c r="T365" s="60">
        <v>2146</v>
      </c>
      <c r="U365" s="60">
        <v>1460</v>
      </c>
      <c r="V365" s="60">
        <v>1222</v>
      </c>
      <c r="W365" s="60">
        <v>583</v>
      </c>
      <c r="X365" s="60">
        <v>643</v>
      </c>
      <c r="Y365" s="60">
        <v>27910</v>
      </c>
      <c r="Z365" s="60">
        <v>23216</v>
      </c>
      <c r="AA365" s="60">
        <v>21380</v>
      </c>
      <c r="AB365" s="60">
        <v>18968</v>
      </c>
      <c r="AC365" s="60">
        <v>18145</v>
      </c>
      <c r="AD365" s="60">
        <v>14125</v>
      </c>
      <c r="AE365" s="60">
        <v>9773</v>
      </c>
      <c r="AF365" s="60">
        <v>8771</v>
      </c>
      <c r="AG365" s="60">
        <v>6823</v>
      </c>
      <c r="AH365" s="60">
        <v>6064</v>
      </c>
      <c r="AI365" s="60">
        <v>4239</v>
      </c>
      <c r="AJ365" s="60">
        <v>4698</v>
      </c>
      <c r="AK365" s="60">
        <v>2140</v>
      </c>
      <c r="AL365" s="60">
        <v>1949</v>
      </c>
      <c r="AM365" s="60">
        <v>980</v>
      </c>
      <c r="AN365" s="60">
        <v>650</v>
      </c>
      <c r="AO365" s="60">
        <v>384</v>
      </c>
      <c r="AP365" s="60">
        <v>55613</v>
      </c>
      <c r="AQ365" s="60">
        <v>46516</v>
      </c>
      <c r="AR365" s="60">
        <v>42971</v>
      </c>
      <c r="AS365" s="60">
        <v>36630</v>
      </c>
      <c r="AT365" s="60">
        <v>33329</v>
      </c>
      <c r="AU365" s="60">
        <v>25817</v>
      </c>
      <c r="AV365" s="60">
        <v>18994</v>
      </c>
      <c r="AW365" s="60">
        <v>16652</v>
      </c>
      <c r="AX365" s="60">
        <v>13566</v>
      </c>
      <c r="AY365" s="60">
        <v>11463</v>
      </c>
      <c r="AZ365" s="60">
        <v>8506</v>
      </c>
      <c r="BA365" s="60">
        <v>8100</v>
      </c>
      <c r="BB365" s="60">
        <v>4286</v>
      </c>
      <c r="BC365" s="60">
        <v>3409</v>
      </c>
      <c r="BD365" s="60">
        <v>2202</v>
      </c>
      <c r="BE365" s="60">
        <v>1233</v>
      </c>
      <c r="BF365" s="60">
        <v>1027</v>
      </c>
    </row>
    <row r="366" spans="1:58" customFormat="1" hidden="1" x14ac:dyDescent="0.25">
      <c r="A366" t="s">
        <v>330</v>
      </c>
      <c r="B366" t="s">
        <v>347</v>
      </c>
      <c r="C366" t="str">
        <f>VLOOKUP(B366,'Cross river Land'!A:B,2,0)</f>
        <v>NG019020</v>
      </c>
      <c r="D366">
        <f t="shared" si="5"/>
        <v>1</v>
      </c>
      <c r="E366" s="60">
        <v>128137</v>
      </c>
      <c r="F366" s="60">
        <v>131028</v>
      </c>
      <c r="G366" s="60">
        <v>259165</v>
      </c>
      <c r="H366" s="60">
        <v>23488</v>
      </c>
      <c r="I366" s="60">
        <v>18948</v>
      </c>
      <c r="J366" s="60">
        <v>15706</v>
      </c>
      <c r="K366" s="60">
        <v>13588</v>
      </c>
      <c r="L366" s="60">
        <v>11106</v>
      </c>
      <c r="M366" s="60">
        <v>9530</v>
      </c>
      <c r="N366" s="60">
        <v>7572</v>
      </c>
      <c r="O366" s="60">
        <v>6493</v>
      </c>
      <c r="P366" s="60">
        <v>5137</v>
      </c>
      <c r="Q366" s="60">
        <v>3943</v>
      </c>
      <c r="R366" s="60">
        <v>3164</v>
      </c>
      <c r="S366" s="60">
        <v>2770</v>
      </c>
      <c r="T366" s="60">
        <v>2367</v>
      </c>
      <c r="U366" s="60">
        <v>1593</v>
      </c>
      <c r="V366" s="60">
        <v>1374</v>
      </c>
      <c r="W366" s="60">
        <v>808</v>
      </c>
      <c r="X366" s="60">
        <v>550</v>
      </c>
      <c r="Y366" s="60">
        <v>24366</v>
      </c>
      <c r="Z366" s="60">
        <v>19415</v>
      </c>
      <c r="AA366" s="60">
        <v>16510</v>
      </c>
      <c r="AB366" s="60">
        <v>14418</v>
      </c>
      <c r="AC366" s="60">
        <v>10987</v>
      </c>
      <c r="AD366" s="60">
        <v>9414</v>
      </c>
      <c r="AE366" s="60">
        <v>8063</v>
      </c>
      <c r="AF366" s="60">
        <v>6943</v>
      </c>
      <c r="AG366" s="60">
        <v>5484</v>
      </c>
      <c r="AH366" s="60">
        <v>4387</v>
      </c>
      <c r="AI366" s="60">
        <v>3062</v>
      </c>
      <c r="AJ366" s="60">
        <v>2543</v>
      </c>
      <c r="AK366" s="60">
        <v>1602</v>
      </c>
      <c r="AL366" s="60">
        <v>1496</v>
      </c>
      <c r="AM366" s="60">
        <v>990</v>
      </c>
      <c r="AN366" s="60">
        <v>773</v>
      </c>
      <c r="AO366" s="60">
        <v>575</v>
      </c>
      <c r="AP366" s="60">
        <v>47854</v>
      </c>
      <c r="AQ366" s="60">
        <v>38363</v>
      </c>
      <c r="AR366" s="60">
        <v>32216</v>
      </c>
      <c r="AS366" s="60">
        <v>28006</v>
      </c>
      <c r="AT366" s="60">
        <v>22093</v>
      </c>
      <c r="AU366" s="60">
        <v>18944</v>
      </c>
      <c r="AV366" s="60">
        <v>15635</v>
      </c>
      <c r="AW366" s="60">
        <v>13436</v>
      </c>
      <c r="AX366" s="60">
        <v>10621</v>
      </c>
      <c r="AY366" s="60">
        <v>8330</v>
      </c>
      <c r="AZ366" s="60">
        <v>6226</v>
      </c>
      <c r="BA366" s="60">
        <v>5313</v>
      </c>
      <c r="BB366" s="60">
        <v>3969</v>
      </c>
      <c r="BC366" s="60">
        <v>3089</v>
      </c>
      <c r="BD366" s="60">
        <v>2364</v>
      </c>
      <c r="BE366" s="60">
        <v>1581</v>
      </c>
      <c r="BF366" s="60">
        <v>1125</v>
      </c>
    </row>
    <row r="367" spans="1:58" customFormat="1" hidden="1" x14ac:dyDescent="0.25">
      <c r="A367" t="s">
        <v>330</v>
      </c>
      <c r="B367" t="s">
        <v>348</v>
      </c>
      <c r="C367" t="str">
        <f>VLOOKUP(B367,'Cross river Land'!A:B,2,0)</f>
        <v>NG019021</v>
      </c>
      <c r="D367">
        <f t="shared" si="5"/>
        <v>1</v>
      </c>
      <c r="E367" s="60">
        <v>211715</v>
      </c>
      <c r="F367" s="60">
        <v>212287</v>
      </c>
      <c r="G367" s="60">
        <v>424002</v>
      </c>
      <c r="H367" s="60">
        <v>41796</v>
      </c>
      <c r="I367" s="60">
        <v>34057</v>
      </c>
      <c r="J367" s="60">
        <v>25048</v>
      </c>
      <c r="K367" s="60">
        <v>24091</v>
      </c>
      <c r="L367" s="60">
        <v>19206</v>
      </c>
      <c r="M367" s="60">
        <v>15448</v>
      </c>
      <c r="N367" s="60">
        <v>12898</v>
      </c>
      <c r="O367" s="60">
        <v>9554</v>
      </c>
      <c r="P367" s="60">
        <v>8184</v>
      </c>
      <c r="Q367" s="60">
        <v>5106</v>
      </c>
      <c r="R367" s="60">
        <v>5095</v>
      </c>
      <c r="S367" s="60">
        <v>2830</v>
      </c>
      <c r="T367" s="60">
        <v>3087</v>
      </c>
      <c r="U367" s="60">
        <v>1726</v>
      </c>
      <c r="V367" s="60">
        <v>1893</v>
      </c>
      <c r="W367" s="60">
        <v>895</v>
      </c>
      <c r="X367" s="60">
        <v>801</v>
      </c>
      <c r="Y367" s="60">
        <v>42508</v>
      </c>
      <c r="Z367" s="60">
        <v>34940</v>
      </c>
      <c r="AA367" s="60">
        <v>27110</v>
      </c>
      <c r="AB367" s="60">
        <v>21661</v>
      </c>
      <c r="AC367" s="60">
        <v>15206</v>
      </c>
      <c r="AD367" s="60">
        <v>13945</v>
      </c>
      <c r="AE367" s="60">
        <v>13203</v>
      </c>
      <c r="AF367" s="60">
        <v>10627</v>
      </c>
      <c r="AG367" s="60">
        <v>9140</v>
      </c>
      <c r="AH367" s="60">
        <v>6088</v>
      </c>
      <c r="AI367" s="60">
        <v>5662</v>
      </c>
      <c r="AJ367" s="60">
        <v>3441</v>
      </c>
      <c r="AK367" s="60">
        <v>3322</v>
      </c>
      <c r="AL367" s="60">
        <v>1793</v>
      </c>
      <c r="AM367" s="60">
        <v>1918</v>
      </c>
      <c r="AN367" s="60">
        <v>932</v>
      </c>
      <c r="AO367" s="60">
        <v>791</v>
      </c>
      <c r="AP367" s="60">
        <v>84304</v>
      </c>
      <c r="AQ367" s="60">
        <v>68997</v>
      </c>
      <c r="AR367" s="60">
        <v>52158</v>
      </c>
      <c r="AS367" s="60">
        <v>45752</v>
      </c>
      <c r="AT367" s="60">
        <v>34412</v>
      </c>
      <c r="AU367" s="60">
        <v>29393</v>
      </c>
      <c r="AV367" s="60">
        <v>26101</v>
      </c>
      <c r="AW367" s="60">
        <v>20181</v>
      </c>
      <c r="AX367" s="60">
        <v>17324</v>
      </c>
      <c r="AY367" s="60">
        <v>11194</v>
      </c>
      <c r="AZ367" s="60">
        <v>10757</v>
      </c>
      <c r="BA367" s="60">
        <v>6271</v>
      </c>
      <c r="BB367" s="60">
        <v>6409</v>
      </c>
      <c r="BC367" s="60">
        <v>3519</v>
      </c>
      <c r="BD367" s="60">
        <v>3811</v>
      </c>
      <c r="BE367" s="60">
        <v>1827</v>
      </c>
      <c r="BF367" s="60">
        <v>1592</v>
      </c>
    </row>
    <row r="368" spans="1:58" customFormat="1" hidden="1" x14ac:dyDescent="0.25">
      <c r="A368" t="s">
        <v>330</v>
      </c>
      <c r="B368" s="58" t="s">
        <v>2783</v>
      </c>
      <c r="C368" t="str">
        <f>VLOOKUP(B368,'Cross river Land'!A:B,2,0)</f>
        <v>NG019022</v>
      </c>
      <c r="D368">
        <f t="shared" si="5"/>
        <v>1</v>
      </c>
      <c r="E368" s="60">
        <v>310752</v>
      </c>
      <c r="F368" s="60">
        <v>320748</v>
      </c>
      <c r="G368" s="60">
        <v>631500</v>
      </c>
      <c r="H368" s="60">
        <v>59821</v>
      </c>
      <c r="I368" s="60">
        <v>45310</v>
      </c>
      <c r="J368" s="60">
        <v>37696</v>
      </c>
      <c r="K368" s="60">
        <v>32709</v>
      </c>
      <c r="L368" s="60">
        <v>26314</v>
      </c>
      <c r="M368" s="60">
        <v>22652</v>
      </c>
      <c r="N368" s="60">
        <v>18556</v>
      </c>
      <c r="O368" s="60">
        <v>15426</v>
      </c>
      <c r="P368" s="60">
        <v>12626</v>
      </c>
      <c r="Q368" s="60">
        <v>9489</v>
      </c>
      <c r="R368" s="60">
        <v>6911</v>
      </c>
      <c r="S368" s="60">
        <v>7746</v>
      </c>
      <c r="T368" s="60">
        <v>4467</v>
      </c>
      <c r="U368" s="60">
        <v>4641</v>
      </c>
      <c r="V368" s="60">
        <v>2892</v>
      </c>
      <c r="W368" s="60">
        <v>2170</v>
      </c>
      <c r="X368" s="60">
        <v>1326</v>
      </c>
      <c r="Y368" s="60">
        <v>63520</v>
      </c>
      <c r="Z368" s="60">
        <v>48147</v>
      </c>
      <c r="AA368" s="60">
        <v>40568</v>
      </c>
      <c r="AB368" s="60">
        <v>35373</v>
      </c>
      <c r="AC368" s="60">
        <v>26177</v>
      </c>
      <c r="AD368" s="60">
        <v>21365</v>
      </c>
      <c r="AE368" s="60">
        <v>18785</v>
      </c>
      <c r="AF368" s="60">
        <v>16345</v>
      </c>
      <c r="AG368" s="60">
        <v>13004</v>
      </c>
      <c r="AH368" s="60">
        <v>10387</v>
      </c>
      <c r="AI368" s="60">
        <v>7274</v>
      </c>
      <c r="AJ368" s="60">
        <v>6816</v>
      </c>
      <c r="AK368" s="60">
        <v>3653</v>
      </c>
      <c r="AL368" s="60">
        <v>4064</v>
      </c>
      <c r="AM368" s="60">
        <v>2247</v>
      </c>
      <c r="AN368" s="60">
        <v>1717</v>
      </c>
      <c r="AO368" s="60">
        <v>1306</v>
      </c>
      <c r="AP368" s="60">
        <v>123341</v>
      </c>
      <c r="AQ368" s="60">
        <v>93457</v>
      </c>
      <c r="AR368" s="60">
        <v>78264</v>
      </c>
      <c r="AS368" s="60">
        <v>68082</v>
      </c>
      <c r="AT368" s="60">
        <v>52491</v>
      </c>
      <c r="AU368" s="60">
        <v>44017</v>
      </c>
      <c r="AV368" s="60">
        <v>37341</v>
      </c>
      <c r="AW368" s="60">
        <v>31771</v>
      </c>
      <c r="AX368" s="60">
        <v>25630</v>
      </c>
      <c r="AY368" s="60">
        <v>19876</v>
      </c>
      <c r="AZ368" s="60">
        <v>14185</v>
      </c>
      <c r="BA368" s="60">
        <v>14562</v>
      </c>
      <c r="BB368" s="60">
        <v>8120</v>
      </c>
      <c r="BC368" s="60">
        <v>8705</v>
      </c>
      <c r="BD368" s="60">
        <v>5139</v>
      </c>
      <c r="BE368" s="60">
        <v>3887</v>
      </c>
      <c r="BF368" s="60">
        <v>2632</v>
      </c>
    </row>
    <row r="369" spans="1:58" customFormat="1" hidden="1" x14ac:dyDescent="0.25">
      <c r="A369" t="s">
        <v>330</v>
      </c>
      <c r="B369" t="s">
        <v>349</v>
      </c>
      <c r="C369" t="str">
        <f>VLOOKUP(B369,'Cross river Land'!A:B,2,0)</f>
        <v>NG019023</v>
      </c>
      <c r="D369">
        <f t="shared" si="5"/>
        <v>1</v>
      </c>
      <c r="E369" s="60">
        <v>243159</v>
      </c>
      <c r="F369" s="60">
        <v>264658</v>
      </c>
      <c r="G369" s="60">
        <v>507817</v>
      </c>
      <c r="H369" s="60">
        <v>45830</v>
      </c>
      <c r="I369" s="60">
        <v>36222</v>
      </c>
      <c r="J369" s="60">
        <v>31233</v>
      </c>
      <c r="K369" s="60">
        <v>26424</v>
      </c>
      <c r="L369" s="60">
        <v>21842</v>
      </c>
      <c r="M369" s="60">
        <v>17740</v>
      </c>
      <c r="N369" s="60">
        <v>14189</v>
      </c>
      <c r="O369" s="60">
        <v>11669</v>
      </c>
      <c r="P369" s="60">
        <v>9660</v>
      </c>
      <c r="Q369" s="60">
        <v>7044</v>
      </c>
      <c r="R369" s="60">
        <v>5964</v>
      </c>
      <c r="S369" s="60">
        <v>4689</v>
      </c>
      <c r="T369" s="60">
        <v>3297</v>
      </c>
      <c r="U369" s="60">
        <v>2656</v>
      </c>
      <c r="V369" s="60">
        <v>2244</v>
      </c>
      <c r="W369" s="60">
        <v>1314</v>
      </c>
      <c r="X369" s="60">
        <v>1142</v>
      </c>
      <c r="Y369" s="60">
        <v>47296</v>
      </c>
      <c r="Z369" s="60">
        <v>37857</v>
      </c>
      <c r="AA369" s="60">
        <v>36125</v>
      </c>
      <c r="AB369" s="60">
        <v>31163</v>
      </c>
      <c r="AC369" s="60">
        <v>24491</v>
      </c>
      <c r="AD369" s="60">
        <v>19891</v>
      </c>
      <c r="AE369" s="60">
        <v>15212</v>
      </c>
      <c r="AF369" s="60">
        <v>13270</v>
      </c>
      <c r="AG369" s="60">
        <v>10217</v>
      </c>
      <c r="AH369" s="60">
        <v>7948</v>
      </c>
      <c r="AI369" s="60">
        <v>5551</v>
      </c>
      <c r="AJ369" s="60">
        <v>5824</v>
      </c>
      <c r="AK369" s="60">
        <v>3266</v>
      </c>
      <c r="AL369" s="60">
        <v>2627</v>
      </c>
      <c r="AM369" s="60">
        <v>1837</v>
      </c>
      <c r="AN369" s="60">
        <v>1321</v>
      </c>
      <c r="AO369" s="60">
        <v>762</v>
      </c>
      <c r="AP369" s="60">
        <v>93126</v>
      </c>
      <c r="AQ369" s="60">
        <v>74079</v>
      </c>
      <c r="AR369" s="60">
        <v>67358</v>
      </c>
      <c r="AS369" s="60">
        <v>57587</v>
      </c>
      <c r="AT369" s="60">
        <v>46333</v>
      </c>
      <c r="AU369" s="60">
        <v>37631</v>
      </c>
      <c r="AV369" s="60">
        <v>29401</v>
      </c>
      <c r="AW369" s="60">
        <v>24939</v>
      </c>
      <c r="AX369" s="60">
        <v>19877</v>
      </c>
      <c r="AY369" s="60">
        <v>14992</v>
      </c>
      <c r="AZ369" s="60">
        <v>11515</v>
      </c>
      <c r="BA369" s="60">
        <v>10513</v>
      </c>
      <c r="BB369" s="60">
        <v>6563</v>
      </c>
      <c r="BC369" s="60">
        <v>5283</v>
      </c>
      <c r="BD369" s="60">
        <v>4081</v>
      </c>
      <c r="BE369" s="60">
        <v>2635</v>
      </c>
      <c r="BF369" s="60">
        <v>1904</v>
      </c>
    </row>
    <row r="370" spans="1:58" x14ac:dyDescent="0.25">
      <c r="A370" s="83" t="s">
        <v>350</v>
      </c>
      <c r="B370" s="83" t="s">
        <v>351</v>
      </c>
      <c r="C370" s="83" t="str">
        <f>VLOOKUP(B370,'Cross river Land'!A:B,2,0)</f>
        <v>NG020001</v>
      </c>
      <c r="D370" s="83">
        <f t="shared" si="5"/>
        <v>1</v>
      </c>
      <c r="E370" s="83">
        <v>118591</v>
      </c>
      <c r="F370" s="83">
        <v>119683</v>
      </c>
      <c r="G370" s="83">
        <v>238274</v>
      </c>
      <c r="H370" s="83">
        <v>22490</v>
      </c>
      <c r="I370" s="83">
        <v>18863</v>
      </c>
      <c r="J370" s="83">
        <v>13483</v>
      </c>
      <c r="K370" s="83">
        <v>11626</v>
      </c>
      <c r="L370" s="83">
        <v>10328</v>
      </c>
      <c r="M370" s="83">
        <v>8725</v>
      </c>
      <c r="N370" s="83">
        <v>7860</v>
      </c>
      <c r="O370" s="83">
        <v>5593</v>
      </c>
      <c r="P370" s="83">
        <v>5485</v>
      </c>
      <c r="Q370" s="83">
        <v>3426</v>
      </c>
      <c r="R370" s="83">
        <v>3486</v>
      </c>
      <c r="S370" s="83">
        <v>1843</v>
      </c>
      <c r="T370" s="83">
        <v>2086</v>
      </c>
      <c r="U370" s="83">
        <v>1059</v>
      </c>
      <c r="V370" s="83">
        <v>1255</v>
      </c>
      <c r="W370" s="83">
        <v>464</v>
      </c>
      <c r="X370" s="83">
        <v>519</v>
      </c>
      <c r="Y370" s="83">
        <v>24431</v>
      </c>
      <c r="Z370" s="83">
        <v>20073</v>
      </c>
      <c r="AA370" s="83">
        <v>14303</v>
      </c>
      <c r="AB370" s="83">
        <v>11617</v>
      </c>
      <c r="AC370" s="83">
        <v>7990</v>
      </c>
      <c r="AD370" s="83">
        <v>7200</v>
      </c>
      <c r="AE370" s="83">
        <v>7447</v>
      </c>
      <c r="AF370" s="83">
        <v>5923</v>
      </c>
      <c r="AG370" s="83">
        <v>5709</v>
      </c>
      <c r="AH370" s="83">
        <v>3482</v>
      </c>
      <c r="AI370" s="83">
        <v>3751</v>
      </c>
      <c r="AJ370" s="83">
        <v>1842</v>
      </c>
      <c r="AK370" s="83">
        <v>2438</v>
      </c>
      <c r="AL370" s="83">
        <v>1041</v>
      </c>
      <c r="AM370" s="83">
        <v>1443</v>
      </c>
      <c r="AN370" s="83">
        <v>476</v>
      </c>
      <c r="AO370" s="83">
        <v>517</v>
      </c>
      <c r="AP370" s="83">
        <v>46921</v>
      </c>
      <c r="AQ370" s="83">
        <v>38936</v>
      </c>
      <c r="AR370" s="83">
        <v>27786</v>
      </c>
      <c r="AS370" s="83">
        <v>23243</v>
      </c>
      <c r="AT370" s="83">
        <v>18318</v>
      </c>
      <c r="AU370" s="83">
        <v>15925</v>
      </c>
      <c r="AV370" s="83">
        <v>15307</v>
      </c>
      <c r="AW370" s="83">
        <v>11516</v>
      </c>
      <c r="AX370" s="83">
        <v>11194</v>
      </c>
      <c r="AY370" s="83">
        <v>6908</v>
      </c>
      <c r="AZ370" s="83">
        <v>7237</v>
      </c>
      <c r="BA370" s="83">
        <v>3685</v>
      </c>
      <c r="BB370" s="83">
        <v>4524</v>
      </c>
      <c r="BC370" s="83">
        <v>2100</v>
      </c>
      <c r="BD370" s="83">
        <v>2698</v>
      </c>
      <c r="BE370" s="83">
        <v>940</v>
      </c>
      <c r="BF370" s="83">
        <v>1036</v>
      </c>
    </row>
    <row r="371" spans="1:58" x14ac:dyDescent="0.25">
      <c r="A371" s="83" t="s">
        <v>350</v>
      </c>
      <c r="B371" s="83" t="s">
        <v>352</v>
      </c>
      <c r="C371" s="83" t="str">
        <f>VLOOKUP(B371,'Cross river Land'!A:B,2,0)</f>
        <v>NG020002</v>
      </c>
      <c r="D371" s="83">
        <f t="shared" si="5"/>
        <v>1</v>
      </c>
      <c r="E371" s="83">
        <v>129762</v>
      </c>
      <c r="F371" s="83">
        <v>133356</v>
      </c>
      <c r="G371" s="83">
        <v>263118</v>
      </c>
      <c r="H371" s="83">
        <v>24575</v>
      </c>
      <c r="I371" s="83">
        <v>20145</v>
      </c>
      <c r="J371" s="83">
        <v>15724</v>
      </c>
      <c r="K371" s="83">
        <v>13663</v>
      </c>
      <c r="L371" s="83">
        <v>11297</v>
      </c>
      <c r="M371" s="83">
        <v>9491</v>
      </c>
      <c r="N371" s="83">
        <v>8338</v>
      </c>
      <c r="O371" s="83">
        <v>6228</v>
      </c>
      <c r="P371" s="83">
        <v>5573</v>
      </c>
      <c r="Q371" s="83">
        <v>3545</v>
      </c>
      <c r="R371" s="83">
        <v>3584</v>
      </c>
      <c r="S371" s="83">
        <v>1826</v>
      </c>
      <c r="T371" s="83">
        <v>2298</v>
      </c>
      <c r="U371" s="83">
        <v>1072</v>
      </c>
      <c r="V371" s="83">
        <v>1304</v>
      </c>
      <c r="W371" s="83">
        <v>490</v>
      </c>
      <c r="X371" s="83">
        <v>609</v>
      </c>
      <c r="Y371" s="83">
        <v>26395</v>
      </c>
      <c r="Z371" s="83">
        <v>21550</v>
      </c>
      <c r="AA371" s="83">
        <v>17289</v>
      </c>
      <c r="AB371" s="83">
        <v>13851</v>
      </c>
      <c r="AC371" s="83">
        <v>9704</v>
      </c>
      <c r="AD371" s="83">
        <v>8505</v>
      </c>
      <c r="AE371" s="83">
        <v>8008</v>
      </c>
      <c r="AF371" s="83">
        <v>6481</v>
      </c>
      <c r="AG371" s="83">
        <v>5929</v>
      </c>
      <c r="AH371" s="83">
        <v>3981</v>
      </c>
      <c r="AI371" s="83">
        <v>3977</v>
      </c>
      <c r="AJ371" s="83">
        <v>2071</v>
      </c>
      <c r="AK371" s="83">
        <v>2189</v>
      </c>
      <c r="AL371" s="83">
        <v>945</v>
      </c>
      <c r="AM371" s="83">
        <v>1390</v>
      </c>
      <c r="AN371" s="83">
        <v>530</v>
      </c>
      <c r="AO371" s="83">
        <v>561</v>
      </c>
      <c r="AP371" s="83">
        <v>50970</v>
      </c>
      <c r="AQ371" s="83">
        <v>41695</v>
      </c>
      <c r="AR371" s="83">
        <v>33013</v>
      </c>
      <c r="AS371" s="83">
        <v>27514</v>
      </c>
      <c r="AT371" s="83">
        <v>21001</v>
      </c>
      <c r="AU371" s="83">
        <v>17996</v>
      </c>
      <c r="AV371" s="83">
        <v>16346</v>
      </c>
      <c r="AW371" s="83">
        <v>12709</v>
      </c>
      <c r="AX371" s="83">
        <v>11502</v>
      </c>
      <c r="AY371" s="83">
        <v>7526</v>
      </c>
      <c r="AZ371" s="83">
        <v>7561</v>
      </c>
      <c r="BA371" s="83">
        <v>3897</v>
      </c>
      <c r="BB371" s="83">
        <v>4487</v>
      </c>
      <c r="BC371" s="83">
        <v>2017</v>
      </c>
      <c r="BD371" s="83">
        <v>2694</v>
      </c>
      <c r="BE371" s="83">
        <v>1020</v>
      </c>
      <c r="BF371" s="83">
        <v>1170</v>
      </c>
    </row>
    <row r="372" spans="1:58" x14ac:dyDescent="0.25">
      <c r="A372" s="83" t="s">
        <v>350</v>
      </c>
      <c r="B372" s="83" t="s">
        <v>353</v>
      </c>
      <c r="C372" s="83" t="str">
        <f>VLOOKUP(B372,'Cross river Land'!A:B,2,0)</f>
        <v>NG020003</v>
      </c>
      <c r="D372" s="83">
        <f t="shared" si="5"/>
        <v>1</v>
      </c>
      <c r="E372" s="83">
        <v>102912</v>
      </c>
      <c r="F372" s="83">
        <v>110328</v>
      </c>
      <c r="G372" s="83">
        <v>213240</v>
      </c>
      <c r="H372" s="83">
        <v>20233</v>
      </c>
      <c r="I372" s="83">
        <v>16063</v>
      </c>
      <c r="J372" s="83">
        <v>11763</v>
      </c>
      <c r="K372" s="83">
        <v>10471</v>
      </c>
      <c r="L372" s="83">
        <v>8916</v>
      </c>
      <c r="M372" s="83">
        <v>7380</v>
      </c>
      <c r="N372" s="83">
        <v>6722</v>
      </c>
      <c r="O372" s="83">
        <v>4766</v>
      </c>
      <c r="P372" s="83">
        <v>4520</v>
      </c>
      <c r="Q372" s="83">
        <v>2796</v>
      </c>
      <c r="R372" s="83">
        <v>2936</v>
      </c>
      <c r="S372" s="83">
        <v>1601</v>
      </c>
      <c r="T372" s="83">
        <v>1778</v>
      </c>
      <c r="U372" s="83">
        <v>949</v>
      </c>
      <c r="V372" s="83">
        <v>1139</v>
      </c>
      <c r="W372" s="83">
        <v>408</v>
      </c>
      <c r="X372" s="83">
        <v>471</v>
      </c>
      <c r="Y372" s="83">
        <v>23312</v>
      </c>
      <c r="Z372" s="83">
        <v>18145</v>
      </c>
      <c r="AA372" s="83">
        <v>14002</v>
      </c>
      <c r="AB372" s="83">
        <v>11695</v>
      </c>
      <c r="AC372" s="83">
        <v>8136</v>
      </c>
      <c r="AD372" s="83">
        <v>6441</v>
      </c>
      <c r="AE372" s="83">
        <v>6368</v>
      </c>
      <c r="AF372" s="83">
        <v>5111</v>
      </c>
      <c r="AG372" s="83">
        <v>4688</v>
      </c>
      <c r="AH372" s="83">
        <v>2985</v>
      </c>
      <c r="AI372" s="83">
        <v>3222</v>
      </c>
      <c r="AJ372" s="83">
        <v>1455</v>
      </c>
      <c r="AK372" s="83">
        <v>1946</v>
      </c>
      <c r="AL372" s="83">
        <v>728</v>
      </c>
      <c r="AM372" s="83">
        <v>1185</v>
      </c>
      <c r="AN372" s="83">
        <v>397</v>
      </c>
      <c r="AO372" s="83">
        <v>512</v>
      </c>
      <c r="AP372" s="83">
        <v>43545</v>
      </c>
      <c r="AQ372" s="83">
        <v>34208</v>
      </c>
      <c r="AR372" s="83">
        <v>25765</v>
      </c>
      <c r="AS372" s="83">
        <v>22166</v>
      </c>
      <c r="AT372" s="83">
        <v>17052</v>
      </c>
      <c r="AU372" s="83">
        <v>13821</v>
      </c>
      <c r="AV372" s="83">
        <v>13090</v>
      </c>
      <c r="AW372" s="83">
        <v>9877</v>
      </c>
      <c r="AX372" s="83">
        <v>9208</v>
      </c>
      <c r="AY372" s="83">
        <v>5781</v>
      </c>
      <c r="AZ372" s="83">
        <v>6158</v>
      </c>
      <c r="BA372" s="83">
        <v>3056</v>
      </c>
      <c r="BB372" s="83">
        <v>3724</v>
      </c>
      <c r="BC372" s="83">
        <v>1677</v>
      </c>
      <c r="BD372" s="83">
        <v>2324</v>
      </c>
      <c r="BE372" s="83">
        <v>805</v>
      </c>
      <c r="BF372" s="83">
        <v>983</v>
      </c>
    </row>
    <row r="373" spans="1:58" x14ac:dyDescent="0.25">
      <c r="A373" s="83" t="s">
        <v>350</v>
      </c>
      <c r="B373" s="83" t="s">
        <v>354</v>
      </c>
      <c r="C373" s="83" t="str">
        <f>VLOOKUP(B373,'Cross river Land'!A:B,2,0)</f>
        <v>NG020004</v>
      </c>
      <c r="D373" s="83">
        <f t="shared" si="5"/>
        <v>1</v>
      </c>
      <c r="E373" s="83">
        <v>132556</v>
      </c>
      <c r="F373" s="83">
        <v>137522</v>
      </c>
      <c r="G373" s="83">
        <v>270078</v>
      </c>
      <c r="H373" s="83">
        <v>26048</v>
      </c>
      <c r="I373" s="83">
        <v>21678</v>
      </c>
      <c r="J373" s="83">
        <v>15103</v>
      </c>
      <c r="K373" s="83">
        <v>13410</v>
      </c>
      <c r="L373" s="83">
        <v>11842</v>
      </c>
      <c r="M373" s="83">
        <v>9685</v>
      </c>
      <c r="N373" s="83">
        <v>8632</v>
      </c>
      <c r="O373" s="83">
        <v>6001</v>
      </c>
      <c r="P373" s="83">
        <v>5747</v>
      </c>
      <c r="Q373" s="83">
        <v>3240</v>
      </c>
      <c r="R373" s="83">
        <v>3620</v>
      </c>
      <c r="S373" s="83">
        <v>1650</v>
      </c>
      <c r="T373" s="83">
        <v>2203</v>
      </c>
      <c r="U373" s="83">
        <v>1014</v>
      </c>
      <c r="V373" s="83">
        <v>1425</v>
      </c>
      <c r="W373" s="83">
        <v>560</v>
      </c>
      <c r="X373" s="83">
        <v>698</v>
      </c>
      <c r="Y373" s="83">
        <v>27379</v>
      </c>
      <c r="Z373" s="83">
        <v>22441</v>
      </c>
      <c r="AA373" s="83">
        <v>17330</v>
      </c>
      <c r="AB373" s="83">
        <v>14087</v>
      </c>
      <c r="AC373" s="83">
        <v>9570</v>
      </c>
      <c r="AD373" s="83">
        <v>8707</v>
      </c>
      <c r="AE373" s="83">
        <v>8473</v>
      </c>
      <c r="AF373" s="83">
        <v>6808</v>
      </c>
      <c r="AG373" s="83">
        <v>6224</v>
      </c>
      <c r="AH373" s="83">
        <v>3874</v>
      </c>
      <c r="AI373" s="83">
        <v>4153</v>
      </c>
      <c r="AJ373" s="83">
        <v>2193</v>
      </c>
      <c r="AK373" s="83">
        <v>2466</v>
      </c>
      <c r="AL373" s="83">
        <v>1144</v>
      </c>
      <c r="AM373" s="83">
        <v>1474</v>
      </c>
      <c r="AN373" s="83">
        <v>569</v>
      </c>
      <c r="AO373" s="83">
        <v>630</v>
      </c>
      <c r="AP373" s="83">
        <v>53427</v>
      </c>
      <c r="AQ373" s="83">
        <v>44119</v>
      </c>
      <c r="AR373" s="83">
        <v>32433</v>
      </c>
      <c r="AS373" s="83">
        <v>27497</v>
      </c>
      <c r="AT373" s="83">
        <v>21412</v>
      </c>
      <c r="AU373" s="83">
        <v>18392</v>
      </c>
      <c r="AV373" s="83">
        <v>17105</v>
      </c>
      <c r="AW373" s="83">
        <v>12809</v>
      </c>
      <c r="AX373" s="83">
        <v>11971</v>
      </c>
      <c r="AY373" s="83">
        <v>7114</v>
      </c>
      <c r="AZ373" s="83">
        <v>7773</v>
      </c>
      <c r="BA373" s="83">
        <v>3843</v>
      </c>
      <c r="BB373" s="83">
        <v>4669</v>
      </c>
      <c r="BC373" s="83">
        <v>2158</v>
      </c>
      <c r="BD373" s="83">
        <v>2899</v>
      </c>
      <c r="BE373" s="83">
        <v>1129</v>
      </c>
      <c r="BF373" s="83">
        <v>1328</v>
      </c>
    </row>
    <row r="374" spans="1:58" x14ac:dyDescent="0.25">
      <c r="A374" s="83" t="s">
        <v>350</v>
      </c>
      <c r="B374" s="83" t="s">
        <v>355</v>
      </c>
      <c r="C374" s="83" t="str">
        <f>VLOOKUP(B374,'Cross river Land'!A:B,2,0)</f>
        <v>NG020005</v>
      </c>
      <c r="D374" s="83">
        <f t="shared" si="5"/>
        <v>1</v>
      </c>
      <c r="E374" s="83">
        <v>184260</v>
      </c>
      <c r="F374" s="83">
        <v>185278</v>
      </c>
      <c r="G374" s="83">
        <v>369538</v>
      </c>
      <c r="H374" s="83">
        <v>35779</v>
      </c>
      <c r="I374" s="83">
        <v>29360</v>
      </c>
      <c r="J374" s="83">
        <v>21685</v>
      </c>
      <c r="K374" s="83">
        <v>18408</v>
      </c>
      <c r="L374" s="83">
        <v>15737</v>
      </c>
      <c r="M374" s="83">
        <v>13004</v>
      </c>
      <c r="N374" s="83">
        <v>11471</v>
      </c>
      <c r="O374" s="83">
        <v>8642</v>
      </c>
      <c r="P374" s="83">
        <v>8105</v>
      </c>
      <c r="Q374" s="83">
        <v>4879</v>
      </c>
      <c r="R374" s="83">
        <v>5278</v>
      </c>
      <c r="S374" s="83">
        <v>2982</v>
      </c>
      <c r="T374" s="83">
        <v>3310</v>
      </c>
      <c r="U374" s="83">
        <v>1574</v>
      </c>
      <c r="V374" s="83">
        <v>2184</v>
      </c>
      <c r="W374" s="83">
        <v>887</v>
      </c>
      <c r="X374" s="83">
        <v>975</v>
      </c>
      <c r="Y374" s="83">
        <v>37910</v>
      </c>
      <c r="Z374" s="83">
        <v>29832</v>
      </c>
      <c r="AA374" s="83">
        <v>23274</v>
      </c>
      <c r="AB374" s="83">
        <v>18768</v>
      </c>
      <c r="AC374" s="83">
        <v>13157</v>
      </c>
      <c r="AD374" s="83">
        <v>11474</v>
      </c>
      <c r="AE374" s="83">
        <v>11143</v>
      </c>
      <c r="AF374" s="83">
        <v>8864</v>
      </c>
      <c r="AG374" s="83">
        <v>8282</v>
      </c>
      <c r="AH374" s="83">
        <v>5430</v>
      </c>
      <c r="AI374" s="83">
        <v>5733</v>
      </c>
      <c r="AJ374" s="83">
        <v>3002</v>
      </c>
      <c r="AK374" s="83">
        <v>3219</v>
      </c>
      <c r="AL374" s="83">
        <v>1517</v>
      </c>
      <c r="AM374" s="83">
        <v>2147</v>
      </c>
      <c r="AN374" s="83">
        <v>729</v>
      </c>
      <c r="AO374" s="83">
        <v>797</v>
      </c>
      <c r="AP374" s="83">
        <v>73689</v>
      </c>
      <c r="AQ374" s="83">
        <v>59192</v>
      </c>
      <c r="AR374" s="83">
        <v>44959</v>
      </c>
      <c r="AS374" s="83">
        <v>37176</v>
      </c>
      <c r="AT374" s="83">
        <v>28894</v>
      </c>
      <c r="AU374" s="83">
        <v>24478</v>
      </c>
      <c r="AV374" s="83">
        <v>22614</v>
      </c>
      <c r="AW374" s="83">
        <v>17506</v>
      </c>
      <c r="AX374" s="83">
        <v>16387</v>
      </c>
      <c r="AY374" s="83">
        <v>10309</v>
      </c>
      <c r="AZ374" s="83">
        <v>11011</v>
      </c>
      <c r="BA374" s="83">
        <v>5984</v>
      </c>
      <c r="BB374" s="83">
        <v>6529</v>
      </c>
      <c r="BC374" s="83">
        <v>3091</v>
      </c>
      <c r="BD374" s="83">
        <v>4331</v>
      </c>
      <c r="BE374" s="83">
        <v>1616</v>
      </c>
      <c r="BF374" s="83">
        <v>1772</v>
      </c>
    </row>
    <row r="375" spans="1:58" x14ac:dyDescent="0.25">
      <c r="A375" s="83" t="s">
        <v>350</v>
      </c>
      <c r="B375" s="83" t="s">
        <v>356</v>
      </c>
      <c r="C375" s="83" t="str">
        <f>VLOOKUP(B375,'Cross river Land'!A:B,2,0)</f>
        <v>NG020006</v>
      </c>
      <c r="D375" s="83">
        <f t="shared" si="5"/>
        <v>1</v>
      </c>
      <c r="E375" s="83">
        <v>107740</v>
      </c>
      <c r="F375" s="83">
        <v>108227</v>
      </c>
      <c r="G375" s="83">
        <v>215967</v>
      </c>
      <c r="H375" s="83">
        <v>21372</v>
      </c>
      <c r="I375" s="83">
        <v>17739</v>
      </c>
      <c r="J375" s="83">
        <v>11697</v>
      </c>
      <c r="K375" s="83">
        <v>10128</v>
      </c>
      <c r="L375" s="83">
        <v>9798</v>
      </c>
      <c r="M375" s="83">
        <v>7971</v>
      </c>
      <c r="N375" s="83">
        <v>7382</v>
      </c>
      <c r="O375" s="83">
        <v>4841</v>
      </c>
      <c r="P375" s="83">
        <v>4884</v>
      </c>
      <c r="Q375" s="83">
        <v>2545</v>
      </c>
      <c r="R375" s="83">
        <v>2982</v>
      </c>
      <c r="S375" s="83">
        <v>1373</v>
      </c>
      <c r="T375" s="83">
        <v>2010</v>
      </c>
      <c r="U375" s="83">
        <v>890</v>
      </c>
      <c r="V375" s="83">
        <v>1212</v>
      </c>
      <c r="W375" s="83">
        <v>430</v>
      </c>
      <c r="X375" s="83">
        <v>486</v>
      </c>
      <c r="Y375" s="83">
        <v>22767</v>
      </c>
      <c r="Z375" s="83">
        <v>17989</v>
      </c>
      <c r="AA375" s="83">
        <v>13148</v>
      </c>
      <c r="AB375" s="83">
        <v>10696</v>
      </c>
      <c r="AC375" s="83">
        <v>7143</v>
      </c>
      <c r="AD375" s="83">
        <v>6189</v>
      </c>
      <c r="AE375" s="83">
        <v>6755</v>
      </c>
      <c r="AF375" s="83">
        <v>5203</v>
      </c>
      <c r="AG375" s="83">
        <v>5283</v>
      </c>
      <c r="AH375" s="83">
        <v>3104</v>
      </c>
      <c r="AI375" s="83">
        <v>3434</v>
      </c>
      <c r="AJ375" s="83">
        <v>1547</v>
      </c>
      <c r="AK375" s="83">
        <v>2077</v>
      </c>
      <c r="AL375" s="83">
        <v>784</v>
      </c>
      <c r="AM375" s="83">
        <v>1226</v>
      </c>
      <c r="AN375" s="83">
        <v>391</v>
      </c>
      <c r="AO375" s="83">
        <v>491</v>
      </c>
      <c r="AP375" s="83">
        <v>44139</v>
      </c>
      <c r="AQ375" s="83">
        <v>35728</v>
      </c>
      <c r="AR375" s="83">
        <v>24845</v>
      </c>
      <c r="AS375" s="83">
        <v>20824</v>
      </c>
      <c r="AT375" s="83">
        <v>16941</v>
      </c>
      <c r="AU375" s="83">
        <v>14160</v>
      </c>
      <c r="AV375" s="83">
        <v>14137</v>
      </c>
      <c r="AW375" s="83">
        <v>10044</v>
      </c>
      <c r="AX375" s="83">
        <v>10167</v>
      </c>
      <c r="AY375" s="83">
        <v>5649</v>
      </c>
      <c r="AZ375" s="83">
        <v>6416</v>
      </c>
      <c r="BA375" s="83">
        <v>2920</v>
      </c>
      <c r="BB375" s="83">
        <v>4087</v>
      </c>
      <c r="BC375" s="83">
        <v>1674</v>
      </c>
      <c r="BD375" s="83">
        <v>2438</v>
      </c>
      <c r="BE375" s="83">
        <v>821</v>
      </c>
      <c r="BF375" s="83">
        <v>977</v>
      </c>
    </row>
    <row r="376" spans="1:58" x14ac:dyDescent="0.25">
      <c r="A376" s="83" t="s">
        <v>350</v>
      </c>
      <c r="B376" s="83" t="s">
        <v>357</v>
      </c>
      <c r="C376" s="83" t="str">
        <f>VLOOKUP(B376,'Cross river Land'!A:B,2,0)</f>
        <v>NG020007</v>
      </c>
      <c r="D376" s="83">
        <f t="shared" si="5"/>
        <v>1</v>
      </c>
      <c r="E376" s="83">
        <v>245673</v>
      </c>
      <c r="F376" s="83">
        <v>328499</v>
      </c>
      <c r="G376" s="83">
        <v>574172</v>
      </c>
      <c r="H376" s="83">
        <v>48414</v>
      </c>
      <c r="I376" s="83">
        <v>37712</v>
      </c>
      <c r="J376" s="83">
        <v>32953</v>
      </c>
      <c r="K376" s="83">
        <v>27200</v>
      </c>
      <c r="L376" s="83">
        <v>20653</v>
      </c>
      <c r="M376" s="83">
        <v>17164</v>
      </c>
      <c r="N376" s="83">
        <v>13603</v>
      </c>
      <c r="O376" s="83">
        <v>11255</v>
      </c>
      <c r="P376" s="83">
        <v>9851</v>
      </c>
      <c r="Q376" s="83">
        <v>6452</v>
      </c>
      <c r="R376" s="83">
        <v>5892</v>
      </c>
      <c r="S376" s="83">
        <v>3936</v>
      </c>
      <c r="T376" s="83">
        <v>3412</v>
      </c>
      <c r="U376" s="83">
        <v>2420</v>
      </c>
      <c r="V376" s="83">
        <v>2462</v>
      </c>
      <c r="W376" s="83">
        <v>990</v>
      </c>
      <c r="X376" s="83">
        <v>1304</v>
      </c>
      <c r="Y376" s="83">
        <v>52497</v>
      </c>
      <c r="Z376" s="83">
        <v>43499</v>
      </c>
      <c r="AA376" s="83">
        <v>49100</v>
      </c>
      <c r="AB376" s="83">
        <v>46408</v>
      </c>
      <c r="AC376" s="83">
        <v>32802</v>
      </c>
      <c r="AD376" s="83">
        <v>24598</v>
      </c>
      <c r="AE376" s="83">
        <v>18876</v>
      </c>
      <c r="AF376" s="83">
        <v>15731</v>
      </c>
      <c r="AG376" s="83">
        <v>12271</v>
      </c>
      <c r="AH376" s="83">
        <v>9081</v>
      </c>
      <c r="AI376" s="83">
        <v>6551</v>
      </c>
      <c r="AJ376" s="83">
        <v>6236</v>
      </c>
      <c r="AK376" s="83">
        <v>3584</v>
      </c>
      <c r="AL376" s="83">
        <v>2995</v>
      </c>
      <c r="AM376" s="83">
        <v>2063</v>
      </c>
      <c r="AN376" s="83">
        <v>1351</v>
      </c>
      <c r="AO376" s="83">
        <v>856</v>
      </c>
      <c r="AP376" s="83">
        <v>100911</v>
      </c>
      <c r="AQ376" s="83">
        <v>81211</v>
      </c>
      <c r="AR376" s="83">
        <v>82053</v>
      </c>
      <c r="AS376" s="83">
        <v>73608</v>
      </c>
      <c r="AT376" s="83">
        <v>53455</v>
      </c>
      <c r="AU376" s="83">
        <v>41762</v>
      </c>
      <c r="AV376" s="83">
        <v>32479</v>
      </c>
      <c r="AW376" s="83">
        <v>26986</v>
      </c>
      <c r="AX376" s="83">
        <v>22122</v>
      </c>
      <c r="AY376" s="83">
        <v>15533</v>
      </c>
      <c r="AZ376" s="83">
        <v>12443</v>
      </c>
      <c r="BA376" s="83">
        <v>10172</v>
      </c>
      <c r="BB376" s="83">
        <v>6996</v>
      </c>
      <c r="BC376" s="83">
        <v>5415</v>
      </c>
      <c r="BD376" s="83">
        <v>4525</v>
      </c>
      <c r="BE376" s="83">
        <v>2341</v>
      </c>
      <c r="BF376" s="83">
        <v>2160</v>
      </c>
    </row>
    <row r="377" spans="1:58" x14ac:dyDescent="0.25">
      <c r="A377" s="83" t="s">
        <v>350</v>
      </c>
      <c r="B377" s="83" t="s">
        <v>358</v>
      </c>
      <c r="C377" s="83" t="str">
        <f>VLOOKUP(B377,'Cross river Land'!A:B,2,0)</f>
        <v>NG020008</v>
      </c>
      <c r="D377" s="83">
        <f t="shared" si="5"/>
        <v>1</v>
      </c>
      <c r="E377" s="83">
        <v>183416</v>
      </c>
      <c r="F377" s="83">
        <v>184937</v>
      </c>
      <c r="G377" s="83">
        <v>368353</v>
      </c>
      <c r="H377" s="83">
        <v>35333</v>
      </c>
      <c r="I377" s="83">
        <v>29441</v>
      </c>
      <c r="J377" s="83">
        <v>20588</v>
      </c>
      <c r="K377" s="83">
        <v>17521</v>
      </c>
      <c r="L377" s="83">
        <v>15415</v>
      </c>
      <c r="M377" s="83">
        <v>13096</v>
      </c>
      <c r="N377" s="83">
        <v>12344</v>
      </c>
      <c r="O377" s="83">
        <v>8487</v>
      </c>
      <c r="P377" s="83">
        <v>8665</v>
      </c>
      <c r="Q377" s="83">
        <v>4850</v>
      </c>
      <c r="R377" s="83">
        <v>5626</v>
      </c>
      <c r="S377" s="83">
        <v>2863</v>
      </c>
      <c r="T377" s="83">
        <v>3507</v>
      </c>
      <c r="U377" s="83">
        <v>1569</v>
      </c>
      <c r="V377" s="83">
        <v>2369</v>
      </c>
      <c r="W377" s="83">
        <v>764</v>
      </c>
      <c r="X377" s="83">
        <v>978</v>
      </c>
      <c r="Y377" s="83">
        <v>37186</v>
      </c>
      <c r="Z377" s="83">
        <v>30388</v>
      </c>
      <c r="AA377" s="83">
        <v>22469</v>
      </c>
      <c r="AB377" s="83">
        <v>17757</v>
      </c>
      <c r="AC377" s="83">
        <v>11987</v>
      </c>
      <c r="AD377" s="83">
        <v>11079</v>
      </c>
      <c r="AE377" s="83">
        <v>11080</v>
      </c>
      <c r="AF377" s="83">
        <v>9267</v>
      </c>
      <c r="AG377" s="83">
        <v>8993</v>
      </c>
      <c r="AH377" s="83">
        <v>5699</v>
      </c>
      <c r="AI377" s="83">
        <v>6125</v>
      </c>
      <c r="AJ377" s="83">
        <v>3120</v>
      </c>
      <c r="AK377" s="83">
        <v>4009</v>
      </c>
      <c r="AL377" s="83">
        <v>1778</v>
      </c>
      <c r="AM377" s="83">
        <v>2343</v>
      </c>
      <c r="AN377" s="83">
        <v>833</v>
      </c>
      <c r="AO377" s="83">
        <v>824</v>
      </c>
      <c r="AP377" s="83">
        <v>72519</v>
      </c>
      <c r="AQ377" s="83">
        <v>59829</v>
      </c>
      <c r="AR377" s="83">
        <v>43057</v>
      </c>
      <c r="AS377" s="83">
        <v>35278</v>
      </c>
      <c r="AT377" s="83">
        <v>27402</v>
      </c>
      <c r="AU377" s="83">
        <v>24175</v>
      </c>
      <c r="AV377" s="83">
        <v>23424</v>
      </c>
      <c r="AW377" s="83">
        <v>17754</v>
      </c>
      <c r="AX377" s="83">
        <v>17658</v>
      </c>
      <c r="AY377" s="83">
        <v>10549</v>
      </c>
      <c r="AZ377" s="83">
        <v>11751</v>
      </c>
      <c r="BA377" s="83">
        <v>5983</v>
      </c>
      <c r="BB377" s="83">
        <v>7516</v>
      </c>
      <c r="BC377" s="83">
        <v>3347</v>
      </c>
      <c r="BD377" s="83">
        <v>4712</v>
      </c>
      <c r="BE377" s="83">
        <v>1597</v>
      </c>
      <c r="BF377" s="83">
        <v>1802</v>
      </c>
    </row>
    <row r="378" spans="1:58" x14ac:dyDescent="0.25">
      <c r="A378" s="83" t="s">
        <v>350</v>
      </c>
      <c r="B378" s="83" t="s">
        <v>359</v>
      </c>
      <c r="C378" s="83" t="str">
        <f>VLOOKUP(B378,'Cross river Land'!A:B,2,0)</f>
        <v>NG020009</v>
      </c>
      <c r="D378" s="83">
        <f t="shared" si="5"/>
        <v>1</v>
      </c>
      <c r="E378" s="83">
        <v>130775</v>
      </c>
      <c r="F378" s="83">
        <v>140067</v>
      </c>
      <c r="G378" s="83">
        <v>270842</v>
      </c>
      <c r="H378" s="83">
        <v>25262</v>
      </c>
      <c r="I378" s="83">
        <v>20784</v>
      </c>
      <c r="J378" s="83">
        <v>14325</v>
      </c>
      <c r="K378" s="83">
        <v>13517</v>
      </c>
      <c r="L378" s="83">
        <v>12124</v>
      </c>
      <c r="M378" s="83">
        <v>9537</v>
      </c>
      <c r="N378" s="83">
        <v>8572</v>
      </c>
      <c r="O378" s="83">
        <v>5794</v>
      </c>
      <c r="P378" s="83">
        <v>6155</v>
      </c>
      <c r="Q378" s="83">
        <v>3065</v>
      </c>
      <c r="R378" s="83">
        <v>3850</v>
      </c>
      <c r="S378" s="83">
        <v>1859</v>
      </c>
      <c r="T378" s="83">
        <v>2393</v>
      </c>
      <c r="U378" s="83">
        <v>990</v>
      </c>
      <c r="V378" s="83">
        <v>1497</v>
      </c>
      <c r="W378" s="83">
        <v>422</v>
      </c>
      <c r="X378" s="83">
        <v>629</v>
      </c>
      <c r="Y378" s="83">
        <v>26669</v>
      </c>
      <c r="Z378" s="83">
        <v>21663</v>
      </c>
      <c r="AA378" s="83">
        <v>17268</v>
      </c>
      <c r="AB378" s="83">
        <v>14994</v>
      </c>
      <c r="AC378" s="83">
        <v>10140</v>
      </c>
      <c r="AD378" s="83">
        <v>9160</v>
      </c>
      <c r="AE378" s="83">
        <v>9274</v>
      </c>
      <c r="AF378" s="83">
        <v>7136</v>
      </c>
      <c r="AG378" s="83">
        <v>6711</v>
      </c>
      <c r="AH378" s="83">
        <v>3902</v>
      </c>
      <c r="AI378" s="83">
        <v>4383</v>
      </c>
      <c r="AJ378" s="83">
        <v>2262</v>
      </c>
      <c r="AK378" s="83">
        <v>2662</v>
      </c>
      <c r="AL378" s="83">
        <v>1162</v>
      </c>
      <c r="AM378" s="83">
        <v>1587</v>
      </c>
      <c r="AN378" s="83">
        <v>530</v>
      </c>
      <c r="AO378" s="83">
        <v>564</v>
      </c>
      <c r="AP378" s="83">
        <v>51931</v>
      </c>
      <c r="AQ378" s="83">
        <v>42447</v>
      </c>
      <c r="AR378" s="83">
        <v>31593</v>
      </c>
      <c r="AS378" s="83">
        <v>28511</v>
      </c>
      <c r="AT378" s="83">
        <v>22264</v>
      </c>
      <c r="AU378" s="83">
        <v>18697</v>
      </c>
      <c r="AV378" s="83">
        <v>17846</v>
      </c>
      <c r="AW378" s="83">
        <v>12930</v>
      </c>
      <c r="AX378" s="83">
        <v>12866</v>
      </c>
      <c r="AY378" s="83">
        <v>6967</v>
      </c>
      <c r="AZ378" s="83">
        <v>8233</v>
      </c>
      <c r="BA378" s="83">
        <v>4121</v>
      </c>
      <c r="BB378" s="83">
        <v>5055</v>
      </c>
      <c r="BC378" s="83">
        <v>2152</v>
      </c>
      <c r="BD378" s="83">
        <v>3084</v>
      </c>
      <c r="BE378" s="83">
        <v>952</v>
      </c>
      <c r="BF378" s="83">
        <v>1193</v>
      </c>
    </row>
    <row r="379" spans="1:58" x14ac:dyDescent="0.25">
      <c r="A379" s="83" t="s">
        <v>350</v>
      </c>
      <c r="B379" s="83" t="s">
        <v>360</v>
      </c>
      <c r="C379" s="83" t="str">
        <f>VLOOKUP(B379,'Cross river Land'!A:B,2,0)</f>
        <v>NG020010</v>
      </c>
      <c r="D379" s="83">
        <f t="shared" si="5"/>
        <v>1</v>
      </c>
      <c r="E379" s="83">
        <v>163855</v>
      </c>
      <c r="F379" s="83">
        <v>173783</v>
      </c>
      <c r="G379" s="83">
        <v>337638</v>
      </c>
      <c r="H379" s="83">
        <v>32777</v>
      </c>
      <c r="I379" s="83">
        <v>25312</v>
      </c>
      <c r="J379" s="83">
        <v>19429</v>
      </c>
      <c r="K379" s="83">
        <v>18065</v>
      </c>
      <c r="L379" s="83">
        <v>13816</v>
      </c>
      <c r="M379" s="83">
        <v>11622</v>
      </c>
      <c r="N379" s="83">
        <v>9911</v>
      </c>
      <c r="O379" s="83">
        <v>7475</v>
      </c>
      <c r="P379" s="83">
        <v>6983</v>
      </c>
      <c r="Q379" s="83">
        <v>4364</v>
      </c>
      <c r="R379" s="83">
        <v>4345</v>
      </c>
      <c r="S379" s="83">
        <v>2541</v>
      </c>
      <c r="T379" s="83">
        <v>2677</v>
      </c>
      <c r="U379" s="83">
        <v>1313</v>
      </c>
      <c r="V379" s="83">
        <v>1819</v>
      </c>
      <c r="W379" s="83">
        <v>653</v>
      </c>
      <c r="X379" s="83">
        <v>753</v>
      </c>
      <c r="Y379" s="83">
        <v>35002</v>
      </c>
      <c r="Z379" s="83">
        <v>28164</v>
      </c>
      <c r="AA379" s="83">
        <v>22798</v>
      </c>
      <c r="AB379" s="83">
        <v>19718</v>
      </c>
      <c r="AC379" s="83">
        <v>12933</v>
      </c>
      <c r="AD379" s="83">
        <v>10702</v>
      </c>
      <c r="AE379" s="83">
        <v>9722</v>
      </c>
      <c r="AF379" s="83">
        <v>8218</v>
      </c>
      <c r="AG379" s="83">
        <v>7235</v>
      </c>
      <c r="AH379" s="83">
        <v>4944</v>
      </c>
      <c r="AI379" s="83">
        <v>4597</v>
      </c>
      <c r="AJ379" s="83">
        <v>2691</v>
      </c>
      <c r="AK379" s="83">
        <v>2774</v>
      </c>
      <c r="AL379" s="83">
        <v>1237</v>
      </c>
      <c r="AM379" s="83">
        <v>1739</v>
      </c>
      <c r="AN379" s="83">
        <v>642</v>
      </c>
      <c r="AO379" s="83">
        <v>667</v>
      </c>
      <c r="AP379" s="83">
        <v>67779</v>
      </c>
      <c r="AQ379" s="83">
        <v>53476</v>
      </c>
      <c r="AR379" s="83">
        <v>42227</v>
      </c>
      <c r="AS379" s="83">
        <v>37783</v>
      </c>
      <c r="AT379" s="83">
        <v>26749</v>
      </c>
      <c r="AU379" s="83">
        <v>22324</v>
      </c>
      <c r="AV379" s="83">
        <v>19633</v>
      </c>
      <c r="AW379" s="83">
        <v>15693</v>
      </c>
      <c r="AX379" s="83">
        <v>14218</v>
      </c>
      <c r="AY379" s="83">
        <v>9308</v>
      </c>
      <c r="AZ379" s="83">
        <v>8942</v>
      </c>
      <c r="BA379" s="83">
        <v>5232</v>
      </c>
      <c r="BB379" s="83">
        <v>5451</v>
      </c>
      <c r="BC379" s="83">
        <v>2550</v>
      </c>
      <c r="BD379" s="83">
        <v>3558</v>
      </c>
      <c r="BE379" s="83">
        <v>1295</v>
      </c>
      <c r="BF379" s="83">
        <v>1420</v>
      </c>
    </row>
    <row r="380" spans="1:58" x14ac:dyDescent="0.25">
      <c r="A380" s="83" t="s">
        <v>350</v>
      </c>
      <c r="B380" s="83" t="s">
        <v>361</v>
      </c>
      <c r="C380" s="83" t="str">
        <f>VLOOKUP(B380,'Cross river Land'!A:B,2,0)</f>
        <v>NG020011</v>
      </c>
      <c r="D380" s="83">
        <f t="shared" si="5"/>
        <v>1</v>
      </c>
      <c r="E380" s="83">
        <v>114026</v>
      </c>
      <c r="F380" s="83">
        <v>123100</v>
      </c>
      <c r="G380" s="83">
        <v>237126</v>
      </c>
      <c r="H380" s="83">
        <v>22197</v>
      </c>
      <c r="I380" s="83">
        <v>18429</v>
      </c>
      <c r="J380" s="83">
        <v>13370</v>
      </c>
      <c r="K380" s="83">
        <v>12035</v>
      </c>
      <c r="L380" s="83">
        <v>10158</v>
      </c>
      <c r="M380" s="83">
        <v>8654</v>
      </c>
      <c r="N380" s="83">
        <v>7225</v>
      </c>
      <c r="O380" s="83">
        <v>5193</v>
      </c>
      <c r="P380" s="83">
        <v>4654</v>
      </c>
      <c r="Q380" s="83">
        <v>2869</v>
      </c>
      <c r="R380" s="83">
        <v>2797</v>
      </c>
      <c r="S380" s="83">
        <v>1752</v>
      </c>
      <c r="T380" s="83">
        <v>1619</v>
      </c>
      <c r="U380" s="83">
        <v>930</v>
      </c>
      <c r="V380" s="83">
        <v>1064</v>
      </c>
      <c r="W380" s="83">
        <v>560</v>
      </c>
      <c r="X380" s="83">
        <v>520</v>
      </c>
      <c r="Y380" s="83">
        <v>24584</v>
      </c>
      <c r="Z380" s="83">
        <v>19924</v>
      </c>
      <c r="AA380" s="83">
        <v>16179</v>
      </c>
      <c r="AB380" s="83">
        <v>13340</v>
      </c>
      <c r="AC380" s="83">
        <v>9182</v>
      </c>
      <c r="AD380" s="83">
        <v>7830</v>
      </c>
      <c r="AE380" s="83">
        <v>7236</v>
      </c>
      <c r="AF380" s="83">
        <v>6048</v>
      </c>
      <c r="AG380" s="83">
        <v>5236</v>
      </c>
      <c r="AH380" s="83">
        <v>3470</v>
      </c>
      <c r="AI380" s="83">
        <v>3223</v>
      </c>
      <c r="AJ380" s="83">
        <v>1892</v>
      </c>
      <c r="AK380" s="83">
        <v>1877</v>
      </c>
      <c r="AL380" s="83">
        <v>921</v>
      </c>
      <c r="AM380" s="83">
        <v>1180</v>
      </c>
      <c r="AN380" s="83">
        <v>525</v>
      </c>
      <c r="AO380" s="83">
        <v>453</v>
      </c>
      <c r="AP380" s="83">
        <v>46781</v>
      </c>
      <c r="AQ380" s="83">
        <v>38353</v>
      </c>
      <c r="AR380" s="83">
        <v>29549</v>
      </c>
      <c r="AS380" s="83">
        <v>25375</v>
      </c>
      <c r="AT380" s="83">
        <v>19340</v>
      </c>
      <c r="AU380" s="83">
        <v>16484</v>
      </c>
      <c r="AV380" s="83">
        <v>14461</v>
      </c>
      <c r="AW380" s="83">
        <v>11241</v>
      </c>
      <c r="AX380" s="83">
        <v>9890</v>
      </c>
      <c r="AY380" s="83">
        <v>6339</v>
      </c>
      <c r="AZ380" s="83">
        <v>6020</v>
      </c>
      <c r="BA380" s="83">
        <v>3644</v>
      </c>
      <c r="BB380" s="83">
        <v>3496</v>
      </c>
      <c r="BC380" s="83">
        <v>1851</v>
      </c>
      <c r="BD380" s="83">
        <v>2244</v>
      </c>
      <c r="BE380" s="83">
        <v>1085</v>
      </c>
      <c r="BF380" s="83">
        <v>973</v>
      </c>
    </row>
    <row r="381" spans="1:58" x14ac:dyDescent="0.25">
      <c r="A381" s="83" t="s">
        <v>350</v>
      </c>
      <c r="B381" s="83" t="s">
        <v>362</v>
      </c>
      <c r="C381" s="83" t="str">
        <f>VLOOKUP(B381,'Cross river Land'!A:B,2,0)</f>
        <v>NG020012</v>
      </c>
      <c r="D381" s="83">
        <f t="shared" si="5"/>
        <v>1</v>
      </c>
      <c r="E381" s="83">
        <v>150823</v>
      </c>
      <c r="F381" s="83">
        <v>195680</v>
      </c>
      <c r="G381" s="83">
        <v>346503</v>
      </c>
      <c r="H381" s="83">
        <v>26788</v>
      </c>
      <c r="I381" s="83">
        <v>21144</v>
      </c>
      <c r="J381" s="83">
        <v>19593</v>
      </c>
      <c r="K381" s="83">
        <v>16416</v>
      </c>
      <c r="L381" s="83">
        <v>14571</v>
      </c>
      <c r="M381" s="83">
        <v>12458</v>
      </c>
      <c r="N381" s="83">
        <v>9707</v>
      </c>
      <c r="O381" s="83">
        <v>7954</v>
      </c>
      <c r="P381" s="83">
        <v>6398</v>
      </c>
      <c r="Q381" s="83">
        <v>4439</v>
      </c>
      <c r="R381" s="83">
        <v>3513</v>
      </c>
      <c r="S381" s="83">
        <v>2435</v>
      </c>
      <c r="T381" s="83">
        <v>1906</v>
      </c>
      <c r="U381" s="83">
        <v>1080</v>
      </c>
      <c r="V381" s="83">
        <v>1240</v>
      </c>
      <c r="W381" s="83">
        <v>553</v>
      </c>
      <c r="X381" s="83">
        <v>628</v>
      </c>
      <c r="Y381" s="83">
        <v>28398</v>
      </c>
      <c r="Z381" s="83">
        <v>23073</v>
      </c>
      <c r="AA381" s="83">
        <v>24110</v>
      </c>
      <c r="AB381" s="83">
        <v>23104</v>
      </c>
      <c r="AC381" s="83">
        <v>19267</v>
      </c>
      <c r="AD381" s="83">
        <v>17267</v>
      </c>
      <c r="AE381" s="83">
        <v>14657</v>
      </c>
      <c r="AF381" s="83">
        <v>12422</v>
      </c>
      <c r="AG381" s="83">
        <v>9789</v>
      </c>
      <c r="AH381" s="83">
        <v>7599</v>
      </c>
      <c r="AI381" s="83">
        <v>5062</v>
      </c>
      <c r="AJ381" s="83">
        <v>4410</v>
      </c>
      <c r="AK381" s="83">
        <v>2464</v>
      </c>
      <c r="AL381" s="83">
        <v>1925</v>
      </c>
      <c r="AM381" s="83">
        <v>1105</v>
      </c>
      <c r="AN381" s="83">
        <v>583</v>
      </c>
      <c r="AO381" s="83">
        <v>445</v>
      </c>
      <c r="AP381" s="83">
        <v>55186</v>
      </c>
      <c r="AQ381" s="83">
        <v>44217</v>
      </c>
      <c r="AR381" s="83">
        <v>43703</v>
      </c>
      <c r="AS381" s="83">
        <v>39520</v>
      </c>
      <c r="AT381" s="83">
        <v>33838</v>
      </c>
      <c r="AU381" s="83">
        <v>29725</v>
      </c>
      <c r="AV381" s="83">
        <v>24364</v>
      </c>
      <c r="AW381" s="83">
        <v>20376</v>
      </c>
      <c r="AX381" s="83">
        <v>16187</v>
      </c>
      <c r="AY381" s="83">
        <v>12038</v>
      </c>
      <c r="AZ381" s="83">
        <v>8575</v>
      </c>
      <c r="BA381" s="83">
        <v>6845</v>
      </c>
      <c r="BB381" s="83">
        <v>4370</v>
      </c>
      <c r="BC381" s="83">
        <v>3005</v>
      </c>
      <c r="BD381" s="83">
        <v>2345</v>
      </c>
      <c r="BE381" s="83">
        <v>1136</v>
      </c>
      <c r="BF381" s="83">
        <v>1073</v>
      </c>
    </row>
    <row r="382" spans="1:58" x14ac:dyDescent="0.25">
      <c r="A382" s="83" t="s">
        <v>350</v>
      </c>
      <c r="B382" s="83" t="s">
        <v>363</v>
      </c>
      <c r="C382" s="83" t="str">
        <f>VLOOKUP(B382,'Cross river Land'!A:B,2,0)</f>
        <v>NG020013</v>
      </c>
      <c r="D382" s="83">
        <f t="shared" si="5"/>
        <v>1</v>
      </c>
      <c r="E382" s="83">
        <v>124201</v>
      </c>
      <c r="F382" s="83">
        <v>130126</v>
      </c>
      <c r="G382" s="83">
        <v>254327</v>
      </c>
      <c r="H382" s="83">
        <v>24640</v>
      </c>
      <c r="I382" s="83">
        <v>19246</v>
      </c>
      <c r="J382" s="83">
        <v>14410</v>
      </c>
      <c r="K382" s="83">
        <v>12369</v>
      </c>
      <c r="L382" s="83">
        <v>10569</v>
      </c>
      <c r="M382" s="83">
        <v>9034</v>
      </c>
      <c r="N382" s="83">
        <v>7821</v>
      </c>
      <c r="O382" s="83">
        <v>6078</v>
      </c>
      <c r="P382" s="83">
        <v>5559</v>
      </c>
      <c r="Q382" s="83">
        <v>3564</v>
      </c>
      <c r="R382" s="83">
        <v>3661</v>
      </c>
      <c r="S382" s="83">
        <v>1749</v>
      </c>
      <c r="T382" s="83">
        <v>1984</v>
      </c>
      <c r="U382" s="83">
        <v>937</v>
      </c>
      <c r="V382" s="83">
        <v>1506</v>
      </c>
      <c r="W382" s="83">
        <v>503</v>
      </c>
      <c r="X382" s="83">
        <v>571</v>
      </c>
      <c r="Y382" s="83">
        <v>26352</v>
      </c>
      <c r="Z382" s="83">
        <v>20820</v>
      </c>
      <c r="AA382" s="83">
        <v>16291</v>
      </c>
      <c r="AB382" s="83">
        <v>14552</v>
      </c>
      <c r="AC382" s="83">
        <v>9783</v>
      </c>
      <c r="AD382" s="83">
        <v>8015</v>
      </c>
      <c r="AE382" s="83">
        <v>7613</v>
      </c>
      <c r="AF382" s="83">
        <v>6227</v>
      </c>
      <c r="AG382" s="83">
        <v>5619</v>
      </c>
      <c r="AH382" s="83">
        <v>3756</v>
      </c>
      <c r="AI382" s="83">
        <v>3836</v>
      </c>
      <c r="AJ382" s="83">
        <v>1728</v>
      </c>
      <c r="AK382" s="83">
        <v>2308</v>
      </c>
      <c r="AL382" s="83">
        <v>886</v>
      </c>
      <c r="AM382" s="83">
        <v>1343</v>
      </c>
      <c r="AN382" s="83">
        <v>420</v>
      </c>
      <c r="AO382" s="83">
        <v>577</v>
      </c>
      <c r="AP382" s="83">
        <v>50992</v>
      </c>
      <c r="AQ382" s="83">
        <v>40066</v>
      </c>
      <c r="AR382" s="83">
        <v>30701</v>
      </c>
      <c r="AS382" s="83">
        <v>26921</v>
      </c>
      <c r="AT382" s="83">
        <v>20352</v>
      </c>
      <c r="AU382" s="83">
        <v>17049</v>
      </c>
      <c r="AV382" s="83">
        <v>15434</v>
      </c>
      <c r="AW382" s="83">
        <v>12305</v>
      </c>
      <c r="AX382" s="83">
        <v>11178</v>
      </c>
      <c r="AY382" s="83">
        <v>7320</v>
      </c>
      <c r="AZ382" s="83">
        <v>7497</v>
      </c>
      <c r="BA382" s="83">
        <v>3477</v>
      </c>
      <c r="BB382" s="83">
        <v>4292</v>
      </c>
      <c r="BC382" s="83">
        <v>1823</v>
      </c>
      <c r="BD382" s="83">
        <v>2849</v>
      </c>
      <c r="BE382" s="83">
        <v>923</v>
      </c>
      <c r="BF382" s="83">
        <v>1148</v>
      </c>
    </row>
    <row r="383" spans="1:58" x14ac:dyDescent="0.25">
      <c r="A383" s="83" t="s">
        <v>350</v>
      </c>
      <c r="B383" s="83" t="s">
        <v>364</v>
      </c>
      <c r="C383" s="83" t="str">
        <f>VLOOKUP(B383,'Cross river Land'!A:B,2,0)</f>
        <v>NG020014</v>
      </c>
      <c r="D383" s="83">
        <f t="shared" si="5"/>
        <v>1</v>
      </c>
      <c r="E383" s="83">
        <v>104405</v>
      </c>
      <c r="F383" s="83">
        <v>107606</v>
      </c>
      <c r="G383" s="83">
        <v>212011</v>
      </c>
      <c r="H383" s="83">
        <v>20299</v>
      </c>
      <c r="I383" s="83">
        <v>16262</v>
      </c>
      <c r="J383" s="83">
        <v>12250</v>
      </c>
      <c r="K383" s="83">
        <v>10176</v>
      </c>
      <c r="L383" s="83">
        <v>9193</v>
      </c>
      <c r="M383" s="83">
        <v>7592</v>
      </c>
      <c r="N383" s="83">
        <v>6887</v>
      </c>
      <c r="O383" s="83">
        <v>5077</v>
      </c>
      <c r="P383" s="83">
        <v>4774</v>
      </c>
      <c r="Q383" s="83">
        <v>2805</v>
      </c>
      <c r="R383" s="83">
        <v>2931</v>
      </c>
      <c r="S383" s="83">
        <v>1476</v>
      </c>
      <c r="T383" s="83">
        <v>1766</v>
      </c>
      <c r="U383" s="83">
        <v>819</v>
      </c>
      <c r="V383" s="83">
        <v>1113</v>
      </c>
      <c r="W383" s="83">
        <v>500</v>
      </c>
      <c r="X383" s="83">
        <v>485</v>
      </c>
      <c r="Y383" s="83">
        <v>21396</v>
      </c>
      <c r="Z383" s="83">
        <v>17670</v>
      </c>
      <c r="AA383" s="83">
        <v>13757</v>
      </c>
      <c r="AB383" s="83">
        <v>11098</v>
      </c>
      <c r="AC383" s="83">
        <v>7531</v>
      </c>
      <c r="AD383" s="83">
        <v>6442</v>
      </c>
      <c r="AE383" s="83">
        <v>6515</v>
      </c>
      <c r="AF383" s="83">
        <v>5224</v>
      </c>
      <c r="AG383" s="83">
        <v>4905</v>
      </c>
      <c r="AH383" s="83">
        <v>3120</v>
      </c>
      <c r="AI383" s="83">
        <v>3339</v>
      </c>
      <c r="AJ383" s="83">
        <v>1595</v>
      </c>
      <c r="AK383" s="83">
        <v>1948</v>
      </c>
      <c r="AL383" s="83">
        <v>832</v>
      </c>
      <c r="AM383" s="83">
        <v>1232</v>
      </c>
      <c r="AN383" s="83">
        <v>533</v>
      </c>
      <c r="AO383" s="83">
        <v>469</v>
      </c>
      <c r="AP383" s="83">
        <v>41695</v>
      </c>
      <c r="AQ383" s="83">
        <v>33932</v>
      </c>
      <c r="AR383" s="83">
        <v>26007</v>
      </c>
      <c r="AS383" s="83">
        <v>21274</v>
      </c>
      <c r="AT383" s="83">
        <v>16724</v>
      </c>
      <c r="AU383" s="83">
        <v>14034</v>
      </c>
      <c r="AV383" s="83">
        <v>13402</v>
      </c>
      <c r="AW383" s="83">
        <v>10301</v>
      </c>
      <c r="AX383" s="83">
        <v>9679</v>
      </c>
      <c r="AY383" s="83">
        <v>5925</v>
      </c>
      <c r="AZ383" s="83">
        <v>6270</v>
      </c>
      <c r="BA383" s="83">
        <v>3071</v>
      </c>
      <c r="BB383" s="83">
        <v>3714</v>
      </c>
      <c r="BC383" s="83">
        <v>1651</v>
      </c>
      <c r="BD383" s="83">
        <v>2345</v>
      </c>
      <c r="BE383" s="83">
        <v>1033</v>
      </c>
      <c r="BF383" s="83">
        <v>954</v>
      </c>
    </row>
    <row r="384" spans="1:58" x14ac:dyDescent="0.25">
      <c r="A384" s="83" t="s">
        <v>350</v>
      </c>
      <c r="B384" s="84" t="s">
        <v>1695</v>
      </c>
      <c r="C384" s="83" t="str">
        <f>VLOOKUP(B384,'Cross river Land'!A:B,2,0)</f>
        <v>NG020015</v>
      </c>
      <c r="D384" s="83">
        <f t="shared" si="5"/>
        <v>1</v>
      </c>
      <c r="E384" s="83">
        <v>69523</v>
      </c>
      <c r="F384" s="83">
        <v>106667</v>
      </c>
      <c r="G384" s="83">
        <v>176190</v>
      </c>
      <c r="H384" s="83">
        <v>12632</v>
      </c>
      <c r="I384" s="83">
        <v>10408</v>
      </c>
      <c r="J384" s="83">
        <v>7739</v>
      </c>
      <c r="K384" s="83">
        <v>7437</v>
      </c>
      <c r="L384" s="83">
        <v>6433</v>
      </c>
      <c r="M384" s="83">
        <v>5217</v>
      </c>
      <c r="N384" s="83">
        <v>4766</v>
      </c>
      <c r="O384" s="83">
        <v>3333</v>
      </c>
      <c r="P384" s="83">
        <v>3228</v>
      </c>
      <c r="Q384" s="83">
        <v>1879</v>
      </c>
      <c r="R384" s="83">
        <v>2029</v>
      </c>
      <c r="S384" s="83">
        <v>1067</v>
      </c>
      <c r="T384" s="83">
        <v>1225</v>
      </c>
      <c r="U384" s="83">
        <v>591</v>
      </c>
      <c r="V384" s="83">
        <v>892</v>
      </c>
      <c r="W384" s="83">
        <v>275</v>
      </c>
      <c r="X384" s="83">
        <v>372</v>
      </c>
      <c r="Y384" s="83">
        <v>13906</v>
      </c>
      <c r="Z384" s="83">
        <v>11749</v>
      </c>
      <c r="AA384" s="83">
        <v>10654</v>
      </c>
      <c r="AB384" s="83">
        <v>10861</v>
      </c>
      <c r="AC384" s="83">
        <v>9897</v>
      </c>
      <c r="AD384" s="83">
        <v>9139</v>
      </c>
      <c r="AE384" s="83">
        <v>10517</v>
      </c>
      <c r="AF384" s="83">
        <v>7168</v>
      </c>
      <c r="AG384" s="83">
        <v>6956</v>
      </c>
      <c r="AH384" s="83">
        <v>3578</v>
      </c>
      <c r="AI384" s="83">
        <v>3983</v>
      </c>
      <c r="AJ384" s="83">
        <v>2299</v>
      </c>
      <c r="AK384" s="83">
        <v>2483</v>
      </c>
      <c r="AL384" s="83">
        <v>1079</v>
      </c>
      <c r="AM384" s="83">
        <v>1273</v>
      </c>
      <c r="AN384" s="83">
        <v>572</v>
      </c>
      <c r="AO384" s="83">
        <v>553</v>
      </c>
      <c r="AP384" s="83">
        <v>26538</v>
      </c>
      <c r="AQ384" s="83">
        <v>22157</v>
      </c>
      <c r="AR384" s="83">
        <v>18393</v>
      </c>
      <c r="AS384" s="83">
        <v>18298</v>
      </c>
      <c r="AT384" s="83">
        <v>16330</v>
      </c>
      <c r="AU384" s="83">
        <v>14356</v>
      </c>
      <c r="AV384" s="83">
        <v>15283</v>
      </c>
      <c r="AW384" s="83">
        <v>10501</v>
      </c>
      <c r="AX384" s="83">
        <v>10184</v>
      </c>
      <c r="AY384" s="83">
        <v>5457</v>
      </c>
      <c r="AZ384" s="83">
        <v>6012</v>
      </c>
      <c r="BA384" s="83">
        <v>3366</v>
      </c>
      <c r="BB384" s="83">
        <v>3708</v>
      </c>
      <c r="BC384" s="83">
        <v>1670</v>
      </c>
      <c r="BD384" s="83">
        <v>2165</v>
      </c>
      <c r="BE384" s="83">
        <v>847</v>
      </c>
      <c r="BF384" s="83">
        <v>925</v>
      </c>
    </row>
    <row r="385" spans="1:58" x14ac:dyDescent="0.25">
      <c r="A385" s="83" t="s">
        <v>350</v>
      </c>
      <c r="B385" s="83" t="s">
        <v>365</v>
      </c>
      <c r="C385" s="83" t="str">
        <f>VLOOKUP(B385,'Cross river Land'!A:B,2,0)</f>
        <v>NG020016</v>
      </c>
      <c r="D385" s="83">
        <f t="shared" si="5"/>
        <v>1</v>
      </c>
      <c r="E385" s="83">
        <v>140749</v>
      </c>
      <c r="F385" s="83">
        <v>145577</v>
      </c>
      <c r="G385" s="83">
        <v>286326</v>
      </c>
      <c r="H385" s="83">
        <v>27039</v>
      </c>
      <c r="I385" s="83">
        <v>23012</v>
      </c>
      <c r="J385" s="83">
        <v>16482</v>
      </c>
      <c r="K385" s="83">
        <v>13355</v>
      </c>
      <c r="L385" s="83">
        <v>12014</v>
      </c>
      <c r="M385" s="83">
        <v>10228</v>
      </c>
      <c r="N385" s="83">
        <v>9338</v>
      </c>
      <c r="O385" s="83">
        <v>6526</v>
      </c>
      <c r="P385" s="83">
        <v>6556</v>
      </c>
      <c r="Q385" s="83">
        <v>3522</v>
      </c>
      <c r="R385" s="83">
        <v>4119</v>
      </c>
      <c r="S385" s="83">
        <v>1944</v>
      </c>
      <c r="T385" s="83">
        <v>2587</v>
      </c>
      <c r="U385" s="83">
        <v>1169</v>
      </c>
      <c r="V385" s="83">
        <v>1642</v>
      </c>
      <c r="W385" s="83">
        <v>577</v>
      </c>
      <c r="X385" s="83">
        <v>639</v>
      </c>
      <c r="Y385" s="83">
        <v>29023</v>
      </c>
      <c r="Z385" s="83">
        <v>24241</v>
      </c>
      <c r="AA385" s="83">
        <v>18644</v>
      </c>
      <c r="AB385" s="83">
        <v>15150</v>
      </c>
      <c r="AC385" s="83">
        <v>9679</v>
      </c>
      <c r="AD385" s="83">
        <v>8612</v>
      </c>
      <c r="AE385" s="83">
        <v>8738</v>
      </c>
      <c r="AF385" s="83">
        <v>7057</v>
      </c>
      <c r="AG385" s="83">
        <v>6775</v>
      </c>
      <c r="AH385" s="83">
        <v>4032</v>
      </c>
      <c r="AI385" s="83">
        <v>4521</v>
      </c>
      <c r="AJ385" s="83">
        <v>2303</v>
      </c>
      <c r="AK385" s="83">
        <v>2741</v>
      </c>
      <c r="AL385" s="83">
        <v>1222</v>
      </c>
      <c r="AM385" s="83">
        <v>1653</v>
      </c>
      <c r="AN385" s="83">
        <v>598</v>
      </c>
      <c r="AO385" s="83">
        <v>588</v>
      </c>
      <c r="AP385" s="83">
        <v>56062</v>
      </c>
      <c r="AQ385" s="83">
        <v>47253</v>
      </c>
      <c r="AR385" s="83">
        <v>35126</v>
      </c>
      <c r="AS385" s="83">
        <v>28505</v>
      </c>
      <c r="AT385" s="83">
        <v>21693</v>
      </c>
      <c r="AU385" s="83">
        <v>18840</v>
      </c>
      <c r="AV385" s="83">
        <v>18076</v>
      </c>
      <c r="AW385" s="83">
        <v>13583</v>
      </c>
      <c r="AX385" s="83">
        <v>13331</v>
      </c>
      <c r="AY385" s="83">
        <v>7554</v>
      </c>
      <c r="AZ385" s="83">
        <v>8640</v>
      </c>
      <c r="BA385" s="83">
        <v>4247</v>
      </c>
      <c r="BB385" s="83">
        <v>5328</v>
      </c>
      <c r="BC385" s="83">
        <v>2391</v>
      </c>
      <c r="BD385" s="83">
        <v>3295</v>
      </c>
      <c r="BE385" s="83">
        <v>1175</v>
      </c>
      <c r="BF385" s="83">
        <v>1227</v>
      </c>
    </row>
    <row r="386" spans="1:58" x14ac:dyDescent="0.25">
      <c r="A386" s="83" t="s">
        <v>350</v>
      </c>
      <c r="B386" s="83" t="s">
        <v>366</v>
      </c>
      <c r="C386" s="83" t="str">
        <f>VLOOKUP(B386,'Cross river Land'!A:B,2,0)</f>
        <v>NG020017</v>
      </c>
      <c r="D386" s="83">
        <f t="shared" ref="D386:D449" si="6">COUNTIF(C:C,C386)</f>
        <v>1</v>
      </c>
      <c r="E386" s="83">
        <v>220332</v>
      </c>
      <c r="F386" s="83">
        <v>228668</v>
      </c>
      <c r="G386" s="83">
        <v>449000</v>
      </c>
      <c r="H386" s="83">
        <v>42970</v>
      </c>
      <c r="I386" s="83">
        <v>33459</v>
      </c>
      <c r="J386" s="83">
        <v>26679</v>
      </c>
      <c r="K386" s="83">
        <v>26179</v>
      </c>
      <c r="L386" s="83">
        <v>18524</v>
      </c>
      <c r="M386" s="83">
        <v>15702</v>
      </c>
      <c r="N386" s="83">
        <v>13259</v>
      </c>
      <c r="O386" s="83">
        <v>10294</v>
      </c>
      <c r="P386" s="83">
        <v>8897</v>
      </c>
      <c r="Q386" s="83">
        <v>5982</v>
      </c>
      <c r="R386" s="83">
        <v>5964</v>
      </c>
      <c r="S386" s="83">
        <v>3056</v>
      </c>
      <c r="T386" s="83">
        <v>3389</v>
      </c>
      <c r="U386" s="83">
        <v>1877</v>
      </c>
      <c r="V386" s="83">
        <v>2072</v>
      </c>
      <c r="W386" s="83">
        <v>947</v>
      </c>
      <c r="X386" s="83">
        <v>1082</v>
      </c>
      <c r="Y386" s="83">
        <v>45613</v>
      </c>
      <c r="Z386" s="83">
        <v>36682</v>
      </c>
      <c r="AA386" s="83">
        <v>29440</v>
      </c>
      <c r="AB386" s="83">
        <v>24110</v>
      </c>
      <c r="AC386" s="83">
        <v>17468</v>
      </c>
      <c r="AD386" s="83">
        <v>14804</v>
      </c>
      <c r="AE386" s="83">
        <v>13514</v>
      </c>
      <c r="AF386" s="83">
        <v>11433</v>
      </c>
      <c r="AG386" s="83">
        <v>9928</v>
      </c>
      <c r="AH386" s="83">
        <v>7023</v>
      </c>
      <c r="AI386" s="83">
        <v>6419</v>
      </c>
      <c r="AJ386" s="83">
        <v>3272</v>
      </c>
      <c r="AK386" s="83">
        <v>3363</v>
      </c>
      <c r="AL386" s="83">
        <v>1639</v>
      </c>
      <c r="AM386" s="83">
        <v>2192</v>
      </c>
      <c r="AN386" s="83">
        <v>891</v>
      </c>
      <c r="AO386" s="83">
        <v>877</v>
      </c>
      <c r="AP386" s="83">
        <v>88583</v>
      </c>
      <c r="AQ386" s="83">
        <v>70141</v>
      </c>
      <c r="AR386" s="83">
        <v>56119</v>
      </c>
      <c r="AS386" s="83">
        <v>50289</v>
      </c>
      <c r="AT386" s="83">
        <v>35992</v>
      </c>
      <c r="AU386" s="83">
        <v>30506</v>
      </c>
      <c r="AV386" s="83">
        <v>26773</v>
      </c>
      <c r="AW386" s="83">
        <v>21727</v>
      </c>
      <c r="AX386" s="83">
        <v>18825</v>
      </c>
      <c r="AY386" s="83">
        <v>13005</v>
      </c>
      <c r="AZ386" s="83">
        <v>12383</v>
      </c>
      <c r="BA386" s="83">
        <v>6328</v>
      </c>
      <c r="BB386" s="83">
        <v>6752</v>
      </c>
      <c r="BC386" s="83">
        <v>3516</v>
      </c>
      <c r="BD386" s="83">
        <v>4264</v>
      </c>
      <c r="BE386" s="83">
        <v>1838</v>
      </c>
      <c r="BF386" s="83">
        <v>1959</v>
      </c>
    </row>
    <row r="387" spans="1:58" x14ac:dyDescent="0.25">
      <c r="A387" s="83" t="s">
        <v>350</v>
      </c>
      <c r="B387" s="83" t="s">
        <v>367</v>
      </c>
      <c r="C387" s="83" t="str">
        <f>VLOOKUP(B387,'Cross river Land'!A:B,2,0)</f>
        <v>NG020018</v>
      </c>
      <c r="D387" s="83">
        <f t="shared" si="6"/>
        <v>1</v>
      </c>
      <c r="E387" s="83">
        <v>187350</v>
      </c>
      <c r="F387" s="83">
        <v>303272</v>
      </c>
      <c r="G387" s="83">
        <v>490622</v>
      </c>
      <c r="H387" s="83">
        <v>37177</v>
      </c>
      <c r="I387" s="83">
        <v>28304</v>
      </c>
      <c r="J387" s="83">
        <v>24111</v>
      </c>
      <c r="K387" s="83">
        <v>21803</v>
      </c>
      <c r="L387" s="83">
        <v>17739</v>
      </c>
      <c r="M387" s="83">
        <v>14126</v>
      </c>
      <c r="N387" s="83">
        <v>10341</v>
      </c>
      <c r="O387" s="83">
        <v>8058</v>
      </c>
      <c r="P387" s="83">
        <v>6866</v>
      </c>
      <c r="Q387" s="83">
        <v>4584</v>
      </c>
      <c r="R387" s="83">
        <v>4123</v>
      </c>
      <c r="S387" s="83">
        <v>2850</v>
      </c>
      <c r="T387" s="83">
        <v>2480</v>
      </c>
      <c r="U387" s="83">
        <v>1376</v>
      </c>
      <c r="V387" s="83">
        <v>1791</v>
      </c>
      <c r="W387" s="83">
        <v>736</v>
      </c>
      <c r="X387" s="83">
        <v>885</v>
      </c>
      <c r="Y387" s="83">
        <v>41970</v>
      </c>
      <c r="Z387" s="83">
        <v>43890</v>
      </c>
      <c r="AA387" s="83">
        <v>52578</v>
      </c>
      <c r="AB387" s="83">
        <v>49390</v>
      </c>
      <c r="AC387" s="83">
        <v>32735</v>
      </c>
      <c r="AD387" s="83">
        <v>22451</v>
      </c>
      <c r="AE387" s="83">
        <v>15987</v>
      </c>
      <c r="AF387" s="83">
        <v>12278</v>
      </c>
      <c r="AG387" s="83">
        <v>9271</v>
      </c>
      <c r="AH387" s="83">
        <v>6618</v>
      </c>
      <c r="AI387" s="83">
        <v>4634</v>
      </c>
      <c r="AJ387" s="83">
        <v>4060</v>
      </c>
      <c r="AK387" s="83">
        <v>2484</v>
      </c>
      <c r="AL387" s="83">
        <v>2107</v>
      </c>
      <c r="AM387" s="83">
        <v>1357</v>
      </c>
      <c r="AN387" s="83">
        <v>883</v>
      </c>
      <c r="AO387" s="83">
        <v>579</v>
      </c>
      <c r="AP387" s="83">
        <v>79147</v>
      </c>
      <c r="AQ387" s="83">
        <v>72194</v>
      </c>
      <c r="AR387" s="83">
        <v>76689</v>
      </c>
      <c r="AS387" s="83">
        <v>71193</v>
      </c>
      <c r="AT387" s="83">
        <v>50474</v>
      </c>
      <c r="AU387" s="83">
        <v>36577</v>
      </c>
      <c r="AV387" s="83">
        <v>26328</v>
      </c>
      <c r="AW387" s="83">
        <v>20336</v>
      </c>
      <c r="AX387" s="83">
        <v>16137</v>
      </c>
      <c r="AY387" s="83">
        <v>11202</v>
      </c>
      <c r="AZ387" s="83">
        <v>8757</v>
      </c>
      <c r="BA387" s="83">
        <v>6910</v>
      </c>
      <c r="BB387" s="83">
        <v>4964</v>
      </c>
      <c r="BC387" s="83">
        <v>3483</v>
      </c>
      <c r="BD387" s="83">
        <v>3148</v>
      </c>
      <c r="BE387" s="83">
        <v>1619</v>
      </c>
      <c r="BF387" s="83">
        <v>1464</v>
      </c>
    </row>
    <row r="388" spans="1:58" x14ac:dyDescent="0.25">
      <c r="A388" s="83" t="s">
        <v>350</v>
      </c>
      <c r="B388" s="83" t="s">
        <v>368</v>
      </c>
      <c r="C388" s="83" t="str">
        <f>VLOOKUP(B388,'Cross river Land'!A:B,2,0)</f>
        <v>NG020019</v>
      </c>
      <c r="D388" s="83">
        <f t="shared" si="6"/>
        <v>1</v>
      </c>
      <c r="E388" s="83">
        <v>119369</v>
      </c>
      <c r="F388" s="83">
        <v>128021</v>
      </c>
      <c r="G388" s="83">
        <v>247390</v>
      </c>
      <c r="H388" s="83">
        <v>24380</v>
      </c>
      <c r="I388" s="83">
        <v>18571</v>
      </c>
      <c r="J388" s="83">
        <v>13821</v>
      </c>
      <c r="K388" s="83">
        <v>12442</v>
      </c>
      <c r="L388" s="83">
        <v>10410</v>
      </c>
      <c r="M388" s="83">
        <v>8800</v>
      </c>
      <c r="N388" s="83">
        <v>7217</v>
      </c>
      <c r="O388" s="83">
        <v>5661</v>
      </c>
      <c r="P388" s="83">
        <v>4927</v>
      </c>
      <c r="Q388" s="83">
        <v>3192</v>
      </c>
      <c r="R388" s="83">
        <v>3218</v>
      </c>
      <c r="S388" s="83">
        <v>1698</v>
      </c>
      <c r="T388" s="83">
        <v>1994</v>
      </c>
      <c r="U388" s="83">
        <v>819</v>
      </c>
      <c r="V388" s="83">
        <v>1205</v>
      </c>
      <c r="W388" s="83">
        <v>487</v>
      </c>
      <c r="X388" s="83">
        <v>527</v>
      </c>
      <c r="Y388" s="83">
        <v>26522</v>
      </c>
      <c r="Z388" s="83">
        <v>20053</v>
      </c>
      <c r="AA388" s="83">
        <v>15780</v>
      </c>
      <c r="AB388" s="83">
        <v>13466</v>
      </c>
      <c r="AC388" s="83">
        <v>9718</v>
      </c>
      <c r="AD388" s="83">
        <v>8678</v>
      </c>
      <c r="AE388" s="83">
        <v>7677</v>
      </c>
      <c r="AF388" s="83">
        <v>6370</v>
      </c>
      <c r="AG388" s="83">
        <v>5475</v>
      </c>
      <c r="AH388" s="83">
        <v>3755</v>
      </c>
      <c r="AI388" s="83">
        <v>3372</v>
      </c>
      <c r="AJ388" s="83">
        <v>2109</v>
      </c>
      <c r="AK388" s="83">
        <v>1956</v>
      </c>
      <c r="AL388" s="83">
        <v>923</v>
      </c>
      <c r="AM388" s="83">
        <v>1194</v>
      </c>
      <c r="AN388" s="83">
        <v>454</v>
      </c>
      <c r="AO388" s="83">
        <v>519</v>
      </c>
      <c r="AP388" s="83">
        <v>50902</v>
      </c>
      <c r="AQ388" s="83">
        <v>38624</v>
      </c>
      <c r="AR388" s="83">
        <v>29601</v>
      </c>
      <c r="AS388" s="83">
        <v>25908</v>
      </c>
      <c r="AT388" s="83">
        <v>20128</v>
      </c>
      <c r="AU388" s="83">
        <v>17478</v>
      </c>
      <c r="AV388" s="83">
        <v>14894</v>
      </c>
      <c r="AW388" s="83">
        <v>12031</v>
      </c>
      <c r="AX388" s="83">
        <v>10402</v>
      </c>
      <c r="AY388" s="83">
        <v>6947</v>
      </c>
      <c r="AZ388" s="83">
        <v>6590</v>
      </c>
      <c r="BA388" s="83">
        <v>3807</v>
      </c>
      <c r="BB388" s="83">
        <v>3950</v>
      </c>
      <c r="BC388" s="83">
        <v>1742</v>
      </c>
      <c r="BD388" s="83">
        <v>2399</v>
      </c>
      <c r="BE388" s="83">
        <v>941</v>
      </c>
      <c r="BF388" s="83">
        <v>1046</v>
      </c>
    </row>
    <row r="389" spans="1:58" x14ac:dyDescent="0.25">
      <c r="A389" s="83" t="s">
        <v>350</v>
      </c>
      <c r="B389" s="83" t="s">
        <v>369</v>
      </c>
      <c r="C389" s="83" t="str">
        <f>VLOOKUP(B389,'Cross river Land'!A:B,2,0)</f>
        <v>NG020020</v>
      </c>
      <c r="D389" s="83">
        <f t="shared" si="6"/>
        <v>1</v>
      </c>
      <c r="E389" s="83">
        <v>102977</v>
      </c>
      <c r="F389" s="83">
        <v>123698</v>
      </c>
      <c r="G389" s="83">
        <v>226675</v>
      </c>
      <c r="H389" s="83">
        <v>20136</v>
      </c>
      <c r="I389" s="83">
        <v>16617</v>
      </c>
      <c r="J389" s="83">
        <v>11325</v>
      </c>
      <c r="K389" s="83">
        <v>10393</v>
      </c>
      <c r="L389" s="83">
        <v>9125</v>
      </c>
      <c r="M389" s="83">
        <v>7818</v>
      </c>
      <c r="N389" s="83">
        <v>6688</v>
      </c>
      <c r="O389" s="83">
        <v>4665</v>
      </c>
      <c r="P389" s="83">
        <v>4497</v>
      </c>
      <c r="Q389" s="83">
        <v>2621</v>
      </c>
      <c r="R389" s="83">
        <v>2847</v>
      </c>
      <c r="S389" s="83">
        <v>1311</v>
      </c>
      <c r="T389" s="83">
        <v>1926</v>
      </c>
      <c r="U389" s="83">
        <v>896</v>
      </c>
      <c r="V389" s="83">
        <v>1183</v>
      </c>
      <c r="W389" s="83">
        <v>451</v>
      </c>
      <c r="X389" s="83">
        <v>478</v>
      </c>
      <c r="Y389" s="83">
        <v>22242</v>
      </c>
      <c r="Z389" s="83">
        <v>20392</v>
      </c>
      <c r="AA389" s="83">
        <v>18006</v>
      </c>
      <c r="AB389" s="83">
        <v>15781</v>
      </c>
      <c r="AC389" s="83">
        <v>10305</v>
      </c>
      <c r="AD389" s="83">
        <v>7742</v>
      </c>
      <c r="AE389" s="83">
        <v>6675</v>
      </c>
      <c r="AF389" s="83">
        <v>5369</v>
      </c>
      <c r="AG389" s="83">
        <v>4835</v>
      </c>
      <c r="AH389" s="83">
        <v>2975</v>
      </c>
      <c r="AI389" s="83">
        <v>3041</v>
      </c>
      <c r="AJ389" s="83">
        <v>1621</v>
      </c>
      <c r="AK389" s="83">
        <v>1803</v>
      </c>
      <c r="AL389" s="83">
        <v>920</v>
      </c>
      <c r="AM389" s="83">
        <v>1105</v>
      </c>
      <c r="AN389" s="83">
        <v>417</v>
      </c>
      <c r="AO389" s="83">
        <v>469</v>
      </c>
      <c r="AP389" s="83">
        <v>42378</v>
      </c>
      <c r="AQ389" s="83">
        <v>37009</v>
      </c>
      <c r="AR389" s="83">
        <v>29331</v>
      </c>
      <c r="AS389" s="83">
        <v>26174</v>
      </c>
      <c r="AT389" s="83">
        <v>19430</v>
      </c>
      <c r="AU389" s="83">
        <v>15560</v>
      </c>
      <c r="AV389" s="83">
        <v>13363</v>
      </c>
      <c r="AW389" s="83">
        <v>10034</v>
      </c>
      <c r="AX389" s="83">
        <v>9332</v>
      </c>
      <c r="AY389" s="83">
        <v>5596</v>
      </c>
      <c r="AZ389" s="83">
        <v>5888</v>
      </c>
      <c r="BA389" s="83">
        <v>2932</v>
      </c>
      <c r="BB389" s="83">
        <v>3729</v>
      </c>
      <c r="BC389" s="83">
        <v>1816</v>
      </c>
      <c r="BD389" s="83">
        <v>2288</v>
      </c>
      <c r="BE389" s="83">
        <v>868</v>
      </c>
      <c r="BF389" s="83">
        <v>947</v>
      </c>
    </row>
    <row r="390" spans="1:58" x14ac:dyDescent="0.25">
      <c r="A390" s="83" t="s">
        <v>350</v>
      </c>
      <c r="B390" s="83" t="s">
        <v>370</v>
      </c>
      <c r="C390" s="83" t="str">
        <f>VLOOKUP(B390,'Cross river Land'!A:B,2,0)</f>
        <v>NG020021</v>
      </c>
      <c r="D390" s="83">
        <f t="shared" si="6"/>
        <v>1</v>
      </c>
      <c r="E390" s="83">
        <v>120022</v>
      </c>
      <c r="F390" s="83">
        <v>175583</v>
      </c>
      <c r="G390" s="83">
        <v>295605</v>
      </c>
      <c r="H390" s="83">
        <v>21346</v>
      </c>
      <c r="I390" s="83">
        <v>17130</v>
      </c>
      <c r="J390" s="83">
        <v>16353</v>
      </c>
      <c r="K390" s="83">
        <v>13945</v>
      </c>
      <c r="L390" s="83">
        <v>9572</v>
      </c>
      <c r="M390" s="83">
        <v>7911</v>
      </c>
      <c r="N390" s="83">
        <v>6623</v>
      </c>
      <c r="O390" s="83">
        <v>5665</v>
      </c>
      <c r="P390" s="83">
        <v>5307</v>
      </c>
      <c r="Q390" s="83">
        <v>3715</v>
      </c>
      <c r="R390" s="83">
        <v>3377</v>
      </c>
      <c r="S390" s="83">
        <v>2644</v>
      </c>
      <c r="T390" s="83">
        <v>2085</v>
      </c>
      <c r="U390" s="83">
        <v>1388</v>
      </c>
      <c r="V390" s="83">
        <v>1464</v>
      </c>
      <c r="W390" s="83">
        <v>725</v>
      </c>
      <c r="X390" s="83">
        <v>772</v>
      </c>
      <c r="Y390" s="83">
        <v>23480</v>
      </c>
      <c r="Z390" s="83">
        <v>22844</v>
      </c>
      <c r="AA390" s="83">
        <v>27054</v>
      </c>
      <c r="AB390" s="83">
        <v>27441</v>
      </c>
      <c r="AC390" s="83">
        <v>20101</v>
      </c>
      <c r="AD390" s="83">
        <v>14013</v>
      </c>
      <c r="AE390" s="83">
        <v>9683</v>
      </c>
      <c r="AF390" s="83">
        <v>7393</v>
      </c>
      <c r="AG390" s="83">
        <v>6218</v>
      </c>
      <c r="AH390" s="83">
        <v>4605</v>
      </c>
      <c r="AI390" s="83">
        <v>3380</v>
      </c>
      <c r="AJ390" s="83">
        <v>3297</v>
      </c>
      <c r="AK390" s="83">
        <v>1935</v>
      </c>
      <c r="AL390" s="83">
        <v>1764</v>
      </c>
      <c r="AM390" s="83">
        <v>1129</v>
      </c>
      <c r="AN390" s="83">
        <v>784</v>
      </c>
      <c r="AO390" s="83">
        <v>462</v>
      </c>
      <c r="AP390" s="83">
        <v>44826</v>
      </c>
      <c r="AQ390" s="83">
        <v>39974</v>
      </c>
      <c r="AR390" s="83">
        <v>43407</v>
      </c>
      <c r="AS390" s="83">
        <v>41386</v>
      </c>
      <c r="AT390" s="83">
        <v>29673</v>
      </c>
      <c r="AU390" s="83">
        <v>21924</v>
      </c>
      <c r="AV390" s="83">
        <v>16306</v>
      </c>
      <c r="AW390" s="83">
        <v>13058</v>
      </c>
      <c r="AX390" s="83">
        <v>11525</v>
      </c>
      <c r="AY390" s="83">
        <v>8320</v>
      </c>
      <c r="AZ390" s="83">
        <v>6757</v>
      </c>
      <c r="BA390" s="83">
        <v>5941</v>
      </c>
      <c r="BB390" s="83">
        <v>4020</v>
      </c>
      <c r="BC390" s="83">
        <v>3152</v>
      </c>
      <c r="BD390" s="83">
        <v>2593</v>
      </c>
      <c r="BE390" s="83">
        <v>1509</v>
      </c>
      <c r="BF390" s="83">
        <v>1234</v>
      </c>
    </row>
    <row r="391" spans="1:58" x14ac:dyDescent="0.25">
      <c r="A391" s="83" t="s">
        <v>350</v>
      </c>
      <c r="B391" s="83" t="s">
        <v>371</v>
      </c>
      <c r="C391" s="83" t="str">
        <f>VLOOKUP(B391,'Cross river Land'!A:B,2,0)</f>
        <v>NG020022</v>
      </c>
      <c r="D391" s="83">
        <f t="shared" si="6"/>
        <v>1</v>
      </c>
      <c r="E391" s="83">
        <v>101408</v>
      </c>
      <c r="F391" s="83">
        <v>101270</v>
      </c>
      <c r="G391" s="83">
        <v>202678</v>
      </c>
      <c r="H391" s="83">
        <v>20247</v>
      </c>
      <c r="I391" s="83">
        <v>16885</v>
      </c>
      <c r="J391" s="83">
        <v>11580</v>
      </c>
      <c r="K391" s="83">
        <v>10437</v>
      </c>
      <c r="L391" s="83">
        <v>8844</v>
      </c>
      <c r="M391" s="83">
        <v>7318</v>
      </c>
      <c r="N391" s="83">
        <v>6610</v>
      </c>
      <c r="O391" s="83">
        <v>4454</v>
      </c>
      <c r="P391" s="83">
        <v>4285</v>
      </c>
      <c r="Q391" s="83">
        <v>2306</v>
      </c>
      <c r="R391" s="83">
        <v>2647</v>
      </c>
      <c r="S391" s="83">
        <v>1316</v>
      </c>
      <c r="T391" s="83">
        <v>1695</v>
      </c>
      <c r="U391" s="83">
        <v>798</v>
      </c>
      <c r="V391" s="83">
        <v>1084</v>
      </c>
      <c r="W391" s="83">
        <v>413</v>
      </c>
      <c r="X391" s="83">
        <v>489</v>
      </c>
      <c r="Y391" s="83">
        <v>20963</v>
      </c>
      <c r="Z391" s="83">
        <v>17206</v>
      </c>
      <c r="AA391" s="83">
        <v>13383</v>
      </c>
      <c r="AB391" s="83">
        <v>10182</v>
      </c>
      <c r="AC391" s="83">
        <v>6699</v>
      </c>
      <c r="AD391" s="83">
        <v>5849</v>
      </c>
      <c r="AE391" s="83">
        <v>5796</v>
      </c>
      <c r="AF391" s="83">
        <v>4770</v>
      </c>
      <c r="AG391" s="83">
        <v>4544</v>
      </c>
      <c r="AH391" s="83">
        <v>2814</v>
      </c>
      <c r="AI391" s="83">
        <v>2952</v>
      </c>
      <c r="AJ391" s="83">
        <v>1657</v>
      </c>
      <c r="AK391" s="83">
        <v>1764</v>
      </c>
      <c r="AL391" s="83">
        <v>781</v>
      </c>
      <c r="AM391" s="83">
        <v>1062</v>
      </c>
      <c r="AN391" s="83">
        <v>406</v>
      </c>
      <c r="AO391" s="83">
        <v>442</v>
      </c>
      <c r="AP391" s="83">
        <v>41210</v>
      </c>
      <c r="AQ391" s="83">
        <v>34091</v>
      </c>
      <c r="AR391" s="83">
        <v>24963</v>
      </c>
      <c r="AS391" s="83">
        <v>20619</v>
      </c>
      <c r="AT391" s="83">
        <v>15543</v>
      </c>
      <c r="AU391" s="83">
        <v>13167</v>
      </c>
      <c r="AV391" s="83">
        <v>12406</v>
      </c>
      <c r="AW391" s="83">
        <v>9224</v>
      </c>
      <c r="AX391" s="83">
        <v>8829</v>
      </c>
      <c r="AY391" s="83">
        <v>5120</v>
      </c>
      <c r="AZ391" s="83">
        <v>5599</v>
      </c>
      <c r="BA391" s="83">
        <v>2973</v>
      </c>
      <c r="BB391" s="83">
        <v>3459</v>
      </c>
      <c r="BC391" s="83">
        <v>1579</v>
      </c>
      <c r="BD391" s="83">
        <v>2146</v>
      </c>
      <c r="BE391" s="83">
        <v>819</v>
      </c>
      <c r="BF391" s="83">
        <v>931</v>
      </c>
    </row>
    <row r="392" spans="1:58" x14ac:dyDescent="0.25">
      <c r="A392" s="83" t="s">
        <v>350</v>
      </c>
      <c r="B392" s="83" t="s">
        <v>372</v>
      </c>
      <c r="C392" s="83" t="str">
        <f>VLOOKUP(B392,'Cross river Land'!A:B,2,0)</f>
        <v>NG020023</v>
      </c>
      <c r="D392" s="83">
        <f t="shared" si="6"/>
        <v>1</v>
      </c>
      <c r="E392" s="83">
        <v>103757</v>
      </c>
      <c r="F392" s="83">
        <v>109390</v>
      </c>
      <c r="G392" s="83">
        <v>213147</v>
      </c>
      <c r="H392" s="83">
        <v>20573</v>
      </c>
      <c r="I392" s="83">
        <v>16588</v>
      </c>
      <c r="J392" s="83">
        <v>11939</v>
      </c>
      <c r="K392" s="83">
        <v>10672</v>
      </c>
      <c r="L392" s="83">
        <v>8856</v>
      </c>
      <c r="M392" s="83">
        <v>7636</v>
      </c>
      <c r="N392" s="83">
        <v>6533</v>
      </c>
      <c r="O392" s="83">
        <v>4768</v>
      </c>
      <c r="P392" s="83">
        <v>4468</v>
      </c>
      <c r="Q392" s="83">
        <v>2964</v>
      </c>
      <c r="R392" s="83">
        <v>2844</v>
      </c>
      <c r="S392" s="83">
        <v>1471</v>
      </c>
      <c r="T392" s="83">
        <v>1646</v>
      </c>
      <c r="U392" s="83">
        <v>735</v>
      </c>
      <c r="V392" s="83">
        <v>1060</v>
      </c>
      <c r="W392" s="83">
        <v>389</v>
      </c>
      <c r="X392" s="83">
        <v>615</v>
      </c>
      <c r="Y392" s="83">
        <v>22132</v>
      </c>
      <c r="Z392" s="83">
        <v>18409</v>
      </c>
      <c r="AA392" s="83">
        <v>14261</v>
      </c>
      <c r="AB392" s="83">
        <v>11527</v>
      </c>
      <c r="AC392" s="83">
        <v>8004</v>
      </c>
      <c r="AD392" s="83">
        <v>6658</v>
      </c>
      <c r="AE392" s="83">
        <v>6423</v>
      </c>
      <c r="AF392" s="83">
        <v>5316</v>
      </c>
      <c r="AG392" s="83">
        <v>4643</v>
      </c>
      <c r="AH392" s="83">
        <v>3137</v>
      </c>
      <c r="AI392" s="83">
        <v>2954</v>
      </c>
      <c r="AJ392" s="83">
        <v>1507</v>
      </c>
      <c r="AK392" s="83">
        <v>1664</v>
      </c>
      <c r="AL392" s="83">
        <v>735</v>
      </c>
      <c r="AM392" s="83">
        <v>1096</v>
      </c>
      <c r="AN392" s="83">
        <v>380</v>
      </c>
      <c r="AO392" s="83">
        <v>544</v>
      </c>
      <c r="AP392" s="83">
        <v>42705</v>
      </c>
      <c r="AQ392" s="83">
        <v>34997</v>
      </c>
      <c r="AR392" s="83">
        <v>26200</v>
      </c>
      <c r="AS392" s="83">
        <v>22199</v>
      </c>
      <c r="AT392" s="83">
        <v>16860</v>
      </c>
      <c r="AU392" s="83">
        <v>14294</v>
      </c>
      <c r="AV392" s="83">
        <v>12956</v>
      </c>
      <c r="AW392" s="83">
        <v>10084</v>
      </c>
      <c r="AX392" s="83">
        <v>9111</v>
      </c>
      <c r="AY392" s="83">
        <v>6101</v>
      </c>
      <c r="AZ392" s="83">
        <v>5798</v>
      </c>
      <c r="BA392" s="83">
        <v>2978</v>
      </c>
      <c r="BB392" s="83">
        <v>3310</v>
      </c>
      <c r="BC392" s="83">
        <v>1470</v>
      </c>
      <c r="BD392" s="83">
        <v>2156</v>
      </c>
      <c r="BE392" s="83">
        <v>769</v>
      </c>
      <c r="BF392" s="83">
        <v>1159</v>
      </c>
    </row>
    <row r="393" spans="1:58" x14ac:dyDescent="0.25">
      <c r="A393" s="83" t="s">
        <v>350</v>
      </c>
      <c r="B393" s="83" t="s">
        <v>373</v>
      </c>
      <c r="C393" s="83" t="str">
        <f>VLOOKUP(B393,'Cross river Land'!A:B,2,0)</f>
        <v>NG020024</v>
      </c>
      <c r="D393" s="83">
        <f t="shared" si="6"/>
        <v>1</v>
      </c>
      <c r="E393" s="83">
        <v>187418</v>
      </c>
      <c r="F393" s="83">
        <v>209731</v>
      </c>
      <c r="G393" s="83">
        <v>397149</v>
      </c>
      <c r="H393" s="83">
        <v>37508</v>
      </c>
      <c r="I393" s="83">
        <v>30066</v>
      </c>
      <c r="J393" s="83">
        <v>22238</v>
      </c>
      <c r="K393" s="83">
        <v>18734</v>
      </c>
      <c r="L393" s="83">
        <v>15818</v>
      </c>
      <c r="M393" s="83">
        <v>13549</v>
      </c>
      <c r="N393" s="83">
        <v>11642</v>
      </c>
      <c r="O393" s="83">
        <v>8843</v>
      </c>
      <c r="P393" s="83">
        <v>7869</v>
      </c>
      <c r="Q393" s="83">
        <v>5172</v>
      </c>
      <c r="R393" s="83">
        <v>5122</v>
      </c>
      <c r="S393" s="83">
        <v>2584</v>
      </c>
      <c r="T393" s="83">
        <v>3056</v>
      </c>
      <c r="U393" s="83">
        <v>1497</v>
      </c>
      <c r="V393" s="83">
        <v>2130</v>
      </c>
      <c r="W393" s="83">
        <v>696</v>
      </c>
      <c r="X393" s="83">
        <v>894</v>
      </c>
      <c r="Y393" s="83">
        <v>39861</v>
      </c>
      <c r="Z393" s="83">
        <v>34243</v>
      </c>
      <c r="AA393" s="83">
        <v>29441</v>
      </c>
      <c r="AB393" s="83">
        <v>25141</v>
      </c>
      <c r="AC393" s="83">
        <v>16270</v>
      </c>
      <c r="AD393" s="83">
        <v>12591</v>
      </c>
      <c r="AE393" s="83">
        <v>11701</v>
      </c>
      <c r="AF393" s="83">
        <v>9688</v>
      </c>
      <c r="AG393" s="83">
        <v>8379</v>
      </c>
      <c r="AH393" s="83">
        <v>5895</v>
      </c>
      <c r="AI393" s="83">
        <v>5483</v>
      </c>
      <c r="AJ393" s="83">
        <v>3123</v>
      </c>
      <c r="AK393" s="83">
        <v>2966</v>
      </c>
      <c r="AL393" s="83">
        <v>1392</v>
      </c>
      <c r="AM393" s="83">
        <v>1875</v>
      </c>
      <c r="AN393" s="83">
        <v>838</v>
      </c>
      <c r="AO393" s="83">
        <v>844</v>
      </c>
      <c r="AP393" s="83">
        <v>77369</v>
      </c>
      <c r="AQ393" s="83">
        <v>64309</v>
      </c>
      <c r="AR393" s="83">
        <v>51679</v>
      </c>
      <c r="AS393" s="83">
        <v>43875</v>
      </c>
      <c r="AT393" s="83">
        <v>32088</v>
      </c>
      <c r="AU393" s="83">
        <v>26140</v>
      </c>
      <c r="AV393" s="83">
        <v>23343</v>
      </c>
      <c r="AW393" s="83">
        <v>18531</v>
      </c>
      <c r="AX393" s="83">
        <v>16248</v>
      </c>
      <c r="AY393" s="83">
        <v>11067</v>
      </c>
      <c r="AZ393" s="83">
        <v>10605</v>
      </c>
      <c r="BA393" s="83">
        <v>5707</v>
      </c>
      <c r="BB393" s="83">
        <v>6022</v>
      </c>
      <c r="BC393" s="83">
        <v>2889</v>
      </c>
      <c r="BD393" s="83">
        <v>4005</v>
      </c>
      <c r="BE393" s="83">
        <v>1534</v>
      </c>
      <c r="BF393" s="83">
        <v>1738</v>
      </c>
    </row>
    <row r="394" spans="1:58" x14ac:dyDescent="0.25">
      <c r="A394" s="83" t="s">
        <v>350</v>
      </c>
      <c r="B394" s="83" t="s">
        <v>374</v>
      </c>
      <c r="C394" s="83" t="str">
        <f>VLOOKUP(B394,'Cross river Land'!A:B,2,0)</f>
        <v>NG020025</v>
      </c>
      <c r="D394" s="83">
        <f t="shared" si="6"/>
        <v>1</v>
      </c>
      <c r="E394" s="83">
        <v>195126</v>
      </c>
      <c r="F394" s="83">
        <v>258147</v>
      </c>
      <c r="G394" s="83">
        <v>453273</v>
      </c>
      <c r="H394" s="83">
        <v>40144</v>
      </c>
      <c r="I394" s="83">
        <v>29701</v>
      </c>
      <c r="J394" s="83">
        <v>22871</v>
      </c>
      <c r="K394" s="83">
        <v>21002</v>
      </c>
      <c r="L394" s="83">
        <v>19320</v>
      </c>
      <c r="M394" s="83">
        <v>15524</v>
      </c>
      <c r="N394" s="83">
        <v>11584</v>
      </c>
      <c r="O394" s="83">
        <v>8613</v>
      </c>
      <c r="P394" s="83">
        <v>7357</v>
      </c>
      <c r="Q394" s="83">
        <v>4517</v>
      </c>
      <c r="R394" s="83">
        <v>4336</v>
      </c>
      <c r="S394" s="83">
        <v>2995</v>
      </c>
      <c r="T394" s="83">
        <v>2445</v>
      </c>
      <c r="U394" s="83">
        <v>1589</v>
      </c>
      <c r="V394" s="83">
        <v>1697</v>
      </c>
      <c r="W394" s="83">
        <v>687</v>
      </c>
      <c r="X394" s="83">
        <v>744</v>
      </c>
      <c r="Y394" s="83">
        <v>44266</v>
      </c>
      <c r="Z394" s="83">
        <v>37609</v>
      </c>
      <c r="AA394" s="83">
        <v>36949</v>
      </c>
      <c r="AB394" s="83">
        <v>32508</v>
      </c>
      <c r="AC394" s="83">
        <v>22779</v>
      </c>
      <c r="AD394" s="83">
        <v>19191</v>
      </c>
      <c r="AE394" s="83">
        <v>16594</v>
      </c>
      <c r="AF394" s="83">
        <v>13444</v>
      </c>
      <c r="AG394" s="83">
        <v>10345</v>
      </c>
      <c r="AH394" s="83">
        <v>7212</v>
      </c>
      <c r="AI394" s="83">
        <v>5089</v>
      </c>
      <c r="AJ394" s="83">
        <v>4086</v>
      </c>
      <c r="AK394" s="83">
        <v>3152</v>
      </c>
      <c r="AL394" s="83">
        <v>1814</v>
      </c>
      <c r="AM394" s="83">
        <v>1509</v>
      </c>
      <c r="AN394" s="83">
        <v>942</v>
      </c>
      <c r="AO394" s="83">
        <v>658</v>
      </c>
      <c r="AP394" s="83">
        <v>84410</v>
      </c>
      <c r="AQ394" s="83">
        <v>67310</v>
      </c>
      <c r="AR394" s="83">
        <v>59820</v>
      </c>
      <c r="AS394" s="83">
        <v>53510</v>
      </c>
      <c r="AT394" s="83">
        <v>42099</v>
      </c>
      <c r="AU394" s="83">
        <v>34715</v>
      </c>
      <c r="AV394" s="83">
        <v>28178</v>
      </c>
      <c r="AW394" s="83">
        <v>22057</v>
      </c>
      <c r="AX394" s="83">
        <v>17702</v>
      </c>
      <c r="AY394" s="83">
        <v>11729</v>
      </c>
      <c r="AZ394" s="83">
        <v>9425</v>
      </c>
      <c r="BA394" s="83">
        <v>7081</v>
      </c>
      <c r="BB394" s="83">
        <v>5597</v>
      </c>
      <c r="BC394" s="83">
        <v>3403</v>
      </c>
      <c r="BD394" s="83">
        <v>3206</v>
      </c>
      <c r="BE394" s="83">
        <v>1629</v>
      </c>
      <c r="BF394" s="83">
        <v>1402</v>
      </c>
    </row>
    <row r="395" spans="1:58" x14ac:dyDescent="0.25">
      <c r="A395" s="83" t="s">
        <v>350</v>
      </c>
      <c r="B395" s="83" t="s">
        <v>375</v>
      </c>
      <c r="C395" s="83" t="str">
        <f>VLOOKUP(B395,'Cross river Land'!A:B,2,0)</f>
        <v>NG020026</v>
      </c>
      <c r="D395" s="83">
        <f t="shared" si="6"/>
        <v>1</v>
      </c>
      <c r="E395" s="83">
        <v>80607</v>
      </c>
      <c r="F395" s="83">
        <v>80897</v>
      </c>
      <c r="G395" s="83">
        <v>161504</v>
      </c>
      <c r="H395" s="83">
        <v>15481</v>
      </c>
      <c r="I395" s="83">
        <v>12311</v>
      </c>
      <c r="J395" s="83">
        <v>9448</v>
      </c>
      <c r="K395" s="83">
        <v>7820</v>
      </c>
      <c r="L395" s="83">
        <v>6643</v>
      </c>
      <c r="M395" s="83">
        <v>5699</v>
      </c>
      <c r="N395" s="83">
        <v>5338</v>
      </c>
      <c r="O395" s="83">
        <v>3957</v>
      </c>
      <c r="P395" s="83">
        <v>3815</v>
      </c>
      <c r="Q395" s="83">
        <v>2319</v>
      </c>
      <c r="R395" s="83">
        <v>2442</v>
      </c>
      <c r="S395" s="83">
        <v>1210</v>
      </c>
      <c r="T395" s="83">
        <v>1590</v>
      </c>
      <c r="U395" s="83">
        <v>669</v>
      </c>
      <c r="V395" s="83">
        <v>937</v>
      </c>
      <c r="W395" s="83">
        <v>465</v>
      </c>
      <c r="X395" s="83">
        <v>463</v>
      </c>
      <c r="Y395" s="83">
        <v>16806</v>
      </c>
      <c r="Z395" s="83">
        <v>13161</v>
      </c>
      <c r="AA395" s="83">
        <v>9943</v>
      </c>
      <c r="AB395" s="83">
        <v>7835</v>
      </c>
      <c r="AC395" s="83">
        <v>5570</v>
      </c>
      <c r="AD395" s="83">
        <v>4865</v>
      </c>
      <c r="AE395" s="83">
        <v>4876</v>
      </c>
      <c r="AF395" s="83">
        <v>3785</v>
      </c>
      <c r="AG395" s="83">
        <v>3846</v>
      </c>
      <c r="AH395" s="83">
        <v>2478</v>
      </c>
      <c r="AI395" s="83">
        <v>2682</v>
      </c>
      <c r="AJ395" s="83">
        <v>1170</v>
      </c>
      <c r="AK395" s="83">
        <v>1520</v>
      </c>
      <c r="AL395" s="83">
        <v>631</v>
      </c>
      <c r="AM395" s="83">
        <v>948</v>
      </c>
      <c r="AN395" s="83">
        <v>355</v>
      </c>
      <c r="AO395" s="83">
        <v>426</v>
      </c>
      <c r="AP395" s="83">
        <v>32287</v>
      </c>
      <c r="AQ395" s="83">
        <v>25472</v>
      </c>
      <c r="AR395" s="83">
        <v>19391</v>
      </c>
      <c r="AS395" s="83">
        <v>15655</v>
      </c>
      <c r="AT395" s="83">
        <v>12213</v>
      </c>
      <c r="AU395" s="83">
        <v>10564</v>
      </c>
      <c r="AV395" s="83">
        <v>10214</v>
      </c>
      <c r="AW395" s="83">
        <v>7742</v>
      </c>
      <c r="AX395" s="83">
        <v>7661</v>
      </c>
      <c r="AY395" s="83">
        <v>4797</v>
      </c>
      <c r="AZ395" s="83">
        <v>5124</v>
      </c>
      <c r="BA395" s="83">
        <v>2380</v>
      </c>
      <c r="BB395" s="83">
        <v>3110</v>
      </c>
      <c r="BC395" s="83">
        <v>1300</v>
      </c>
      <c r="BD395" s="83">
        <v>1885</v>
      </c>
      <c r="BE395" s="83">
        <v>820</v>
      </c>
      <c r="BF395" s="83">
        <v>889</v>
      </c>
    </row>
    <row r="396" spans="1:58" x14ac:dyDescent="0.25">
      <c r="A396" s="83" t="s">
        <v>350</v>
      </c>
      <c r="B396" s="83" t="s">
        <v>376</v>
      </c>
      <c r="C396" s="83" t="str">
        <f>VLOOKUP(B396,'Cross river Land'!A:B,2,0)</f>
        <v>NG020027</v>
      </c>
      <c r="D396" s="83">
        <f t="shared" si="6"/>
        <v>1</v>
      </c>
      <c r="E396" s="83">
        <v>97847</v>
      </c>
      <c r="F396" s="83">
        <v>114689</v>
      </c>
      <c r="G396" s="83">
        <v>212536</v>
      </c>
      <c r="H396" s="83">
        <v>18753</v>
      </c>
      <c r="I396" s="83">
        <v>15272</v>
      </c>
      <c r="J396" s="83">
        <v>11790</v>
      </c>
      <c r="K396" s="83">
        <v>10592</v>
      </c>
      <c r="L396" s="83">
        <v>8649</v>
      </c>
      <c r="M396" s="83">
        <v>7029</v>
      </c>
      <c r="N396" s="83">
        <v>6114</v>
      </c>
      <c r="O396" s="83">
        <v>4484</v>
      </c>
      <c r="P396" s="83">
        <v>4263</v>
      </c>
      <c r="Q396" s="83">
        <v>2510</v>
      </c>
      <c r="R396" s="83">
        <v>2685</v>
      </c>
      <c r="S396" s="83">
        <v>1346</v>
      </c>
      <c r="T396" s="83">
        <v>1506</v>
      </c>
      <c r="U396" s="83">
        <v>784</v>
      </c>
      <c r="V396" s="83">
        <v>1141</v>
      </c>
      <c r="W396" s="83">
        <v>397</v>
      </c>
      <c r="X396" s="83">
        <v>532</v>
      </c>
      <c r="Y396" s="83">
        <v>20736</v>
      </c>
      <c r="Z396" s="83">
        <v>17827</v>
      </c>
      <c r="AA396" s="83">
        <v>16593</v>
      </c>
      <c r="AB396" s="83">
        <v>14667</v>
      </c>
      <c r="AC396" s="83">
        <v>9469</v>
      </c>
      <c r="AD396" s="83">
        <v>7131</v>
      </c>
      <c r="AE396" s="83">
        <v>6473</v>
      </c>
      <c r="AF396" s="83">
        <v>5080</v>
      </c>
      <c r="AG396" s="83">
        <v>4658</v>
      </c>
      <c r="AH396" s="83">
        <v>3055</v>
      </c>
      <c r="AI396" s="83">
        <v>3102</v>
      </c>
      <c r="AJ396" s="83">
        <v>1517</v>
      </c>
      <c r="AK396" s="83">
        <v>1708</v>
      </c>
      <c r="AL396" s="83">
        <v>731</v>
      </c>
      <c r="AM396" s="83">
        <v>1054</v>
      </c>
      <c r="AN396" s="83">
        <v>390</v>
      </c>
      <c r="AO396" s="83">
        <v>498</v>
      </c>
      <c r="AP396" s="83">
        <v>39489</v>
      </c>
      <c r="AQ396" s="83">
        <v>33099</v>
      </c>
      <c r="AR396" s="83">
        <v>28383</v>
      </c>
      <c r="AS396" s="83">
        <v>25259</v>
      </c>
      <c r="AT396" s="83">
        <v>18118</v>
      </c>
      <c r="AU396" s="83">
        <v>14160</v>
      </c>
      <c r="AV396" s="83">
        <v>12587</v>
      </c>
      <c r="AW396" s="83">
        <v>9564</v>
      </c>
      <c r="AX396" s="83">
        <v>8921</v>
      </c>
      <c r="AY396" s="83">
        <v>5565</v>
      </c>
      <c r="AZ396" s="83">
        <v>5787</v>
      </c>
      <c r="BA396" s="83">
        <v>2863</v>
      </c>
      <c r="BB396" s="83">
        <v>3214</v>
      </c>
      <c r="BC396" s="83">
        <v>1515</v>
      </c>
      <c r="BD396" s="83">
        <v>2195</v>
      </c>
      <c r="BE396" s="83">
        <v>787</v>
      </c>
      <c r="BF396" s="83">
        <v>1030</v>
      </c>
    </row>
    <row r="397" spans="1:58" x14ac:dyDescent="0.25">
      <c r="A397" s="83" t="s">
        <v>350</v>
      </c>
      <c r="B397" s="83" t="s">
        <v>377</v>
      </c>
      <c r="C397" s="83" t="str">
        <f>VLOOKUP(B397,'Cross river Land'!A:B,2,0)</f>
        <v>NG020028</v>
      </c>
      <c r="D397" s="83">
        <f t="shared" si="6"/>
        <v>1</v>
      </c>
      <c r="E397" s="83">
        <v>100897</v>
      </c>
      <c r="F397" s="83">
        <v>108354</v>
      </c>
      <c r="G397" s="83">
        <v>209251</v>
      </c>
      <c r="H397" s="83">
        <v>20483</v>
      </c>
      <c r="I397" s="83">
        <v>15583</v>
      </c>
      <c r="J397" s="83">
        <v>11561</v>
      </c>
      <c r="K397" s="83">
        <v>10289</v>
      </c>
      <c r="L397" s="83">
        <v>8533</v>
      </c>
      <c r="M397" s="83">
        <v>7406</v>
      </c>
      <c r="N397" s="83">
        <v>6285</v>
      </c>
      <c r="O397" s="83">
        <v>4701</v>
      </c>
      <c r="P397" s="83">
        <v>4283</v>
      </c>
      <c r="Q397" s="83">
        <v>2768</v>
      </c>
      <c r="R397" s="83">
        <v>2745</v>
      </c>
      <c r="S397" s="83">
        <v>1670</v>
      </c>
      <c r="T397" s="83">
        <v>1727</v>
      </c>
      <c r="U397" s="83">
        <v>780</v>
      </c>
      <c r="V397" s="83">
        <v>1138</v>
      </c>
      <c r="W397" s="83">
        <v>355</v>
      </c>
      <c r="X397" s="83">
        <v>590</v>
      </c>
      <c r="Y397" s="83">
        <v>22189</v>
      </c>
      <c r="Z397" s="83">
        <v>17694</v>
      </c>
      <c r="AA397" s="83">
        <v>14000</v>
      </c>
      <c r="AB397" s="83">
        <v>12053</v>
      </c>
      <c r="AC397" s="83">
        <v>8182</v>
      </c>
      <c r="AD397" s="83">
        <v>6688</v>
      </c>
      <c r="AE397" s="83">
        <v>6149</v>
      </c>
      <c r="AF397" s="83">
        <v>5100</v>
      </c>
      <c r="AG397" s="83">
        <v>4463</v>
      </c>
      <c r="AH397" s="83">
        <v>3171</v>
      </c>
      <c r="AI397" s="83">
        <v>2925</v>
      </c>
      <c r="AJ397" s="83">
        <v>1520</v>
      </c>
      <c r="AK397" s="83">
        <v>1512</v>
      </c>
      <c r="AL397" s="83">
        <v>816</v>
      </c>
      <c r="AM397" s="83">
        <v>1005</v>
      </c>
      <c r="AN397" s="83">
        <v>385</v>
      </c>
      <c r="AO397" s="83">
        <v>502</v>
      </c>
      <c r="AP397" s="83">
        <v>42672</v>
      </c>
      <c r="AQ397" s="83">
        <v>33277</v>
      </c>
      <c r="AR397" s="83">
        <v>25561</v>
      </c>
      <c r="AS397" s="83">
        <v>22342</v>
      </c>
      <c r="AT397" s="83">
        <v>16715</v>
      </c>
      <c r="AU397" s="83">
        <v>14094</v>
      </c>
      <c r="AV397" s="83">
        <v>12434</v>
      </c>
      <c r="AW397" s="83">
        <v>9801</v>
      </c>
      <c r="AX397" s="83">
        <v>8746</v>
      </c>
      <c r="AY397" s="83">
        <v>5939</v>
      </c>
      <c r="AZ397" s="83">
        <v>5670</v>
      </c>
      <c r="BA397" s="83">
        <v>3190</v>
      </c>
      <c r="BB397" s="83">
        <v>3239</v>
      </c>
      <c r="BC397" s="83">
        <v>1596</v>
      </c>
      <c r="BD397" s="83">
        <v>2143</v>
      </c>
      <c r="BE397" s="83">
        <v>740</v>
      </c>
      <c r="BF397" s="83">
        <v>1092</v>
      </c>
    </row>
    <row r="398" spans="1:58" x14ac:dyDescent="0.25">
      <c r="A398" s="83" t="s">
        <v>350</v>
      </c>
      <c r="B398" s="83" t="s">
        <v>378</v>
      </c>
      <c r="C398" s="83" t="str">
        <f>VLOOKUP(B398,'Cross river Land'!A:B,2,0)</f>
        <v>NG020029</v>
      </c>
      <c r="D398" s="83">
        <f t="shared" si="6"/>
        <v>1</v>
      </c>
      <c r="E398" s="83">
        <v>192265</v>
      </c>
      <c r="F398" s="83">
        <v>192925</v>
      </c>
      <c r="G398" s="83">
        <v>385190</v>
      </c>
      <c r="H398" s="83">
        <v>37830</v>
      </c>
      <c r="I398" s="83">
        <v>30044</v>
      </c>
      <c r="J398" s="83">
        <v>22066</v>
      </c>
      <c r="K398" s="83">
        <v>19101</v>
      </c>
      <c r="L398" s="83">
        <v>16346</v>
      </c>
      <c r="M398" s="83">
        <v>14096</v>
      </c>
      <c r="N398" s="83">
        <v>12511</v>
      </c>
      <c r="O398" s="83">
        <v>9395</v>
      </c>
      <c r="P398" s="83">
        <v>8657</v>
      </c>
      <c r="Q398" s="83">
        <v>5091</v>
      </c>
      <c r="R398" s="83">
        <v>5589</v>
      </c>
      <c r="S398" s="83">
        <v>2717</v>
      </c>
      <c r="T398" s="83">
        <v>3285</v>
      </c>
      <c r="U398" s="83">
        <v>1592</v>
      </c>
      <c r="V398" s="83">
        <v>2198</v>
      </c>
      <c r="W398" s="83">
        <v>886</v>
      </c>
      <c r="X398" s="83">
        <v>861</v>
      </c>
      <c r="Y398" s="83">
        <v>40209</v>
      </c>
      <c r="Z398" s="83">
        <v>31373</v>
      </c>
      <c r="AA398" s="83">
        <v>23443</v>
      </c>
      <c r="AB398" s="83">
        <v>18842</v>
      </c>
      <c r="AC398" s="83">
        <v>13485</v>
      </c>
      <c r="AD398" s="83">
        <v>11417</v>
      </c>
      <c r="AE398" s="83">
        <v>11574</v>
      </c>
      <c r="AF398" s="83">
        <v>9497</v>
      </c>
      <c r="AG398" s="83">
        <v>9158</v>
      </c>
      <c r="AH398" s="83">
        <v>5940</v>
      </c>
      <c r="AI398" s="83">
        <v>6103</v>
      </c>
      <c r="AJ398" s="83">
        <v>2926</v>
      </c>
      <c r="AK398" s="83">
        <v>3722</v>
      </c>
      <c r="AL398" s="83">
        <v>1555</v>
      </c>
      <c r="AM398" s="83">
        <v>2203</v>
      </c>
      <c r="AN398" s="83">
        <v>712</v>
      </c>
      <c r="AO398" s="83">
        <v>766</v>
      </c>
      <c r="AP398" s="83">
        <v>78039</v>
      </c>
      <c r="AQ398" s="83">
        <v>61417</v>
      </c>
      <c r="AR398" s="83">
        <v>45509</v>
      </c>
      <c r="AS398" s="83">
        <v>37943</v>
      </c>
      <c r="AT398" s="83">
        <v>29831</v>
      </c>
      <c r="AU398" s="83">
        <v>25513</v>
      </c>
      <c r="AV398" s="83">
        <v>24085</v>
      </c>
      <c r="AW398" s="83">
        <v>18892</v>
      </c>
      <c r="AX398" s="83">
        <v>17815</v>
      </c>
      <c r="AY398" s="83">
        <v>11031</v>
      </c>
      <c r="AZ398" s="83">
        <v>11692</v>
      </c>
      <c r="BA398" s="83">
        <v>5643</v>
      </c>
      <c r="BB398" s="83">
        <v>7007</v>
      </c>
      <c r="BC398" s="83">
        <v>3147</v>
      </c>
      <c r="BD398" s="83">
        <v>4401</v>
      </c>
      <c r="BE398" s="83">
        <v>1598</v>
      </c>
      <c r="BF398" s="83">
        <v>1627</v>
      </c>
    </row>
    <row r="399" spans="1:58" x14ac:dyDescent="0.25">
      <c r="A399" s="83" t="s">
        <v>350</v>
      </c>
      <c r="B399" s="83" t="s">
        <v>379</v>
      </c>
      <c r="C399" s="83" t="str">
        <f>VLOOKUP(B399,'Cross river Land'!A:B,2,0)</f>
        <v>NG020030</v>
      </c>
      <c r="D399" s="83">
        <f t="shared" si="6"/>
        <v>1</v>
      </c>
      <c r="E399" s="83">
        <v>152314</v>
      </c>
      <c r="F399" s="83">
        <v>148427</v>
      </c>
      <c r="G399" s="83">
        <v>300741</v>
      </c>
      <c r="H399" s="83">
        <v>29601</v>
      </c>
      <c r="I399" s="83">
        <v>24501</v>
      </c>
      <c r="J399" s="83">
        <v>16971</v>
      </c>
      <c r="K399" s="83">
        <v>15531</v>
      </c>
      <c r="L399" s="83">
        <v>12814</v>
      </c>
      <c r="M399" s="83">
        <v>10933</v>
      </c>
      <c r="N399" s="83">
        <v>9778</v>
      </c>
      <c r="O399" s="83">
        <v>7243</v>
      </c>
      <c r="P399" s="83">
        <v>6854</v>
      </c>
      <c r="Q399" s="83">
        <v>3955</v>
      </c>
      <c r="R399" s="83">
        <v>4304</v>
      </c>
      <c r="S399" s="83">
        <v>2323</v>
      </c>
      <c r="T399" s="83">
        <v>2736</v>
      </c>
      <c r="U399" s="83">
        <v>1402</v>
      </c>
      <c r="V399" s="83">
        <v>1896</v>
      </c>
      <c r="W399" s="83">
        <v>677</v>
      </c>
      <c r="X399" s="83">
        <v>795</v>
      </c>
      <c r="Y399" s="83">
        <v>31593</v>
      </c>
      <c r="Z399" s="83">
        <v>24329</v>
      </c>
      <c r="AA399" s="83">
        <v>17114</v>
      </c>
      <c r="AB399" s="83">
        <v>13941</v>
      </c>
      <c r="AC399" s="83">
        <v>9506</v>
      </c>
      <c r="AD399" s="83">
        <v>8951</v>
      </c>
      <c r="AE399" s="83">
        <v>8825</v>
      </c>
      <c r="AF399" s="83">
        <v>7518</v>
      </c>
      <c r="AG399" s="83">
        <v>6987</v>
      </c>
      <c r="AH399" s="83">
        <v>4638</v>
      </c>
      <c r="AI399" s="83">
        <v>4658</v>
      </c>
      <c r="AJ399" s="83">
        <v>2875</v>
      </c>
      <c r="AK399" s="83">
        <v>2878</v>
      </c>
      <c r="AL399" s="83">
        <v>1406</v>
      </c>
      <c r="AM399" s="83">
        <v>1882</v>
      </c>
      <c r="AN399" s="83">
        <v>669</v>
      </c>
      <c r="AO399" s="83">
        <v>657</v>
      </c>
      <c r="AP399" s="83">
        <v>61194</v>
      </c>
      <c r="AQ399" s="83">
        <v>48830</v>
      </c>
      <c r="AR399" s="83">
        <v>34085</v>
      </c>
      <c r="AS399" s="83">
        <v>29472</v>
      </c>
      <c r="AT399" s="83">
        <v>22320</v>
      </c>
      <c r="AU399" s="83">
        <v>19884</v>
      </c>
      <c r="AV399" s="83">
        <v>18603</v>
      </c>
      <c r="AW399" s="83">
        <v>14761</v>
      </c>
      <c r="AX399" s="83">
        <v>13841</v>
      </c>
      <c r="AY399" s="83">
        <v>8593</v>
      </c>
      <c r="AZ399" s="83">
        <v>8962</v>
      </c>
      <c r="BA399" s="83">
        <v>5198</v>
      </c>
      <c r="BB399" s="83">
        <v>5614</v>
      </c>
      <c r="BC399" s="83">
        <v>2808</v>
      </c>
      <c r="BD399" s="83">
        <v>3778</v>
      </c>
      <c r="BE399" s="83">
        <v>1346</v>
      </c>
      <c r="BF399" s="83">
        <v>1452</v>
      </c>
    </row>
    <row r="400" spans="1:58" x14ac:dyDescent="0.25">
      <c r="A400" s="83" t="s">
        <v>350</v>
      </c>
      <c r="B400" s="83" t="s">
        <v>380</v>
      </c>
      <c r="C400" s="84" t="s">
        <v>2286</v>
      </c>
      <c r="D400" s="83">
        <f t="shared" si="6"/>
        <v>1</v>
      </c>
      <c r="E400" s="83">
        <v>467494</v>
      </c>
      <c r="F400" s="83">
        <v>565158</v>
      </c>
      <c r="G400" s="83">
        <v>1032652</v>
      </c>
      <c r="H400" s="83">
        <v>90480</v>
      </c>
      <c r="I400" s="83">
        <v>72114</v>
      </c>
      <c r="J400" s="83">
        <v>62452</v>
      </c>
      <c r="K400" s="83">
        <v>48217</v>
      </c>
      <c r="L400" s="83">
        <v>41026</v>
      </c>
      <c r="M400" s="83">
        <v>35580</v>
      </c>
      <c r="N400" s="83">
        <v>28051</v>
      </c>
      <c r="O400" s="83">
        <v>22510</v>
      </c>
      <c r="P400" s="83">
        <v>19499</v>
      </c>
      <c r="Q400" s="83">
        <v>12169</v>
      </c>
      <c r="R400" s="83">
        <v>10890</v>
      </c>
      <c r="S400" s="83">
        <v>7367</v>
      </c>
      <c r="T400" s="83">
        <v>5979</v>
      </c>
      <c r="U400" s="83">
        <v>3695</v>
      </c>
      <c r="V400" s="83">
        <v>3676</v>
      </c>
      <c r="W400" s="83">
        <v>1790</v>
      </c>
      <c r="X400" s="83">
        <v>1999</v>
      </c>
      <c r="Y400" s="83">
        <v>96121</v>
      </c>
      <c r="Z400" s="83">
        <v>77751</v>
      </c>
      <c r="AA400" s="83">
        <v>76169</v>
      </c>
      <c r="AB400" s="83">
        <v>65530</v>
      </c>
      <c r="AC400" s="83">
        <v>50627</v>
      </c>
      <c r="AD400" s="83">
        <v>43578</v>
      </c>
      <c r="AE400" s="83">
        <v>35889</v>
      </c>
      <c r="AF400" s="83">
        <v>30486</v>
      </c>
      <c r="AG400" s="83">
        <v>24169</v>
      </c>
      <c r="AH400" s="83">
        <v>18639</v>
      </c>
      <c r="AI400" s="83">
        <v>14078</v>
      </c>
      <c r="AJ400" s="83">
        <v>12616</v>
      </c>
      <c r="AK400" s="83">
        <v>7114</v>
      </c>
      <c r="AL400" s="83">
        <v>5568</v>
      </c>
      <c r="AM400" s="83">
        <v>3403</v>
      </c>
      <c r="AN400" s="83">
        <v>2078</v>
      </c>
      <c r="AO400" s="83">
        <v>1342</v>
      </c>
      <c r="AP400" s="83">
        <v>186601</v>
      </c>
      <c r="AQ400" s="83">
        <v>149865</v>
      </c>
      <c r="AR400" s="83">
        <v>138621</v>
      </c>
      <c r="AS400" s="83">
        <v>113747</v>
      </c>
      <c r="AT400" s="83">
        <v>91653</v>
      </c>
      <c r="AU400" s="83">
        <v>79158</v>
      </c>
      <c r="AV400" s="83">
        <v>63940</v>
      </c>
      <c r="AW400" s="83">
        <v>52996</v>
      </c>
      <c r="AX400" s="83">
        <v>43668</v>
      </c>
      <c r="AY400" s="83">
        <v>30808</v>
      </c>
      <c r="AZ400" s="83">
        <v>24968</v>
      </c>
      <c r="BA400" s="83">
        <v>19983</v>
      </c>
      <c r="BB400" s="83">
        <v>13093</v>
      </c>
      <c r="BC400" s="83">
        <v>9263</v>
      </c>
      <c r="BD400" s="83">
        <v>7079</v>
      </c>
      <c r="BE400" s="83">
        <v>3868</v>
      </c>
      <c r="BF400" s="83">
        <v>3341</v>
      </c>
    </row>
    <row r="401" spans="1:58" x14ac:dyDescent="0.25">
      <c r="A401" s="83" t="s">
        <v>350</v>
      </c>
      <c r="B401" s="83" t="s">
        <v>382</v>
      </c>
      <c r="C401" s="83" t="str">
        <f>VLOOKUP(B401,'Cross river Land'!A:B,2,0)</f>
        <v>NG020032</v>
      </c>
      <c r="D401" s="83">
        <f t="shared" si="6"/>
        <v>1</v>
      </c>
      <c r="E401" s="83">
        <v>110725</v>
      </c>
      <c r="F401" s="83">
        <v>117271</v>
      </c>
      <c r="G401" s="83">
        <v>227996</v>
      </c>
      <c r="H401" s="83">
        <v>22758</v>
      </c>
      <c r="I401" s="83">
        <v>18114</v>
      </c>
      <c r="J401" s="83">
        <v>12579</v>
      </c>
      <c r="K401" s="83">
        <v>10723</v>
      </c>
      <c r="L401" s="83">
        <v>9575</v>
      </c>
      <c r="M401" s="83">
        <v>7966</v>
      </c>
      <c r="N401" s="83">
        <v>7125</v>
      </c>
      <c r="O401" s="83">
        <v>4973</v>
      </c>
      <c r="P401" s="83">
        <v>4723</v>
      </c>
      <c r="Q401" s="83">
        <v>2921</v>
      </c>
      <c r="R401" s="83">
        <v>3047</v>
      </c>
      <c r="S401" s="83">
        <v>1408</v>
      </c>
      <c r="T401" s="83">
        <v>1985</v>
      </c>
      <c r="U401" s="83">
        <v>766</v>
      </c>
      <c r="V401" s="83">
        <v>1196</v>
      </c>
      <c r="W401" s="83">
        <v>386</v>
      </c>
      <c r="X401" s="83">
        <v>480</v>
      </c>
      <c r="Y401" s="83">
        <v>23803</v>
      </c>
      <c r="Z401" s="83">
        <v>19607</v>
      </c>
      <c r="AA401" s="83">
        <v>14855</v>
      </c>
      <c r="AB401" s="83">
        <v>12378</v>
      </c>
      <c r="AC401" s="83">
        <v>8753</v>
      </c>
      <c r="AD401" s="83">
        <v>7248</v>
      </c>
      <c r="AE401" s="83">
        <v>6817</v>
      </c>
      <c r="AF401" s="83">
        <v>5687</v>
      </c>
      <c r="AG401" s="83">
        <v>5100</v>
      </c>
      <c r="AH401" s="83">
        <v>3338</v>
      </c>
      <c r="AI401" s="83">
        <v>3273</v>
      </c>
      <c r="AJ401" s="83">
        <v>1664</v>
      </c>
      <c r="AK401" s="83">
        <v>1954</v>
      </c>
      <c r="AL401" s="83">
        <v>820</v>
      </c>
      <c r="AM401" s="83">
        <v>1112</v>
      </c>
      <c r="AN401" s="83">
        <v>392</v>
      </c>
      <c r="AO401" s="83">
        <v>470</v>
      </c>
      <c r="AP401" s="83">
        <v>46561</v>
      </c>
      <c r="AQ401" s="83">
        <v>37721</v>
      </c>
      <c r="AR401" s="83">
        <v>27434</v>
      </c>
      <c r="AS401" s="83">
        <v>23101</v>
      </c>
      <c r="AT401" s="83">
        <v>18328</v>
      </c>
      <c r="AU401" s="83">
        <v>15214</v>
      </c>
      <c r="AV401" s="83">
        <v>13942</v>
      </c>
      <c r="AW401" s="83">
        <v>10660</v>
      </c>
      <c r="AX401" s="83">
        <v>9823</v>
      </c>
      <c r="AY401" s="83">
        <v>6259</v>
      </c>
      <c r="AZ401" s="83">
        <v>6320</v>
      </c>
      <c r="BA401" s="83">
        <v>3072</v>
      </c>
      <c r="BB401" s="83">
        <v>3939</v>
      </c>
      <c r="BC401" s="83">
        <v>1586</v>
      </c>
      <c r="BD401" s="83">
        <v>2308</v>
      </c>
      <c r="BE401" s="83">
        <v>778</v>
      </c>
      <c r="BF401" s="83">
        <v>950</v>
      </c>
    </row>
    <row r="402" spans="1:58" x14ac:dyDescent="0.25">
      <c r="A402" s="83" t="s">
        <v>350</v>
      </c>
      <c r="B402" s="83" t="s">
        <v>383</v>
      </c>
      <c r="C402" s="83" t="str">
        <f>VLOOKUP(B402,'Cross river Land'!A:B,2,0)</f>
        <v>NG020033</v>
      </c>
      <c r="D402" s="83">
        <f t="shared" si="6"/>
        <v>1</v>
      </c>
      <c r="E402" s="83">
        <v>74289</v>
      </c>
      <c r="F402" s="83">
        <v>79279</v>
      </c>
      <c r="G402" s="83">
        <v>153568</v>
      </c>
      <c r="H402" s="83">
        <v>14275</v>
      </c>
      <c r="I402" s="83">
        <v>12133</v>
      </c>
      <c r="J402" s="83">
        <v>8838</v>
      </c>
      <c r="K402" s="83">
        <v>7649</v>
      </c>
      <c r="L402" s="83">
        <v>6453</v>
      </c>
      <c r="M402" s="83">
        <v>5227</v>
      </c>
      <c r="N402" s="83">
        <v>4686</v>
      </c>
      <c r="O402" s="83">
        <v>3371</v>
      </c>
      <c r="P402" s="83">
        <v>3258</v>
      </c>
      <c r="Q402" s="83">
        <v>1876</v>
      </c>
      <c r="R402" s="83">
        <v>2020</v>
      </c>
      <c r="S402" s="83">
        <v>1185</v>
      </c>
      <c r="T402" s="83">
        <v>1271</v>
      </c>
      <c r="U402" s="83">
        <v>581</v>
      </c>
      <c r="V402" s="83">
        <v>830</v>
      </c>
      <c r="W402" s="83">
        <v>248</v>
      </c>
      <c r="X402" s="83">
        <v>388</v>
      </c>
      <c r="Y402" s="83">
        <v>15190</v>
      </c>
      <c r="Z402" s="83">
        <v>13434</v>
      </c>
      <c r="AA402" s="83">
        <v>11236</v>
      </c>
      <c r="AB402" s="83">
        <v>8424</v>
      </c>
      <c r="AC402" s="83">
        <v>5658</v>
      </c>
      <c r="AD402" s="83">
        <v>4960</v>
      </c>
      <c r="AE402" s="83">
        <v>4476</v>
      </c>
      <c r="AF402" s="83">
        <v>3635</v>
      </c>
      <c r="AG402" s="83">
        <v>3439</v>
      </c>
      <c r="AH402" s="83">
        <v>2180</v>
      </c>
      <c r="AI402" s="83">
        <v>2323</v>
      </c>
      <c r="AJ402" s="83">
        <v>1024</v>
      </c>
      <c r="AK402" s="83">
        <v>1330</v>
      </c>
      <c r="AL402" s="83">
        <v>573</v>
      </c>
      <c r="AM402" s="83">
        <v>764</v>
      </c>
      <c r="AN402" s="83">
        <v>298</v>
      </c>
      <c r="AO402" s="83">
        <v>335</v>
      </c>
      <c r="AP402" s="83">
        <v>29465</v>
      </c>
      <c r="AQ402" s="83">
        <v>25567</v>
      </c>
      <c r="AR402" s="83">
        <v>20074</v>
      </c>
      <c r="AS402" s="83">
        <v>16073</v>
      </c>
      <c r="AT402" s="83">
        <v>12111</v>
      </c>
      <c r="AU402" s="83">
        <v>10187</v>
      </c>
      <c r="AV402" s="83">
        <v>9162</v>
      </c>
      <c r="AW402" s="83">
        <v>7006</v>
      </c>
      <c r="AX402" s="83">
        <v>6697</v>
      </c>
      <c r="AY402" s="83">
        <v>4056</v>
      </c>
      <c r="AZ402" s="83">
        <v>4343</v>
      </c>
      <c r="BA402" s="83">
        <v>2209</v>
      </c>
      <c r="BB402" s="83">
        <v>2601</v>
      </c>
      <c r="BC402" s="83">
        <v>1154</v>
      </c>
      <c r="BD402" s="83">
        <v>1594</v>
      </c>
      <c r="BE402" s="83">
        <v>546</v>
      </c>
      <c r="BF402" s="83">
        <v>723</v>
      </c>
    </row>
    <row r="403" spans="1:58" x14ac:dyDescent="0.25">
      <c r="A403" s="83" t="s">
        <v>350</v>
      </c>
      <c r="B403" s="83" t="s">
        <v>384</v>
      </c>
      <c r="C403" s="83" t="str">
        <f>VLOOKUP(B403,'Cross river Land'!A:B,2,0)</f>
        <v>NG020034</v>
      </c>
      <c r="D403" s="83">
        <f t="shared" si="6"/>
        <v>1</v>
      </c>
      <c r="E403" s="83">
        <v>160428</v>
      </c>
      <c r="F403" s="83">
        <v>159830</v>
      </c>
      <c r="G403" s="83">
        <v>320258</v>
      </c>
      <c r="H403" s="83">
        <v>32474</v>
      </c>
      <c r="I403" s="83">
        <v>27590</v>
      </c>
      <c r="J403" s="83">
        <v>17457</v>
      </c>
      <c r="K403" s="83">
        <v>16671</v>
      </c>
      <c r="L403" s="83">
        <v>15323</v>
      </c>
      <c r="M403" s="83">
        <v>11735</v>
      </c>
      <c r="N403" s="83">
        <v>10243</v>
      </c>
      <c r="O403" s="83">
        <v>6529</v>
      </c>
      <c r="P403" s="83">
        <v>6457</v>
      </c>
      <c r="Q403" s="83">
        <v>3219</v>
      </c>
      <c r="R403" s="83">
        <v>4100</v>
      </c>
      <c r="S403" s="83">
        <v>1910</v>
      </c>
      <c r="T403" s="83">
        <v>2596</v>
      </c>
      <c r="U403" s="83">
        <v>1121</v>
      </c>
      <c r="V403" s="83">
        <v>1730</v>
      </c>
      <c r="W403" s="83">
        <v>552</v>
      </c>
      <c r="X403" s="83">
        <v>721</v>
      </c>
      <c r="Y403" s="83">
        <v>33890</v>
      </c>
      <c r="Z403" s="83">
        <v>27267</v>
      </c>
      <c r="AA403" s="83">
        <v>19692</v>
      </c>
      <c r="AB403" s="83">
        <v>15207</v>
      </c>
      <c r="AC403" s="83">
        <v>10138</v>
      </c>
      <c r="AD403" s="83">
        <v>9824</v>
      </c>
      <c r="AE403" s="83">
        <v>10289</v>
      </c>
      <c r="AF403" s="83">
        <v>7858</v>
      </c>
      <c r="AG403" s="83">
        <v>7353</v>
      </c>
      <c r="AH403" s="83">
        <v>4017</v>
      </c>
      <c r="AI403" s="83">
        <v>4764</v>
      </c>
      <c r="AJ403" s="83">
        <v>2434</v>
      </c>
      <c r="AK403" s="83">
        <v>2855</v>
      </c>
      <c r="AL403" s="83">
        <v>1193</v>
      </c>
      <c r="AM403" s="83">
        <v>1732</v>
      </c>
      <c r="AN403" s="83">
        <v>586</v>
      </c>
      <c r="AO403" s="83">
        <v>731</v>
      </c>
      <c r="AP403" s="83">
        <v>66364</v>
      </c>
      <c r="AQ403" s="83">
        <v>54857</v>
      </c>
      <c r="AR403" s="83">
        <v>37149</v>
      </c>
      <c r="AS403" s="83">
        <v>31878</v>
      </c>
      <c r="AT403" s="83">
        <v>25461</v>
      </c>
      <c r="AU403" s="83">
        <v>21559</v>
      </c>
      <c r="AV403" s="83">
        <v>20532</v>
      </c>
      <c r="AW403" s="83">
        <v>14387</v>
      </c>
      <c r="AX403" s="83">
        <v>13810</v>
      </c>
      <c r="AY403" s="83">
        <v>7236</v>
      </c>
      <c r="AZ403" s="83">
        <v>8864</v>
      </c>
      <c r="BA403" s="83">
        <v>4344</v>
      </c>
      <c r="BB403" s="83">
        <v>5451</v>
      </c>
      <c r="BC403" s="83">
        <v>2314</v>
      </c>
      <c r="BD403" s="83">
        <v>3462</v>
      </c>
      <c r="BE403" s="83">
        <v>1138</v>
      </c>
      <c r="BF403" s="83">
        <v>1452</v>
      </c>
    </row>
    <row r="404" spans="1:58" x14ac:dyDescent="0.25">
      <c r="A404" s="83" t="s">
        <v>350</v>
      </c>
      <c r="B404" s="83" t="s">
        <v>385</v>
      </c>
      <c r="C404" s="83" t="str">
        <f>VLOOKUP(B404,'Cross river Land'!A:B,2,0)</f>
        <v>NG020035</v>
      </c>
      <c r="D404" s="83">
        <f t="shared" si="6"/>
        <v>1</v>
      </c>
      <c r="E404" s="83">
        <v>100801</v>
      </c>
      <c r="F404" s="83">
        <v>97951</v>
      </c>
      <c r="G404" s="83">
        <v>198752</v>
      </c>
      <c r="H404" s="83">
        <v>20187</v>
      </c>
      <c r="I404" s="83">
        <v>15716</v>
      </c>
      <c r="J404" s="83">
        <v>12151</v>
      </c>
      <c r="K404" s="83">
        <v>10819</v>
      </c>
      <c r="L404" s="83">
        <v>8665</v>
      </c>
      <c r="M404" s="83">
        <v>7434</v>
      </c>
      <c r="N404" s="83">
        <v>6295</v>
      </c>
      <c r="O404" s="83">
        <v>4470</v>
      </c>
      <c r="P404" s="83">
        <v>4211</v>
      </c>
      <c r="Q404" s="83">
        <v>2507</v>
      </c>
      <c r="R404" s="83">
        <v>2697</v>
      </c>
      <c r="S404" s="83">
        <v>1355</v>
      </c>
      <c r="T404" s="83">
        <v>1610</v>
      </c>
      <c r="U404" s="83">
        <v>794</v>
      </c>
      <c r="V404" s="83">
        <v>1023</v>
      </c>
      <c r="W404" s="83">
        <v>444</v>
      </c>
      <c r="X404" s="83">
        <v>423</v>
      </c>
      <c r="Y404" s="83">
        <v>21456</v>
      </c>
      <c r="Z404" s="83">
        <v>16246</v>
      </c>
      <c r="AA404" s="83">
        <v>11659</v>
      </c>
      <c r="AB404" s="83">
        <v>9341</v>
      </c>
      <c r="AC404" s="83">
        <v>6396</v>
      </c>
      <c r="AD404" s="83">
        <v>5958</v>
      </c>
      <c r="AE404" s="83">
        <v>6027</v>
      </c>
      <c r="AF404" s="83">
        <v>4884</v>
      </c>
      <c r="AG404" s="83">
        <v>4406</v>
      </c>
      <c r="AH404" s="83">
        <v>2920</v>
      </c>
      <c r="AI404" s="83">
        <v>2852</v>
      </c>
      <c r="AJ404" s="83">
        <v>1531</v>
      </c>
      <c r="AK404" s="83">
        <v>1628</v>
      </c>
      <c r="AL404" s="83">
        <v>748</v>
      </c>
      <c r="AM404" s="83">
        <v>1059</v>
      </c>
      <c r="AN404" s="83">
        <v>377</v>
      </c>
      <c r="AO404" s="83">
        <v>463</v>
      </c>
      <c r="AP404" s="83">
        <v>41643</v>
      </c>
      <c r="AQ404" s="83">
        <v>31962</v>
      </c>
      <c r="AR404" s="83">
        <v>23810</v>
      </c>
      <c r="AS404" s="83">
        <v>20160</v>
      </c>
      <c r="AT404" s="83">
        <v>15061</v>
      </c>
      <c r="AU404" s="83">
        <v>13392</v>
      </c>
      <c r="AV404" s="83">
        <v>12322</v>
      </c>
      <c r="AW404" s="83">
        <v>9354</v>
      </c>
      <c r="AX404" s="83">
        <v>8617</v>
      </c>
      <c r="AY404" s="83">
        <v>5427</v>
      </c>
      <c r="AZ404" s="83">
        <v>5549</v>
      </c>
      <c r="BA404" s="83">
        <v>2886</v>
      </c>
      <c r="BB404" s="83">
        <v>3238</v>
      </c>
      <c r="BC404" s="83">
        <v>1542</v>
      </c>
      <c r="BD404" s="83">
        <v>2082</v>
      </c>
      <c r="BE404" s="83">
        <v>821</v>
      </c>
      <c r="BF404" s="83">
        <v>886</v>
      </c>
    </row>
    <row r="405" spans="1:58" x14ac:dyDescent="0.25">
      <c r="A405" s="83" t="s">
        <v>350</v>
      </c>
      <c r="B405" s="83" t="s">
        <v>386</v>
      </c>
      <c r="C405" s="83" t="str">
        <f>VLOOKUP(B405,'Cross river Land'!A:B,2,0)</f>
        <v>NG020036</v>
      </c>
      <c r="D405" s="83">
        <f t="shared" si="6"/>
        <v>1</v>
      </c>
      <c r="E405" s="83">
        <v>165935</v>
      </c>
      <c r="F405" s="83">
        <v>166715</v>
      </c>
      <c r="G405" s="83">
        <v>332650</v>
      </c>
      <c r="H405" s="83">
        <v>31814</v>
      </c>
      <c r="I405" s="83">
        <v>27049</v>
      </c>
      <c r="J405" s="83">
        <v>18389</v>
      </c>
      <c r="K405" s="83">
        <v>17042</v>
      </c>
      <c r="L405" s="83">
        <v>15094</v>
      </c>
      <c r="M405" s="83">
        <v>12151</v>
      </c>
      <c r="N405" s="83">
        <v>11294</v>
      </c>
      <c r="O405" s="83">
        <v>7590</v>
      </c>
      <c r="P405" s="83">
        <v>7539</v>
      </c>
      <c r="Q405" s="83">
        <v>4238</v>
      </c>
      <c r="R405" s="83">
        <v>4637</v>
      </c>
      <c r="S405" s="83">
        <v>2100</v>
      </c>
      <c r="T405" s="83">
        <v>2692</v>
      </c>
      <c r="U405" s="83">
        <v>1139</v>
      </c>
      <c r="V405" s="83">
        <v>1651</v>
      </c>
      <c r="W405" s="83">
        <v>709</v>
      </c>
      <c r="X405" s="83">
        <v>807</v>
      </c>
      <c r="Y405" s="83">
        <v>33630</v>
      </c>
      <c r="Z405" s="83">
        <v>27255</v>
      </c>
      <c r="AA405" s="83">
        <v>19696</v>
      </c>
      <c r="AB405" s="83">
        <v>16312</v>
      </c>
      <c r="AC405" s="83">
        <v>11563</v>
      </c>
      <c r="AD405" s="83">
        <v>10286</v>
      </c>
      <c r="AE405" s="83">
        <v>10779</v>
      </c>
      <c r="AF405" s="83">
        <v>8277</v>
      </c>
      <c r="AG405" s="83">
        <v>8184</v>
      </c>
      <c r="AH405" s="83">
        <v>4829</v>
      </c>
      <c r="AI405" s="83">
        <v>5460</v>
      </c>
      <c r="AJ405" s="83">
        <v>2420</v>
      </c>
      <c r="AK405" s="83">
        <v>3097</v>
      </c>
      <c r="AL405" s="83">
        <v>1282</v>
      </c>
      <c r="AM405" s="83">
        <v>2048</v>
      </c>
      <c r="AN405" s="83">
        <v>751</v>
      </c>
      <c r="AO405" s="83">
        <v>846</v>
      </c>
      <c r="AP405" s="83">
        <v>65444</v>
      </c>
      <c r="AQ405" s="83">
        <v>54304</v>
      </c>
      <c r="AR405" s="83">
        <v>38085</v>
      </c>
      <c r="AS405" s="83">
        <v>33354</v>
      </c>
      <c r="AT405" s="83">
        <v>26657</v>
      </c>
      <c r="AU405" s="83">
        <v>22437</v>
      </c>
      <c r="AV405" s="83">
        <v>22073</v>
      </c>
      <c r="AW405" s="83">
        <v>15867</v>
      </c>
      <c r="AX405" s="83">
        <v>15723</v>
      </c>
      <c r="AY405" s="83">
        <v>9067</v>
      </c>
      <c r="AZ405" s="83">
        <v>10097</v>
      </c>
      <c r="BA405" s="83">
        <v>4520</v>
      </c>
      <c r="BB405" s="83">
        <v>5789</v>
      </c>
      <c r="BC405" s="83">
        <v>2421</v>
      </c>
      <c r="BD405" s="83">
        <v>3699</v>
      </c>
      <c r="BE405" s="83">
        <v>1460</v>
      </c>
      <c r="BF405" s="83">
        <v>1653</v>
      </c>
    </row>
    <row r="406" spans="1:58" x14ac:dyDescent="0.25">
      <c r="A406" s="83" t="s">
        <v>350</v>
      </c>
      <c r="B406" s="83" t="s">
        <v>387</v>
      </c>
      <c r="C406" s="83" t="str">
        <f>VLOOKUP(B406,'Cross river Land'!A:B,2,0)</f>
        <v>NG020037</v>
      </c>
      <c r="D406" s="83">
        <f t="shared" si="6"/>
        <v>1</v>
      </c>
      <c r="E406" s="83">
        <v>138689</v>
      </c>
      <c r="F406" s="83">
        <v>136560</v>
      </c>
      <c r="G406" s="83">
        <v>275249</v>
      </c>
      <c r="H406" s="83">
        <v>25481</v>
      </c>
      <c r="I406" s="83">
        <v>22371</v>
      </c>
      <c r="J406" s="83">
        <v>15638</v>
      </c>
      <c r="K406" s="83">
        <v>13814</v>
      </c>
      <c r="L406" s="83">
        <v>12949</v>
      </c>
      <c r="M406" s="83">
        <v>10510</v>
      </c>
      <c r="N406" s="83">
        <v>9535</v>
      </c>
      <c r="O406" s="83">
        <v>6160</v>
      </c>
      <c r="P406" s="83">
        <v>6437</v>
      </c>
      <c r="Q406" s="83">
        <v>3450</v>
      </c>
      <c r="R406" s="83">
        <v>3909</v>
      </c>
      <c r="S406" s="83">
        <v>1944</v>
      </c>
      <c r="T406" s="83">
        <v>2420</v>
      </c>
      <c r="U406" s="83">
        <v>1128</v>
      </c>
      <c r="V406" s="83">
        <v>1564</v>
      </c>
      <c r="W406" s="83">
        <v>614</v>
      </c>
      <c r="X406" s="83">
        <v>765</v>
      </c>
      <c r="Y406" s="83">
        <v>27025</v>
      </c>
      <c r="Z406" s="83">
        <v>22408</v>
      </c>
      <c r="AA406" s="83">
        <v>16075</v>
      </c>
      <c r="AB406" s="83">
        <v>13293</v>
      </c>
      <c r="AC406" s="83">
        <v>9122</v>
      </c>
      <c r="AD406" s="83">
        <v>8601</v>
      </c>
      <c r="AE406" s="83">
        <v>9075</v>
      </c>
      <c r="AF406" s="83">
        <v>6772</v>
      </c>
      <c r="AG406" s="83">
        <v>6879</v>
      </c>
      <c r="AH406" s="83">
        <v>3787</v>
      </c>
      <c r="AI406" s="83">
        <v>4454</v>
      </c>
      <c r="AJ406" s="83">
        <v>2189</v>
      </c>
      <c r="AK406" s="83">
        <v>2730</v>
      </c>
      <c r="AL406" s="83">
        <v>1186</v>
      </c>
      <c r="AM406" s="83">
        <v>1730</v>
      </c>
      <c r="AN406" s="83">
        <v>537</v>
      </c>
      <c r="AO406" s="83">
        <v>697</v>
      </c>
      <c r="AP406" s="83">
        <v>52506</v>
      </c>
      <c r="AQ406" s="83">
        <v>44779</v>
      </c>
      <c r="AR406" s="83">
        <v>31713</v>
      </c>
      <c r="AS406" s="83">
        <v>27107</v>
      </c>
      <c r="AT406" s="83">
        <v>22071</v>
      </c>
      <c r="AU406" s="83">
        <v>19111</v>
      </c>
      <c r="AV406" s="83">
        <v>18610</v>
      </c>
      <c r="AW406" s="83">
        <v>12932</v>
      </c>
      <c r="AX406" s="83">
        <v>13316</v>
      </c>
      <c r="AY406" s="83">
        <v>7237</v>
      </c>
      <c r="AZ406" s="83">
        <v>8363</v>
      </c>
      <c r="BA406" s="83">
        <v>4133</v>
      </c>
      <c r="BB406" s="83">
        <v>5150</v>
      </c>
      <c r="BC406" s="83">
        <v>2314</v>
      </c>
      <c r="BD406" s="83">
        <v>3294</v>
      </c>
      <c r="BE406" s="83">
        <v>1151</v>
      </c>
      <c r="BF406" s="83">
        <v>1462</v>
      </c>
    </row>
    <row r="407" spans="1:58" x14ac:dyDescent="0.25">
      <c r="A407" s="83" t="s">
        <v>350</v>
      </c>
      <c r="B407" s="83" t="s">
        <v>388</v>
      </c>
      <c r="C407" s="83" t="str">
        <f>VLOOKUP(B407,'Cross river Land'!A:B,2,0)</f>
        <v>NG020038</v>
      </c>
      <c r="D407" s="83">
        <f t="shared" si="6"/>
        <v>1</v>
      </c>
      <c r="E407" s="83">
        <v>171137</v>
      </c>
      <c r="F407" s="83">
        <v>213031</v>
      </c>
      <c r="G407" s="83">
        <v>384168</v>
      </c>
      <c r="H407" s="83">
        <v>32430</v>
      </c>
      <c r="I407" s="83">
        <v>25630</v>
      </c>
      <c r="J407" s="83">
        <v>23625</v>
      </c>
      <c r="K407" s="83">
        <v>18543</v>
      </c>
      <c r="L407" s="83">
        <v>14804</v>
      </c>
      <c r="M407" s="83">
        <v>12647</v>
      </c>
      <c r="N407" s="83">
        <v>9884</v>
      </c>
      <c r="O407" s="83">
        <v>8416</v>
      </c>
      <c r="P407" s="83">
        <v>6875</v>
      </c>
      <c r="Q407" s="83">
        <v>4828</v>
      </c>
      <c r="R407" s="83">
        <v>3844</v>
      </c>
      <c r="S407" s="83">
        <v>2992</v>
      </c>
      <c r="T407" s="83">
        <v>2224</v>
      </c>
      <c r="U407" s="83">
        <v>1473</v>
      </c>
      <c r="V407" s="83">
        <v>1492</v>
      </c>
      <c r="W407" s="83">
        <v>718</v>
      </c>
      <c r="X407" s="83">
        <v>712</v>
      </c>
      <c r="Y407" s="83">
        <v>33618</v>
      </c>
      <c r="Z407" s="83">
        <v>27588</v>
      </c>
      <c r="AA407" s="83">
        <v>31167</v>
      </c>
      <c r="AB407" s="83">
        <v>27246</v>
      </c>
      <c r="AC407" s="83">
        <v>20804</v>
      </c>
      <c r="AD407" s="83">
        <v>16788</v>
      </c>
      <c r="AE407" s="83">
        <v>13090</v>
      </c>
      <c r="AF407" s="83">
        <v>11359</v>
      </c>
      <c r="AG407" s="83">
        <v>8641</v>
      </c>
      <c r="AH407" s="83">
        <v>6815</v>
      </c>
      <c r="AI407" s="83">
        <v>4658</v>
      </c>
      <c r="AJ407" s="83">
        <v>4691</v>
      </c>
      <c r="AK407" s="83">
        <v>2515</v>
      </c>
      <c r="AL407" s="83">
        <v>1910</v>
      </c>
      <c r="AM407" s="83">
        <v>1065</v>
      </c>
      <c r="AN407" s="83">
        <v>633</v>
      </c>
      <c r="AO407" s="83">
        <v>443</v>
      </c>
      <c r="AP407" s="83">
        <v>66048</v>
      </c>
      <c r="AQ407" s="83">
        <v>53218</v>
      </c>
      <c r="AR407" s="83">
        <v>54792</v>
      </c>
      <c r="AS407" s="83">
        <v>45789</v>
      </c>
      <c r="AT407" s="83">
        <v>35608</v>
      </c>
      <c r="AU407" s="83">
        <v>29435</v>
      </c>
      <c r="AV407" s="83">
        <v>22974</v>
      </c>
      <c r="AW407" s="83">
        <v>19775</v>
      </c>
      <c r="AX407" s="83">
        <v>15516</v>
      </c>
      <c r="AY407" s="83">
        <v>11643</v>
      </c>
      <c r="AZ407" s="83">
        <v>8502</v>
      </c>
      <c r="BA407" s="83">
        <v>7683</v>
      </c>
      <c r="BB407" s="83">
        <v>4739</v>
      </c>
      <c r="BC407" s="83">
        <v>3383</v>
      </c>
      <c r="BD407" s="83">
        <v>2557</v>
      </c>
      <c r="BE407" s="83">
        <v>1351</v>
      </c>
      <c r="BF407" s="83">
        <v>1155</v>
      </c>
    </row>
    <row r="408" spans="1:58" x14ac:dyDescent="0.25">
      <c r="A408" s="83" t="s">
        <v>350</v>
      </c>
      <c r="B408" s="83" t="s">
        <v>389</v>
      </c>
      <c r="C408" s="83" t="str">
        <f>VLOOKUP(B408,'Cross river Land'!A:B,2,0)</f>
        <v>NG020039</v>
      </c>
      <c r="D408" s="83">
        <f t="shared" si="6"/>
        <v>1</v>
      </c>
      <c r="E408" s="83">
        <v>64480</v>
      </c>
      <c r="F408" s="83">
        <v>66288</v>
      </c>
      <c r="G408" s="83">
        <v>130768</v>
      </c>
      <c r="H408" s="83">
        <v>12702</v>
      </c>
      <c r="I408" s="83">
        <v>10390</v>
      </c>
      <c r="J408" s="83">
        <v>7707</v>
      </c>
      <c r="K408" s="83">
        <v>6298</v>
      </c>
      <c r="L408" s="83">
        <v>5477</v>
      </c>
      <c r="M408" s="83">
        <v>4491</v>
      </c>
      <c r="N408" s="83">
        <v>4059</v>
      </c>
      <c r="O408" s="83">
        <v>2830</v>
      </c>
      <c r="P408" s="83">
        <v>2853</v>
      </c>
      <c r="Q408" s="83">
        <v>1624</v>
      </c>
      <c r="R408" s="83">
        <v>1956</v>
      </c>
      <c r="S408" s="83">
        <v>924</v>
      </c>
      <c r="T408" s="83">
        <v>1124</v>
      </c>
      <c r="U408" s="83">
        <v>536</v>
      </c>
      <c r="V408" s="83">
        <v>779</v>
      </c>
      <c r="W408" s="83">
        <v>377</v>
      </c>
      <c r="X408" s="83">
        <v>353</v>
      </c>
      <c r="Y408" s="83">
        <v>13451</v>
      </c>
      <c r="Z408" s="83">
        <v>11023</v>
      </c>
      <c r="AA408" s="83">
        <v>8567</v>
      </c>
      <c r="AB408" s="83">
        <v>6744</v>
      </c>
      <c r="AC408" s="83">
        <v>4630</v>
      </c>
      <c r="AD408" s="83">
        <v>4093</v>
      </c>
      <c r="AE408" s="83">
        <v>3929</v>
      </c>
      <c r="AF408" s="83">
        <v>3230</v>
      </c>
      <c r="AG408" s="83">
        <v>2789</v>
      </c>
      <c r="AH408" s="83">
        <v>1860</v>
      </c>
      <c r="AI408" s="83">
        <v>1871</v>
      </c>
      <c r="AJ408" s="83">
        <v>1109</v>
      </c>
      <c r="AK408" s="83">
        <v>1138</v>
      </c>
      <c r="AL408" s="83">
        <v>596</v>
      </c>
      <c r="AM408" s="83">
        <v>674</v>
      </c>
      <c r="AN408" s="83">
        <v>299</v>
      </c>
      <c r="AO408" s="83">
        <v>285</v>
      </c>
      <c r="AP408" s="83">
        <v>26153</v>
      </c>
      <c r="AQ408" s="83">
        <v>21413</v>
      </c>
      <c r="AR408" s="83">
        <v>16274</v>
      </c>
      <c r="AS408" s="83">
        <v>13042</v>
      </c>
      <c r="AT408" s="83">
        <v>10107</v>
      </c>
      <c r="AU408" s="83">
        <v>8584</v>
      </c>
      <c r="AV408" s="83">
        <v>7988</v>
      </c>
      <c r="AW408" s="83">
        <v>6060</v>
      </c>
      <c r="AX408" s="83">
        <v>5642</v>
      </c>
      <c r="AY408" s="83">
        <v>3484</v>
      </c>
      <c r="AZ408" s="83">
        <v>3827</v>
      </c>
      <c r="BA408" s="83">
        <v>2033</v>
      </c>
      <c r="BB408" s="83">
        <v>2262</v>
      </c>
      <c r="BC408" s="83">
        <v>1132</v>
      </c>
      <c r="BD408" s="83">
        <v>1453</v>
      </c>
      <c r="BE408" s="83">
        <v>676</v>
      </c>
      <c r="BF408" s="83">
        <v>638</v>
      </c>
    </row>
    <row r="409" spans="1:58" x14ac:dyDescent="0.25">
      <c r="A409" s="83" t="s">
        <v>350</v>
      </c>
      <c r="B409" s="83" t="s">
        <v>390</v>
      </c>
      <c r="C409" s="83" t="str">
        <f>VLOOKUP(B409,'Cross river Land'!A:B,2,0)</f>
        <v>NG020040</v>
      </c>
      <c r="D409" s="83">
        <f t="shared" si="6"/>
        <v>1</v>
      </c>
      <c r="E409" s="83">
        <v>112753</v>
      </c>
      <c r="F409" s="83">
        <v>118478</v>
      </c>
      <c r="G409" s="83">
        <v>231231</v>
      </c>
      <c r="H409" s="83">
        <v>23082</v>
      </c>
      <c r="I409" s="83">
        <v>17502</v>
      </c>
      <c r="J409" s="83">
        <v>13494</v>
      </c>
      <c r="K409" s="83">
        <v>11372</v>
      </c>
      <c r="L409" s="83">
        <v>9368</v>
      </c>
      <c r="M409" s="83">
        <v>8211</v>
      </c>
      <c r="N409" s="83">
        <v>6885</v>
      </c>
      <c r="O409" s="83">
        <v>5423</v>
      </c>
      <c r="P409" s="83">
        <v>4640</v>
      </c>
      <c r="Q409" s="83">
        <v>3186</v>
      </c>
      <c r="R409" s="83">
        <v>3085</v>
      </c>
      <c r="S409" s="83">
        <v>1656</v>
      </c>
      <c r="T409" s="83">
        <v>1817</v>
      </c>
      <c r="U409" s="83">
        <v>821</v>
      </c>
      <c r="V409" s="83">
        <v>1150</v>
      </c>
      <c r="W409" s="83">
        <v>552</v>
      </c>
      <c r="X409" s="83">
        <v>509</v>
      </c>
      <c r="Y409" s="83">
        <v>24709</v>
      </c>
      <c r="Z409" s="83">
        <v>19300</v>
      </c>
      <c r="AA409" s="83">
        <v>15566</v>
      </c>
      <c r="AB409" s="83">
        <v>12550</v>
      </c>
      <c r="AC409" s="83">
        <v>8805</v>
      </c>
      <c r="AD409" s="83">
        <v>7423</v>
      </c>
      <c r="AE409" s="83">
        <v>6620</v>
      </c>
      <c r="AF409" s="83">
        <v>5735</v>
      </c>
      <c r="AG409" s="83">
        <v>4946</v>
      </c>
      <c r="AH409" s="83">
        <v>3558</v>
      </c>
      <c r="AI409" s="83">
        <v>3223</v>
      </c>
      <c r="AJ409" s="83">
        <v>1576</v>
      </c>
      <c r="AK409" s="83">
        <v>1701</v>
      </c>
      <c r="AL409" s="83">
        <v>701</v>
      </c>
      <c r="AM409" s="83">
        <v>1140</v>
      </c>
      <c r="AN409" s="83">
        <v>452</v>
      </c>
      <c r="AO409" s="83">
        <v>473</v>
      </c>
      <c r="AP409" s="83">
        <v>47791</v>
      </c>
      <c r="AQ409" s="83">
        <v>36802</v>
      </c>
      <c r="AR409" s="83">
        <v>29060</v>
      </c>
      <c r="AS409" s="83">
        <v>23922</v>
      </c>
      <c r="AT409" s="83">
        <v>18173</v>
      </c>
      <c r="AU409" s="83">
        <v>15634</v>
      </c>
      <c r="AV409" s="83">
        <v>13505</v>
      </c>
      <c r="AW409" s="83">
        <v>11158</v>
      </c>
      <c r="AX409" s="83">
        <v>9586</v>
      </c>
      <c r="AY409" s="83">
        <v>6744</v>
      </c>
      <c r="AZ409" s="83">
        <v>6308</v>
      </c>
      <c r="BA409" s="83">
        <v>3232</v>
      </c>
      <c r="BB409" s="83">
        <v>3518</v>
      </c>
      <c r="BC409" s="83">
        <v>1522</v>
      </c>
      <c r="BD409" s="83">
        <v>2290</v>
      </c>
      <c r="BE409" s="83">
        <v>1004</v>
      </c>
      <c r="BF409" s="83">
        <v>982</v>
      </c>
    </row>
    <row r="410" spans="1:58" x14ac:dyDescent="0.25">
      <c r="A410" s="83" t="s">
        <v>350</v>
      </c>
      <c r="B410" s="83" t="s">
        <v>391</v>
      </c>
      <c r="C410" s="83" t="str">
        <f>VLOOKUP(B410,'Cross river Land'!A:B,2,0)</f>
        <v>NG020041</v>
      </c>
      <c r="D410" s="83">
        <f t="shared" si="6"/>
        <v>1</v>
      </c>
      <c r="E410" s="83">
        <v>161464</v>
      </c>
      <c r="F410" s="83">
        <v>160992</v>
      </c>
      <c r="G410" s="83">
        <v>322456</v>
      </c>
      <c r="H410" s="83">
        <v>31362</v>
      </c>
      <c r="I410" s="83">
        <v>27196</v>
      </c>
      <c r="J410" s="83">
        <v>17693</v>
      </c>
      <c r="K410" s="83">
        <v>17234</v>
      </c>
      <c r="L410" s="83">
        <v>14939</v>
      </c>
      <c r="M410" s="83">
        <v>11837</v>
      </c>
      <c r="N410" s="83">
        <v>10519</v>
      </c>
      <c r="O410" s="83">
        <v>6843</v>
      </c>
      <c r="P410" s="83">
        <v>7171</v>
      </c>
      <c r="Q410" s="83">
        <v>3735</v>
      </c>
      <c r="R410" s="83">
        <v>4249</v>
      </c>
      <c r="S410" s="83">
        <v>2104</v>
      </c>
      <c r="T410" s="83">
        <v>2473</v>
      </c>
      <c r="U410" s="83">
        <v>1085</v>
      </c>
      <c r="V410" s="83">
        <v>1625</v>
      </c>
      <c r="W410" s="83">
        <v>640</v>
      </c>
      <c r="X410" s="83">
        <v>759</v>
      </c>
      <c r="Y410" s="83">
        <v>33277</v>
      </c>
      <c r="Z410" s="83">
        <v>27652</v>
      </c>
      <c r="AA410" s="83">
        <v>18871</v>
      </c>
      <c r="AB410" s="83">
        <v>15035</v>
      </c>
      <c r="AC410" s="83">
        <v>10484</v>
      </c>
      <c r="AD410" s="83">
        <v>9934</v>
      </c>
      <c r="AE410" s="83">
        <v>10474</v>
      </c>
      <c r="AF410" s="83">
        <v>8118</v>
      </c>
      <c r="AG410" s="83">
        <v>7806</v>
      </c>
      <c r="AH410" s="83">
        <v>4431</v>
      </c>
      <c r="AI410" s="83">
        <v>4983</v>
      </c>
      <c r="AJ410" s="83">
        <v>2416</v>
      </c>
      <c r="AK410" s="83">
        <v>2966</v>
      </c>
      <c r="AL410" s="83">
        <v>1298</v>
      </c>
      <c r="AM410" s="83">
        <v>1864</v>
      </c>
      <c r="AN410" s="83">
        <v>631</v>
      </c>
      <c r="AO410" s="83">
        <v>752</v>
      </c>
      <c r="AP410" s="83">
        <v>64639</v>
      </c>
      <c r="AQ410" s="83">
        <v>54848</v>
      </c>
      <c r="AR410" s="83">
        <v>36564</v>
      </c>
      <c r="AS410" s="83">
        <v>32269</v>
      </c>
      <c r="AT410" s="83">
        <v>25423</v>
      </c>
      <c r="AU410" s="83">
        <v>21771</v>
      </c>
      <c r="AV410" s="83">
        <v>20993</v>
      </c>
      <c r="AW410" s="83">
        <v>14961</v>
      </c>
      <c r="AX410" s="83">
        <v>14977</v>
      </c>
      <c r="AY410" s="83">
        <v>8166</v>
      </c>
      <c r="AZ410" s="83">
        <v>9232</v>
      </c>
      <c r="BA410" s="83">
        <v>4520</v>
      </c>
      <c r="BB410" s="83">
        <v>5439</v>
      </c>
      <c r="BC410" s="83">
        <v>2383</v>
      </c>
      <c r="BD410" s="83">
        <v>3489</v>
      </c>
      <c r="BE410" s="83">
        <v>1271</v>
      </c>
      <c r="BF410" s="83">
        <v>1511</v>
      </c>
    </row>
    <row r="411" spans="1:58" x14ac:dyDescent="0.25">
      <c r="A411" s="83" t="s">
        <v>350</v>
      </c>
      <c r="B411" s="83" t="s">
        <v>392</v>
      </c>
      <c r="C411" s="83" t="str">
        <f>VLOOKUP(B411,'Cross river Land'!A:B,2,0)</f>
        <v>NG020042</v>
      </c>
      <c r="D411" s="83">
        <f t="shared" si="6"/>
        <v>1</v>
      </c>
      <c r="E411" s="83">
        <v>325243</v>
      </c>
      <c r="F411" s="83">
        <v>366237</v>
      </c>
      <c r="G411" s="83">
        <v>691480</v>
      </c>
      <c r="H411" s="83">
        <v>67915</v>
      </c>
      <c r="I411" s="83">
        <v>52021</v>
      </c>
      <c r="J411" s="83">
        <v>39383</v>
      </c>
      <c r="K411" s="83">
        <v>32544</v>
      </c>
      <c r="L411" s="83">
        <v>29624</v>
      </c>
      <c r="M411" s="83">
        <v>24124</v>
      </c>
      <c r="N411" s="83">
        <v>19613</v>
      </c>
      <c r="O411" s="83">
        <v>14459</v>
      </c>
      <c r="P411" s="83">
        <v>13097</v>
      </c>
      <c r="Q411" s="83">
        <v>7546</v>
      </c>
      <c r="R411" s="83">
        <v>7429</v>
      </c>
      <c r="S411" s="83">
        <v>4679</v>
      </c>
      <c r="T411" s="83">
        <v>4499</v>
      </c>
      <c r="U411" s="83">
        <v>2530</v>
      </c>
      <c r="V411" s="83">
        <v>3096</v>
      </c>
      <c r="W411" s="83">
        <v>1298</v>
      </c>
      <c r="X411" s="83">
        <v>1386</v>
      </c>
      <c r="Y411" s="83">
        <v>70503</v>
      </c>
      <c r="Z411" s="83">
        <v>55667</v>
      </c>
      <c r="AA411" s="83">
        <v>48401</v>
      </c>
      <c r="AB411" s="83">
        <v>39502</v>
      </c>
      <c r="AC411" s="83">
        <v>29240</v>
      </c>
      <c r="AD411" s="83">
        <v>25396</v>
      </c>
      <c r="AE411" s="83">
        <v>21258</v>
      </c>
      <c r="AF411" s="83">
        <v>18240</v>
      </c>
      <c r="AG411" s="83">
        <v>15789</v>
      </c>
      <c r="AH411" s="83">
        <v>10935</v>
      </c>
      <c r="AI411" s="83">
        <v>9531</v>
      </c>
      <c r="AJ411" s="83">
        <v>7395</v>
      </c>
      <c r="AK411" s="83">
        <v>5627</v>
      </c>
      <c r="AL411" s="83">
        <v>3373</v>
      </c>
      <c r="AM411" s="83">
        <v>2881</v>
      </c>
      <c r="AN411" s="83">
        <v>1379</v>
      </c>
      <c r="AO411" s="83">
        <v>1120</v>
      </c>
      <c r="AP411" s="83">
        <v>138418</v>
      </c>
      <c r="AQ411" s="83">
        <v>107688</v>
      </c>
      <c r="AR411" s="83">
        <v>87784</v>
      </c>
      <c r="AS411" s="83">
        <v>72046</v>
      </c>
      <c r="AT411" s="83">
        <v>58864</v>
      </c>
      <c r="AU411" s="83">
        <v>49520</v>
      </c>
      <c r="AV411" s="83">
        <v>40871</v>
      </c>
      <c r="AW411" s="83">
        <v>32699</v>
      </c>
      <c r="AX411" s="83">
        <v>28886</v>
      </c>
      <c r="AY411" s="83">
        <v>18481</v>
      </c>
      <c r="AZ411" s="83">
        <v>16960</v>
      </c>
      <c r="BA411" s="83">
        <v>12074</v>
      </c>
      <c r="BB411" s="83">
        <v>10126</v>
      </c>
      <c r="BC411" s="83">
        <v>5903</v>
      </c>
      <c r="BD411" s="83">
        <v>5977</v>
      </c>
      <c r="BE411" s="83">
        <v>2677</v>
      </c>
      <c r="BF411" s="83">
        <v>2506</v>
      </c>
    </row>
    <row r="412" spans="1:58" x14ac:dyDescent="0.25">
      <c r="A412" s="83" t="s">
        <v>350</v>
      </c>
      <c r="B412" s="83" t="s">
        <v>393</v>
      </c>
      <c r="C412" s="83" t="str">
        <f>VLOOKUP(B412,'Cross river Land'!A:B,2,0)</f>
        <v>NG020043</v>
      </c>
      <c r="D412" s="83">
        <f t="shared" si="6"/>
        <v>1</v>
      </c>
      <c r="E412" s="83">
        <v>91262</v>
      </c>
      <c r="F412" s="83">
        <v>94252</v>
      </c>
      <c r="G412" s="83">
        <v>185514</v>
      </c>
      <c r="H412" s="83">
        <v>17176</v>
      </c>
      <c r="I412" s="83">
        <v>14881</v>
      </c>
      <c r="J412" s="83">
        <v>10213</v>
      </c>
      <c r="K412" s="83">
        <v>8585</v>
      </c>
      <c r="L412" s="83">
        <v>8180</v>
      </c>
      <c r="M412" s="83">
        <v>6783</v>
      </c>
      <c r="N412" s="83">
        <v>6458</v>
      </c>
      <c r="O412" s="83">
        <v>4108</v>
      </c>
      <c r="P412" s="83">
        <v>4488</v>
      </c>
      <c r="Q412" s="83">
        <v>2043</v>
      </c>
      <c r="R412" s="83">
        <v>2641</v>
      </c>
      <c r="S412" s="83">
        <v>1226</v>
      </c>
      <c r="T412" s="83">
        <v>1728</v>
      </c>
      <c r="U412" s="83">
        <v>804</v>
      </c>
      <c r="V412" s="83">
        <v>1145</v>
      </c>
      <c r="W412" s="83">
        <v>346</v>
      </c>
      <c r="X412" s="83">
        <v>457</v>
      </c>
      <c r="Y412" s="83">
        <v>17619</v>
      </c>
      <c r="Z412" s="83">
        <v>16363</v>
      </c>
      <c r="AA412" s="83">
        <v>11621</v>
      </c>
      <c r="AB412" s="83">
        <v>9499</v>
      </c>
      <c r="AC412" s="83">
        <v>5862</v>
      </c>
      <c r="AD412" s="83">
        <v>5836</v>
      </c>
      <c r="AE412" s="83">
        <v>5806</v>
      </c>
      <c r="AF412" s="83">
        <v>4470</v>
      </c>
      <c r="AG412" s="83">
        <v>4565</v>
      </c>
      <c r="AH412" s="83">
        <v>2675</v>
      </c>
      <c r="AI412" s="83">
        <v>3259</v>
      </c>
      <c r="AJ412" s="83">
        <v>1720</v>
      </c>
      <c r="AK412" s="83">
        <v>2036</v>
      </c>
      <c r="AL412" s="83">
        <v>878</v>
      </c>
      <c r="AM412" s="83">
        <v>1178</v>
      </c>
      <c r="AN412" s="83">
        <v>437</v>
      </c>
      <c r="AO412" s="83">
        <v>428</v>
      </c>
      <c r="AP412" s="83">
        <v>34795</v>
      </c>
      <c r="AQ412" s="83">
        <v>31244</v>
      </c>
      <c r="AR412" s="83">
        <v>21834</v>
      </c>
      <c r="AS412" s="83">
        <v>18084</v>
      </c>
      <c r="AT412" s="83">
        <v>14042</v>
      </c>
      <c r="AU412" s="83">
        <v>12619</v>
      </c>
      <c r="AV412" s="83">
        <v>12264</v>
      </c>
      <c r="AW412" s="83">
        <v>8578</v>
      </c>
      <c r="AX412" s="83">
        <v>9053</v>
      </c>
      <c r="AY412" s="83">
        <v>4718</v>
      </c>
      <c r="AZ412" s="83">
        <v>5900</v>
      </c>
      <c r="BA412" s="83">
        <v>2946</v>
      </c>
      <c r="BB412" s="83">
        <v>3764</v>
      </c>
      <c r="BC412" s="83">
        <v>1682</v>
      </c>
      <c r="BD412" s="83">
        <v>2323</v>
      </c>
      <c r="BE412" s="83">
        <v>783</v>
      </c>
      <c r="BF412" s="83">
        <v>885</v>
      </c>
    </row>
    <row r="413" spans="1:58" x14ac:dyDescent="0.25">
      <c r="A413" s="83" t="s">
        <v>350</v>
      </c>
      <c r="B413" s="83" t="s">
        <v>394</v>
      </c>
      <c r="C413" s="83" t="str">
        <f>VLOOKUP(B413,'Cross river Land'!A:B,2,0)</f>
        <v>NG020044</v>
      </c>
      <c r="D413" s="83">
        <f t="shared" si="6"/>
        <v>1</v>
      </c>
      <c r="E413" s="83">
        <v>114953</v>
      </c>
      <c r="F413" s="83">
        <v>131971</v>
      </c>
      <c r="G413" s="83">
        <v>246924</v>
      </c>
      <c r="H413" s="83">
        <v>21763</v>
      </c>
      <c r="I413" s="83">
        <v>17878</v>
      </c>
      <c r="J413" s="83">
        <v>13920</v>
      </c>
      <c r="K413" s="83">
        <v>11261</v>
      </c>
      <c r="L413" s="83">
        <v>9837</v>
      </c>
      <c r="M413" s="83">
        <v>8368</v>
      </c>
      <c r="N413" s="83">
        <v>7532</v>
      </c>
      <c r="O413" s="83">
        <v>5506</v>
      </c>
      <c r="P413" s="83">
        <v>5195</v>
      </c>
      <c r="Q413" s="83">
        <v>3032</v>
      </c>
      <c r="R413" s="83">
        <v>3340</v>
      </c>
      <c r="S413" s="83">
        <v>1733</v>
      </c>
      <c r="T413" s="83">
        <v>2112</v>
      </c>
      <c r="U413" s="83">
        <v>965</v>
      </c>
      <c r="V413" s="83">
        <v>1397</v>
      </c>
      <c r="W413" s="83">
        <v>518</v>
      </c>
      <c r="X413" s="83">
        <v>596</v>
      </c>
      <c r="Y413" s="83">
        <v>22846</v>
      </c>
      <c r="Z413" s="83">
        <v>19462</v>
      </c>
      <c r="AA413" s="83">
        <v>17820</v>
      </c>
      <c r="AB413" s="83">
        <v>16255</v>
      </c>
      <c r="AC413" s="83">
        <v>11478</v>
      </c>
      <c r="AD413" s="83">
        <v>9089</v>
      </c>
      <c r="AE413" s="83">
        <v>7976</v>
      </c>
      <c r="AF413" s="83">
        <v>6362</v>
      </c>
      <c r="AG413" s="83">
        <v>5642</v>
      </c>
      <c r="AH413" s="83">
        <v>3614</v>
      </c>
      <c r="AI413" s="83">
        <v>3623</v>
      </c>
      <c r="AJ413" s="83">
        <v>2069</v>
      </c>
      <c r="AK413" s="83">
        <v>2169</v>
      </c>
      <c r="AL413" s="83">
        <v>1248</v>
      </c>
      <c r="AM413" s="83">
        <v>1336</v>
      </c>
      <c r="AN413" s="83">
        <v>509</v>
      </c>
      <c r="AO413" s="83">
        <v>473</v>
      </c>
      <c r="AP413" s="83">
        <v>44609</v>
      </c>
      <c r="AQ413" s="83">
        <v>37340</v>
      </c>
      <c r="AR413" s="83">
        <v>31740</v>
      </c>
      <c r="AS413" s="83">
        <v>27516</v>
      </c>
      <c r="AT413" s="83">
        <v>21315</v>
      </c>
      <c r="AU413" s="83">
        <v>17457</v>
      </c>
      <c r="AV413" s="83">
        <v>15508</v>
      </c>
      <c r="AW413" s="83">
        <v>11868</v>
      </c>
      <c r="AX413" s="83">
        <v>10837</v>
      </c>
      <c r="AY413" s="83">
        <v>6646</v>
      </c>
      <c r="AZ413" s="83">
        <v>6963</v>
      </c>
      <c r="BA413" s="83">
        <v>3802</v>
      </c>
      <c r="BB413" s="83">
        <v>4281</v>
      </c>
      <c r="BC413" s="83">
        <v>2213</v>
      </c>
      <c r="BD413" s="83">
        <v>2733</v>
      </c>
      <c r="BE413" s="83">
        <v>1027</v>
      </c>
      <c r="BF413" s="83">
        <v>1069</v>
      </c>
    </row>
    <row r="414" spans="1:58" customFormat="1" hidden="1" x14ac:dyDescent="0.25">
      <c r="A414" t="s">
        <v>395</v>
      </c>
      <c r="B414" t="s">
        <v>396</v>
      </c>
      <c r="C414" t="str">
        <f>VLOOKUP(B414,'Cross river Land'!A:B,2,0)</f>
        <v>NG021001</v>
      </c>
      <c r="D414">
        <f t="shared" si="6"/>
        <v>1</v>
      </c>
      <c r="E414" s="60">
        <v>75187</v>
      </c>
      <c r="F414" s="60">
        <v>71480</v>
      </c>
      <c r="G414" s="60">
        <v>146667</v>
      </c>
      <c r="H414" s="60">
        <v>14702</v>
      </c>
      <c r="I414" s="60">
        <v>11943</v>
      </c>
      <c r="J414" s="60">
        <v>9582</v>
      </c>
      <c r="K414" s="60">
        <v>8898</v>
      </c>
      <c r="L414" s="60">
        <v>6740</v>
      </c>
      <c r="M414" s="60">
        <v>5230</v>
      </c>
      <c r="N414" s="60">
        <v>4299</v>
      </c>
      <c r="O414" s="60">
        <v>3080</v>
      </c>
      <c r="P414" s="60">
        <v>2935</v>
      </c>
      <c r="Q414" s="60">
        <v>1826</v>
      </c>
      <c r="R414" s="60">
        <v>1844</v>
      </c>
      <c r="S414" s="60">
        <v>1032</v>
      </c>
      <c r="T414" s="60">
        <v>1194</v>
      </c>
      <c r="U414" s="60">
        <v>632</v>
      </c>
      <c r="V414" s="60">
        <v>678</v>
      </c>
      <c r="W414" s="60">
        <v>252</v>
      </c>
      <c r="X414" s="60">
        <v>320</v>
      </c>
      <c r="Y414" s="60">
        <v>15285</v>
      </c>
      <c r="Z414" s="60">
        <v>11885</v>
      </c>
      <c r="AA414" s="60">
        <v>8388</v>
      </c>
      <c r="AB414" s="60">
        <v>6379</v>
      </c>
      <c r="AC414" s="60">
        <v>4712</v>
      </c>
      <c r="AD414" s="60">
        <v>4777</v>
      </c>
      <c r="AE414" s="60">
        <v>4786</v>
      </c>
      <c r="AF414" s="60">
        <v>3643</v>
      </c>
      <c r="AG414" s="60">
        <v>3175</v>
      </c>
      <c r="AH414" s="60">
        <v>2009</v>
      </c>
      <c r="AI414" s="60">
        <v>2040</v>
      </c>
      <c r="AJ414" s="60">
        <v>1260</v>
      </c>
      <c r="AK414" s="60">
        <v>1184</v>
      </c>
      <c r="AL414" s="60">
        <v>620</v>
      </c>
      <c r="AM414" s="60">
        <v>710</v>
      </c>
      <c r="AN414" s="60">
        <v>332</v>
      </c>
      <c r="AO414" s="60">
        <v>295</v>
      </c>
      <c r="AP414" s="60">
        <v>29987</v>
      </c>
      <c r="AQ414" s="60">
        <v>23828</v>
      </c>
      <c r="AR414" s="60">
        <v>17970</v>
      </c>
      <c r="AS414" s="60">
        <v>15277</v>
      </c>
      <c r="AT414" s="60">
        <v>11452</v>
      </c>
      <c r="AU414" s="60">
        <v>10007</v>
      </c>
      <c r="AV414" s="60">
        <v>9085</v>
      </c>
      <c r="AW414" s="60">
        <v>6723</v>
      </c>
      <c r="AX414" s="60">
        <v>6110</v>
      </c>
      <c r="AY414" s="60">
        <v>3835</v>
      </c>
      <c r="AZ414" s="60">
        <v>3884</v>
      </c>
      <c r="BA414" s="60">
        <v>2292</v>
      </c>
      <c r="BB414" s="60">
        <v>2378</v>
      </c>
      <c r="BC414" s="60">
        <v>1252</v>
      </c>
      <c r="BD414" s="60">
        <v>1388</v>
      </c>
      <c r="BE414" s="60">
        <v>584</v>
      </c>
      <c r="BF414" s="60">
        <v>615</v>
      </c>
    </row>
    <row r="415" spans="1:58" customFormat="1" hidden="1" x14ac:dyDescent="0.25">
      <c r="A415" t="s">
        <v>395</v>
      </c>
      <c r="B415" t="s">
        <v>397</v>
      </c>
      <c r="C415" t="str">
        <f>VLOOKUP(B415,'Cross river Land'!A:B,2,0)</f>
        <v>NG021002</v>
      </c>
      <c r="D415">
        <f t="shared" si="6"/>
        <v>1</v>
      </c>
      <c r="E415" s="60">
        <v>178375</v>
      </c>
      <c r="F415" s="60">
        <v>188227</v>
      </c>
      <c r="G415" s="60">
        <v>366602</v>
      </c>
      <c r="H415" s="60">
        <v>35479</v>
      </c>
      <c r="I415" s="60">
        <v>27237</v>
      </c>
      <c r="J415" s="60">
        <v>21174</v>
      </c>
      <c r="K415" s="60">
        <v>18927</v>
      </c>
      <c r="L415" s="60">
        <v>16523</v>
      </c>
      <c r="M415" s="60">
        <v>13284</v>
      </c>
      <c r="N415" s="60">
        <v>11007</v>
      </c>
      <c r="O415" s="60">
        <v>8263</v>
      </c>
      <c r="P415" s="60">
        <v>7367</v>
      </c>
      <c r="Q415" s="60">
        <v>4877</v>
      </c>
      <c r="R415" s="60">
        <v>4353</v>
      </c>
      <c r="S415" s="60">
        <v>2726</v>
      </c>
      <c r="T415" s="60">
        <v>2354</v>
      </c>
      <c r="U415" s="60">
        <v>1780</v>
      </c>
      <c r="V415" s="60">
        <v>1476</v>
      </c>
      <c r="W415" s="60">
        <v>995</v>
      </c>
      <c r="X415" s="60">
        <v>553</v>
      </c>
      <c r="Y415" s="60">
        <v>38595</v>
      </c>
      <c r="Z415" s="60">
        <v>29714</v>
      </c>
      <c r="AA415" s="60">
        <v>23145</v>
      </c>
      <c r="AB415" s="60">
        <v>18805</v>
      </c>
      <c r="AC415" s="60">
        <v>15550</v>
      </c>
      <c r="AD415" s="60">
        <v>12989</v>
      </c>
      <c r="AE415" s="60">
        <v>11532</v>
      </c>
      <c r="AF415" s="60">
        <v>9108</v>
      </c>
      <c r="AG415" s="60">
        <v>7973</v>
      </c>
      <c r="AH415" s="60">
        <v>5836</v>
      </c>
      <c r="AI415" s="60">
        <v>4940</v>
      </c>
      <c r="AJ415" s="60">
        <v>2777</v>
      </c>
      <c r="AK415" s="60">
        <v>2908</v>
      </c>
      <c r="AL415" s="60">
        <v>1645</v>
      </c>
      <c r="AM415" s="60">
        <v>1392</v>
      </c>
      <c r="AN415" s="60">
        <v>737</v>
      </c>
      <c r="AO415" s="60">
        <v>581</v>
      </c>
      <c r="AP415" s="60">
        <v>74074</v>
      </c>
      <c r="AQ415" s="60">
        <v>56951</v>
      </c>
      <c r="AR415" s="60">
        <v>44319</v>
      </c>
      <c r="AS415" s="60">
        <v>37732</v>
      </c>
      <c r="AT415" s="60">
        <v>32073</v>
      </c>
      <c r="AU415" s="60">
        <v>26273</v>
      </c>
      <c r="AV415" s="60">
        <v>22539</v>
      </c>
      <c r="AW415" s="60">
        <v>17371</v>
      </c>
      <c r="AX415" s="60">
        <v>15340</v>
      </c>
      <c r="AY415" s="60">
        <v>10713</v>
      </c>
      <c r="AZ415" s="60">
        <v>9293</v>
      </c>
      <c r="BA415" s="60">
        <v>5503</v>
      </c>
      <c r="BB415" s="60">
        <v>5262</v>
      </c>
      <c r="BC415" s="60">
        <v>3425</v>
      </c>
      <c r="BD415" s="60">
        <v>2868</v>
      </c>
      <c r="BE415" s="60">
        <v>1732</v>
      </c>
      <c r="BF415" s="60">
        <v>1134</v>
      </c>
    </row>
    <row r="416" spans="1:58" customFormat="1" hidden="1" x14ac:dyDescent="0.25">
      <c r="A416" t="s">
        <v>395</v>
      </c>
      <c r="B416" t="s">
        <v>398</v>
      </c>
      <c r="C416" t="str">
        <f>VLOOKUP(B416,'Cross river Land'!A:B,2,0)</f>
        <v>NG021003</v>
      </c>
      <c r="D416">
        <f t="shared" si="6"/>
        <v>1</v>
      </c>
      <c r="E416" s="60">
        <v>130332</v>
      </c>
      <c r="F416" s="60">
        <v>131923</v>
      </c>
      <c r="G416" s="60">
        <v>262255</v>
      </c>
      <c r="H416" s="60">
        <v>26681</v>
      </c>
      <c r="I416" s="60">
        <v>20596</v>
      </c>
      <c r="J416" s="60">
        <v>15471</v>
      </c>
      <c r="K416" s="60">
        <v>13300</v>
      </c>
      <c r="L416" s="60">
        <v>10961</v>
      </c>
      <c r="M416" s="60">
        <v>9467</v>
      </c>
      <c r="N416" s="60">
        <v>8011</v>
      </c>
      <c r="O416" s="60">
        <v>6079</v>
      </c>
      <c r="P416" s="60">
        <v>5386</v>
      </c>
      <c r="Q416" s="60">
        <v>3612</v>
      </c>
      <c r="R416" s="60">
        <v>3390</v>
      </c>
      <c r="S416" s="60">
        <v>1907</v>
      </c>
      <c r="T416" s="60">
        <v>2050</v>
      </c>
      <c r="U416" s="60">
        <v>999</v>
      </c>
      <c r="V416" s="60">
        <v>1382</v>
      </c>
      <c r="W416" s="60">
        <v>573</v>
      </c>
      <c r="X416" s="60">
        <v>467</v>
      </c>
      <c r="Y416" s="60">
        <v>28219</v>
      </c>
      <c r="Z416" s="60">
        <v>21876</v>
      </c>
      <c r="AA416" s="60">
        <v>16083</v>
      </c>
      <c r="AB416" s="60">
        <v>12688</v>
      </c>
      <c r="AC416" s="60">
        <v>9283</v>
      </c>
      <c r="AD416" s="60">
        <v>8295</v>
      </c>
      <c r="AE416" s="60">
        <v>7850</v>
      </c>
      <c r="AF416" s="60">
        <v>6674</v>
      </c>
      <c r="AG416" s="60">
        <v>5803</v>
      </c>
      <c r="AH416" s="60">
        <v>3982</v>
      </c>
      <c r="AI416" s="60">
        <v>3671</v>
      </c>
      <c r="AJ416" s="60">
        <v>2055</v>
      </c>
      <c r="AK416" s="60">
        <v>2138</v>
      </c>
      <c r="AL416" s="60">
        <v>1068</v>
      </c>
      <c r="AM416" s="60">
        <v>1214</v>
      </c>
      <c r="AN416" s="60">
        <v>584</v>
      </c>
      <c r="AO416" s="60">
        <v>440</v>
      </c>
      <c r="AP416" s="60">
        <v>54900</v>
      </c>
      <c r="AQ416" s="60">
        <v>42472</v>
      </c>
      <c r="AR416" s="60">
        <v>31554</v>
      </c>
      <c r="AS416" s="60">
        <v>25988</v>
      </c>
      <c r="AT416" s="60">
        <v>20244</v>
      </c>
      <c r="AU416" s="60">
        <v>17762</v>
      </c>
      <c r="AV416" s="60">
        <v>15861</v>
      </c>
      <c r="AW416" s="60">
        <v>12753</v>
      </c>
      <c r="AX416" s="60">
        <v>11189</v>
      </c>
      <c r="AY416" s="60">
        <v>7594</v>
      </c>
      <c r="AZ416" s="60">
        <v>7061</v>
      </c>
      <c r="BA416" s="60">
        <v>3962</v>
      </c>
      <c r="BB416" s="60">
        <v>4188</v>
      </c>
      <c r="BC416" s="60">
        <v>2067</v>
      </c>
      <c r="BD416" s="60">
        <v>2596</v>
      </c>
      <c r="BE416" s="60">
        <v>1157</v>
      </c>
      <c r="BF416" s="60">
        <v>907</v>
      </c>
    </row>
    <row r="417" spans="1:58" customFormat="1" hidden="1" x14ac:dyDescent="0.25">
      <c r="A417" t="s">
        <v>395</v>
      </c>
      <c r="B417" t="s">
        <v>399</v>
      </c>
      <c r="C417" t="str">
        <f>VLOOKUP(B417,'Cross river Land'!A:B,2,0)</f>
        <v>NG021004</v>
      </c>
      <c r="D417">
        <f t="shared" si="6"/>
        <v>1</v>
      </c>
      <c r="E417" s="60">
        <v>150800</v>
      </c>
      <c r="F417" s="60">
        <v>153080</v>
      </c>
      <c r="G417" s="60">
        <v>303880</v>
      </c>
      <c r="H417" s="60">
        <v>30666</v>
      </c>
      <c r="I417" s="60">
        <v>22675</v>
      </c>
      <c r="J417" s="60">
        <v>17938</v>
      </c>
      <c r="K417" s="60">
        <v>15436</v>
      </c>
      <c r="L417" s="60">
        <v>12681</v>
      </c>
      <c r="M417" s="60">
        <v>10918</v>
      </c>
      <c r="N417" s="60">
        <v>9187</v>
      </c>
      <c r="O417" s="60">
        <v>7251</v>
      </c>
      <c r="P417" s="60">
        <v>6208</v>
      </c>
      <c r="Q417" s="60">
        <v>4493</v>
      </c>
      <c r="R417" s="60">
        <v>3926</v>
      </c>
      <c r="S417" s="60">
        <v>2627</v>
      </c>
      <c r="T417" s="60">
        <v>2518</v>
      </c>
      <c r="U417" s="60">
        <v>1295</v>
      </c>
      <c r="V417" s="60">
        <v>1449</v>
      </c>
      <c r="W417" s="60">
        <v>952</v>
      </c>
      <c r="X417" s="60">
        <v>580</v>
      </c>
      <c r="Y417" s="60">
        <v>32021</v>
      </c>
      <c r="Z417" s="60">
        <v>24210</v>
      </c>
      <c r="AA417" s="60">
        <v>19213</v>
      </c>
      <c r="AB417" s="60">
        <v>15663</v>
      </c>
      <c r="AC417" s="60">
        <v>11648</v>
      </c>
      <c r="AD417" s="60">
        <v>9896</v>
      </c>
      <c r="AE417" s="60">
        <v>9010</v>
      </c>
      <c r="AF417" s="60">
        <v>7693</v>
      </c>
      <c r="AG417" s="60">
        <v>6406</v>
      </c>
      <c r="AH417" s="60">
        <v>4836</v>
      </c>
      <c r="AI417" s="60">
        <v>4208</v>
      </c>
      <c r="AJ417" s="60">
        <v>2320</v>
      </c>
      <c r="AK417" s="60">
        <v>2246</v>
      </c>
      <c r="AL417" s="60">
        <v>953</v>
      </c>
      <c r="AM417" s="60">
        <v>1384</v>
      </c>
      <c r="AN417" s="60">
        <v>770</v>
      </c>
      <c r="AO417" s="60">
        <v>603</v>
      </c>
      <c r="AP417" s="60">
        <v>62687</v>
      </c>
      <c r="AQ417" s="60">
        <v>46885</v>
      </c>
      <c r="AR417" s="60">
        <v>37151</v>
      </c>
      <c r="AS417" s="60">
        <v>31099</v>
      </c>
      <c r="AT417" s="60">
        <v>24329</v>
      </c>
      <c r="AU417" s="60">
        <v>20814</v>
      </c>
      <c r="AV417" s="60">
        <v>18197</v>
      </c>
      <c r="AW417" s="60">
        <v>14944</v>
      </c>
      <c r="AX417" s="60">
        <v>12614</v>
      </c>
      <c r="AY417" s="60">
        <v>9329</v>
      </c>
      <c r="AZ417" s="60">
        <v>8134</v>
      </c>
      <c r="BA417" s="60">
        <v>4947</v>
      </c>
      <c r="BB417" s="60">
        <v>4764</v>
      </c>
      <c r="BC417" s="60">
        <v>2248</v>
      </c>
      <c r="BD417" s="60">
        <v>2833</v>
      </c>
      <c r="BE417" s="60">
        <v>1722</v>
      </c>
      <c r="BF417" s="60">
        <v>1183</v>
      </c>
    </row>
    <row r="418" spans="1:58" customFormat="1" hidden="1" x14ac:dyDescent="0.25">
      <c r="A418" t="s">
        <v>395</v>
      </c>
      <c r="B418" t="s">
        <v>400</v>
      </c>
      <c r="C418" t="str">
        <f>VLOOKUP(B418,'Cross river Land'!A:B,2,0)</f>
        <v>NG021005</v>
      </c>
      <c r="D418">
        <f t="shared" si="6"/>
        <v>1</v>
      </c>
      <c r="E418" s="60">
        <v>80627</v>
      </c>
      <c r="F418" s="60">
        <v>84184</v>
      </c>
      <c r="G418" s="60">
        <v>164811</v>
      </c>
      <c r="H418" s="60">
        <v>16166</v>
      </c>
      <c r="I418" s="60">
        <v>12353</v>
      </c>
      <c r="J418" s="60">
        <v>9434</v>
      </c>
      <c r="K418" s="60">
        <v>8222</v>
      </c>
      <c r="L418" s="60">
        <v>7011</v>
      </c>
      <c r="M418" s="60">
        <v>5872</v>
      </c>
      <c r="N418" s="60">
        <v>5010</v>
      </c>
      <c r="O418" s="60">
        <v>3888</v>
      </c>
      <c r="P418" s="60">
        <v>3395</v>
      </c>
      <c r="Q418" s="60">
        <v>2320</v>
      </c>
      <c r="R418" s="60">
        <v>2127</v>
      </c>
      <c r="S418" s="60">
        <v>1271</v>
      </c>
      <c r="T418" s="60">
        <v>1427</v>
      </c>
      <c r="U418" s="60">
        <v>776</v>
      </c>
      <c r="V418" s="60">
        <v>719</v>
      </c>
      <c r="W418" s="60">
        <v>354</v>
      </c>
      <c r="X418" s="60">
        <v>282</v>
      </c>
      <c r="Y418" s="60">
        <v>17392</v>
      </c>
      <c r="Z418" s="60">
        <v>13468</v>
      </c>
      <c r="AA418" s="60">
        <v>10591</v>
      </c>
      <c r="AB418" s="60">
        <v>8727</v>
      </c>
      <c r="AC418" s="60">
        <v>6146</v>
      </c>
      <c r="AD418" s="60">
        <v>5244</v>
      </c>
      <c r="AE418" s="60">
        <v>5011</v>
      </c>
      <c r="AF418" s="60">
        <v>4254</v>
      </c>
      <c r="AG418" s="60">
        <v>3623</v>
      </c>
      <c r="AH418" s="60">
        <v>2585</v>
      </c>
      <c r="AI418" s="60">
        <v>2473</v>
      </c>
      <c r="AJ418" s="60">
        <v>1181</v>
      </c>
      <c r="AK418" s="60">
        <v>1268</v>
      </c>
      <c r="AL418" s="60">
        <v>775</v>
      </c>
      <c r="AM418" s="60">
        <v>871</v>
      </c>
      <c r="AN418" s="60">
        <v>312</v>
      </c>
      <c r="AO418" s="60">
        <v>263</v>
      </c>
      <c r="AP418" s="60">
        <v>33558</v>
      </c>
      <c r="AQ418" s="60">
        <v>25821</v>
      </c>
      <c r="AR418" s="60">
        <v>20025</v>
      </c>
      <c r="AS418" s="60">
        <v>16949</v>
      </c>
      <c r="AT418" s="60">
        <v>13157</v>
      </c>
      <c r="AU418" s="60">
        <v>11116</v>
      </c>
      <c r="AV418" s="60">
        <v>10021</v>
      </c>
      <c r="AW418" s="60">
        <v>8142</v>
      </c>
      <c r="AX418" s="60">
        <v>7018</v>
      </c>
      <c r="AY418" s="60">
        <v>4905</v>
      </c>
      <c r="AZ418" s="60">
        <v>4600</v>
      </c>
      <c r="BA418" s="60">
        <v>2452</v>
      </c>
      <c r="BB418" s="60">
        <v>2695</v>
      </c>
      <c r="BC418" s="60">
        <v>1551</v>
      </c>
      <c r="BD418" s="60">
        <v>1590</v>
      </c>
      <c r="BE418" s="60">
        <v>666</v>
      </c>
      <c r="BF418" s="60">
        <v>545</v>
      </c>
    </row>
    <row r="419" spans="1:58" customFormat="1" hidden="1" x14ac:dyDescent="0.25">
      <c r="A419" t="s">
        <v>395</v>
      </c>
      <c r="B419" t="s">
        <v>401</v>
      </c>
      <c r="C419" t="str">
        <f>VLOOKUP(B419,'Cross river Land'!A:B,2,0)</f>
        <v>NG021006</v>
      </c>
      <c r="D419">
        <f t="shared" si="6"/>
        <v>1</v>
      </c>
      <c r="E419" s="60">
        <v>87847</v>
      </c>
      <c r="F419" s="60">
        <v>92374</v>
      </c>
      <c r="G419" s="60">
        <v>180221</v>
      </c>
      <c r="H419" s="60">
        <v>17790</v>
      </c>
      <c r="I419" s="60">
        <v>13712</v>
      </c>
      <c r="J419" s="60">
        <v>10361</v>
      </c>
      <c r="K419" s="60">
        <v>8784</v>
      </c>
      <c r="L419" s="60">
        <v>7472</v>
      </c>
      <c r="M419" s="60">
        <v>6382</v>
      </c>
      <c r="N419" s="60">
        <v>5614</v>
      </c>
      <c r="O419" s="60">
        <v>4169</v>
      </c>
      <c r="P419" s="60">
        <v>3675</v>
      </c>
      <c r="Q419" s="60">
        <v>2435</v>
      </c>
      <c r="R419" s="60">
        <v>2256</v>
      </c>
      <c r="S419" s="60">
        <v>1309</v>
      </c>
      <c r="T419" s="60">
        <v>1426</v>
      </c>
      <c r="U419" s="60">
        <v>918</v>
      </c>
      <c r="V419" s="60">
        <v>900</v>
      </c>
      <c r="W419" s="60">
        <v>360</v>
      </c>
      <c r="X419" s="60">
        <v>284</v>
      </c>
      <c r="Y419" s="60">
        <v>19570</v>
      </c>
      <c r="Z419" s="60">
        <v>14915</v>
      </c>
      <c r="AA419" s="60">
        <v>11550</v>
      </c>
      <c r="AB419" s="60">
        <v>9234</v>
      </c>
      <c r="AC419" s="60">
        <v>6605</v>
      </c>
      <c r="AD419" s="60">
        <v>5743</v>
      </c>
      <c r="AE419" s="60">
        <v>5457</v>
      </c>
      <c r="AF419" s="60">
        <v>4594</v>
      </c>
      <c r="AG419" s="60">
        <v>4129</v>
      </c>
      <c r="AH419" s="60">
        <v>2840</v>
      </c>
      <c r="AI419" s="60">
        <v>2610</v>
      </c>
      <c r="AJ419" s="60">
        <v>1374</v>
      </c>
      <c r="AK419" s="60">
        <v>1484</v>
      </c>
      <c r="AL419" s="60">
        <v>721</v>
      </c>
      <c r="AM419" s="60">
        <v>790</v>
      </c>
      <c r="AN419" s="60">
        <v>464</v>
      </c>
      <c r="AO419" s="60">
        <v>294</v>
      </c>
      <c r="AP419" s="60">
        <v>37360</v>
      </c>
      <c r="AQ419" s="60">
        <v>28627</v>
      </c>
      <c r="AR419" s="60">
        <v>21911</v>
      </c>
      <c r="AS419" s="60">
        <v>18018</v>
      </c>
      <c r="AT419" s="60">
        <v>14077</v>
      </c>
      <c r="AU419" s="60">
        <v>12125</v>
      </c>
      <c r="AV419" s="60">
        <v>11071</v>
      </c>
      <c r="AW419" s="60">
        <v>8763</v>
      </c>
      <c r="AX419" s="60">
        <v>7804</v>
      </c>
      <c r="AY419" s="60">
        <v>5275</v>
      </c>
      <c r="AZ419" s="60">
        <v>4866</v>
      </c>
      <c r="BA419" s="60">
        <v>2683</v>
      </c>
      <c r="BB419" s="60">
        <v>2910</v>
      </c>
      <c r="BC419" s="60">
        <v>1639</v>
      </c>
      <c r="BD419" s="60">
        <v>1690</v>
      </c>
      <c r="BE419" s="60">
        <v>824</v>
      </c>
      <c r="BF419" s="60">
        <v>578</v>
      </c>
    </row>
    <row r="420" spans="1:58" customFormat="1" hidden="1" x14ac:dyDescent="0.25">
      <c r="A420" t="s">
        <v>395</v>
      </c>
      <c r="B420" t="s">
        <v>402</v>
      </c>
      <c r="C420" t="str">
        <f>VLOOKUP(B420,'Cross river Land'!A:B,2,0)</f>
        <v>NG021007</v>
      </c>
      <c r="D420">
        <f t="shared" si="6"/>
        <v>1</v>
      </c>
      <c r="E420" s="60">
        <v>71707</v>
      </c>
      <c r="F420" s="60">
        <v>75802</v>
      </c>
      <c r="G420" s="60">
        <v>147509</v>
      </c>
      <c r="H420" s="60">
        <v>14486</v>
      </c>
      <c r="I420" s="60">
        <v>10966</v>
      </c>
      <c r="J420" s="60">
        <v>8673</v>
      </c>
      <c r="K420" s="60">
        <v>7402</v>
      </c>
      <c r="L420" s="60">
        <v>6098</v>
      </c>
      <c r="M420" s="60">
        <v>5241</v>
      </c>
      <c r="N420" s="60">
        <v>4375</v>
      </c>
      <c r="O420" s="60">
        <v>3464</v>
      </c>
      <c r="P420" s="60">
        <v>3016</v>
      </c>
      <c r="Q420" s="60">
        <v>2030</v>
      </c>
      <c r="R420" s="60">
        <v>1933</v>
      </c>
      <c r="S420" s="60">
        <v>1116</v>
      </c>
      <c r="T420" s="60">
        <v>1154</v>
      </c>
      <c r="U420" s="60">
        <v>615</v>
      </c>
      <c r="V420" s="60">
        <v>593</v>
      </c>
      <c r="W420" s="60">
        <v>295</v>
      </c>
      <c r="X420" s="60">
        <v>250</v>
      </c>
      <c r="Y420" s="60">
        <v>15335</v>
      </c>
      <c r="Z420" s="60">
        <v>12490</v>
      </c>
      <c r="AA420" s="60">
        <v>9525</v>
      </c>
      <c r="AB420" s="60">
        <v>7814</v>
      </c>
      <c r="AC420" s="60">
        <v>5735</v>
      </c>
      <c r="AD420" s="60">
        <v>4924</v>
      </c>
      <c r="AE420" s="60">
        <v>4460</v>
      </c>
      <c r="AF420" s="60">
        <v>3820</v>
      </c>
      <c r="AG420" s="60">
        <v>3148</v>
      </c>
      <c r="AH420" s="60">
        <v>2377</v>
      </c>
      <c r="AI420" s="60">
        <v>2097</v>
      </c>
      <c r="AJ420" s="60">
        <v>1097</v>
      </c>
      <c r="AK420" s="60">
        <v>1242</v>
      </c>
      <c r="AL420" s="60">
        <v>600</v>
      </c>
      <c r="AM420" s="60">
        <v>583</v>
      </c>
      <c r="AN420" s="60">
        <v>278</v>
      </c>
      <c r="AO420" s="60">
        <v>277</v>
      </c>
      <c r="AP420" s="60">
        <v>29821</v>
      </c>
      <c r="AQ420" s="60">
        <v>23456</v>
      </c>
      <c r="AR420" s="60">
        <v>18198</v>
      </c>
      <c r="AS420" s="60">
        <v>15216</v>
      </c>
      <c r="AT420" s="60">
        <v>11833</v>
      </c>
      <c r="AU420" s="60">
        <v>10165</v>
      </c>
      <c r="AV420" s="60">
        <v>8835</v>
      </c>
      <c r="AW420" s="60">
        <v>7284</v>
      </c>
      <c r="AX420" s="60">
        <v>6164</v>
      </c>
      <c r="AY420" s="60">
        <v>4407</v>
      </c>
      <c r="AZ420" s="60">
        <v>4030</v>
      </c>
      <c r="BA420" s="60">
        <v>2213</v>
      </c>
      <c r="BB420" s="60">
        <v>2396</v>
      </c>
      <c r="BC420" s="60">
        <v>1215</v>
      </c>
      <c r="BD420" s="60">
        <v>1176</v>
      </c>
      <c r="BE420" s="60">
        <v>573</v>
      </c>
      <c r="BF420" s="60">
        <v>527</v>
      </c>
    </row>
    <row r="421" spans="1:58" customFormat="1" hidden="1" x14ac:dyDescent="0.25">
      <c r="A421" t="s">
        <v>395</v>
      </c>
      <c r="B421" t="s">
        <v>403</v>
      </c>
      <c r="C421" t="str">
        <f>VLOOKUP(B421,'Cross river Land'!A:B,2,0)</f>
        <v>NG021008</v>
      </c>
      <c r="D421">
        <f t="shared" si="6"/>
        <v>1</v>
      </c>
      <c r="E421" s="60">
        <v>90833</v>
      </c>
      <c r="F421" s="60">
        <v>95531</v>
      </c>
      <c r="G421" s="60">
        <v>186364</v>
      </c>
      <c r="H421" s="60">
        <v>18445</v>
      </c>
      <c r="I421" s="60">
        <v>14277</v>
      </c>
      <c r="J421" s="60">
        <v>10539</v>
      </c>
      <c r="K421" s="60">
        <v>10301</v>
      </c>
      <c r="L421" s="60">
        <v>8237</v>
      </c>
      <c r="M421" s="60">
        <v>6622</v>
      </c>
      <c r="N421" s="60">
        <v>5628</v>
      </c>
      <c r="O421" s="60">
        <v>4037</v>
      </c>
      <c r="P421" s="60">
        <v>3614</v>
      </c>
      <c r="Q421" s="60">
        <v>2224</v>
      </c>
      <c r="R421" s="60">
        <v>2239</v>
      </c>
      <c r="S421" s="60">
        <v>1115</v>
      </c>
      <c r="T421" s="60">
        <v>1275</v>
      </c>
      <c r="U421" s="60">
        <v>736</v>
      </c>
      <c r="V421" s="60">
        <v>757</v>
      </c>
      <c r="W421" s="60">
        <v>483</v>
      </c>
      <c r="X421" s="60">
        <v>304</v>
      </c>
      <c r="Y421" s="60">
        <v>19728</v>
      </c>
      <c r="Z421" s="60">
        <v>15903</v>
      </c>
      <c r="AA421" s="60">
        <v>12319</v>
      </c>
      <c r="AB421" s="60">
        <v>10027</v>
      </c>
      <c r="AC421" s="60">
        <v>7255</v>
      </c>
      <c r="AD421" s="60">
        <v>6205</v>
      </c>
      <c r="AE421" s="60">
        <v>5792</v>
      </c>
      <c r="AF421" s="60">
        <v>4474</v>
      </c>
      <c r="AG421" s="60">
        <v>3994</v>
      </c>
      <c r="AH421" s="60">
        <v>2625</v>
      </c>
      <c r="AI421" s="60">
        <v>2501</v>
      </c>
      <c r="AJ421" s="60">
        <v>1287</v>
      </c>
      <c r="AK421" s="60">
        <v>1290</v>
      </c>
      <c r="AL421" s="60">
        <v>617</v>
      </c>
      <c r="AM421" s="60">
        <v>825</v>
      </c>
      <c r="AN421" s="60">
        <v>328</v>
      </c>
      <c r="AO421" s="60">
        <v>361</v>
      </c>
      <c r="AP421" s="60">
        <v>38173</v>
      </c>
      <c r="AQ421" s="60">
        <v>30180</v>
      </c>
      <c r="AR421" s="60">
        <v>22858</v>
      </c>
      <c r="AS421" s="60">
        <v>20328</v>
      </c>
      <c r="AT421" s="60">
        <v>15492</v>
      </c>
      <c r="AU421" s="60">
        <v>12827</v>
      </c>
      <c r="AV421" s="60">
        <v>11420</v>
      </c>
      <c r="AW421" s="60">
        <v>8511</v>
      </c>
      <c r="AX421" s="60">
        <v>7608</v>
      </c>
      <c r="AY421" s="60">
        <v>4849</v>
      </c>
      <c r="AZ421" s="60">
        <v>4740</v>
      </c>
      <c r="BA421" s="60">
        <v>2402</v>
      </c>
      <c r="BB421" s="60">
        <v>2565</v>
      </c>
      <c r="BC421" s="60">
        <v>1353</v>
      </c>
      <c r="BD421" s="60">
        <v>1582</v>
      </c>
      <c r="BE421" s="60">
        <v>811</v>
      </c>
      <c r="BF421" s="60">
        <v>665</v>
      </c>
    </row>
    <row r="422" spans="1:58" customFormat="1" hidden="1" x14ac:dyDescent="0.25">
      <c r="A422" t="s">
        <v>395</v>
      </c>
      <c r="B422" t="s">
        <v>404</v>
      </c>
      <c r="C422" t="str">
        <f>VLOOKUP(B422,'Cross river Land'!A:B,2,0)</f>
        <v>NG021009</v>
      </c>
      <c r="D422">
        <f t="shared" si="6"/>
        <v>1</v>
      </c>
      <c r="E422" s="60">
        <v>68385</v>
      </c>
      <c r="F422" s="60">
        <v>70960</v>
      </c>
      <c r="G422" s="60">
        <v>139345</v>
      </c>
      <c r="H422" s="60">
        <v>14169</v>
      </c>
      <c r="I422" s="60">
        <v>10775</v>
      </c>
      <c r="J422" s="60">
        <v>7880</v>
      </c>
      <c r="K422" s="60">
        <v>6939</v>
      </c>
      <c r="L422" s="60">
        <v>6073</v>
      </c>
      <c r="M422" s="60">
        <v>5089</v>
      </c>
      <c r="N422" s="60">
        <v>4202</v>
      </c>
      <c r="O422" s="60">
        <v>3196</v>
      </c>
      <c r="P422" s="60">
        <v>2709</v>
      </c>
      <c r="Q422" s="60">
        <v>1795</v>
      </c>
      <c r="R422" s="60">
        <v>1809</v>
      </c>
      <c r="S422" s="60">
        <v>917</v>
      </c>
      <c r="T422" s="60">
        <v>1008</v>
      </c>
      <c r="U422" s="60">
        <v>614</v>
      </c>
      <c r="V422" s="60">
        <v>630</v>
      </c>
      <c r="W422" s="60">
        <v>314</v>
      </c>
      <c r="X422" s="60">
        <v>266</v>
      </c>
      <c r="Y422" s="60">
        <v>15074</v>
      </c>
      <c r="Z422" s="60">
        <v>11488</v>
      </c>
      <c r="AA422" s="60">
        <v>8952</v>
      </c>
      <c r="AB422" s="60">
        <v>6983</v>
      </c>
      <c r="AC422" s="60">
        <v>5204</v>
      </c>
      <c r="AD422" s="60">
        <v>4581</v>
      </c>
      <c r="AE422" s="60">
        <v>4256</v>
      </c>
      <c r="AF422" s="60">
        <v>3549</v>
      </c>
      <c r="AG422" s="60">
        <v>3019</v>
      </c>
      <c r="AH422" s="60">
        <v>2052</v>
      </c>
      <c r="AI422" s="60">
        <v>1953</v>
      </c>
      <c r="AJ422" s="60">
        <v>1032</v>
      </c>
      <c r="AK422" s="60">
        <v>1089</v>
      </c>
      <c r="AL422" s="60">
        <v>593</v>
      </c>
      <c r="AM422" s="60">
        <v>608</v>
      </c>
      <c r="AN422" s="60">
        <v>258</v>
      </c>
      <c r="AO422" s="60">
        <v>269</v>
      </c>
      <c r="AP422" s="60">
        <v>29243</v>
      </c>
      <c r="AQ422" s="60">
        <v>22263</v>
      </c>
      <c r="AR422" s="60">
        <v>16832</v>
      </c>
      <c r="AS422" s="60">
        <v>13922</v>
      </c>
      <c r="AT422" s="60">
        <v>11277</v>
      </c>
      <c r="AU422" s="60">
        <v>9670</v>
      </c>
      <c r="AV422" s="60">
        <v>8458</v>
      </c>
      <c r="AW422" s="60">
        <v>6745</v>
      </c>
      <c r="AX422" s="60">
        <v>5728</v>
      </c>
      <c r="AY422" s="60">
        <v>3847</v>
      </c>
      <c r="AZ422" s="60">
        <v>3762</v>
      </c>
      <c r="BA422" s="60">
        <v>1949</v>
      </c>
      <c r="BB422" s="60">
        <v>2097</v>
      </c>
      <c r="BC422" s="60">
        <v>1207</v>
      </c>
      <c r="BD422" s="60">
        <v>1238</v>
      </c>
      <c r="BE422" s="60">
        <v>572</v>
      </c>
      <c r="BF422" s="60">
        <v>535</v>
      </c>
    </row>
    <row r="423" spans="1:58" customFormat="1" hidden="1" x14ac:dyDescent="0.25">
      <c r="A423" t="s">
        <v>395</v>
      </c>
      <c r="B423" t="s">
        <v>405</v>
      </c>
      <c r="C423" t="str">
        <f>VLOOKUP(B423,'Cross river Land'!A:B,2,0)</f>
        <v>NG021010</v>
      </c>
      <c r="D423">
        <f t="shared" si="6"/>
        <v>1</v>
      </c>
      <c r="E423" s="60">
        <v>218596</v>
      </c>
      <c r="F423" s="60">
        <v>232812</v>
      </c>
      <c r="G423" s="60">
        <v>451408</v>
      </c>
      <c r="H423" s="60">
        <v>43970</v>
      </c>
      <c r="I423" s="60">
        <v>33067</v>
      </c>
      <c r="J423" s="60">
        <v>26993</v>
      </c>
      <c r="K423" s="60">
        <v>23037</v>
      </c>
      <c r="L423" s="60">
        <v>18558</v>
      </c>
      <c r="M423" s="60">
        <v>16119</v>
      </c>
      <c r="N423" s="60">
        <v>13260</v>
      </c>
      <c r="O423" s="60">
        <v>10528</v>
      </c>
      <c r="P423" s="60">
        <v>8815</v>
      </c>
      <c r="Q423" s="60">
        <v>6412</v>
      </c>
      <c r="R423" s="60">
        <v>5497</v>
      </c>
      <c r="S423" s="60">
        <v>3830</v>
      </c>
      <c r="T423" s="60">
        <v>3131</v>
      </c>
      <c r="U423" s="60">
        <v>1806</v>
      </c>
      <c r="V423" s="60">
        <v>1912</v>
      </c>
      <c r="W423" s="60">
        <v>913</v>
      </c>
      <c r="X423" s="60">
        <v>748</v>
      </c>
      <c r="Y423" s="60">
        <v>46550</v>
      </c>
      <c r="Z423" s="60">
        <v>35297</v>
      </c>
      <c r="AA423" s="60">
        <v>30332</v>
      </c>
      <c r="AB423" s="60">
        <v>26079</v>
      </c>
      <c r="AC423" s="60">
        <v>18547</v>
      </c>
      <c r="AD423" s="60">
        <v>15554</v>
      </c>
      <c r="AE423" s="60">
        <v>13852</v>
      </c>
      <c r="AF423" s="60">
        <v>11587</v>
      </c>
      <c r="AG423" s="60">
        <v>9640</v>
      </c>
      <c r="AH423" s="60">
        <v>7331</v>
      </c>
      <c r="AI423" s="60">
        <v>6081</v>
      </c>
      <c r="AJ423" s="60">
        <v>3364</v>
      </c>
      <c r="AK423" s="60">
        <v>3381</v>
      </c>
      <c r="AL423" s="60">
        <v>1797</v>
      </c>
      <c r="AM423" s="60">
        <v>1931</v>
      </c>
      <c r="AN423" s="60">
        <v>801</v>
      </c>
      <c r="AO423" s="60">
        <v>688</v>
      </c>
      <c r="AP423" s="60">
        <v>90520</v>
      </c>
      <c r="AQ423" s="60">
        <v>68364</v>
      </c>
      <c r="AR423" s="60">
        <v>57325</v>
      </c>
      <c r="AS423" s="60">
        <v>49116</v>
      </c>
      <c r="AT423" s="60">
        <v>37105</v>
      </c>
      <c r="AU423" s="60">
        <v>31673</v>
      </c>
      <c r="AV423" s="60">
        <v>27112</v>
      </c>
      <c r="AW423" s="60">
        <v>22115</v>
      </c>
      <c r="AX423" s="60">
        <v>18455</v>
      </c>
      <c r="AY423" s="60">
        <v>13743</v>
      </c>
      <c r="AZ423" s="60">
        <v>11578</v>
      </c>
      <c r="BA423" s="60">
        <v>7194</v>
      </c>
      <c r="BB423" s="60">
        <v>6512</v>
      </c>
      <c r="BC423" s="60">
        <v>3603</v>
      </c>
      <c r="BD423" s="60">
        <v>3843</v>
      </c>
      <c r="BE423" s="60">
        <v>1714</v>
      </c>
      <c r="BF423" s="60">
        <v>1436</v>
      </c>
    </row>
    <row r="424" spans="1:58" customFormat="1" hidden="1" x14ac:dyDescent="0.25">
      <c r="A424" t="s">
        <v>395</v>
      </c>
      <c r="B424" t="s">
        <v>406</v>
      </c>
      <c r="C424" t="str">
        <f>VLOOKUP(B424,'Cross river Land'!A:B,2,0)</f>
        <v>NG021011</v>
      </c>
      <c r="D424">
        <f t="shared" si="6"/>
        <v>1</v>
      </c>
      <c r="E424" s="60">
        <v>76966</v>
      </c>
      <c r="F424" s="60">
        <v>79970</v>
      </c>
      <c r="G424" s="60">
        <v>156936</v>
      </c>
      <c r="H424" s="60">
        <v>15546</v>
      </c>
      <c r="I424" s="60">
        <v>11860</v>
      </c>
      <c r="J424" s="60">
        <v>9159</v>
      </c>
      <c r="K424" s="60">
        <v>7669</v>
      </c>
      <c r="L424" s="60">
        <v>6436</v>
      </c>
      <c r="M424" s="60">
        <v>5662</v>
      </c>
      <c r="N424" s="60">
        <v>4720</v>
      </c>
      <c r="O424" s="60">
        <v>3794</v>
      </c>
      <c r="P424" s="60">
        <v>3161</v>
      </c>
      <c r="Q424" s="60">
        <v>2210</v>
      </c>
      <c r="R424" s="60">
        <v>2113</v>
      </c>
      <c r="S424" s="60">
        <v>1075</v>
      </c>
      <c r="T424" s="60">
        <v>1354</v>
      </c>
      <c r="U424" s="60">
        <v>840</v>
      </c>
      <c r="V424" s="60">
        <v>732</v>
      </c>
      <c r="W424" s="60">
        <v>390</v>
      </c>
      <c r="X424" s="60">
        <v>245</v>
      </c>
      <c r="Y424" s="60">
        <v>17070</v>
      </c>
      <c r="Z424" s="60">
        <v>12894</v>
      </c>
      <c r="AA424" s="60">
        <v>9819</v>
      </c>
      <c r="AB424" s="60">
        <v>7804</v>
      </c>
      <c r="AC424" s="60">
        <v>5867</v>
      </c>
      <c r="AD424" s="60">
        <v>5055</v>
      </c>
      <c r="AE424" s="60">
        <v>4768</v>
      </c>
      <c r="AF424" s="60">
        <v>4030</v>
      </c>
      <c r="AG424" s="60">
        <v>3431</v>
      </c>
      <c r="AH424" s="60">
        <v>2526</v>
      </c>
      <c r="AI424" s="60">
        <v>2230</v>
      </c>
      <c r="AJ424" s="60">
        <v>1179</v>
      </c>
      <c r="AK424" s="60">
        <v>1247</v>
      </c>
      <c r="AL424" s="60">
        <v>853</v>
      </c>
      <c r="AM424" s="60">
        <v>673</v>
      </c>
      <c r="AN424" s="60">
        <v>305</v>
      </c>
      <c r="AO424" s="60">
        <v>219</v>
      </c>
      <c r="AP424" s="60">
        <v>32616</v>
      </c>
      <c r="AQ424" s="60">
        <v>24754</v>
      </c>
      <c r="AR424" s="60">
        <v>18978</v>
      </c>
      <c r="AS424" s="60">
        <v>15473</v>
      </c>
      <c r="AT424" s="60">
        <v>12303</v>
      </c>
      <c r="AU424" s="60">
        <v>10717</v>
      </c>
      <c r="AV424" s="60">
        <v>9488</v>
      </c>
      <c r="AW424" s="60">
        <v>7824</v>
      </c>
      <c r="AX424" s="60">
        <v>6592</v>
      </c>
      <c r="AY424" s="60">
        <v>4736</v>
      </c>
      <c r="AZ424" s="60">
        <v>4343</v>
      </c>
      <c r="BA424" s="60">
        <v>2254</v>
      </c>
      <c r="BB424" s="60">
        <v>2601</v>
      </c>
      <c r="BC424" s="60">
        <v>1693</v>
      </c>
      <c r="BD424" s="60">
        <v>1405</v>
      </c>
      <c r="BE424" s="60">
        <v>695</v>
      </c>
      <c r="BF424" s="60">
        <v>464</v>
      </c>
    </row>
    <row r="425" spans="1:58" customFormat="1" hidden="1" x14ac:dyDescent="0.25">
      <c r="A425" t="s">
        <v>395</v>
      </c>
      <c r="B425" t="s">
        <v>407</v>
      </c>
      <c r="C425" t="str">
        <f>VLOOKUP(B425,'Cross river Land'!A:B,2,0)</f>
        <v>NG021012</v>
      </c>
      <c r="D425">
        <f t="shared" si="6"/>
        <v>1</v>
      </c>
      <c r="E425" s="60">
        <v>103869</v>
      </c>
      <c r="F425" s="60">
        <v>113240</v>
      </c>
      <c r="G425" s="60">
        <v>217109</v>
      </c>
      <c r="H425" s="60">
        <v>20851</v>
      </c>
      <c r="I425" s="60">
        <v>16316</v>
      </c>
      <c r="J425" s="60">
        <v>12389</v>
      </c>
      <c r="K425" s="60">
        <v>10566</v>
      </c>
      <c r="L425" s="60">
        <v>9069</v>
      </c>
      <c r="M425" s="60">
        <v>7464</v>
      </c>
      <c r="N425" s="60">
        <v>6381</v>
      </c>
      <c r="O425" s="60">
        <v>4896</v>
      </c>
      <c r="P425" s="60">
        <v>4425</v>
      </c>
      <c r="Q425" s="60">
        <v>2870</v>
      </c>
      <c r="R425" s="60">
        <v>2802</v>
      </c>
      <c r="S425" s="60">
        <v>1430</v>
      </c>
      <c r="T425" s="60">
        <v>1664</v>
      </c>
      <c r="U425" s="60">
        <v>918</v>
      </c>
      <c r="V425" s="60">
        <v>987</v>
      </c>
      <c r="W425" s="60">
        <v>475</v>
      </c>
      <c r="X425" s="60">
        <v>366</v>
      </c>
      <c r="Y425" s="60">
        <v>22400</v>
      </c>
      <c r="Z425" s="60">
        <v>17851</v>
      </c>
      <c r="AA425" s="60">
        <v>15165</v>
      </c>
      <c r="AB425" s="60">
        <v>11981</v>
      </c>
      <c r="AC425" s="60">
        <v>8584</v>
      </c>
      <c r="AD425" s="60">
        <v>7127</v>
      </c>
      <c r="AE425" s="60">
        <v>6758</v>
      </c>
      <c r="AF425" s="60">
        <v>5624</v>
      </c>
      <c r="AG425" s="60">
        <v>4833</v>
      </c>
      <c r="AH425" s="60">
        <v>3378</v>
      </c>
      <c r="AI425" s="60">
        <v>3101</v>
      </c>
      <c r="AJ425" s="60">
        <v>1864</v>
      </c>
      <c r="AK425" s="60">
        <v>1783</v>
      </c>
      <c r="AL425" s="60">
        <v>964</v>
      </c>
      <c r="AM425" s="60">
        <v>980</v>
      </c>
      <c r="AN425" s="60">
        <v>515</v>
      </c>
      <c r="AO425" s="60">
        <v>332</v>
      </c>
      <c r="AP425" s="60">
        <v>43251</v>
      </c>
      <c r="AQ425" s="60">
        <v>34167</v>
      </c>
      <c r="AR425" s="60">
        <v>27554</v>
      </c>
      <c r="AS425" s="60">
        <v>22547</v>
      </c>
      <c r="AT425" s="60">
        <v>17653</v>
      </c>
      <c r="AU425" s="60">
        <v>14591</v>
      </c>
      <c r="AV425" s="60">
        <v>13139</v>
      </c>
      <c r="AW425" s="60">
        <v>10520</v>
      </c>
      <c r="AX425" s="60">
        <v>9258</v>
      </c>
      <c r="AY425" s="60">
        <v>6248</v>
      </c>
      <c r="AZ425" s="60">
        <v>5903</v>
      </c>
      <c r="BA425" s="60">
        <v>3294</v>
      </c>
      <c r="BB425" s="60">
        <v>3447</v>
      </c>
      <c r="BC425" s="60">
        <v>1882</v>
      </c>
      <c r="BD425" s="60">
        <v>1967</v>
      </c>
      <c r="BE425" s="60">
        <v>990</v>
      </c>
      <c r="BF425" s="60">
        <v>698</v>
      </c>
    </row>
    <row r="426" spans="1:58" customFormat="1" hidden="1" x14ac:dyDescent="0.25">
      <c r="A426" t="s">
        <v>395</v>
      </c>
      <c r="B426" t="s">
        <v>408</v>
      </c>
      <c r="C426" t="str">
        <f>VLOOKUP(B426,'Cross river Land'!A:B,2,0)</f>
        <v>NG021013</v>
      </c>
      <c r="D426">
        <f t="shared" si="6"/>
        <v>1</v>
      </c>
      <c r="E426" s="60">
        <v>155005</v>
      </c>
      <c r="F426" s="60">
        <v>158493</v>
      </c>
      <c r="G426" s="60">
        <v>313498</v>
      </c>
      <c r="H426" s="60">
        <v>31060</v>
      </c>
      <c r="I426" s="60">
        <v>23981</v>
      </c>
      <c r="J426" s="60">
        <v>18976</v>
      </c>
      <c r="K426" s="60">
        <v>17305</v>
      </c>
      <c r="L426" s="60">
        <v>13586</v>
      </c>
      <c r="M426" s="60">
        <v>11311</v>
      </c>
      <c r="N426" s="60">
        <v>9283</v>
      </c>
      <c r="O426" s="60">
        <v>7201</v>
      </c>
      <c r="P426" s="60">
        <v>6083</v>
      </c>
      <c r="Q426" s="60">
        <v>4043</v>
      </c>
      <c r="R426" s="60">
        <v>3964</v>
      </c>
      <c r="S426" s="60">
        <v>2210</v>
      </c>
      <c r="T426" s="60">
        <v>2195</v>
      </c>
      <c r="U426" s="60">
        <v>1265</v>
      </c>
      <c r="V426" s="60">
        <v>1305</v>
      </c>
      <c r="W426" s="60">
        <v>640</v>
      </c>
      <c r="X426" s="60">
        <v>597</v>
      </c>
      <c r="Y426" s="60">
        <v>33452</v>
      </c>
      <c r="Z426" s="60">
        <v>25121</v>
      </c>
      <c r="AA426" s="60">
        <v>20312</v>
      </c>
      <c r="AB426" s="60">
        <v>16328</v>
      </c>
      <c r="AC426" s="60">
        <v>11570</v>
      </c>
      <c r="AD426" s="60">
        <v>10243</v>
      </c>
      <c r="AE426" s="60">
        <v>9535</v>
      </c>
      <c r="AF426" s="60">
        <v>7952</v>
      </c>
      <c r="AG426" s="60">
        <v>6605</v>
      </c>
      <c r="AH426" s="60">
        <v>4760</v>
      </c>
      <c r="AI426" s="60">
        <v>4298</v>
      </c>
      <c r="AJ426" s="60">
        <v>2401</v>
      </c>
      <c r="AK426" s="60">
        <v>2416</v>
      </c>
      <c r="AL426" s="60">
        <v>1088</v>
      </c>
      <c r="AM426" s="60">
        <v>1215</v>
      </c>
      <c r="AN426" s="60">
        <v>586</v>
      </c>
      <c r="AO426" s="60">
        <v>611</v>
      </c>
      <c r="AP426" s="60">
        <v>64512</v>
      </c>
      <c r="AQ426" s="60">
        <v>49102</v>
      </c>
      <c r="AR426" s="60">
        <v>39288</v>
      </c>
      <c r="AS426" s="60">
        <v>33633</v>
      </c>
      <c r="AT426" s="60">
        <v>25156</v>
      </c>
      <c r="AU426" s="60">
        <v>21554</v>
      </c>
      <c r="AV426" s="60">
        <v>18818</v>
      </c>
      <c r="AW426" s="60">
        <v>15153</v>
      </c>
      <c r="AX426" s="60">
        <v>12688</v>
      </c>
      <c r="AY426" s="60">
        <v>8803</v>
      </c>
      <c r="AZ426" s="60">
        <v>8262</v>
      </c>
      <c r="BA426" s="60">
        <v>4611</v>
      </c>
      <c r="BB426" s="60">
        <v>4611</v>
      </c>
      <c r="BC426" s="60">
        <v>2353</v>
      </c>
      <c r="BD426" s="60">
        <v>2520</v>
      </c>
      <c r="BE426" s="60">
        <v>1226</v>
      </c>
      <c r="BF426" s="60">
        <v>1208</v>
      </c>
    </row>
    <row r="427" spans="1:58" customFormat="1" hidden="1" x14ac:dyDescent="0.25">
      <c r="A427" t="s">
        <v>395</v>
      </c>
      <c r="B427" t="s">
        <v>409</v>
      </c>
      <c r="C427" t="str">
        <f>VLOOKUP(B427,'Cross river Land'!A:B,2,0)</f>
        <v>NG021014</v>
      </c>
      <c r="D427">
        <f t="shared" si="6"/>
        <v>1</v>
      </c>
      <c r="E427" s="60">
        <v>136993</v>
      </c>
      <c r="F427" s="60">
        <v>151747</v>
      </c>
      <c r="G427" s="60">
        <v>288740</v>
      </c>
      <c r="H427" s="60">
        <v>27437</v>
      </c>
      <c r="I427" s="60">
        <v>21689</v>
      </c>
      <c r="J427" s="60">
        <v>16907</v>
      </c>
      <c r="K427" s="60">
        <v>14174</v>
      </c>
      <c r="L427" s="60">
        <v>11761</v>
      </c>
      <c r="M427" s="60">
        <v>9942</v>
      </c>
      <c r="N427" s="60">
        <v>8091</v>
      </c>
      <c r="O427" s="60">
        <v>6405</v>
      </c>
      <c r="P427" s="60">
        <v>5593</v>
      </c>
      <c r="Q427" s="60">
        <v>3668</v>
      </c>
      <c r="R427" s="60">
        <v>3458</v>
      </c>
      <c r="S427" s="60">
        <v>2298</v>
      </c>
      <c r="T427" s="60">
        <v>1952</v>
      </c>
      <c r="U427" s="60">
        <v>1200</v>
      </c>
      <c r="V427" s="60">
        <v>1258</v>
      </c>
      <c r="W427" s="60">
        <v>536</v>
      </c>
      <c r="X427" s="60">
        <v>624</v>
      </c>
      <c r="Y427" s="60">
        <v>29524</v>
      </c>
      <c r="Z427" s="60">
        <v>23825</v>
      </c>
      <c r="AA427" s="60">
        <v>20608</v>
      </c>
      <c r="AB427" s="60">
        <v>17408</v>
      </c>
      <c r="AC427" s="60">
        <v>11761</v>
      </c>
      <c r="AD427" s="60">
        <v>10106</v>
      </c>
      <c r="AE427" s="60">
        <v>8744</v>
      </c>
      <c r="AF427" s="60">
        <v>7326</v>
      </c>
      <c r="AG427" s="60">
        <v>6042</v>
      </c>
      <c r="AH427" s="60">
        <v>4462</v>
      </c>
      <c r="AI427" s="60">
        <v>3671</v>
      </c>
      <c r="AJ427" s="60">
        <v>2633</v>
      </c>
      <c r="AK427" s="60">
        <v>2178</v>
      </c>
      <c r="AL427" s="60">
        <v>1251</v>
      </c>
      <c r="AM427" s="60">
        <v>1031</v>
      </c>
      <c r="AN427" s="60">
        <v>666</v>
      </c>
      <c r="AO427" s="60">
        <v>511</v>
      </c>
      <c r="AP427" s="60">
        <v>56961</v>
      </c>
      <c r="AQ427" s="60">
        <v>45514</v>
      </c>
      <c r="AR427" s="60">
        <v>37515</v>
      </c>
      <c r="AS427" s="60">
        <v>31582</v>
      </c>
      <c r="AT427" s="60">
        <v>23522</v>
      </c>
      <c r="AU427" s="60">
        <v>20048</v>
      </c>
      <c r="AV427" s="60">
        <v>16835</v>
      </c>
      <c r="AW427" s="60">
        <v>13731</v>
      </c>
      <c r="AX427" s="60">
        <v>11635</v>
      </c>
      <c r="AY427" s="60">
        <v>8130</v>
      </c>
      <c r="AZ427" s="60">
        <v>7129</v>
      </c>
      <c r="BA427" s="60">
        <v>4931</v>
      </c>
      <c r="BB427" s="60">
        <v>4130</v>
      </c>
      <c r="BC427" s="60">
        <v>2451</v>
      </c>
      <c r="BD427" s="60">
        <v>2289</v>
      </c>
      <c r="BE427" s="60">
        <v>1202</v>
      </c>
      <c r="BF427" s="60">
        <v>1135</v>
      </c>
    </row>
    <row r="428" spans="1:58" customFormat="1" hidden="1" x14ac:dyDescent="0.25">
      <c r="A428" t="s">
        <v>395</v>
      </c>
      <c r="B428" t="s">
        <v>410</v>
      </c>
      <c r="C428" t="str">
        <f>VLOOKUP(B428,'Cross river Land'!A:B,2,0)</f>
        <v>NG021015</v>
      </c>
      <c r="D428">
        <f t="shared" si="6"/>
        <v>1</v>
      </c>
      <c r="E428" s="60">
        <v>106255</v>
      </c>
      <c r="F428" s="60">
        <v>110718</v>
      </c>
      <c r="G428" s="60">
        <v>216973</v>
      </c>
      <c r="H428" s="60">
        <v>20934</v>
      </c>
      <c r="I428" s="60">
        <v>16148</v>
      </c>
      <c r="J428" s="60">
        <v>12580</v>
      </c>
      <c r="K428" s="60">
        <v>10959</v>
      </c>
      <c r="L428" s="60">
        <v>9181</v>
      </c>
      <c r="M428" s="60">
        <v>7896</v>
      </c>
      <c r="N428" s="60">
        <v>6995</v>
      </c>
      <c r="O428" s="60">
        <v>5115</v>
      </c>
      <c r="P428" s="60">
        <v>4541</v>
      </c>
      <c r="Q428" s="60">
        <v>3039</v>
      </c>
      <c r="R428" s="60">
        <v>2889</v>
      </c>
      <c r="S428" s="60">
        <v>1558</v>
      </c>
      <c r="T428" s="60">
        <v>1837</v>
      </c>
      <c r="U428" s="60">
        <v>775</v>
      </c>
      <c r="V428" s="60">
        <v>1040</v>
      </c>
      <c r="W428" s="60">
        <v>376</v>
      </c>
      <c r="X428" s="60">
        <v>392</v>
      </c>
      <c r="Y428" s="60">
        <v>23081</v>
      </c>
      <c r="Z428" s="60">
        <v>18222</v>
      </c>
      <c r="AA428" s="60">
        <v>13398</v>
      </c>
      <c r="AB428" s="60">
        <v>10692</v>
      </c>
      <c r="AC428" s="60">
        <v>7732</v>
      </c>
      <c r="AD428" s="60">
        <v>6774</v>
      </c>
      <c r="AE428" s="60">
        <v>6779</v>
      </c>
      <c r="AF428" s="60">
        <v>5732</v>
      </c>
      <c r="AG428" s="60">
        <v>5074</v>
      </c>
      <c r="AH428" s="60">
        <v>3585</v>
      </c>
      <c r="AI428" s="60">
        <v>3126</v>
      </c>
      <c r="AJ428" s="60">
        <v>1871</v>
      </c>
      <c r="AK428" s="60">
        <v>1848</v>
      </c>
      <c r="AL428" s="60">
        <v>802</v>
      </c>
      <c r="AM428" s="60">
        <v>1057</v>
      </c>
      <c r="AN428" s="60">
        <v>525</v>
      </c>
      <c r="AO428" s="60">
        <v>420</v>
      </c>
      <c r="AP428" s="60">
        <v>44015</v>
      </c>
      <c r="AQ428" s="60">
        <v>34370</v>
      </c>
      <c r="AR428" s="60">
        <v>25978</v>
      </c>
      <c r="AS428" s="60">
        <v>21651</v>
      </c>
      <c r="AT428" s="60">
        <v>16913</v>
      </c>
      <c r="AU428" s="60">
        <v>14670</v>
      </c>
      <c r="AV428" s="60">
        <v>13774</v>
      </c>
      <c r="AW428" s="60">
        <v>10847</v>
      </c>
      <c r="AX428" s="60">
        <v>9615</v>
      </c>
      <c r="AY428" s="60">
        <v>6624</v>
      </c>
      <c r="AZ428" s="60">
        <v>6015</v>
      </c>
      <c r="BA428" s="60">
        <v>3429</v>
      </c>
      <c r="BB428" s="60">
        <v>3685</v>
      </c>
      <c r="BC428" s="60">
        <v>1577</v>
      </c>
      <c r="BD428" s="60">
        <v>2097</v>
      </c>
      <c r="BE428" s="60">
        <v>901</v>
      </c>
      <c r="BF428" s="60">
        <v>812</v>
      </c>
    </row>
    <row r="429" spans="1:58" customFormat="1" hidden="1" x14ac:dyDescent="0.25">
      <c r="A429" t="s">
        <v>395</v>
      </c>
      <c r="B429" t="s">
        <v>411</v>
      </c>
      <c r="C429" t="str">
        <f>VLOOKUP(B429,'Cross river Land'!A:B,2,0)</f>
        <v>NG021016</v>
      </c>
      <c r="D429">
        <f t="shared" si="6"/>
        <v>1</v>
      </c>
      <c r="E429" s="60">
        <v>95898</v>
      </c>
      <c r="F429" s="60">
        <v>100054</v>
      </c>
      <c r="G429" s="60">
        <v>195952</v>
      </c>
      <c r="H429" s="60">
        <v>19789</v>
      </c>
      <c r="I429" s="60">
        <v>15512</v>
      </c>
      <c r="J429" s="60">
        <v>11350</v>
      </c>
      <c r="K429" s="60">
        <v>9451</v>
      </c>
      <c r="L429" s="60">
        <v>8029</v>
      </c>
      <c r="M429" s="60">
        <v>6894</v>
      </c>
      <c r="N429" s="60">
        <v>5818</v>
      </c>
      <c r="O429" s="60">
        <v>4489</v>
      </c>
      <c r="P429" s="60">
        <v>3966</v>
      </c>
      <c r="Q429" s="60">
        <v>2550</v>
      </c>
      <c r="R429" s="60">
        <v>2542</v>
      </c>
      <c r="S429" s="60">
        <v>1322</v>
      </c>
      <c r="T429" s="60">
        <v>1482</v>
      </c>
      <c r="U429" s="60">
        <v>788</v>
      </c>
      <c r="V429" s="60">
        <v>980</v>
      </c>
      <c r="W429" s="60">
        <v>525</v>
      </c>
      <c r="X429" s="60">
        <v>411</v>
      </c>
      <c r="Y429" s="60">
        <v>21424</v>
      </c>
      <c r="Z429" s="60">
        <v>16516</v>
      </c>
      <c r="AA429" s="60">
        <v>12438</v>
      </c>
      <c r="AB429" s="60">
        <v>9750</v>
      </c>
      <c r="AC429" s="60">
        <v>7195</v>
      </c>
      <c r="AD429" s="60">
        <v>6216</v>
      </c>
      <c r="AE429" s="60">
        <v>5815</v>
      </c>
      <c r="AF429" s="60">
        <v>5012</v>
      </c>
      <c r="AG429" s="60">
        <v>4234</v>
      </c>
      <c r="AH429" s="60">
        <v>3070</v>
      </c>
      <c r="AI429" s="60">
        <v>2652</v>
      </c>
      <c r="AJ429" s="60">
        <v>1653</v>
      </c>
      <c r="AK429" s="60">
        <v>1543</v>
      </c>
      <c r="AL429" s="60">
        <v>812</v>
      </c>
      <c r="AM429" s="60">
        <v>875</v>
      </c>
      <c r="AN429" s="60">
        <v>553</v>
      </c>
      <c r="AO429" s="60">
        <v>296</v>
      </c>
      <c r="AP429" s="60">
        <v>41213</v>
      </c>
      <c r="AQ429" s="60">
        <v>32028</v>
      </c>
      <c r="AR429" s="60">
        <v>23788</v>
      </c>
      <c r="AS429" s="60">
        <v>19201</v>
      </c>
      <c r="AT429" s="60">
        <v>15224</v>
      </c>
      <c r="AU429" s="60">
        <v>13110</v>
      </c>
      <c r="AV429" s="60">
        <v>11633</v>
      </c>
      <c r="AW429" s="60">
        <v>9501</v>
      </c>
      <c r="AX429" s="60">
        <v>8200</v>
      </c>
      <c r="AY429" s="60">
        <v>5620</v>
      </c>
      <c r="AZ429" s="60">
        <v>5194</v>
      </c>
      <c r="BA429" s="60">
        <v>2975</v>
      </c>
      <c r="BB429" s="60">
        <v>3025</v>
      </c>
      <c r="BC429" s="60">
        <v>1600</v>
      </c>
      <c r="BD429" s="60">
        <v>1855</v>
      </c>
      <c r="BE429" s="60">
        <v>1078</v>
      </c>
      <c r="BF429" s="60">
        <v>707</v>
      </c>
    </row>
    <row r="430" spans="1:58" customFormat="1" hidden="1" x14ac:dyDescent="0.25">
      <c r="A430" t="s">
        <v>395</v>
      </c>
      <c r="B430" t="s">
        <v>412</v>
      </c>
      <c r="C430" t="str">
        <f>VLOOKUP(B430,'Cross river Land'!A:B,2,0)</f>
        <v>NG021017</v>
      </c>
      <c r="D430">
        <f t="shared" si="6"/>
        <v>1</v>
      </c>
      <c r="E430" s="60">
        <v>139307</v>
      </c>
      <c r="F430" s="60">
        <v>139905</v>
      </c>
      <c r="G430" s="60">
        <v>279212</v>
      </c>
      <c r="H430" s="60">
        <v>28477</v>
      </c>
      <c r="I430" s="60">
        <v>22433</v>
      </c>
      <c r="J430" s="60">
        <v>16490</v>
      </c>
      <c r="K430" s="60">
        <v>13994</v>
      </c>
      <c r="L430" s="60">
        <v>11881</v>
      </c>
      <c r="M430" s="60">
        <v>10129</v>
      </c>
      <c r="N430" s="60">
        <v>8539</v>
      </c>
      <c r="O430" s="60">
        <v>6489</v>
      </c>
      <c r="P430" s="60">
        <v>5792</v>
      </c>
      <c r="Q430" s="60">
        <v>3779</v>
      </c>
      <c r="R430" s="60">
        <v>3364</v>
      </c>
      <c r="S430" s="60">
        <v>2152</v>
      </c>
      <c r="T430" s="60">
        <v>2339</v>
      </c>
      <c r="U430" s="60">
        <v>1121</v>
      </c>
      <c r="V430" s="60">
        <v>1228</v>
      </c>
      <c r="W430" s="60">
        <v>516</v>
      </c>
      <c r="X430" s="60">
        <v>584</v>
      </c>
      <c r="Y430" s="60">
        <v>30360</v>
      </c>
      <c r="Z430" s="60">
        <v>23339</v>
      </c>
      <c r="AA430" s="60">
        <v>17565</v>
      </c>
      <c r="AB430" s="60">
        <v>13995</v>
      </c>
      <c r="AC430" s="60">
        <v>9894</v>
      </c>
      <c r="AD430" s="60">
        <v>8701</v>
      </c>
      <c r="AE430" s="60">
        <v>8119</v>
      </c>
      <c r="AF430" s="60">
        <v>6684</v>
      </c>
      <c r="AG430" s="60">
        <v>5741</v>
      </c>
      <c r="AH430" s="60">
        <v>4170</v>
      </c>
      <c r="AI430" s="60">
        <v>3751</v>
      </c>
      <c r="AJ430" s="60">
        <v>2144</v>
      </c>
      <c r="AK430" s="60">
        <v>2074</v>
      </c>
      <c r="AL430" s="60">
        <v>1111</v>
      </c>
      <c r="AM430" s="60">
        <v>1168</v>
      </c>
      <c r="AN430" s="60">
        <v>528</v>
      </c>
      <c r="AO430" s="60">
        <v>561</v>
      </c>
      <c r="AP430" s="60">
        <v>58837</v>
      </c>
      <c r="AQ430" s="60">
        <v>45772</v>
      </c>
      <c r="AR430" s="60">
        <v>34055</v>
      </c>
      <c r="AS430" s="60">
        <v>27989</v>
      </c>
      <c r="AT430" s="60">
        <v>21775</v>
      </c>
      <c r="AU430" s="60">
        <v>18830</v>
      </c>
      <c r="AV430" s="60">
        <v>16658</v>
      </c>
      <c r="AW430" s="60">
        <v>13173</v>
      </c>
      <c r="AX430" s="60">
        <v>11533</v>
      </c>
      <c r="AY430" s="60">
        <v>7949</v>
      </c>
      <c r="AZ430" s="60">
        <v>7115</v>
      </c>
      <c r="BA430" s="60">
        <v>4296</v>
      </c>
      <c r="BB430" s="60">
        <v>4413</v>
      </c>
      <c r="BC430" s="60">
        <v>2232</v>
      </c>
      <c r="BD430" s="60">
        <v>2396</v>
      </c>
      <c r="BE430" s="60">
        <v>1044</v>
      </c>
      <c r="BF430" s="60">
        <v>1145</v>
      </c>
    </row>
    <row r="431" spans="1:58" customFormat="1" hidden="1" x14ac:dyDescent="0.25">
      <c r="A431" t="s">
        <v>395</v>
      </c>
      <c r="B431" t="s">
        <v>413</v>
      </c>
      <c r="C431" t="str">
        <f>VLOOKUP(B431,'Cross river Land'!A:B,2,0)</f>
        <v>NG021018</v>
      </c>
      <c r="D431">
        <f t="shared" si="6"/>
        <v>1</v>
      </c>
      <c r="E431" s="60">
        <v>138749</v>
      </c>
      <c r="F431" s="60">
        <v>145733</v>
      </c>
      <c r="G431" s="60">
        <v>284482</v>
      </c>
      <c r="H431" s="60">
        <v>26686</v>
      </c>
      <c r="I431" s="60">
        <v>21831</v>
      </c>
      <c r="J431" s="60">
        <v>16056</v>
      </c>
      <c r="K431" s="60">
        <v>14518</v>
      </c>
      <c r="L431" s="60">
        <v>12519</v>
      </c>
      <c r="M431" s="60">
        <v>10321</v>
      </c>
      <c r="N431" s="60">
        <v>9334</v>
      </c>
      <c r="O431" s="60">
        <v>6684</v>
      </c>
      <c r="P431" s="60">
        <v>6056</v>
      </c>
      <c r="Q431" s="60">
        <v>3518</v>
      </c>
      <c r="R431" s="60">
        <v>3439</v>
      </c>
      <c r="S431" s="60">
        <v>1982</v>
      </c>
      <c r="T431" s="60">
        <v>2282</v>
      </c>
      <c r="U431" s="60">
        <v>1249</v>
      </c>
      <c r="V431" s="60">
        <v>1270</v>
      </c>
      <c r="W431" s="60">
        <v>516</v>
      </c>
      <c r="X431" s="60">
        <v>488</v>
      </c>
      <c r="Y431" s="60">
        <v>32180</v>
      </c>
      <c r="Z431" s="60">
        <v>23974</v>
      </c>
      <c r="AA431" s="60">
        <v>16639</v>
      </c>
      <c r="AB431" s="60">
        <v>12917</v>
      </c>
      <c r="AC431" s="60">
        <v>9084</v>
      </c>
      <c r="AD431" s="60">
        <v>8881</v>
      </c>
      <c r="AE431" s="60">
        <v>9479</v>
      </c>
      <c r="AF431" s="60">
        <v>7543</v>
      </c>
      <c r="AG431" s="60">
        <v>7344</v>
      </c>
      <c r="AH431" s="60">
        <v>4432</v>
      </c>
      <c r="AI431" s="60">
        <v>4511</v>
      </c>
      <c r="AJ431" s="60">
        <v>2324</v>
      </c>
      <c r="AK431" s="60">
        <v>2594</v>
      </c>
      <c r="AL431" s="60">
        <v>1174</v>
      </c>
      <c r="AM431" s="60">
        <v>1534</v>
      </c>
      <c r="AN431" s="60">
        <v>607</v>
      </c>
      <c r="AO431" s="60">
        <v>516</v>
      </c>
      <c r="AP431" s="60">
        <v>58866</v>
      </c>
      <c r="AQ431" s="60">
        <v>45805</v>
      </c>
      <c r="AR431" s="60">
        <v>32695</v>
      </c>
      <c r="AS431" s="60">
        <v>27435</v>
      </c>
      <c r="AT431" s="60">
        <v>21603</v>
      </c>
      <c r="AU431" s="60">
        <v>19202</v>
      </c>
      <c r="AV431" s="60">
        <v>18813</v>
      </c>
      <c r="AW431" s="60">
        <v>14227</v>
      </c>
      <c r="AX431" s="60">
        <v>13400</v>
      </c>
      <c r="AY431" s="60">
        <v>7950</v>
      </c>
      <c r="AZ431" s="60">
        <v>7950</v>
      </c>
      <c r="BA431" s="60">
        <v>4306</v>
      </c>
      <c r="BB431" s="60">
        <v>4876</v>
      </c>
      <c r="BC431" s="60">
        <v>2423</v>
      </c>
      <c r="BD431" s="60">
        <v>2804</v>
      </c>
      <c r="BE431" s="60">
        <v>1123</v>
      </c>
      <c r="BF431" s="60">
        <v>1004</v>
      </c>
    </row>
    <row r="432" spans="1:58" customFormat="1" hidden="1" x14ac:dyDescent="0.25">
      <c r="A432" t="s">
        <v>395</v>
      </c>
      <c r="B432" t="s">
        <v>414</v>
      </c>
      <c r="C432" t="str">
        <f>VLOOKUP(B432,'Cross river Land'!A:B,2,0)</f>
        <v>NG021019</v>
      </c>
      <c r="D432">
        <f t="shared" si="6"/>
        <v>1</v>
      </c>
      <c r="E432" s="60">
        <v>167930</v>
      </c>
      <c r="F432" s="60">
        <v>169657</v>
      </c>
      <c r="G432" s="60">
        <v>337587</v>
      </c>
      <c r="H432" s="60">
        <v>33422</v>
      </c>
      <c r="I432" s="60">
        <v>27189</v>
      </c>
      <c r="J432" s="60">
        <v>20094</v>
      </c>
      <c r="K432" s="60">
        <v>17644</v>
      </c>
      <c r="L432" s="60">
        <v>14950</v>
      </c>
      <c r="M432" s="60">
        <v>12632</v>
      </c>
      <c r="N432" s="60">
        <v>10441</v>
      </c>
      <c r="O432" s="60">
        <v>7485</v>
      </c>
      <c r="P432" s="60">
        <v>6915</v>
      </c>
      <c r="Q432" s="60">
        <v>4204</v>
      </c>
      <c r="R432" s="60">
        <v>4186</v>
      </c>
      <c r="S432" s="60">
        <v>2295</v>
      </c>
      <c r="T432" s="60">
        <v>2593</v>
      </c>
      <c r="U432" s="60">
        <v>1205</v>
      </c>
      <c r="V432" s="60">
        <v>1422</v>
      </c>
      <c r="W432" s="60">
        <v>625</v>
      </c>
      <c r="X432" s="60">
        <v>628</v>
      </c>
      <c r="Y432" s="60">
        <v>35964</v>
      </c>
      <c r="Z432" s="60">
        <v>28914</v>
      </c>
      <c r="AA432" s="60">
        <v>20881</v>
      </c>
      <c r="AB432" s="60">
        <v>16353</v>
      </c>
      <c r="AC432" s="60">
        <v>11716</v>
      </c>
      <c r="AD432" s="60">
        <v>10807</v>
      </c>
      <c r="AE432" s="60">
        <v>10395</v>
      </c>
      <c r="AF432" s="60">
        <v>8313</v>
      </c>
      <c r="AG432" s="60">
        <v>7146</v>
      </c>
      <c r="AH432" s="60">
        <v>4844</v>
      </c>
      <c r="AI432" s="60">
        <v>4705</v>
      </c>
      <c r="AJ432" s="60">
        <v>2632</v>
      </c>
      <c r="AK432" s="60">
        <v>2788</v>
      </c>
      <c r="AL432" s="60">
        <v>1313</v>
      </c>
      <c r="AM432" s="60">
        <v>1610</v>
      </c>
      <c r="AN432" s="60">
        <v>621</v>
      </c>
      <c r="AO432" s="60">
        <v>655</v>
      </c>
      <c r="AP432" s="60">
        <v>69386</v>
      </c>
      <c r="AQ432" s="60">
        <v>56103</v>
      </c>
      <c r="AR432" s="60">
        <v>40975</v>
      </c>
      <c r="AS432" s="60">
        <v>33997</v>
      </c>
      <c r="AT432" s="60">
        <v>26666</v>
      </c>
      <c r="AU432" s="60">
        <v>23439</v>
      </c>
      <c r="AV432" s="60">
        <v>20836</v>
      </c>
      <c r="AW432" s="60">
        <v>15798</v>
      </c>
      <c r="AX432" s="60">
        <v>14061</v>
      </c>
      <c r="AY432" s="60">
        <v>9048</v>
      </c>
      <c r="AZ432" s="60">
        <v>8891</v>
      </c>
      <c r="BA432" s="60">
        <v>4927</v>
      </c>
      <c r="BB432" s="60">
        <v>5381</v>
      </c>
      <c r="BC432" s="60">
        <v>2518</v>
      </c>
      <c r="BD432" s="60">
        <v>3032</v>
      </c>
      <c r="BE432" s="60">
        <v>1246</v>
      </c>
      <c r="BF432" s="60">
        <v>1283</v>
      </c>
    </row>
    <row r="433" spans="1:58" customFormat="1" hidden="1" x14ac:dyDescent="0.25">
      <c r="A433" t="s">
        <v>395</v>
      </c>
      <c r="B433" t="s">
        <v>415</v>
      </c>
      <c r="C433" t="str">
        <f>VLOOKUP(B433,'Cross river Land'!A:B,2,0)</f>
        <v>NG021020</v>
      </c>
      <c r="D433">
        <f t="shared" si="6"/>
        <v>1</v>
      </c>
      <c r="E433" s="60">
        <v>95074</v>
      </c>
      <c r="F433" s="60">
        <v>99233</v>
      </c>
      <c r="G433" s="60">
        <v>194307</v>
      </c>
      <c r="H433" s="60">
        <v>19335</v>
      </c>
      <c r="I433" s="60">
        <v>14473</v>
      </c>
      <c r="J433" s="60">
        <v>11108</v>
      </c>
      <c r="K433" s="60">
        <v>9632</v>
      </c>
      <c r="L433" s="60">
        <v>8600</v>
      </c>
      <c r="M433" s="60">
        <v>7028</v>
      </c>
      <c r="N433" s="60">
        <v>5961</v>
      </c>
      <c r="O433" s="60">
        <v>4540</v>
      </c>
      <c r="P433" s="60">
        <v>3975</v>
      </c>
      <c r="Q433" s="60">
        <v>2640</v>
      </c>
      <c r="R433" s="60">
        <v>2436</v>
      </c>
      <c r="S433" s="60">
        <v>1459</v>
      </c>
      <c r="T433" s="60">
        <v>1484</v>
      </c>
      <c r="U433" s="60">
        <v>765</v>
      </c>
      <c r="V433" s="60">
        <v>864</v>
      </c>
      <c r="W433" s="60">
        <v>426</v>
      </c>
      <c r="X433" s="60">
        <v>348</v>
      </c>
      <c r="Y433" s="60">
        <v>21285</v>
      </c>
      <c r="Z433" s="60">
        <v>15873</v>
      </c>
      <c r="AA433" s="60">
        <v>11942</v>
      </c>
      <c r="AB433" s="60">
        <v>9510</v>
      </c>
      <c r="AC433" s="60">
        <v>7013</v>
      </c>
      <c r="AD433" s="60">
        <v>6264</v>
      </c>
      <c r="AE433" s="60">
        <v>6268</v>
      </c>
      <c r="AF433" s="60">
        <v>5169</v>
      </c>
      <c r="AG433" s="60">
        <v>4595</v>
      </c>
      <c r="AH433" s="60">
        <v>2997</v>
      </c>
      <c r="AI433" s="60">
        <v>2781</v>
      </c>
      <c r="AJ433" s="60">
        <v>1535</v>
      </c>
      <c r="AK433" s="60">
        <v>1559</v>
      </c>
      <c r="AL433" s="60">
        <v>732</v>
      </c>
      <c r="AM433" s="60">
        <v>920</v>
      </c>
      <c r="AN433" s="60">
        <v>446</v>
      </c>
      <c r="AO433" s="60">
        <v>344</v>
      </c>
      <c r="AP433" s="60">
        <v>40620</v>
      </c>
      <c r="AQ433" s="60">
        <v>30346</v>
      </c>
      <c r="AR433" s="60">
        <v>23050</v>
      </c>
      <c r="AS433" s="60">
        <v>19142</v>
      </c>
      <c r="AT433" s="60">
        <v>15613</v>
      </c>
      <c r="AU433" s="60">
        <v>13292</v>
      </c>
      <c r="AV433" s="60">
        <v>12229</v>
      </c>
      <c r="AW433" s="60">
        <v>9709</v>
      </c>
      <c r="AX433" s="60">
        <v>8570</v>
      </c>
      <c r="AY433" s="60">
        <v>5637</v>
      </c>
      <c r="AZ433" s="60">
        <v>5217</v>
      </c>
      <c r="BA433" s="60">
        <v>2994</v>
      </c>
      <c r="BB433" s="60">
        <v>3043</v>
      </c>
      <c r="BC433" s="60">
        <v>1497</v>
      </c>
      <c r="BD433" s="60">
        <v>1784</v>
      </c>
      <c r="BE433" s="60">
        <v>872</v>
      </c>
      <c r="BF433" s="60">
        <v>692</v>
      </c>
    </row>
    <row r="434" spans="1:58" customFormat="1" hidden="1" x14ac:dyDescent="0.25">
      <c r="A434" t="s">
        <v>395</v>
      </c>
      <c r="B434" t="s">
        <v>395</v>
      </c>
      <c r="C434" t="str">
        <f>VLOOKUP(B434,'Cross river Land'!A:B,2,0)</f>
        <v>NG021021</v>
      </c>
      <c r="D434">
        <f t="shared" si="6"/>
        <v>1</v>
      </c>
      <c r="E434" s="60">
        <v>183968</v>
      </c>
      <c r="F434" s="60">
        <v>210503</v>
      </c>
      <c r="G434" s="60">
        <v>394471</v>
      </c>
      <c r="H434" s="60">
        <v>36457</v>
      </c>
      <c r="I434" s="60">
        <v>29458</v>
      </c>
      <c r="J434" s="60">
        <v>24260</v>
      </c>
      <c r="K434" s="60">
        <v>18374</v>
      </c>
      <c r="L434" s="60">
        <v>15696</v>
      </c>
      <c r="M434" s="60">
        <v>12925</v>
      </c>
      <c r="N434" s="60">
        <v>10532</v>
      </c>
      <c r="O434" s="60">
        <v>8424</v>
      </c>
      <c r="P434" s="60">
        <v>7596</v>
      </c>
      <c r="Q434" s="60">
        <v>4883</v>
      </c>
      <c r="R434" s="60">
        <v>4423</v>
      </c>
      <c r="S434" s="60">
        <v>3052</v>
      </c>
      <c r="T434" s="60">
        <v>2806</v>
      </c>
      <c r="U434" s="60">
        <v>1606</v>
      </c>
      <c r="V434" s="60">
        <v>1808</v>
      </c>
      <c r="W434" s="60">
        <v>817</v>
      </c>
      <c r="X434" s="60">
        <v>851</v>
      </c>
      <c r="Y434" s="60">
        <v>39818</v>
      </c>
      <c r="Z434" s="60">
        <v>32787</v>
      </c>
      <c r="AA434" s="60">
        <v>29783</v>
      </c>
      <c r="AB434" s="60">
        <v>23785</v>
      </c>
      <c r="AC434" s="60">
        <v>16659</v>
      </c>
      <c r="AD434" s="60">
        <v>13043</v>
      </c>
      <c r="AE434" s="60">
        <v>11706</v>
      </c>
      <c r="AF434" s="60">
        <v>10529</v>
      </c>
      <c r="AG434" s="60">
        <v>9230</v>
      </c>
      <c r="AH434" s="60">
        <v>6579</v>
      </c>
      <c r="AI434" s="60">
        <v>5135</v>
      </c>
      <c r="AJ434" s="60">
        <v>3962</v>
      </c>
      <c r="AK434" s="60">
        <v>2763</v>
      </c>
      <c r="AL434" s="60">
        <v>1866</v>
      </c>
      <c r="AM434" s="60">
        <v>1403</v>
      </c>
      <c r="AN434" s="60">
        <v>894</v>
      </c>
      <c r="AO434" s="60">
        <v>561</v>
      </c>
      <c r="AP434" s="60">
        <v>76275</v>
      </c>
      <c r="AQ434" s="60">
        <v>62245</v>
      </c>
      <c r="AR434" s="60">
        <v>54043</v>
      </c>
      <c r="AS434" s="60">
        <v>42159</v>
      </c>
      <c r="AT434" s="60">
        <v>32355</v>
      </c>
      <c r="AU434" s="60">
        <v>25968</v>
      </c>
      <c r="AV434" s="60">
        <v>22238</v>
      </c>
      <c r="AW434" s="60">
        <v>18953</v>
      </c>
      <c r="AX434" s="60">
        <v>16826</v>
      </c>
      <c r="AY434" s="60">
        <v>11462</v>
      </c>
      <c r="AZ434" s="60">
        <v>9558</v>
      </c>
      <c r="BA434" s="60">
        <v>7014</v>
      </c>
      <c r="BB434" s="60">
        <v>5569</v>
      </c>
      <c r="BC434" s="60">
        <v>3472</v>
      </c>
      <c r="BD434" s="60">
        <v>3211</v>
      </c>
      <c r="BE434" s="60">
        <v>1711</v>
      </c>
      <c r="BF434" s="60">
        <v>1412</v>
      </c>
    </row>
    <row r="435" spans="1:58" customFormat="1" hidden="1" x14ac:dyDescent="0.25">
      <c r="A435" t="s">
        <v>395</v>
      </c>
      <c r="B435" t="s">
        <v>416</v>
      </c>
      <c r="C435" t="str">
        <f>VLOOKUP(B435,'Cross river Land'!A:B,2,0)</f>
        <v>NG021022</v>
      </c>
      <c r="D435">
        <f t="shared" si="6"/>
        <v>1</v>
      </c>
      <c r="E435" s="60">
        <v>79020</v>
      </c>
      <c r="F435" s="60">
        <v>81316</v>
      </c>
      <c r="G435" s="60">
        <v>160336</v>
      </c>
      <c r="H435" s="60">
        <v>16106</v>
      </c>
      <c r="I435" s="60">
        <v>12679</v>
      </c>
      <c r="J435" s="60">
        <v>9521</v>
      </c>
      <c r="K435" s="60">
        <v>7777</v>
      </c>
      <c r="L435" s="60">
        <v>6541</v>
      </c>
      <c r="M435" s="60">
        <v>5652</v>
      </c>
      <c r="N435" s="60">
        <v>4687</v>
      </c>
      <c r="O435" s="60">
        <v>3725</v>
      </c>
      <c r="P435" s="60">
        <v>3362</v>
      </c>
      <c r="Q435" s="60">
        <v>2192</v>
      </c>
      <c r="R435" s="60">
        <v>2125</v>
      </c>
      <c r="S435" s="60">
        <v>1204</v>
      </c>
      <c r="T435" s="60">
        <v>1321</v>
      </c>
      <c r="U435" s="60">
        <v>694</v>
      </c>
      <c r="V435" s="60">
        <v>850</v>
      </c>
      <c r="W435" s="60">
        <v>287</v>
      </c>
      <c r="X435" s="60">
        <v>297</v>
      </c>
      <c r="Y435" s="60">
        <v>17188</v>
      </c>
      <c r="Z435" s="60">
        <v>13555</v>
      </c>
      <c r="AA435" s="60">
        <v>10519</v>
      </c>
      <c r="AB435" s="60">
        <v>8000</v>
      </c>
      <c r="AC435" s="60">
        <v>5650</v>
      </c>
      <c r="AD435" s="60">
        <v>5075</v>
      </c>
      <c r="AE435" s="60">
        <v>4701</v>
      </c>
      <c r="AF435" s="60">
        <v>4020</v>
      </c>
      <c r="AG435" s="60">
        <v>3334</v>
      </c>
      <c r="AH435" s="60">
        <v>2418</v>
      </c>
      <c r="AI435" s="60">
        <v>2181</v>
      </c>
      <c r="AJ435" s="60">
        <v>1309</v>
      </c>
      <c r="AK435" s="60">
        <v>1302</v>
      </c>
      <c r="AL435" s="60">
        <v>628</v>
      </c>
      <c r="AM435" s="60">
        <v>799</v>
      </c>
      <c r="AN435" s="60">
        <v>401</v>
      </c>
      <c r="AO435" s="60">
        <v>236</v>
      </c>
      <c r="AP435" s="60">
        <v>33294</v>
      </c>
      <c r="AQ435" s="60">
        <v>26234</v>
      </c>
      <c r="AR435" s="60">
        <v>20040</v>
      </c>
      <c r="AS435" s="60">
        <v>15777</v>
      </c>
      <c r="AT435" s="60">
        <v>12191</v>
      </c>
      <c r="AU435" s="60">
        <v>10727</v>
      </c>
      <c r="AV435" s="60">
        <v>9388</v>
      </c>
      <c r="AW435" s="60">
        <v>7745</v>
      </c>
      <c r="AX435" s="60">
        <v>6696</v>
      </c>
      <c r="AY435" s="60">
        <v>4610</v>
      </c>
      <c r="AZ435" s="60">
        <v>4306</v>
      </c>
      <c r="BA435" s="60">
        <v>2513</v>
      </c>
      <c r="BB435" s="60">
        <v>2623</v>
      </c>
      <c r="BC435" s="60">
        <v>1322</v>
      </c>
      <c r="BD435" s="60">
        <v>1649</v>
      </c>
      <c r="BE435" s="60">
        <v>688</v>
      </c>
      <c r="BF435" s="60">
        <v>533</v>
      </c>
    </row>
    <row r="436" spans="1:58" customFormat="1" hidden="1" x14ac:dyDescent="0.25">
      <c r="A436" t="s">
        <v>395</v>
      </c>
      <c r="B436" t="s">
        <v>417</v>
      </c>
      <c r="C436" t="str">
        <f>VLOOKUP(B436,'Cross river Land'!A:B,2,0)</f>
        <v>NG021023</v>
      </c>
      <c r="D436">
        <f t="shared" si="6"/>
        <v>1</v>
      </c>
      <c r="E436" s="60">
        <v>60813</v>
      </c>
      <c r="F436" s="60">
        <v>65408</v>
      </c>
      <c r="G436" s="60">
        <v>126221</v>
      </c>
      <c r="H436" s="60">
        <v>12586</v>
      </c>
      <c r="I436" s="60">
        <v>9704</v>
      </c>
      <c r="J436" s="60">
        <v>7316</v>
      </c>
      <c r="K436" s="60">
        <v>5922</v>
      </c>
      <c r="L436" s="60">
        <v>4987</v>
      </c>
      <c r="M436" s="60">
        <v>4293</v>
      </c>
      <c r="N436" s="60">
        <v>3721</v>
      </c>
      <c r="O436" s="60">
        <v>2809</v>
      </c>
      <c r="P436" s="60">
        <v>2498</v>
      </c>
      <c r="Q436" s="60">
        <v>1701</v>
      </c>
      <c r="R436" s="60">
        <v>1635</v>
      </c>
      <c r="S436" s="60">
        <v>824</v>
      </c>
      <c r="T436" s="60">
        <v>1112</v>
      </c>
      <c r="U436" s="60">
        <v>445</v>
      </c>
      <c r="V436" s="60">
        <v>776</v>
      </c>
      <c r="W436" s="60">
        <v>271</v>
      </c>
      <c r="X436" s="60">
        <v>213</v>
      </c>
      <c r="Y436" s="60">
        <v>13656</v>
      </c>
      <c r="Z436" s="60">
        <v>11105</v>
      </c>
      <c r="AA436" s="60">
        <v>9019</v>
      </c>
      <c r="AB436" s="60">
        <v>6734</v>
      </c>
      <c r="AC436" s="60">
        <v>4405</v>
      </c>
      <c r="AD436" s="60">
        <v>3823</v>
      </c>
      <c r="AE436" s="60">
        <v>3817</v>
      </c>
      <c r="AF436" s="60">
        <v>3236</v>
      </c>
      <c r="AG436" s="60">
        <v>2763</v>
      </c>
      <c r="AH436" s="60">
        <v>1702</v>
      </c>
      <c r="AI436" s="60">
        <v>1711</v>
      </c>
      <c r="AJ436" s="60">
        <v>907</v>
      </c>
      <c r="AK436" s="60">
        <v>986</v>
      </c>
      <c r="AL436" s="60">
        <v>430</v>
      </c>
      <c r="AM436" s="60">
        <v>549</v>
      </c>
      <c r="AN436" s="60">
        <v>264</v>
      </c>
      <c r="AO436" s="60">
        <v>301</v>
      </c>
      <c r="AP436" s="60">
        <v>26242</v>
      </c>
      <c r="AQ436" s="60">
        <v>20809</v>
      </c>
      <c r="AR436" s="60">
        <v>16335</v>
      </c>
      <c r="AS436" s="60">
        <v>12656</v>
      </c>
      <c r="AT436" s="60">
        <v>9392</v>
      </c>
      <c r="AU436" s="60">
        <v>8116</v>
      </c>
      <c r="AV436" s="60">
        <v>7538</v>
      </c>
      <c r="AW436" s="60">
        <v>6045</v>
      </c>
      <c r="AX436" s="60">
        <v>5261</v>
      </c>
      <c r="AY436" s="60">
        <v>3403</v>
      </c>
      <c r="AZ436" s="60">
        <v>3346</v>
      </c>
      <c r="BA436" s="60">
        <v>1731</v>
      </c>
      <c r="BB436" s="60">
        <v>2098</v>
      </c>
      <c r="BC436" s="60">
        <v>875</v>
      </c>
      <c r="BD436" s="60">
        <v>1325</v>
      </c>
      <c r="BE436" s="60">
        <v>535</v>
      </c>
      <c r="BF436" s="60">
        <v>514</v>
      </c>
    </row>
    <row r="437" spans="1:58" customFormat="1" hidden="1" x14ac:dyDescent="0.25">
      <c r="A437" t="s">
        <v>395</v>
      </c>
      <c r="B437" t="s">
        <v>418</v>
      </c>
      <c r="C437" t="str">
        <f>VLOOKUP(B437,'Cross river Land'!A:B,2,0)</f>
        <v>NG021024</v>
      </c>
      <c r="D437">
        <f t="shared" si="6"/>
        <v>1</v>
      </c>
      <c r="E437" s="60">
        <v>125647</v>
      </c>
      <c r="F437" s="60">
        <v>131610</v>
      </c>
      <c r="G437" s="60">
        <v>257257</v>
      </c>
      <c r="H437" s="60">
        <v>25458</v>
      </c>
      <c r="I437" s="60">
        <v>18858</v>
      </c>
      <c r="J437" s="60">
        <v>15269</v>
      </c>
      <c r="K437" s="60">
        <v>12753</v>
      </c>
      <c r="L437" s="60">
        <v>10287</v>
      </c>
      <c r="M437" s="60">
        <v>9020</v>
      </c>
      <c r="N437" s="60">
        <v>7600</v>
      </c>
      <c r="O437" s="60">
        <v>6220</v>
      </c>
      <c r="P437" s="60">
        <v>5231</v>
      </c>
      <c r="Q437" s="60">
        <v>3763</v>
      </c>
      <c r="R437" s="60">
        <v>3174</v>
      </c>
      <c r="S437" s="60">
        <v>2357</v>
      </c>
      <c r="T437" s="60">
        <v>2000</v>
      </c>
      <c r="U437" s="60">
        <v>1371</v>
      </c>
      <c r="V437" s="60">
        <v>1334</v>
      </c>
      <c r="W437" s="60">
        <v>482</v>
      </c>
      <c r="X437" s="60">
        <v>470</v>
      </c>
      <c r="Y437" s="60">
        <v>26972</v>
      </c>
      <c r="Z437" s="60">
        <v>20612</v>
      </c>
      <c r="AA437" s="60">
        <v>16958</v>
      </c>
      <c r="AB437" s="60">
        <v>14432</v>
      </c>
      <c r="AC437" s="60">
        <v>10505</v>
      </c>
      <c r="AD437" s="60">
        <v>8403</v>
      </c>
      <c r="AE437" s="60">
        <v>7514</v>
      </c>
      <c r="AF437" s="60">
        <v>6443</v>
      </c>
      <c r="AG437" s="60">
        <v>5330</v>
      </c>
      <c r="AH437" s="60">
        <v>4059</v>
      </c>
      <c r="AI437" s="60">
        <v>3355</v>
      </c>
      <c r="AJ437" s="60">
        <v>2044</v>
      </c>
      <c r="AK437" s="60">
        <v>2029</v>
      </c>
      <c r="AL437" s="60">
        <v>920</v>
      </c>
      <c r="AM437" s="60">
        <v>1077</v>
      </c>
      <c r="AN437" s="60">
        <v>497</v>
      </c>
      <c r="AO437" s="60">
        <v>460</v>
      </c>
      <c r="AP437" s="60">
        <v>52430</v>
      </c>
      <c r="AQ437" s="60">
        <v>39470</v>
      </c>
      <c r="AR437" s="60">
        <v>32227</v>
      </c>
      <c r="AS437" s="60">
        <v>27185</v>
      </c>
      <c r="AT437" s="60">
        <v>20792</v>
      </c>
      <c r="AU437" s="60">
        <v>17423</v>
      </c>
      <c r="AV437" s="60">
        <v>15114</v>
      </c>
      <c r="AW437" s="60">
        <v>12663</v>
      </c>
      <c r="AX437" s="60">
        <v>10561</v>
      </c>
      <c r="AY437" s="60">
        <v>7822</v>
      </c>
      <c r="AZ437" s="60">
        <v>6529</v>
      </c>
      <c r="BA437" s="60">
        <v>4401</v>
      </c>
      <c r="BB437" s="60">
        <v>4029</v>
      </c>
      <c r="BC437" s="60">
        <v>2291</v>
      </c>
      <c r="BD437" s="60">
        <v>2411</v>
      </c>
      <c r="BE437" s="60">
        <v>979</v>
      </c>
      <c r="BF437" s="60">
        <v>930</v>
      </c>
    </row>
    <row r="438" spans="1:58" customFormat="1" hidden="1" x14ac:dyDescent="0.25">
      <c r="A438" t="s">
        <v>395</v>
      </c>
      <c r="B438" t="s">
        <v>419</v>
      </c>
      <c r="C438" t="str">
        <f>VLOOKUP(B438,'Cross river Land'!A:B,2,0)</f>
        <v>NG021025</v>
      </c>
      <c r="D438">
        <f t="shared" si="6"/>
        <v>1</v>
      </c>
      <c r="E438" s="60">
        <v>90785</v>
      </c>
      <c r="F438" s="60">
        <v>93448</v>
      </c>
      <c r="G438" s="60">
        <v>184233</v>
      </c>
      <c r="H438" s="60">
        <v>18573</v>
      </c>
      <c r="I438" s="60">
        <v>14440</v>
      </c>
      <c r="J438" s="60">
        <v>10677</v>
      </c>
      <c r="K438" s="60">
        <v>9271</v>
      </c>
      <c r="L438" s="60">
        <v>8165</v>
      </c>
      <c r="M438" s="60">
        <v>6599</v>
      </c>
      <c r="N438" s="60">
        <v>5298</v>
      </c>
      <c r="O438" s="60">
        <v>3991</v>
      </c>
      <c r="P438" s="60">
        <v>3795</v>
      </c>
      <c r="Q438" s="60">
        <v>2191</v>
      </c>
      <c r="R438" s="60">
        <v>2463</v>
      </c>
      <c r="S438" s="60">
        <v>1414</v>
      </c>
      <c r="T438" s="60">
        <v>1579</v>
      </c>
      <c r="U438" s="60">
        <v>723</v>
      </c>
      <c r="V438" s="60">
        <v>880</v>
      </c>
      <c r="W438" s="60">
        <v>326</v>
      </c>
      <c r="X438" s="60">
        <v>400</v>
      </c>
      <c r="Y438" s="60">
        <v>19702</v>
      </c>
      <c r="Z438" s="60">
        <v>14904</v>
      </c>
      <c r="AA438" s="60">
        <v>11741</v>
      </c>
      <c r="AB438" s="60">
        <v>8870</v>
      </c>
      <c r="AC438" s="60">
        <v>6459</v>
      </c>
      <c r="AD438" s="60">
        <v>6439</v>
      </c>
      <c r="AE438" s="60">
        <v>5857</v>
      </c>
      <c r="AF438" s="60">
        <v>4955</v>
      </c>
      <c r="AG438" s="60">
        <v>3948</v>
      </c>
      <c r="AH438" s="60">
        <v>2683</v>
      </c>
      <c r="AI438" s="60">
        <v>2447</v>
      </c>
      <c r="AJ438" s="60">
        <v>1597</v>
      </c>
      <c r="AK438" s="60">
        <v>1460</v>
      </c>
      <c r="AL438" s="60">
        <v>802</v>
      </c>
      <c r="AM438" s="60">
        <v>842</v>
      </c>
      <c r="AN438" s="60">
        <v>377</v>
      </c>
      <c r="AO438" s="60">
        <v>365</v>
      </c>
      <c r="AP438" s="60">
        <v>38275</v>
      </c>
      <c r="AQ438" s="60">
        <v>29344</v>
      </c>
      <c r="AR438" s="60">
        <v>22418</v>
      </c>
      <c r="AS438" s="60">
        <v>18141</v>
      </c>
      <c r="AT438" s="60">
        <v>14624</v>
      </c>
      <c r="AU438" s="60">
        <v>13038</v>
      </c>
      <c r="AV438" s="60">
        <v>11155</v>
      </c>
      <c r="AW438" s="60">
        <v>8946</v>
      </c>
      <c r="AX438" s="60">
        <v>7743</v>
      </c>
      <c r="AY438" s="60">
        <v>4874</v>
      </c>
      <c r="AZ438" s="60">
        <v>4910</v>
      </c>
      <c r="BA438" s="60">
        <v>3011</v>
      </c>
      <c r="BB438" s="60">
        <v>3039</v>
      </c>
      <c r="BC438" s="60">
        <v>1525</v>
      </c>
      <c r="BD438" s="60">
        <v>1722</v>
      </c>
      <c r="BE438" s="60">
        <v>703</v>
      </c>
      <c r="BF438" s="60">
        <v>765</v>
      </c>
    </row>
    <row r="439" spans="1:58" customFormat="1" hidden="1" x14ac:dyDescent="0.25">
      <c r="A439" t="s">
        <v>395</v>
      </c>
      <c r="B439" t="s">
        <v>420</v>
      </c>
      <c r="C439" t="str">
        <f>VLOOKUP(B439,'Cross river Land'!A:B,2,0)</f>
        <v>NG021026</v>
      </c>
      <c r="D439">
        <f t="shared" si="6"/>
        <v>1</v>
      </c>
      <c r="E439" s="60">
        <v>110932</v>
      </c>
      <c r="F439" s="60">
        <v>111339</v>
      </c>
      <c r="G439" s="60">
        <v>222271</v>
      </c>
      <c r="H439" s="60">
        <v>22645</v>
      </c>
      <c r="I439" s="60">
        <v>17986</v>
      </c>
      <c r="J439" s="60">
        <v>12731</v>
      </c>
      <c r="K439" s="60">
        <v>10589</v>
      </c>
      <c r="L439" s="60">
        <v>9394</v>
      </c>
      <c r="M439" s="60">
        <v>8075</v>
      </c>
      <c r="N439" s="60">
        <v>6979</v>
      </c>
      <c r="O439" s="60">
        <v>5295</v>
      </c>
      <c r="P439" s="60">
        <v>4845</v>
      </c>
      <c r="Q439" s="60">
        <v>2896</v>
      </c>
      <c r="R439" s="60">
        <v>3069</v>
      </c>
      <c r="S439" s="60">
        <v>1592</v>
      </c>
      <c r="T439" s="60">
        <v>1977</v>
      </c>
      <c r="U439" s="60">
        <v>859</v>
      </c>
      <c r="V439" s="60">
        <v>1199</v>
      </c>
      <c r="W439" s="60">
        <v>388</v>
      </c>
      <c r="X439" s="60">
        <v>413</v>
      </c>
      <c r="Y439" s="60">
        <v>24521</v>
      </c>
      <c r="Z439" s="60">
        <v>18601</v>
      </c>
      <c r="AA439" s="60">
        <v>13171</v>
      </c>
      <c r="AB439" s="60">
        <v>10199</v>
      </c>
      <c r="AC439" s="60">
        <v>7254</v>
      </c>
      <c r="AD439" s="60">
        <v>6333</v>
      </c>
      <c r="AE439" s="60">
        <v>6594</v>
      </c>
      <c r="AF439" s="60">
        <v>5622</v>
      </c>
      <c r="AG439" s="60">
        <v>5006</v>
      </c>
      <c r="AH439" s="60">
        <v>3490</v>
      </c>
      <c r="AI439" s="60">
        <v>3376</v>
      </c>
      <c r="AJ439" s="60">
        <v>1955</v>
      </c>
      <c r="AK439" s="60">
        <v>2124</v>
      </c>
      <c r="AL439" s="60">
        <v>1099</v>
      </c>
      <c r="AM439" s="60">
        <v>1155</v>
      </c>
      <c r="AN439" s="60">
        <v>500</v>
      </c>
      <c r="AO439" s="60">
        <v>339</v>
      </c>
      <c r="AP439" s="60">
        <v>47166</v>
      </c>
      <c r="AQ439" s="60">
        <v>36587</v>
      </c>
      <c r="AR439" s="60">
        <v>25902</v>
      </c>
      <c r="AS439" s="60">
        <v>20788</v>
      </c>
      <c r="AT439" s="60">
        <v>16648</v>
      </c>
      <c r="AU439" s="60">
        <v>14408</v>
      </c>
      <c r="AV439" s="60">
        <v>13573</v>
      </c>
      <c r="AW439" s="60">
        <v>10917</v>
      </c>
      <c r="AX439" s="60">
        <v>9851</v>
      </c>
      <c r="AY439" s="60">
        <v>6386</v>
      </c>
      <c r="AZ439" s="60">
        <v>6445</v>
      </c>
      <c r="BA439" s="60">
        <v>3547</v>
      </c>
      <c r="BB439" s="60">
        <v>4101</v>
      </c>
      <c r="BC439" s="60">
        <v>1958</v>
      </c>
      <c r="BD439" s="60">
        <v>2354</v>
      </c>
      <c r="BE439" s="60">
        <v>888</v>
      </c>
      <c r="BF439" s="60">
        <v>752</v>
      </c>
    </row>
    <row r="440" spans="1:58" customFormat="1" hidden="1" x14ac:dyDescent="0.25">
      <c r="A440" t="s">
        <v>395</v>
      </c>
      <c r="B440" t="s">
        <v>421</v>
      </c>
      <c r="C440" t="str">
        <f>VLOOKUP(B440,'Cross river Land'!A:B,2,0)</f>
        <v>NG021027</v>
      </c>
      <c r="D440">
        <f t="shared" si="6"/>
        <v>1</v>
      </c>
      <c r="E440" s="60">
        <v>112626</v>
      </c>
      <c r="F440" s="60">
        <v>109424</v>
      </c>
      <c r="G440" s="60">
        <v>222050</v>
      </c>
      <c r="H440" s="60">
        <v>22835</v>
      </c>
      <c r="I440" s="60">
        <v>18308</v>
      </c>
      <c r="J440" s="60">
        <v>12301</v>
      </c>
      <c r="K440" s="60">
        <v>10572</v>
      </c>
      <c r="L440" s="60">
        <v>9675</v>
      </c>
      <c r="M440" s="60">
        <v>8443</v>
      </c>
      <c r="N440" s="60">
        <v>7385</v>
      </c>
      <c r="O440" s="60">
        <v>5301</v>
      </c>
      <c r="P440" s="60">
        <v>4826</v>
      </c>
      <c r="Q440" s="60">
        <v>2945</v>
      </c>
      <c r="R440" s="60">
        <v>2996</v>
      </c>
      <c r="S440" s="60">
        <v>1765</v>
      </c>
      <c r="T440" s="60">
        <v>1954</v>
      </c>
      <c r="U440" s="60">
        <v>1038</v>
      </c>
      <c r="V440" s="60">
        <v>1225</v>
      </c>
      <c r="W440" s="60">
        <v>674</v>
      </c>
      <c r="X440" s="60">
        <v>383</v>
      </c>
      <c r="Y440" s="60">
        <v>24632</v>
      </c>
      <c r="Z440" s="60">
        <v>18288</v>
      </c>
      <c r="AA440" s="60">
        <v>11957</v>
      </c>
      <c r="AB440" s="60">
        <v>9298</v>
      </c>
      <c r="AC440" s="60">
        <v>6746</v>
      </c>
      <c r="AD440" s="60">
        <v>6627</v>
      </c>
      <c r="AE440" s="60">
        <v>6880</v>
      </c>
      <c r="AF440" s="60">
        <v>5854</v>
      </c>
      <c r="AG440" s="60">
        <v>5256</v>
      </c>
      <c r="AH440" s="60">
        <v>3447</v>
      </c>
      <c r="AI440" s="60">
        <v>3283</v>
      </c>
      <c r="AJ440" s="60">
        <v>1917</v>
      </c>
      <c r="AK440" s="60">
        <v>1912</v>
      </c>
      <c r="AL440" s="60">
        <v>1129</v>
      </c>
      <c r="AM440" s="60">
        <v>1235</v>
      </c>
      <c r="AN440" s="60">
        <v>585</v>
      </c>
      <c r="AO440" s="60">
        <v>378</v>
      </c>
      <c r="AP440" s="60">
        <v>47467</v>
      </c>
      <c r="AQ440" s="60">
        <v>36596</v>
      </c>
      <c r="AR440" s="60">
        <v>24258</v>
      </c>
      <c r="AS440" s="60">
        <v>19870</v>
      </c>
      <c r="AT440" s="60">
        <v>16421</v>
      </c>
      <c r="AU440" s="60">
        <v>15070</v>
      </c>
      <c r="AV440" s="60">
        <v>14265</v>
      </c>
      <c r="AW440" s="60">
        <v>11155</v>
      </c>
      <c r="AX440" s="60">
        <v>10082</v>
      </c>
      <c r="AY440" s="60">
        <v>6392</v>
      </c>
      <c r="AZ440" s="60">
        <v>6279</v>
      </c>
      <c r="BA440" s="60">
        <v>3682</v>
      </c>
      <c r="BB440" s="60">
        <v>3866</v>
      </c>
      <c r="BC440" s="60">
        <v>2167</v>
      </c>
      <c r="BD440" s="60">
        <v>2460</v>
      </c>
      <c r="BE440" s="60">
        <v>1259</v>
      </c>
      <c r="BF440" s="60">
        <v>761</v>
      </c>
    </row>
    <row r="441" spans="1:58" customFormat="1" hidden="1" x14ac:dyDescent="0.25">
      <c r="A441" t="s">
        <v>395</v>
      </c>
      <c r="B441" t="s">
        <v>422</v>
      </c>
      <c r="C441" t="str">
        <f>VLOOKUP(B441,'Cross river Land'!A:B,2,0)</f>
        <v>NG021028</v>
      </c>
      <c r="D441">
        <f t="shared" si="6"/>
        <v>1</v>
      </c>
      <c r="E441" s="60">
        <v>75108</v>
      </c>
      <c r="F441" s="60">
        <v>77386</v>
      </c>
      <c r="G441" s="60">
        <v>152494</v>
      </c>
      <c r="H441" s="60">
        <v>14719</v>
      </c>
      <c r="I441" s="60">
        <v>11713</v>
      </c>
      <c r="J441" s="60">
        <v>8857</v>
      </c>
      <c r="K441" s="60">
        <v>8010</v>
      </c>
      <c r="L441" s="60">
        <v>6746</v>
      </c>
      <c r="M441" s="60">
        <v>5552</v>
      </c>
      <c r="N441" s="60">
        <v>4713</v>
      </c>
      <c r="O441" s="60">
        <v>3503</v>
      </c>
      <c r="P441" s="60">
        <v>3186</v>
      </c>
      <c r="Q441" s="60">
        <v>1933</v>
      </c>
      <c r="R441" s="60">
        <v>1932</v>
      </c>
      <c r="S441" s="60">
        <v>1082</v>
      </c>
      <c r="T441" s="60">
        <v>1178</v>
      </c>
      <c r="U441" s="60">
        <v>582</v>
      </c>
      <c r="V441" s="60">
        <v>755</v>
      </c>
      <c r="W441" s="60">
        <v>340</v>
      </c>
      <c r="X441" s="60">
        <v>307</v>
      </c>
      <c r="Y441" s="60">
        <v>15973</v>
      </c>
      <c r="Z441" s="60">
        <v>12388</v>
      </c>
      <c r="AA441" s="60">
        <v>9678</v>
      </c>
      <c r="AB441" s="60">
        <v>7564</v>
      </c>
      <c r="AC441" s="60">
        <v>5289</v>
      </c>
      <c r="AD441" s="60">
        <v>5038</v>
      </c>
      <c r="AE441" s="60">
        <v>5018</v>
      </c>
      <c r="AF441" s="60">
        <v>4003</v>
      </c>
      <c r="AG441" s="60">
        <v>3546</v>
      </c>
      <c r="AH441" s="60">
        <v>2128</v>
      </c>
      <c r="AI441" s="60">
        <v>2219</v>
      </c>
      <c r="AJ441" s="60">
        <v>1246</v>
      </c>
      <c r="AK441" s="60">
        <v>1317</v>
      </c>
      <c r="AL441" s="60">
        <v>597</v>
      </c>
      <c r="AM441" s="60">
        <v>752</v>
      </c>
      <c r="AN441" s="60">
        <v>307</v>
      </c>
      <c r="AO441" s="60">
        <v>323</v>
      </c>
      <c r="AP441" s="60">
        <v>30692</v>
      </c>
      <c r="AQ441" s="60">
        <v>24101</v>
      </c>
      <c r="AR441" s="60">
        <v>18535</v>
      </c>
      <c r="AS441" s="60">
        <v>15574</v>
      </c>
      <c r="AT441" s="60">
        <v>12035</v>
      </c>
      <c r="AU441" s="60">
        <v>10590</v>
      </c>
      <c r="AV441" s="60">
        <v>9731</v>
      </c>
      <c r="AW441" s="60">
        <v>7506</v>
      </c>
      <c r="AX441" s="60">
        <v>6732</v>
      </c>
      <c r="AY441" s="60">
        <v>4061</v>
      </c>
      <c r="AZ441" s="60">
        <v>4151</v>
      </c>
      <c r="BA441" s="60">
        <v>2328</v>
      </c>
      <c r="BB441" s="60">
        <v>2495</v>
      </c>
      <c r="BC441" s="60">
        <v>1179</v>
      </c>
      <c r="BD441" s="60">
        <v>1507</v>
      </c>
      <c r="BE441" s="60">
        <v>647</v>
      </c>
      <c r="BF441" s="60">
        <v>630</v>
      </c>
    </row>
    <row r="442" spans="1:58" customFormat="1" hidden="1" x14ac:dyDescent="0.25">
      <c r="A442" t="s">
        <v>395</v>
      </c>
      <c r="B442" t="s">
        <v>423</v>
      </c>
      <c r="C442" t="str">
        <f>VLOOKUP(B442,'Cross river Land'!A:B,2,0)</f>
        <v>NG021029</v>
      </c>
      <c r="D442">
        <f t="shared" si="6"/>
        <v>1</v>
      </c>
      <c r="E442" s="60">
        <v>156904</v>
      </c>
      <c r="F442" s="60">
        <v>160847</v>
      </c>
      <c r="G442" s="60">
        <v>317751</v>
      </c>
      <c r="H442" s="60">
        <v>31137</v>
      </c>
      <c r="I442" s="60">
        <v>24643</v>
      </c>
      <c r="J442" s="60">
        <v>19055</v>
      </c>
      <c r="K442" s="60">
        <v>16747</v>
      </c>
      <c r="L442" s="60">
        <v>13835</v>
      </c>
      <c r="M442" s="60">
        <v>11242</v>
      </c>
      <c r="N442" s="60">
        <v>9870</v>
      </c>
      <c r="O442" s="60">
        <v>7074</v>
      </c>
      <c r="P442" s="60">
        <v>6665</v>
      </c>
      <c r="Q442" s="60">
        <v>4009</v>
      </c>
      <c r="R442" s="60">
        <v>4213</v>
      </c>
      <c r="S442" s="60">
        <v>1929</v>
      </c>
      <c r="T442" s="60">
        <v>2469</v>
      </c>
      <c r="U442" s="60">
        <v>1208</v>
      </c>
      <c r="V442" s="60">
        <v>1465</v>
      </c>
      <c r="W442" s="60">
        <v>691</v>
      </c>
      <c r="X442" s="60">
        <v>652</v>
      </c>
      <c r="Y442" s="60">
        <v>33577</v>
      </c>
      <c r="Z442" s="60">
        <v>26675</v>
      </c>
      <c r="AA442" s="60">
        <v>20118</v>
      </c>
      <c r="AB442" s="60">
        <v>15586</v>
      </c>
      <c r="AC442" s="60">
        <v>11292</v>
      </c>
      <c r="AD442" s="60">
        <v>10122</v>
      </c>
      <c r="AE442" s="60">
        <v>9913</v>
      </c>
      <c r="AF442" s="60">
        <v>8042</v>
      </c>
      <c r="AG442" s="60">
        <v>7152</v>
      </c>
      <c r="AH442" s="60">
        <v>4786</v>
      </c>
      <c r="AI442" s="60">
        <v>4587</v>
      </c>
      <c r="AJ442" s="60">
        <v>2310</v>
      </c>
      <c r="AK442" s="60">
        <v>2653</v>
      </c>
      <c r="AL442" s="60">
        <v>1188</v>
      </c>
      <c r="AM442" s="60">
        <v>1620</v>
      </c>
      <c r="AN442" s="60">
        <v>631</v>
      </c>
      <c r="AO442" s="60">
        <v>595</v>
      </c>
      <c r="AP442" s="60">
        <v>64714</v>
      </c>
      <c r="AQ442" s="60">
        <v>51318</v>
      </c>
      <c r="AR442" s="60">
        <v>39173</v>
      </c>
      <c r="AS442" s="60">
        <v>32333</v>
      </c>
      <c r="AT442" s="60">
        <v>25127</v>
      </c>
      <c r="AU442" s="60">
        <v>21364</v>
      </c>
      <c r="AV442" s="60">
        <v>19783</v>
      </c>
      <c r="AW442" s="60">
        <v>15116</v>
      </c>
      <c r="AX442" s="60">
        <v>13817</v>
      </c>
      <c r="AY442" s="60">
        <v>8795</v>
      </c>
      <c r="AZ442" s="60">
        <v>8800</v>
      </c>
      <c r="BA442" s="60">
        <v>4239</v>
      </c>
      <c r="BB442" s="60">
        <v>5122</v>
      </c>
      <c r="BC442" s="60">
        <v>2396</v>
      </c>
      <c r="BD442" s="60">
        <v>3085</v>
      </c>
      <c r="BE442" s="60">
        <v>1322</v>
      </c>
      <c r="BF442" s="60">
        <v>1247</v>
      </c>
    </row>
    <row r="443" spans="1:58" customFormat="1" hidden="1" x14ac:dyDescent="0.25">
      <c r="A443" t="s">
        <v>395</v>
      </c>
      <c r="B443" t="s">
        <v>424</v>
      </c>
      <c r="C443" t="str">
        <f>VLOOKUP(B443,'Cross river Land'!A:B,2,0)</f>
        <v>NG021030</v>
      </c>
      <c r="D443">
        <f t="shared" si="6"/>
        <v>1</v>
      </c>
      <c r="E443" s="60">
        <v>101037</v>
      </c>
      <c r="F443" s="60">
        <v>101685</v>
      </c>
      <c r="G443" s="60">
        <v>202722</v>
      </c>
      <c r="H443" s="60">
        <v>20711</v>
      </c>
      <c r="I443" s="60">
        <v>16083</v>
      </c>
      <c r="J443" s="60">
        <v>11238</v>
      </c>
      <c r="K443" s="60">
        <v>10476</v>
      </c>
      <c r="L443" s="60">
        <v>8835</v>
      </c>
      <c r="M443" s="60">
        <v>7200</v>
      </c>
      <c r="N443" s="60">
        <v>6332</v>
      </c>
      <c r="O443" s="60">
        <v>4412</v>
      </c>
      <c r="P443" s="60">
        <v>4519</v>
      </c>
      <c r="Q443" s="60">
        <v>2487</v>
      </c>
      <c r="R443" s="60">
        <v>2937</v>
      </c>
      <c r="S443" s="60">
        <v>1361</v>
      </c>
      <c r="T443" s="60">
        <v>1825</v>
      </c>
      <c r="U443" s="60">
        <v>728</v>
      </c>
      <c r="V443" s="60">
        <v>1040</v>
      </c>
      <c r="W443" s="60">
        <v>435</v>
      </c>
      <c r="X443" s="60">
        <v>418</v>
      </c>
      <c r="Y443" s="60">
        <v>21955</v>
      </c>
      <c r="Z443" s="60">
        <v>16835</v>
      </c>
      <c r="AA443" s="60">
        <v>11593</v>
      </c>
      <c r="AB443" s="60">
        <v>9167</v>
      </c>
      <c r="AC443" s="60">
        <v>6807</v>
      </c>
      <c r="AD443" s="60">
        <v>6103</v>
      </c>
      <c r="AE443" s="60">
        <v>6378</v>
      </c>
      <c r="AF443" s="60">
        <v>5365</v>
      </c>
      <c r="AG443" s="60">
        <v>4923</v>
      </c>
      <c r="AH443" s="60">
        <v>3091</v>
      </c>
      <c r="AI443" s="60">
        <v>3182</v>
      </c>
      <c r="AJ443" s="60">
        <v>1712</v>
      </c>
      <c r="AK443" s="60">
        <v>1839</v>
      </c>
      <c r="AL443" s="60">
        <v>812</v>
      </c>
      <c r="AM443" s="60">
        <v>1076</v>
      </c>
      <c r="AN443" s="60">
        <v>476</v>
      </c>
      <c r="AO443" s="60">
        <v>371</v>
      </c>
      <c r="AP443" s="60">
        <v>42666</v>
      </c>
      <c r="AQ443" s="60">
        <v>32918</v>
      </c>
      <c r="AR443" s="60">
        <v>22831</v>
      </c>
      <c r="AS443" s="60">
        <v>19643</v>
      </c>
      <c r="AT443" s="60">
        <v>15642</v>
      </c>
      <c r="AU443" s="60">
        <v>13303</v>
      </c>
      <c r="AV443" s="60">
        <v>12710</v>
      </c>
      <c r="AW443" s="60">
        <v>9777</v>
      </c>
      <c r="AX443" s="60">
        <v>9442</v>
      </c>
      <c r="AY443" s="60">
        <v>5578</v>
      </c>
      <c r="AZ443" s="60">
        <v>6119</v>
      </c>
      <c r="BA443" s="60">
        <v>3073</v>
      </c>
      <c r="BB443" s="60">
        <v>3664</v>
      </c>
      <c r="BC443" s="60">
        <v>1540</v>
      </c>
      <c r="BD443" s="60">
        <v>2116</v>
      </c>
      <c r="BE443" s="60">
        <v>911</v>
      </c>
      <c r="BF443" s="60">
        <v>789</v>
      </c>
    </row>
    <row r="444" spans="1:58" customFormat="1" hidden="1" x14ac:dyDescent="0.25">
      <c r="A444" t="s">
        <v>395</v>
      </c>
      <c r="B444" t="s">
        <v>425</v>
      </c>
      <c r="C444" t="str">
        <f>VLOOKUP(B444,'Cross river Land'!A:B,2,0)</f>
        <v>NG021031</v>
      </c>
      <c r="D444">
        <f t="shared" si="6"/>
        <v>1</v>
      </c>
      <c r="E444" s="60">
        <v>110145</v>
      </c>
      <c r="F444" s="60">
        <v>116727</v>
      </c>
      <c r="G444" s="60">
        <v>226872</v>
      </c>
      <c r="H444" s="60">
        <v>22119</v>
      </c>
      <c r="I444" s="60">
        <v>17353</v>
      </c>
      <c r="J444" s="60">
        <v>13247</v>
      </c>
      <c r="K444" s="60">
        <v>11870</v>
      </c>
      <c r="L444" s="60">
        <v>9724</v>
      </c>
      <c r="M444" s="60">
        <v>8119</v>
      </c>
      <c r="N444" s="60">
        <v>6645</v>
      </c>
      <c r="O444" s="60">
        <v>5263</v>
      </c>
      <c r="P444" s="60">
        <v>4277</v>
      </c>
      <c r="Q444" s="60">
        <v>2826</v>
      </c>
      <c r="R444" s="60">
        <v>2572</v>
      </c>
      <c r="S444" s="60">
        <v>1797</v>
      </c>
      <c r="T444" s="60">
        <v>1708</v>
      </c>
      <c r="U444" s="60">
        <v>951</v>
      </c>
      <c r="V444" s="60">
        <v>901</v>
      </c>
      <c r="W444" s="60">
        <v>387</v>
      </c>
      <c r="X444" s="60">
        <v>386</v>
      </c>
      <c r="Y444" s="60">
        <v>24255</v>
      </c>
      <c r="Z444" s="60">
        <v>19169</v>
      </c>
      <c r="AA444" s="60">
        <v>15492</v>
      </c>
      <c r="AB444" s="60">
        <v>12416</v>
      </c>
      <c r="AC444" s="60">
        <v>8449</v>
      </c>
      <c r="AD444" s="60">
        <v>7401</v>
      </c>
      <c r="AE444" s="60">
        <v>6815</v>
      </c>
      <c r="AF444" s="60">
        <v>5606</v>
      </c>
      <c r="AG444" s="60">
        <v>4797</v>
      </c>
      <c r="AH444" s="60">
        <v>3335</v>
      </c>
      <c r="AI444" s="60">
        <v>3049</v>
      </c>
      <c r="AJ444" s="60">
        <v>1674</v>
      </c>
      <c r="AK444" s="60">
        <v>1502</v>
      </c>
      <c r="AL444" s="60">
        <v>841</v>
      </c>
      <c r="AM444" s="60">
        <v>1069</v>
      </c>
      <c r="AN444" s="60">
        <v>497</v>
      </c>
      <c r="AO444" s="60">
        <v>360</v>
      </c>
      <c r="AP444" s="60">
        <v>46374</v>
      </c>
      <c r="AQ444" s="60">
        <v>36522</v>
      </c>
      <c r="AR444" s="60">
        <v>28739</v>
      </c>
      <c r="AS444" s="60">
        <v>24286</v>
      </c>
      <c r="AT444" s="60">
        <v>18173</v>
      </c>
      <c r="AU444" s="60">
        <v>15520</v>
      </c>
      <c r="AV444" s="60">
        <v>13460</v>
      </c>
      <c r="AW444" s="60">
        <v>10869</v>
      </c>
      <c r="AX444" s="60">
        <v>9074</v>
      </c>
      <c r="AY444" s="60">
        <v>6161</v>
      </c>
      <c r="AZ444" s="60">
        <v>5621</v>
      </c>
      <c r="BA444" s="60">
        <v>3471</v>
      </c>
      <c r="BB444" s="60">
        <v>3210</v>
      </c>
      <c r="BC444" s="60">
        <v>1792</v>
      </c>
      <c r="BD444" s="60">
        <v>1970</v>
      </c>
      <c r="BE444" s="60">
        <v>884</v>
      </c>
      <c r="BF444" s="60">
        <v>746</v>
      </c>
    </row>
    <row r="445" spans="1:58" customFormat="1" hidden="1" x14ac:dyDescent="0.25">
      <c r="A445" t="s">
        <v>395</v>
      </c>
      <c r="B445" t="s">
        <v>426</v>
      </c>
      <c r="C445" t="str">
        <f>VLOOKUP(B445,'Cross river Land'!A:B,2,0)</f>
        <v>NG021032</v>
      </c>
      <c r="D445">
        <f t="shared" si="6"/>
        <v>1</v>
      </c>
      <c r="E445" s="60">
        <v>119231</v>
      </c>
      <c r="F445" s="60">
        <v>122128</v>
      </c>
      <c r="G445" s="60">
        <v>241359</v>
      </c>
      <c r="H445" s="60">
        <v>24287</v>
      </c>
      <c r="I445" s="60">
        <v>18864</v>
      </c>
      <c r="J445" s="60">
        <v>14218</v>
      </c>
      <c r="K445" s="60">
        <v>12423</v>
      </c>
      <c r="L445" s="60">
        <v>10309</v>
      </c>
      <c r="M445" s="60">
        <v>8673</v>
      </c>
      <c r="N445" s="60">
        <v>7403</v>
      </c>
      <c r="O445" s="60">
        <v>5565</v>
      </c>
      <c r="P445" s="60">
        <v>4838</v>
      </c>
      <c r="Q445" s="60">
        <v>3064</v>
      </c>
      <c r="R445" s="60">
        <v>2904</v>
      </c>
      <c r="S445" s="60">
        <v>1910</v>
      </c>
      <c r="T445" s="60">
        <v>1990</v>
      </c>
      <c r="U445" s="60">
        <v>982</v>
      </c>
      <c r="V445" s="60">
        <v>993</v>
      </c>
      <c r="W445" s="60">
        <v>399</v>
      </c>
      <c r="X445" s="60">
        <v>409</v>
      </c>
      <c r="Y445" s="60">
        <v>25764</v>
      </c>
      <c r="Z445" s="60">
        <v>19924</v>
      </c>
      <c r="AA445" s="60">
        <v>15302</v>
      </c>
      <c r="AB445" s="60">
        <v>12096</v>
      </c>
      <c r="AC445" s="60">
        <v>8854</v>
      </c>
      <c r="AD445" s="60">
        <v>7620</v>
      </c>
      <c r="AE445" s="60">
        <v>7498</v>
      </c>
      <c r="AF445" s="60">
        <v>6054</v>
      </c>
      <c r="AG445" s="60">
        <v>5344</v>
      </c>
      <c r="AH445" s="60">
        <v>3699</v>
      </c>
      <c r="AI445" s="60">
        <v>3407</v>
      </c>
      <c r="AJ445" s="60">
        <v>1770</v>
      </c>
      <c r="AK445" s="60">
        <v>1937</v>
      </c>
      <c r="AL445" s="60">
        <v>903</v>
      </c>
      <c r="AM445" s="60">
        <v>1040</v>
      </c>
      <c r="AN445" s="60">
        <v>526</v>
      </c>
      <c r="AO445" s="60">
        <v>390</v>
      </c>
      <c r="AP445" s="60">
        <v>50051</v>
      </c>
      <c r="AQ445" s="60">
        <v>38788</v>
      </c>
      <c r="AR445" s="60">
        <v>29520</v>
      </c>
      <c r="AS445" s="60">
        <v>24519</v>
      </c>
      <c r="AT445" s="60">
        <v>19163</v>
      </c>
      <c r="AU445" s="60">
        <v>16293</v>
      </c>
      <c r="AV445" s="60">
        <v>14901</v>
      </c>
      <c r="AW445" s="60">
        <v>11619</v>
      </c>
      <c r="AX445" s="60">
        <v>10182</v>
      </c>
      <c r="AY445" s="60">
        <v>6763</v>
      </c>
      <c r="AZ445" s="60">
        <v>6311</v>
      </c>
      <c r="BA445" s="60">
        <v>3680</v>
      </c>
      <c r="BB445" s="60">
        <v>3927</v>
      </c>
      <c r="BC445" s="60">
        <v>1885</v>
      </c>
      <c r="BD445" s="60">
        <v>2033</v>
      </c>
      <c r="BE445" s="60">
        <v>925</v>
      </c>
      <c r="BF445" s="60">
        <v>799</v>
      </c>
    </row>
    <row r="446" spans="1:58" customFormat="1" hidden="1" x14ac:dyDescent="0.25">
      <c r="A446" t="s">
        <v>395</v>
      </c>
      <c r="B446" t="s">
        <v>427</v>
      </c>
      <c r="C446" t="str">
        <f>VLOOKUP(B446,'Cross river Land'!A:B,2,0)</f>
        <v>NG021033</v>
      </c>
      <c r="D446">
        <f t="shared" si="6"/>
        <v>1</v>
      </c>
      <c r="E446" s="60">
        <v>137425</v>
      </c>
      <c r="F446" s="60">
        <v>137479</v>
      </c>
      <c r="G446" s="60">
        <v>274904</v>
      </c>
      <c r="H446" s="60">
        <v>26910</v>
      </c>
      <c r="I446" s="60">
        <v>19961</v>
      </c>
      <c r="J446" s="60">
        <v>17099</v>
      </c>
      <c r="K446" s="60">
        <v>15363</v>
      </c>
      <c r="L446" s="60">
        <v>10902</v>
      </c>
      <c r="M446" s="60">
        <v>9794</v>
      </c>
      <c r="N446" s="60">
        <v>8435</v>
      </c>
      <c r="O446" s="60">
        <v>6739</v>
      </c>
      <c r="P446" s="60">
        <v>5481</v>
      </c>
      <c r="Q446" s="60">
        <v>3999</v>
      </c>
      <c r="R446" s="60">
        <v>3197</v>
      </c>
      <c r="S446" s="60">
        <v>3050</v>
      </c>
      <c r="T446" s="60">
        <v>2641</v>
      </c>
      <c r="U446" s="60">
        <v>1546</v>
      </c>
      <c r="V446" s="60">
        <v>859</v>
      </c>
      <c r="W446" s="60">
        <v>998</v>
      </c>
      <c r="X446" s="60">
        <v>451</v>
      </c>
      <c r="Y446" s="60">
        <v>28395</v>
      </c>
      <c r="Z446" s="60">
        <v>21390</v>
      </c>
      <c r="AA446" s="60">
        <v>17300</v>
      </c>
      <c r="AB446" s="60">
        <v>14093</v>
      </c>
      <c r="AC446" s="60">
        <v>10758</v>
      </c>
      <c r="AD446" s="60">
        <v>9163</v>
      </c>
      <c r="AE446" s="60">
        <v>8152</v>
      </c>
      <c r="AF446" s="60">
        <v>6438</v>
      </c>
      <c r="AG446" s="60">
        <v>5810</v>
      </c>
      <c r="AH446" s="60">
        <v>4474</v>
      </c>
      <c r="AI446" s="60">
        <v>3226</v>
      </c>
      <c r="AJ446" s="60">
        <v>2679</v>
      </c>
      <c r="AK446" s="60">
        <v>2169</v>
      </c>
      <c r="AL446" s="60">
        <v>1121</v>
      </c>
      <c r="AM446" s="60">
        <v>977</v>
      </c>
      <c r="AN446" s="60">
        <v>821</v>
      </c>
      <c r="AO446" s="60">
        <v>513</v>
      </c>
      <c r="AP446" s="60">
        <v>55305</v>
      </c>
      <c r="AQ446" s="60">
        <v>41351</v>
      </c>
      <c r="AR446" s="60">
        <v>34399</v>
      </c>
      <c r="AS446" s="60">
        <v>29456</v>
      </c>
      <c r="AT446" s="60">
        <v>21660</v>
      </c>
      <c r="AU446" s="60">
        <v>18957</v>
      </c>
      <c r="AV446" s="60">
        <v>16587</v>
      </c>
      <c r="AW446" s="60">
        <v>13177</v>
      </c>
      <c r="AX446" s="60">
        <v>11291</v>
      </c>
      <c r="AY446" s="60">
        <v>8473</v>
      </c>
      <c r="AZ446" s="60">
        <v>6423</v>
      </c>
      <c r="BA446" s="60">
        <v>5729</v>
      </c>
      <c r="BB446" s="60">
        <v>4810</v>
      </c>
      <c r="BC446" s="60">
        <v>2667</v>
      </c>
      <c r="BD446" s="60">
        <v>1836</v>
      </c>
      <c r="BE446" s="60">
        <v>1819</v>
      </c>
      <c r="BF446" s="60">
        <v>964</v>
      </c>
    </row>
    <row r="447" spans="1:58" customFormat="1" hidden="1" x14ac:dyDescent="0.25">
      <c r="A447" t="s">
        <v>395</v>
      </c>
      <c r="B447" t="s">
        <v>428</v>
      </c>
      <c r="C447" t="str">
        <f>VLOOKUP(B447,'Cross river Land'!A:B,2,0)</f>
        <v>NG021034</v>
      </c>
      <c r="D447">
        <f t="shared" si="6"/>
        <v>1</v>
      </c>
      <c r="E447" s="60">
        <v>113745</v>
      </c>
      <c r="F447" s="60">
        <v>119918</v>
      </c>
      <c r="G447" s="60">
        <v>233663</v>
      </c>
      <c r="H447" s="60">
        <v>22011</v>
      </c>
      <c r="I447" s="60">
        <v>17615</v>
      </c>
      <c r="J447" s="60">
        <v>13507</v>
      </c>
      <c r="K447" s="60">
        <v>11846</v>
      </c>
      <c r="L447" s="60">
        <v>10119</v>
      </c>
      <c r="M447" s="60">
        <v>8595</v>
      </c>
      <c r="N447" s="60">
        <v>7261</v>
      </c>
      <c r="O447" s="60">
        <v>5476</v>
      </c>
      <c r="P447" s="60">
        <v>4817</v>
      </c>
      <c r="Q447" s="60">
        <v>3284</v>
      </c>
      <c r="R447" s="60">
        <v>3156</v>
      </c>
      <c r="S447" s="60">
        <v>1359</v>
      </c>
      <c r="T447" s="60">
        <v>1931</v>
      </c>
      <c r="U447" s="60">
        <v>1033</v>
      </c>
      <c r="V447" s="60">
        <v>880</v>
      </c>
      <c r="W447" s="60">
        <v>370</v>
      </c>
      <c r="X447" s="60">
        <v>485</v>
      </c>
      <c r="Y447" s="60">
        <v>24845</v>
      </c>
      <c r="Z447" s="60">
        <v>19200</v>
      </c>
      <c r="AA447" s="60">
        <v>14758</v>
      </c>
      <c r="AB447" s="60">
        <v>11910</v>
      </c>
      <c r="AC447" s="60">
        <v>8659</v>
      </c>
      <c r="AD447" s="60">
        <v>7693</v>
      </c>
      <c r="AE447" s="60">
        <v>7406</v>
      </c>
      <c r="AF447" s="60">
        <v>6304</v>
      </c>
      <c r="AG447" s="60">
        <v>5520</v>
      </c>
      <c r="AH447" s="60">
        <v>3662</v>
      </c>
      <c r="AI447" s="60">
        <v>3423</v>
      </c>
      <c r="AJ447" s="60">
        <v>1676</v>
      </c>
      <c r="AK447" s="60">
        <v>1940</v>
      </c>
      <c r="AL447" s="60">
        <v>780</v>
      </c>
      <c r="AM447" s="60">
        <v>1226</v>
      </c>
      <c r="AN447" s="60">
        <v>498</v>
      </c>
      <c r="AO447" s="60">
        <v>418</v>
      </c>
      <c r="AP447" s="60">
        <v>46856</v>
      </c>
      <c r="AQ447" s="60">
        <v>36815</v>
      </c>
      <c r="AR447" s="60">
        <v>28265</v>
      </c>
      <c r="AS447" s="60">
        <v>23756</v>
      </c>
      <c r="AT447" s="60">
        <v>18778</v>
      </c>
      <c r="AU447" s="60">
        <v>16288</v>
      </c>
      <c r="AV447" s="60">
        <v>14667</v>
      </c>
      <c r="AW447" s="60">
        <v>11780</v>
      </c>
      <c r="AX447" s="60">
        <v>10337</v>
      </c>
      <c r="AY447" s="60">
        <v>6946</v>
      </c>
      <c r="AZ447" s="60">
        <v>6579</v>
      </c>
      <c r="BA447" s="60">
        <v>3035</v>
      </c>
      <c r="BB447" s="60">
        <v>3871</v>
      </c>
      <c r="BC447" s="60">
        <v>1813</v>
      </c>
      <c r="BD447" s="60">
        <v>2106</v>
      </c>
      <c r="BE447" s="60">
        <v>868</v>
      </c>
      <c r="BF447" s="60">
        <v>903</v>
      </c>
    </row>
    <row r="448" spans="1:58" customFormat="1" hidden="1" x14ac:dyDescent="0.25">
      <c r="A448" t="s">
        <v>429</v>
      </c>
      <c r="B448" s="58" t="s">
        <v>1177</v>
      </c>
      <c r="C448" t="str">
        <f>VLOOKUP(B448,'Cross river Land'!A:B,2,0)</f>
        <v>NG022001</v>
      </c>
      <c r="D448">
        <f t="shared" si="6"/>
        <v>1</v>
      </c>
      <c r="E448" s="60">
        <v>46578</v>
      </c>
      <c r="F448" s="60">
        <v>49503</v>
      </c>
      <c r="G448" s="60">
        <v>96081</v>
      </c>
      <c r="H448" s="60">
        <v>9156</v>
      </c>
      <c r="I448" s="60">
        <v>7892</v>
      </c>
      <c r="J448" s="60">
        <v>5702</v>
      </c>
      <c r="K448" s="60">
        <v>4705</v>
      </c>
      <c r="L448" s="60">
        <v>3838</v>
      </c>
      <c r="M448" s="60">
        <v>3450</v>
      </c>
      <c r="N448" s="60">
        <v>2956</v>
      </c>
      <c r="O448" s="60">
        <v>2147</v>
      </c>
      <c r="P448" s="60">
        <v>1925</v>
      </c>
      <c r="Q448" s="60">
        <v>1156</v>
      </c>
      <c r="R448" s="60">
        <v>1150</v>
      </c>
      <c r="S448" s="60">
        <v>620</v>
      </c>
      <c r="T448" s="60">
        <v>772</v>
      </c>
      <c r="U448" s="60">
        <v>394</v>
      </c>
      <c r="V448" s="60">
        <v>393</v>
      </c>
      <c r="W448" s="60">
        <v>182</v>
      </c>
      <c r="X448" s="60">
        <v>140</v>
      </c>
      <c r="Y448" s="60">
        <v>9674</v>
      </c>
      <c r="Z448" s="60">
        <v>8213</v>
      </c>
      <c r="AA448" s="60">
        <v>6661</v>
      </c>
      <c r="AB448" s="60">
        <v>5219</v>
      </c>
      <c r="AC448" s="60">
        <v>3626</v>
      </c>
      <c r="AD448" s="60">
        <v>3169</v>
      </c>
      <c r="AE448" s="60">
        <v>3014</v>
      </c>
      <c r="AF448" s="60">
        <v>2415</v>
      </c>
      <c r="AG448" s="60">
        <v>2084</v>
      </c>
      <c r="AH448" s="60">
        <v>1320</v>
      </c>
      <c r="AI448" s="60">
        <v>1312</v>
      </c>
      <c r="AJ448" s="60">
        <v>852</v>
      </c>
      <c r="AK448" s="60">
        <v>869</v>
      </c>
      <c r="AL448" s="60">
        <v>438</v>
      </c>
      <c r="AM448" s="60">
        <v>389</v>
      </c>
      <c r="AN448" s="60">
        <v>146</v>
      </c>
      <c r="AO448" s="60">
        <v>102</v>
      </c>
      <c r="AP448" s="60">
        <v>18830</v>
      </c>
      <c r="AQ448" s="60">
        <v>16105</v>
      </c>
      <c r="AR448" s="60">
        <v>12363</v>
      </c>
      <c r="AS448" s="60">
        <v>9924</v>
      </c>
      <c r="AT448" s="60">
        <v>7464</v>
      </c>
      <c r="AU448" s="60">
        <v>6619</v>
      </c>
      <c r="AV448" s="60">
        <v>5970</v>
      </c>
      <c r="AW448" s="60">
        <v>4562</v>
      </c>
      <c r="AX448" s="60">
        <v>4009</v>
      </c>
      <c r="AY448" s="60">
        <v>2476</v>
      </c>
      <c r="AZ448" s="60">
        <v>2462</v>
      </c>
      <c r="BA448" s="60">
        <v>1472</v>
      </c>
      <c r="BB448" s="60">
        <v>1641</v>
      </c>
      <c r="BC448" s="60">
        <v>832</v>
      </c>
      <c r="BD448" s="60">
        <v>782</v>
      </c>
      <c r="BE448" s="60">
        <v>328</v>
      </c>
      <c r="BF448" s="60">
        <v>242</v>
      </c>
    </row>
    <row r="449" spans="1:58" customFormat="1" hidden="1" x14ac:dyDescent="0.25">
      <c r="A449" t="s">
        <v>429</v>
      </c>
      <c r="B449" t="s">
        <v>430</v>
      </c>
      <c r="C449" t="str">
        <f>VLOOKUP(B449,'Cross river Land'!A:B,2,0)</f>
        <v>NG022002</v>
      </c>
      <c r="D449">
        <f t="shared" si="6"/>
        <v>1</v>
      </c>
      <c r="E449" s="60">
        <v>113672</v>
      </c>
      <c r="F449" s="60">
        <v>114485</v>
      </c>
      <c r="G449" s="60">
        <v>228157</v>
      </c>
      <c r="H449" s="60">
        <v>22312</v>
      </c>
      <c r="I449" s="60">
        <v>18696</v>
      </c>
      <c r="J449" s="60">
        <v>13019</v>
      </c>
      <c r="K449" s="60">
        <v>11615</v>
      </c>
      <c r="L449" s="60">
        <v>10151</v>
      </c>
      <c r="M449" s="60">
        <v>8511</v>
      </c>
      <c r="N449" s="60">
        <v>7034</v>
      </c>
      <c r="O449" s="60">
        <v>5167</v>
      </c>
      <c r="P449" s="60">
        <v>4651</v>
      </c>
      <c r="Q449" s="60">
        <v>2913</v>
      </c>
      <c r="R449" s="60">
        <v>2933</v>
      </c>
      <c r="S449" s="60">
        <v>1845</v>
      </c>
      <c r="T449" s="60">
        <v>1936</v>
      </c>
      <c r="U449" s="60">
        <v>964</v>
      </c>
      <c r="V449" s="60">
        <v>1035</v>
      </c>
      <c r="W449" s="60">
        <v>475</v>
      </c>
      <c r="X449" s="60">
        <v>415</v>
      </c>
      <c r="Y449" s="60">
        <v>23989</v>
      </c>
      <c r="Z449" s="60">
        <v>19119</v>
      </c>
      <c r="AA449" s="60">
        <v>13605</v>
      </c>
      <c r="AB449" s="60">
        <v>11036</v>
      </c>
      <c r="AC449" s="60">
        <v>8113</v>
      </c>
      <c r="AD449" s="60">
        <v>7916</v>
      </c>
      <c r="AE449" s="60">
        <v>7055</v>
      </c>
      <c r="AF449" s="60">
        <v>5725</v>
      </c>
      <c r="AG449" s="60">
        <v>4802</v>
      </c>
      <c r="AH449" s="60">
        <v>3282</v>
      </c>
      <c r="AI449" s="60">
        <v>2813</v>
      </c>
      <c r="AJ449" s="60">
        <v>2159</v>
      </c>
      <c r="AK449" s="60">
        <v>1867</v>
      </c>
      <c r="AL449" s="60">
        <v>1107</v>
      </c>
      <c r="AM449" s="60">
        <v>1050</v>
      </c>
      <c r="AN449" s="60">
        <v>445</v>
      </c>
      <c r="AO449" s="60">
        <v>402</v>
      </c>
      <c r="AP449" s="60">
        <v>46301</v>
      </c>
      <c r="AQ449" s="60">
        <v>37815</v>
      </c>
      <c r="AR449" s="60">
        <v>26624</v>
      </c>
      <c r="AS449" s="60">
        <v>22651</v>
      </c>
      <c r="AT449" s="60">
        <v>18264</v>
      </c>
      <c r="AU449" s="60">
        <v>16427</v>
      </c>
      <c r="AV449" s="60">
        <v>14089</v>
      </c>
      <c r="AW449" s="60">
        <v>10892</v>
      </c>
      <c r="AX449" s="60">
        <v>9453</v>
      </c>
      <c r="AY449" s="60">
        <v>6195</v>
      </c>
      <c r="AZ449" s="60">
        <v>5746</v>
      </c>
      <c r="BA449" s="60">
        <v>4004</v>
      </c>
      <c r="BB449" s="60">
        <v>3803</v>
      </c>
      <c r="BC449" s="60">
        <v>2071</v>
      </c>
      <c r="BD449" s="60">
        <v>2085</v>
      </c>
      <c r="BE449" s="60">
        <v>920</v>
      </c>
      <c r="BF449" s="60">
        <v>817</v>
      </c>
    </row>
    <row r="450" spans="1:58" customFormat="1" hidden="1" x14ac:dyDescent="0.25">
      <c r="A450" t="s">
        <v>429</v>
      </c>
      <c r="B450" t="s">
        <v>431</v>
      </c>
      <c r="C450" t="str">
        <f>VLOOKUP(B450,'Cross river Land'!A:B,2,0)</f>
        <v>NG022003</v>
      </c>
      <c r="D450">
        <f t="shared" ref="D450:D513" si="7">COUNTIF(C:C,C450)</f>
        <v>1</v>
      </c>
      <c r="E450" s="60">
        <v>135090</v>
      </c>
      <c r="F450" s="60">
        <v>135381</v>
      </c>
      <c r="G450" s="60">
        <v>270471</v>
      </c>
      <c r="H450" s="60">
        <v>25984</v>
      </c>
      <c r="I450" s="60">
        <v>22137</v>
      </c>
      <c r="J450" s="60">
        <v>15971</v>
      </c>
      <c r="K450" s="60">
        <v>13484</v>
      </c>
      <c r="L450" s="60">
        <v>11685</v>
      </c>
      <c r="M450" s="60">
        <v>10480</v>
      </c>
      <c r="N450" s="60">
        <v>8367</v>
      </c>
      <c r="O450" s="60">
        <v>6291</v>
      </c>
      <c r="P450" s="60">
        <v>5773</v>
      </c>
      <c r="Q450" s="60">
        <v>3385</v>
      </c>
      <c r="R450" s="60">
        <v>3455</v>
      </c>
      <c r="S450" s="60">
        <v>2106</v>
      </c>
      <c r="T450" s="60">
        <v>2359</v>
      </c>
      <c r="U450" s="60">
        <v>1244</v>
      </c>
      <c r="V450" s="60">
        <v>1322</v>
      </c>
      <c r="W450" s="60">
        <v>544</v>
      </c>
      <c r="X450" s="60">
        <v>503</v>
      </c>
      <c r="Y450" s="60">
        <v>26914</v>
      </c>
      <c r="Z450" s="60">
        <v>22311</v>
      </c>
      <c r="AA450" s="60">
        <v>17611</v>
      </c>
      <c r="AB450" s="60">
        <v>14062</v>
      </c>
      <c r="AC450" s="60">
        <v>10035</v>
      </c>
      <c r="AD450" s="60">
        <v>9040</v>
      </c>
      <c r="AE450" s="60">
        <v>7795</v>
      </c>
      <c r="AF450" s="60">
        <v>6753</v>
      </c>
      <c r="AG450" s="60">
        <v>5534</v>
      </c>
      <c r="AH450" s="60">
        <v>3877</v>
      </c>
      <c r="AI450" s="60">
        <v>3614</v>
      </c>
      <c r="AJ450" s="60">
        <v>2629</v>
      </c>
      <c r="AK450" s="60">
        <v>2173</v>
      </c>
      <c r="AL450" s="60">
        <v>1153</v>
      </c>
      <c r="AM450" s="60">
        <v>989</v>
      </c>
      <c r="AN450" s="60">
        <v>550</v>
      </c>
      <c r="AO450" s="60">
        <v>341</v>
      </c>
      <c r="AP450" s="60">
        <v>52898</v>
      </c>
      <c r="AQ450" s="60">
        <v>44448</v>
      </c>
      <c r="AR450" s="60">
        <v>33582</v>
      </c>
      <c r="AS450" s="60">
        <v>27546</v>
      </c>
      <c r="AT450" s="60">
        <v>21720</v>
      </c>
      <c r="AU450" s="60">
        <v>19520</v>
      </c>
      <c r="AV450" s="60">
        <v>16162</v>
      </c>
      <c r="AW450" s="60">
        <v>13044</v>
      </c>
      <c r="AX450" s="60">
        <v>11307</v>
      </c>
      <c r="AY450" s="60">
        <v>7262</v>
      </c>
      <c r="AZ450" s="60">
        <v>7069</v>
      </c>
      <c r="BA450" s="60">
        <v>4735</v>
      </c>
      <c r="BB450" s="60">
        <v>4532</v>
      </c>
      <c r="BC450" s="60">
        <v>2397</v>
      </c>
      <c r="BD450" s="60">
        <v>2311</v>
      </c>
      <c r="BE450" s="60">
        <v>1094</v>
      </c>
      <c r="BF450" s="60">
        <v>844</v>
      </c>
    </row>
    <row r="451" spans="1:58" customFormat="1" hidden="1" x14ac:dyDescent="0.25">
      <c r="A451" t="s">
        <v>429</v>
      </c>
      <c r="B451" t="s">
        <v>432</v>
      </c>
      <c r="C451" t="str">
        <f>VLOOKUP(B451,'Cross river Land'!A:B,2,0)</f>
        <v>NG022004</v>
      </c>
      <c r="D451">
        <f t="shared" si="7"/>
        <v>1</v>
      </c>
      <c r="E451" s="60">
        <v>78146</v>
      </c>
      <c r="F451" s="60">
        <v>79030</v>
      </c>
      <c r="G451" s="60">
        <v>157176</v>
      </c>
      <c r="H451" s="60">
        <v>15257</v>
      </c>
      <c r="I451" s="60">
        <v>12790</v>
      </c>
      <c r="J451" s="60">
        <v>9044</v>
      </c>
      <c r="K451" s="60">
        <v>7823</v>
      </c>
      <c r="L451" s="60">
        <v>6932</v>
      </c>
      <c r="M451" s="60">
        <v>5894</v>
      </c>
      <c r="N451" s="60">
        <v>5112</v>
      </c>
      <c r="O451" s="60">
        <v>3577</v>
      </c>
      <c r="P451" s="60">
        <v>3463</v>
      </c>
      <c r="Q451" s="60">
        <v>1856</v>
      </c>
      <c r="R451" s="60">
        <v>2142</v>
      </c>
      <c r="S451" s="60">
        <v>1036</v>
      </c>
      <c r="T451" s="60">
        <v>1314</v>
      </c>
      <c r="U451" s="60">
        <v>770</v>
      </c>
      <c r="V451" s="60">
        <v>651</v>
      </c>
      <c r="W451" s="60">
        <v>264</v>
      </c>
      <c r="X451" s="60">
        <v>221</v>
      </c>
      <c r="Y451" s="60">
        <v>16272</v>
      </c>
      <c r="Z451" s="60">
        <v>13212</v>
      </c>
      <c r="AA451" s="60">
        <v>9393</v>
      </c>
      <c r="AB451" s="60">
        <v>7445</v>
      </c>
      <c r="AC451" s="60">
        <v>5192</v>
      </c>
      <c r="AD451" s="60">
        <v>5169</v>
      </c>
      <c r="AE451" s="60">
        <v>5023</v>
      </c>
      <c r="AF451" s="60">
        <v>4174</v>
      </c>
      <c r="AG451" s="60">
        <v>3585</v>
      </c>
      <c r="AH451" s="60">
        <v>2439</v>
      </c>
      <c r="AI451" s="60">
        <v>2280</v>
      </c>
      <c r="AJ451" s="60">
        <v>1449</v>
      </c>
      <c r="AK451" s="60">
        <v>1392</v>
      </c>
      <c r="AL451" s="60">
        <v>904</v>
      </c>
      <c r="AM451" s="60">
        <v>629</v>
      </c>
      <c r="AN451" s="60">
        <v>278</v>
      </c>
      <c r="AO451" s="60">
        <v>194</v>
      </c>
      <c r="AP451" s="60">
        <v>31529</v>
      </c>
      <c r="AQ451" s="60">
        <v>26002</v>
      </c>
      <c r="AR451" s="60">
        <v>18437</v>
      </c>
      <c r="AS451" s="60">
        <v>15268</v>
      </c>
      <c r="AT451" s="60">
        <v>12124</v>
      </c>
      <c r="AU451" s="60">
        <v>11063</v>
      </c>
      <c r="AV451" s="60">
        <v>10135</v>
      </c>
      <c r="AW451" s="60">
        <v>7751</v>
      </c>
      <c r="AX451" s="60">
        <v>7048</v>
      </c>
      <c r="AY451" s="60">
        <v>4295</v>
      </c>
      <c r="AZ451" s="60">
        <v>4422</v>
      </c>
      <c r="BA451" s="60">
        <v>2485</v>
      </c>
      <c r="BB451" s="60">
        <v>2706</v>
      </c>
      <c r="BC451" s="60">
        <v>1674</v>
      </c>
      <c r="BD451" s="60">
        <v>1280</v>
      </c>
      <c r="BE451" s="60">
        <v>542</v>
      </c>
      <c r="BF451" s="60">
        <v>415</v>
      </c>
    </row>
    <row r="452" spans="1:58" customFormat="1" hidden="1" x14ac:dyDescent="0.25">
      <c r="A452" t="s">
        <v>429</v>
      </c>
      <c r="B452" t="s">
        <v>433</v>
      </c>
      <c r="C452" t="str">
        <f>VLOOKUP(B452,'Cross river Land'!A:B,2,0)</f>
        <v>NG022005</v>
      </c>
      <c r="D452">
        <f t="shared" si="7"/>
        <v>1</v>
      </c>
      <c r="E452" s="60">
        <v>159938</v>
      </c>
      <c r="F452" s="60">
        <v>160779</v>
      </c>
      <c r="G452" s="60">
        <v>320717</v>
      </c>
      <c r="H452" s="60">
        <v>31070</v>
      </c>
      <c r="I452" s="60">
        <v>27448</v>
      </c>
      <c r="J452" s="60">
        <v>18125</v>
      </c>
      <c r="K452" s="60">
        <v>15909</v>
      </c>
      <c r="L452" s="60">
        <v>14346</v>
      </c>
      <c r="M452" s="60">
        <v>11910</v>
      </c>
      <c r="N452" s="60">
        <v>10148</v>
      </c>
      <c r="O452" s="60">
        <v>7106</v>
      </c>
      <c r="P452" s="60">
        <v>6829</v>
      </c>
      <c r="Q452" s="60">
        <v>3693</v>
      </c>
      <c r="R452" s="60">
        <v>4415</v>
      </c>
      <c r="S452" s="60">
        <v>2319</v>
      </c>
      <c r="T452" s="60">
        <v>2618</v>
      </c>
      <c r="U452" s="60">
        <v>1336</v>
      </c>
      <c r="V452" s="60">
        <v>1618</v>
      </c>
      <c r="W452" s="60">
        <v>550</v>
      </c>
      <c r="X452" s="60">
        <v>498</v>
      </c>
      <c r="Y452" s="60">
        <v>32374</v>
      </c>
      <c r="Z452" s="60">
        <v>26985</v>
      </c>
      <c r="AA452" s="60">
        <v>19340</v>
      </c>
      <c r="AB452" s="60">
        <v>14820</v>
      </c>
      <c r="AC452" s="60">
        <v>10468</v>
      </c>
      <c r="AD452" s="60">
        <v>10806</v>
      </c>
      <c r="AE452" s="60">
        <v>10389</v>
      </c>
      <c r="AF452" s="60">
        <v>8405</v>
      </c>
      <c r="AG452" s="60">
        <v>7251</v>
      </c>
      <c r="AH452" s="60">
        <v>4989</v>
      </c>
      <c r="AI452" s="60">
        <v>4601</v>
      </c>
      <c r="AJ452" s="60">
        <v>2979</v>
      </c>
      <c r="AK452" s="60">
        <v>3014</v>
      </c>
      <c r="AL452" s="60">
        <v>1677</v>
      </c>
      <c r="AM452" s="60">
        <v>1499</v>
      </c>
      <c r="AN452" s="60">
        <v>707</v>
      </c>
      <c r="AO452" s="60">
        <v>475</v>
      </c>
      <c r="AP452" s="60">
        <v>63444</v>
      </c>
      <c r="AQ452" s="60">
        <v>54433</v>
      </c>
      <c r="AR452" s="60">
        <v>37465</v>
      </c>
      <c r="AS452" s="60">
        <v>30729</v>
      </c>
      <c r="AT452" s="60">
        <v>24814</v>
      </c>
      <c r="AU452" s="60">
        <v>22716</v>
      </c>
      <c r="AV452" s="60">
        <v>20537</v>
      </c>
      <c r="AW452" s="60">
        <v>15511</v>
      </c>
      <c r="AX452" s="60">
        <v>14080</v>
      </c>
      <c r="AY452" s="60">
        <v>8682</v>
      </c>
      <c r="AZ452" s="60">
        <v>9016</v>
      </c>
      <c r="BA452" s="60">
        <v>5298</v>
      </c>
      <c r="BB452" s="60">
        <v>5632</v>
      </c>
      <c r="BC452" s="60">
        <v>3013</v>
      </c>
      <c r="BD452" s="60">
        <v>3117</v>
      </c>
      <c r="BE452" s="60">
        <v>1257</v>
      </c>
      <c r="BF452" s="60">
        <v>973</v>
      </c>
    </row>
    <row r="453" spans="1:58" customFormat="1" hidden="1" x14ac:dyDescent="0.25">
      <c r="A453" t="s">
        <v>429</v>
      </c>
      <c r="B453" t="s">
        <v>434</v>
      </c>
      <c r="C453" t="str">
        <f>VLOOKUP(B453,'Cross river Land'!A:B,2,0)</f>
        <v>NG022006</v>
      </c>
      <c r="D453">
        <f t="shared" si="7"/>
        <v>1</v>
      </c>
      <c r="E453" s="60">
        <v>205889</v>
      </c>
      <c r="F453" s="60">
        <v>211701</v>
      </c>
      <c r="G453" s="60">
        <v>417590</v>
      </c>
      <c r="H453" s="60">
        <v>39000</v>
      </c>
      <c r="I453" s="60">
        <v>32902</v>
      </c>
      <c r="J453" s="60">
        <v>24744</v>
      </c>
      <c r="K453" s="60">
        <v>20651</v>
      </c>
      <c r="L453" s="60">
        <v>17402</v>
      </c>
      <c r="M453" s="60">
        <v>15393</v>
      </c>
      <c r="N453" s="60">
        <v>12590</v>
      </c>
      <c r="O453" s="60">
        <v>10381</v>
      </c>
      <c r="P453" s="60">
        <v>8870</v>
      </c>
      <c r="Q453" s="60">
        <v>5294</v>
      </c>
      <c r="R453" s="60">
        <v>5386</v>
      </c>
      <c r="S453" s="60">
        <v>3652</v>
      </c>
      <c r="T453" s="60">
        <v>3699</v>
      </c>
      <c r="U453" s="60">
        <v>2156</v>
      </c>
      <c r="V453" s="60">
        <v>2023</v>
      </c>
      <c r="W453" s="60">
        <v>1002</v>
      </c>
      <c r="X453" s="60">
        <v>744</v>
      </c>
      <c r="Y453" s="60">
        <v>40466</v>
      </c>
      <c r="Z453" s="60">
        <v>32473</v>
      </c>
      <c r="AA453" s="60">
        <v>26970</v>
      </c>
      <c r="AB453" s="60">
        <v>21527</v>
      </c>
      <c r="AC453" s="60">
        <v>17049</v>
      </c>
      <c r="AD453" s="60">
        <v>15146</v>
      </c>
      <c r="AE453" s="60">
        <v>12220</v>
      </c>
      <c r="AF453" s="60">
        <v>11302</v>
      </c>
      <c r="AG453" s="60">
        <v>9053</v>
      </c>
      <c r="AH453" s="60">
        <v>7021</v>
      </c>
      <c r="AI453" s="60">
        <v>5516</v>
      </c>
      <c r="AJ453" s="60">
        <v>4717</v>
      </c>
      <c r="AK453" s="60">
        <v>3190</v>
      </c>
      <c r="AL453" s="60">
        <v>2300</v>
      </c>
      <c r="AM453" s="60">
        <v>1498</v>
      </c>
      <c r="AN453" s="60">
        <v>794</v>
      </c>
      <c r="AO453" s="60">
        <v>459</v>
      </c>
      <c r="AP453" s="60">
        <v>79466</v>
      </c>
      <c r="AQ453" s="60">
        <v>65375</v>
      </c>
      <c r="AR453" s="60">
        <v>51714</v>
      </c>
      <c r="AS453" s="60">
        <v>42178</v>
      </c>
      <c r="AT453" s="60">
        <v>34451</v>
      </c>
      <c r="AU453" s="60">
        <v>30539</v>
      </c>
      <c r="AV453" s="60">
        <v>24810</v>
      </c>
      <c r="AW453" s="60">
        <v>21683</v>
      </c>
      <c r="AX453" s="60">
        <v>17923</v>
      </c>
      <c r="AY453" s="60">
        <v>12315</v>
      </c>
      <c r="AZ453" s="60">
        <v>10902</v>
      </c>
      <c r="BA453" s="60">
        <v>8369</v>
      </c>
      <c r="BB453" s="60">
        <v>6889</v>
      </c>
      <c r="BC453" s="60">
        <v>4456</v>
      </c>
      <c r="BD453" s="60">
        <v>3521</v>
      </c>
      <c r="BE453" s="60">
        <v>1796</v>
      </c>
      <c r="BF453" s="60">
        <v>1203</v>
      </c>
    </row>
    <row r="454" spans="1:58" customFormat="1" hidden="1" x14ac:dyDescent="0.25">
      <c r="A454" t="s">
        <v>429</v>
      </c>
      <c r="B454" t="s">
        <v>435</v>
      </c>
      <c r="C454" t="str">
        <f>VLOOKUP(B454,'Cross river Land'!A:B,2,0)</f>
        <v>NG022007</v>
      </c>
      <c r="D454">
        <f t="shared" si="7"/>
        <v>1</v>
      </c>
      <c r="E454" s="60">
        <v>88244</v>
      </c>
      <c r="F454" s="60">
        <v>87617</v>
      </c>
      <c r="G454" s="60">
        <v>175861</v>
      </c>
      <c r="H454" s="60">
        <v>16719</v>
      </c>
      <c r="I454" s="60">
        <v>14780</v>
      </c>
      <c r="J454" s="60">
        <v>10839</v>
      </c>
      <c r="K454" s="60">
        <v>8527</v>
      </c>
      <c r="L454" s="60">
        <v>7475</v>
      </c>
      <c r="M454" s="60">
        <v>6440</v>
      </c>
      <c r="N454" s="60">
        <v>5349</v>
      </c>
      <c r="O454" s="60">
        <v>4073</v>
      </c>
      <c r="P454" s="60">
        <v>3917</v>
      </c>
      <c r="Q454" s="60">
        <v>2175</v>
      </c>
      <c r="R454" s="60">
        <v>2428</v>
      </c>
      <c r="S454" s="60">
        <v>1453</v>
      </c>
      <c r="T454" s="60">
        <v>1555</v>
      </c>
      <c r="U454" s="60">
        <v>893</v>
      </c>
      <c r="V454" s="60">
        <v>946</v>
      </c>
      <c r="W454" s="60">
        <v>391</v>
      </c>
      <c r="X454" s="60">
        <v>284</v>
      </c>
      <c r="Y454" s="60">
        <v>17879</v>
      </c>
      <c r="Z454" s="60">
        <v>14557</v>
      </c>
      <c r="AA454" s="60">
        <v>11043</v>
      </c>
      <c r="AB454" s="60">
        <v>8541</v>
      </c>
      <c r="AC454" s="60">
        <v>6011</v>
      </c>
      <c r="AD454" s="60">
        <v>6080</v>
      </c>
      <c r="AE454" s="60">
        <v>5088</v>
      </c>
      <c r="AF454" s="60">
        <v>4138</v>
      </c>
      <c r="AG454" s="60">
        <v>3563</v>
      </c>
      <c r="AH454" s="60">
        <v>2571</v>
      </c>
      <c r="AI454" s="60">
        <v>2424</v>
      </c>
      <c r="AJ454" s="60">
        <v>1888</v>
      </c>
      <c r="AK454" s="60">
        <v>1520</v>
      </c>
      <c r="AL454" s="60">
        <v>1008</v>
      </c>
      <c r="AM454" s="60">
        <v>692</v>
      </c>
      <c r="AN454" s="60">
        <v>407</v>
      </c>
      <c r="AO454" s="60">
        <v>207</v>
      </c>
      <c r="AP454" s="60">
        <v>34598</v>
      </c>
      <c r="AQ454" s="60">
        <v>29337</v>
      </c>
      <c r="AR454" s="60">
        <v>21882</v>
      </c>
      <c r="AS454" s="60">
        <v>17068</v>
      </c>
      <c r="AT454" s="60">
        <v>13486</v>
      </c>
      <c r="AU454" s="60">
        <v>12520</v>
      </c>
      <c r="AV454" s="60">
        <v>10437</v>
      </c>
      <c r="AW454" s="60">
        <v>8211</v>
      </c>
      <c r="AX454" s="60">
        <v>7480</v>
      </c>
      <c r="AY454" s="60">
        <v>4746</v>
      </c>
      <c r="AZ454" s="60">
        <v>4852</v>
      </c>
      <c r="BA454" s="60">
        <v>3341</v>
      </c>
      <c r="BB454" s="60">
        <v>3075</v>
      </c>
      <c r="BC454" s="60">
        <v>1901</v>
      </c>
      <c r="BD454" s="60">
        <v>1638</v>
      </c>
      <c r="BE454" s="60">
        <v>798</v>
      </c>
      <c r="BF454" s="60">
        <v>491</v>
      </c>
    </row>
    <row r="455" spans="1:58" customFormat="1" hidden="1" x14ac:dyDescent="0.25">
      <c r="A455" t="s">
        <v>429</v>
      </c>
      <c r="B455" t="s">
        <v>436</v>
      </c>
      <c r="C455" t="str">
        <f>VLOOKUP(B455,'Cross river Land'!A:B,2,0)</f>
        <v>NG022008</v>
      </c>
      <c r="D455">
        <f t="shared" si="7"/>
        <v>1</v>
      </c>
      <c r="E455" s="60">
        <v>91180</v>
      </c>
      <c r="F455" s="60">
        <v>91654</v>
      </c>
      <c r="G455" s="60">
        <v>182834</v>
      </c>
      <c r="H455" s="60">
        <v>17438</v>
      </c>
      <c r="I455" s="60">
        <v>15500</v>
      </c>
      <c r="J455" s="60">
        <v>10496</v>
      </c>
      <c r="K455" s="60">
        <v>8780</v>
      </c>
      <c r="L455" s="60">
        <v>8028</v>
      </c>
      <c r="M455" s="60">
        <v>6882</v>
      </c>
      <c r="N455" s="60">
        <v>5866</v>
      </c>
      <c r="O455" s="60">
        <v>4185</v>
      </c>
      <c r="P455" s="60">
        <v>3888</v>
      </c>
      <c r="Q455" s="60">
        <v>2187</v>
      </c>
      <c r="R455" s="60">
        <v>2502</v>
      </c>
      <c r="S455" s="60">
        <v>1405</v>
      </c>
      <c r="T455" s="60">
        <v>1558</v>
      </c>
      <c r="U455" s="60">
        <v>827</v>
      </c>
      <c r="V455" s="60">
        <v>925</v>
      </c>
      <c r="W455" s="60">
        <v>380</v>
      </c>
      <c r="X455" s="60">
        <v>333</v>
      </c>
      <c r="Y455" s="60">
        <v>18717</v>
      </c>
      <c r="Z455" s="60">
        <v>15334</v>
      </c>
      <c r="AA455" s="60">
        <v>11218</v>
      </c>
      <c r="AB455" s="60">
        <v>8893</v>
      </c>
      <c r="AC455" s="60">
        <v>6473</v>
      </c>
      <c r="AD455" s="60">
        <v>6220</v>
      </c>
      <c r="AE455" s="60">
        <v>5658</v>
      </c>
      <c r="AF455" s="60">
        <v>4592</v>
      </c>
      <c r="AG455" s="60">
        <v>3783</v>
      </c>
      <c r="AH455" s="60">
        <v>2655</v>
      </c>
      <c r="AI455" s="60">
        <v>2433</v>
      </c>
      <c r="AJ455" s="60">
        <v>1858</v>
      </c>
      <c r="AK455" s="60">
        <v>1541</v>
      </c>
      <c r="AL455" s="60">
        <v>908</v>
      </c>
      <c r="AM455" s="60">
        <v>708</v>
      </c>
      <c r="AN455" s="60">
        <v>398</v>
      </c>
      <c r="AO455" s="60">
        <v>265</v>
      </c>
      <c r="AP455" s="60">
        <v>36155</v>
      </c>
      <c r="AQ455" s="60">
        <v>30834</v>
      </c>
      <c r="AR455" s="60">
        <v>21714</v>
      </c>
      <c r="AS455" s="60">
        <v>17673</v>
      </c>
      <c r="AT455" s="60">
        <v>14501</v>
      </c>
      <c r="AU455" s="60">
        <v>13102</v>
      </c>
      <c r="AV455" s="60">
        <v>11524</v>
      </c>
      <c r="AW455" s="60">
        <v>8777</v>
      </c>
      <c r="AX455" s="60">
        <v>7671</v>
      </c>
      <c r="AY455" s="60">
        <v>4842</v>
      </c>
      <c r="AZ455" s="60">
        <v>4935</v>
      </c>
      <c r="BA455" s="60">
        <v>3263</v>
      </c>
      <c r="BB455" s="60">
        <v>3099</v>
      </c>
      <c r="BC455" s="60">
        <v>1735</v>
      </c>
      <c r="BD455" s="60">
        <v>1633</v>
      </c>
      <c r="BE455" s="60">
        <v>778</v>
      </c>
      <c r="BF455" s="60">
        <v>598</v>
      </c>
    </row>
    <row r="456" spans="1:58" customFormat="1" hidden="1" x14ac:dyDescent="0.25">
      <c r="A456" t="s">
        <v>429</v>
      </c>
      <c r="B456" t="s">
        <v>437</v>
      </c>
      <c r="C456" t="str">
        <f>VLOOKUP(B456,'Cross river Land'!A:B,2,0)</f>
        <v>NG022009</v>
      </c>
      <c r="D456">
        <f t="shared" si="7"/>
        <v>1</v>
      </c>
      <c r="E456" s="60">
        <v>86562</v>
      </c>
      <c r="F456" s="60">
        <v>88685</v>
      </c>
      <c r="G456" s="60">
        <v>175247</v>
      </c>
      <c r="H456" s="60">
        <v>17151</v>
      </c>
      <c r="I456" s="60">
        <v>13953</v>
      </c>
      <c r="J456" s="60">
        <v>10445</v>
      </c>
      <c r="K456" s="60">
        <v>9066</v>
      </c>
      <c r="L456" s="60">
        <v>7466</v>
      </c>
      <c r="M456" s="60">
        <v>6374</v>
      </c>
      <c r="N456" s="60">
        <v>5016</v>
      </c>
      <c r="O456" s="60">
        <v>3756</v>
      </c>
      <c r="P456" s="60">
        <v>3568</v>
      </c>
      <c r="Q456" s="60">
        <v>2310</v>
      </c>
      <c r="R456" s="60">
        <v>2301</v>
      </c>
      <c r="S456" s="60">
        <v>1331</v>
      </c>
      <c r="T456" s="60">
        <v>1364</v>
      </c>
      <c r="U456" s="60">
        <v>744</v>
      </c>
      <c r="V456" s="60">
        <v>934</v>
      </c>
      <c r="W456" s="60">
        <v>396</v>
      </c>
      <c r="X456" s="60">
        <v>387</v>
      </c>
      <c r="Y456" s="60">
        <v>18049</v>
      </c>
      <c r="Z456" s="60">
        <v>14484</v>
      </c>
      <c r="AA456" s="60">
        <v>11245</v>
      </c>
      <c r="AB456" s="60">
        <v>9082</v>
      </c>
      <c r="AC456" s="60">
        <v>6466</v>
      </c>
      <c r="AD456" s="60">
        <v>6053</v>
      </c>
      <c r="AE456" s="60">
        <v>5484</v>
      </c>
      <c r="AF456" s="60">
        <v>4295</v>
      </c>
      <c r="AG456" s="60">
        <v>3599</v>
      </c>
      <c r="AH456" s="60">
        <v>2456</v>
      </c>
      <c r="AI456" s="60">
        <v>2312</v>
      </c>
      <c r="AJ456" s="60">
        <v>1520</v>
      </c>
      <c r="AK456" s="60">
        <v>1351</v>
      </c>
      <c r="AL456" s="60">
        <v>755</v>
      </c>
      <c r="AM456" s="60">
        <v>757</v>
      </c>
      <c r="AN456" s="60">
        <v>409</v>
      </c>
      <c r="AO456" s="60">
        <v>368</v>
      </c>
      <c r="AP456" s="60">
        <v>35200</v>
      </c>
      <c r="AQ456" s="60">
        <v>28437</v>
      </c>
      <c r="AR456" s="60">
        <v>21690</v>
      </c>
      <c r="AS456" s="60">
        <v>18148</v>
      </c>
      <c r="AT456" s="60">
        <v>13932</v>
      </c>
      <c r="AU456" s="60">
        <v>12427</v>
      </c>
      <c r="AV456" s="60">
        <v>10500</v>
      </c>
      <c r="AW456" s="60">
        <v>8051</v>
      </c>
      <c r="AX456" s="60">
        <v>7167</v>
      </c>
      <c r="AY456" s="60">
        <v>4766</v>
      </c>
      <c r="AZ456" s="60">
        <v>4613</v>
      </c>
      <c r="BA456" s="60">
        <v>2851</v>
      </c>
      <c r="BB456" s="60">
        <v>2715</v>
      </c>
      <c r="BC456" s="60">
        <v>1499</v>
      </c>
      <c r="BD456" s="60">
        <v>1691</v>
      </c>
      <c r="BE456" s="60">
        <v>805</v>
      </c>
      <c r="BF456" s="60">
        <v>755</v>
      </c>
    </row>
    <row r="457" spans="1:58" customFormat="1" hidden="1" x14ac:dyDescent="0.25">
      <c r="A457" t="s">
        <v>429</v>
      </c>
      <c r="B457" t="s">
        <v>438</v>
      </c>
      <c r="C457" t="str">
        <f>VLOOKUP(B457,'Cross river Land'!A:B,2,0)</f>
        <v>NG022010</v>
      </c>
      <c r="D457">
        <f t="shared" si="7"/>
        <v>1</v>
      </c>
      <c r="E457" s="60">
        <v>93555</v>
      </c>
      <c r="F457" s="60">
        <v>91647</v>
      </c>
      <c r="G457" s="60">
        <v>185202</v>
      </c>
      <c r="H457" s="60">
        <v>18105</v>
      </c>
      <c r="I457" s="60">
        <v>15359</v>
      </c>
      <c r="J457" s="60">
        <v>11634</v>
      </c>
      <c r="K457" s="60">
        <v>9523</v>
      </c>
      <c r="L457" s="60">
        <v>7556</v>
      </c>
      <c r="M457" s="60">
        <v>6596</v>
      </c>
      <c r="N457" s="60">
        <v>5646</v>
      </c>
      <c r="O457" s="60">
        <v>4080</v>
      </c>
      <c r="P457" s="60">
        <v>4261</v>
      </c>
      <c r="Q457" s="60">
        <v>2297</v>
      </c>
      <c r="R457" s="60">
        <v>2514</v>
      </c>
      <c r="S457" s="60">
        <v>1537</v>
      </c>
      <c r="T457" s="60">
        <v>1671</v>
      </c>
      <c r="U457" s="60">
        <v>951</v>
      </c>
      <c r="V457" s="60">
        <v>1042</v>
      </c>
      <c r="W457" s="60">
        <v>463</v>
      </c>
      <c r="X457" s="60">
        <v>320</v>
      </c>
      <c r="Y457" s="60">
        <v>19069</v>
      </c>
      <c r="Z457" s="60">
        <v>15296</v>
      </c>
      <c r="AA457" s="60">
        <v>11001</v>
      </c>
      <c r="AB457" s="60">
        <v>8386</v>
      </c>
      <c r="AC457" s="60">
        <v>5664</v>
      </c>
      <c r="AD457" s="60">
        <v>5790</v>
      </c>
      <c r="AE457" s="60">
        <v>5473</v>
      </c>
      <c r="AF457" s="60">
        <v>4692</v>
      </c>
      <c r="AG457" s="60">
        <v>4171</v>
      </c>
      <c r="AH457" s="60">
        <v>2789</v>
      </c>
      <c r="AI457" s="60">
        <v>2738</v>
      </c>
      <c r="AJ457" s="60">
        <v>2089</v>
      </c>
      <c r="AK457" s="60">
        <v>1778</v>
      </c>
      <c r="AL457" s="60">
        <v>1109</v>
      </c>
      <c r="AM457" s="60">
        <v>866</v>
      </c>
      <c r="AN457" s="60">
        <v>463</v>
      </c>
      <c r="AO457" s="60">
        <v>273</v>
      </c>
      <c r="AP457" s="60">
        <v>37174</v>
      </c>
      <c r="AQ457" s="60">
        <v>30655</v>
      </c>
      <c r="AR457" s="60">
        <v>22635</v>
      </c>
      <c r="AS457" s="60">
        <v>17909</v>
      </c>
      <c r="AT457" s="60">
        <v>13220</v>
      </c>
      <c r="AU457" s="60">
        <v>12386</v>
      </c>
      <c r="AV457" s="60">
        <v>11119</v>
      </c>
      <c r="AW457" s="60">
        <v>8772</v>
      </c>
      <c r="AX457" s="60">
        <v>8432</v>
      </c>
      <c r="AY457" s="60">
        <v>5086</v>
      </c>
      <c r="AZ457" s="60">
        <v>5252</v>
      </c>
      <c r="BA457" s="60">
        <v>3626</v>
      </c>
      <c r="BB457" s="60">
        <v>3449</v>
      </c>
      <c r="BC457" s="60">
        <v>2060</v>
      </c>
      <c r="BD457" s="60">
        <v>1908</v>
      </c>
      <c r="BE457" s="60">
        <v>926</v>
      </c>
      <c r="BF457" s="60">
        <v>593</v>
      </c>
    </row>
    <row r="458" spans="1:58" customFormat="1" hidden="1" x14ac:dyDescent="0.25">
      <c r="A458" t="s">
        <v>429</v>
      </c>
      <c r="B458" t="s">
        <v>439</v>
      </c>
      <c r="C458" t="str">
        <f>VLOOKUP(B458,'Cross river Land'!A:B,2,0)</f>
        <v>NG022011</v>
      </c>
      <c r="D458">
        <f t="shared" si="7"/>
        <v>1</v>
      </c>
      <c r="E458" s="60">
        <v>140688</v>
      </c>
      <c r="F458" s="60">
        <v>142586</v>
      </c>
      <c r="G458" s="60">
        <v>283274</v>
      </c>
      <c r="H458" s="60">
        <v>26286</v>
      </c>
      <c r="I458" s="60">
        <v>24262</v>
      </c>
      <c r="J458" s="60">
        <v>17360</v>
      </c>
      <c r="K458" s="60">
        <v>14030</v>
      </c>
      <c r="L458" s="60">
        <v>12273</v>
      </c>
      <c r="M458" s="60">
        <v>10779</v>
      </c>
      <c r="N458" s="60">
        <v>8910</v>
      </c>
      <c r="O458" s="60">
        <v>6587</v>
      </c>
      <c r="P458" s="60">
        <v>5913</v>
      </c>
      <c r="Q458" s="60">
        <v>3181</v>
      </c>
      <c r="R458" s="60">
        <v>3587</v>
      </c>
      <c r="S458" s="60">
        <v>1911</v>
      </c>
      <c r="T458" s="60">
        <v>2333</v>
      </c>
      <c r="U458" s="60">
        <v>1157</v>
      </c>
      <c r="V458" s="60">
        <v>1289</v>
      </c>
      <c r="W458" s="60">
        <v>436</v>
      </c>
      <c r="X458" s="60">
        <v>394</v>
      </c>
      <c r="Y458" s="60">
        <v>27974</v>
      </c>
      <c r="Z458" s="60">
        <v>24700</v>
      </c>
      <c r="AA458" s="60">
        <v>18482</v>
      </c>
      <c r="AB458" s="60">
        <v>14483</v>
      </c>
      <c r="AC458" s="60">
        <v>10188</v>
      </c>
      <c r="AD458" s="60">
        <v>9222</v>
      </c>
      <c r="AE458" s="60">
        <v>8372</v>
      </c>
      <c r="AF458" s="60">
        <v>6973</v>
      </c>
      <c r="AG458" s="60">
        <v>6077</v>
      </c>
      <c r="AH458" s="60">
        <v>4176</v>
      </c>
      <c r="AI458" s="60">
        <v>3792</v>
      </c>
      <c r="AJ458" s="60">
        <v>2690</v>
      </c>
      <c r="AK458" s="60">
        <v>2326</v>
      </c>
      <c r="AL458" s="60">
        <v>1293</v>
      </c>
      <c r="AM458" s="60">
        <v>1051</v>
      </c>
      <c r="AN458" s="60">
        <v>462</v>
      </c>
      <c r="AO458" s="60">
        <v>325</v>
      </c>
      <c r="AP458" s="60">
        <v>54260</v>
      </c>
      <c r="AQ458" s="60">
        <v>48962</v>
      </c>
      <c r="AR458" s="60">
        <v>35842</v>
      </c>
      <c r="AS458" s="60">
        <v>28513</v>
      </c>
      <c r="AT458" s="60">
        <v>22461</v>
      </c>
      <c r="AU458" s="60">
        <v>20001</v>
      </c>
      <c r="AV458" s="60">
        <v>17282</v>
      </c>
      <c r="AW458" s="60">
        <v>13560</v>
      </c>
      <c r="AX458" s="60">
        <v>11990</v>
      </c>
      <c r="AY458" s="60">
        <v>7357</v>
      </c>
      <c r="AZ458" s="60">
        <v>7379</v>
      </c>
      <c r="BA458" s="60">
        <v>4601</v>
      </c>
      <c r="BB458" s="60">
        <v>4659</v>
      </c>
      <c r="BC458" s="60">
        <v>2450</v>
      </c>
      <c r="BD458" s="60">
        <v>2340</v>
      </c>
      <c r="BE458" s="60">
        <v>898</v>
      </c>
      <c r="BF458" s="60">
        <v>719</v>
      </c>
    </row>
    <row r="459" spans="1:58" customFormat="1" hidden="1" x14ac:dyDescent="0.25">
      <c r="A459" t="s">
        <v>429</v>
      </c>
      <c r="B459" t="s">
        <v>440</v>
      </c>
      <c r="C459" t="str">
        <f>VLOOKUP(B459,'Cross river Land'!A:B,2,0)</f>
        <v>NG022012</v>
      </c>
      <c r="D459">
        <f t="shared" si="7"/>
        <v>1</v>
      </c>
      <c r="E459" s="60">
        <v>60414</v>
      </c>
      <c r="F459" s="60">
        <v>60482</v>
      </c>
      <c r="G459" s="60">
        <v>120896</v>
      </c>
      <c r="H459" s="60">
        <v>11680</v>
      </c>
      <c r="I459" s="60">
        <v>10358</v>
      </c>
      <c r="J459" s="60">
        <v>7119</v>
      </c>
      <c r="K459" s="60">
        <v>5664</v>
      </c>
      <c r="L459" s="60">
        <v>5185</v>
      </c>
      <c r="M459" s="60">
        <v>4707</v>
      </c>
      <c r="N459" s="60">
        <v>3822</v>
      </c>
      <c r="O459" s="60">
        <v>2872</v>
      </c>
      <c r="P459" s="60">
        <v>2548</v>
      </c>
      <c r="Q459" s="60">
        <v>1403</v>
      </c>
      <c r="R459" s="60">
        <v>1629</v>
      </c>
      <c r="S459" s="60">
        <v>931</v>
      </c>
      <c r="T459" s="60">
        <v>957</v>
      </c>
      <c r="U459" s="60">
        <v>590</v>
      </c>
      <c r="V459" s="60">
        <v>531</v>
      </c>
      <c r="W459" s="60">
        <v>249</v>
      </c>
      <c r="X459" s="60">
        <v>169</v>
      </c>
      <c r="Y459" s="60">
        <v>12474</v>
      </c>
      <c r="Z459" s="60">
        <v>10515</v>
      </c>
      <c r="AA459" s="60">
        <v>7578</v>
      </c>
      <c r="AB459" s="60">
        <v>5700</v>
      </c>
      <c r="AC459" s="60">
        <v>3758</v>
      </c>
      <c r="AD459" s="60">
        <v>3985</v>
      </c>
      <c r="AE459" s="60">
        <v>3430</v>
      </c>
      <c r="AF459" s="60">
        <v>3186</v>
      </c>
      <c r="AG459" s="60">
        <v>2598</v>
      </c>
      <c r="AH459" s="60">
        <v>1803</v>
      </c>
      <c r="AI459" s="60">
        <v>1638</v>
      </c>
      <c r="AJ459" s="60">
        <v>1261</v>
      </c>
      <c r="AK459" s="60">
        <v>1092</v>
      </c>
      <c r="AL459" s="60">
        <v>602</v>
      </c>
      <c r="AM459" s="60">
        <v>463</v>
      </c>
      <c r="AN459" s="60">
        <v>258</v>
      </c>
      <c r="AO459" s="60">
        <v>141</v>
      </c>
      <c r="AP459" s="60">
        <v>24154</v>
      </c>
      <c r="AQ459" s="60">
        <v>20873</v>
      </c>
      <c r="AR459" s="60">
        <v>14697</v>
      </c>
      <c r="AS459" s="60">
        <v>11364</v>
      </c>
      <c r="AT459" s="60">
        <v>8943</v>
      </c>
      <c r="AU459" s="60">
        <v>8692</v>
      </c>
      <c r="AV459" s="60">
        <v>7252</v>
      </c>
      <c r="AW459" s="60">
        <v>6058</v>
      </c>
      <c r="AX459" s="60">
        <v>5146</v>
      </c>
      <c r="AY459" s="60">
        <v>3206</v>
      </c>
      <c r="AZ459" s="60">
        <v>3267</v>
      </c>
      <c r="BA459" s="60">
        <v>2192</v>
      </c>
      <c r="BB459" s="60">
        <v>2049</v>
      </c>
      <c r="BC459" s="60">
        <v>1192</v>
      </c>
      <c r="BD459" s="60">
        <v>994</v>
      </c>
      <c r="BE459" s="60">
        <v>507</v>
      </c>
      <c r="BF459" s="60">
        <v>310</v>
      </c>
    </row>
    <row r="460" spans="1:58" customFormat="1" hidden="1" x14ac:dyDescent="0.25">
      <c r="A460" t="s">
        <v>429</v>
      </c>
      <c r="B460" t="s">
        <v>441</v>
      </c>
      <c r="C460" t="str">
        <f>VLOOKUP(B460,'Cross river Land'!A:B,2,0)</f>
        <v>NG022013</v>
      </c>
      <c r="D460">
        <f t="shared" si="7"/>
        <v>1</v>
      </c>
      <c r="E460" s="60">
        <v>95632</v>
      </c>
      <c r="F460" s="60">
        <v>99311</v>
      </c>
      <c r="G460" s="60">
        <v>194943</v>
      </c>
      <c r="H460" s="60">
        <v>18733</v>
      </c>
      <c r="I460" s="60">
        <v>16379</v>
      </c>
      <c r="J460" s="60">
        <v>11325</v>
      </c>
      <c r="K460" s="60">
        <v>9646</v>
      </c>
      <c r="L460" s="60">
        <v>8796</v>
      </c>
      <c r="M460" s="60">
        <v>7166</v>
      </c>
      <c r="N460" s="60">
        <v>5780</v>
      </c>
      <c r="O460" s="60">
        <v>4160</v>
      </c>
      <c r="P460" s="60">
        <v>3884</v>
      </c>
      <c r="Q460" s="60">
        <v>2170</v>
      </c>
      <c r="R460" s="60">
        <v>2368</v>
      </c>
      <c r="S460" s="60">
        <v>1259</v>
      </c>
      <c r="T460" s="60">
        <v>1693</v>
      </c>
      <c r="U460" s="60">
        <v>829</v>
      </c>
      <c r="V460" s="60">
        <v>845</v>
      </c>
      <c r="W460" s="60">
        <v>315</v>
      </c>
      <c r="X460" s="60">
        <v>284</v>
      </c>
      <c r="Y460" s="60">
        <v>20028</v>
      </c>
      <c r="Z460" s="60">
        <v>16829</v>
      </c>
      <c r="AA460" s="60">
        <v>12647</v>
      </c>
      <c r="AB460" s="60">
        <v>10113</v>
      </c>
      <c r="AC460" s="60">
        <v>6812</v>
      </c>
      <c r="AD460" s="60">
        <v>6536</v>
      </c>
      <c r="AE460" s="60">
        <v>6178</v>
      </c>
      <c r="AF460" s="60">
        <v>4942</v>
      </c>
      <c r="AG460" s="60">
        <v>4240</v>
      </c>
      <c r="AH460" s="60">
        <v>2682</v>
      </c>
      <c r="AI460" s="60">
        <v>2646</v>
      </c>
      <c r="AJ460" s="60">
        <v>1703</v>
      </c>
      <c r="AK460" s="60">
        <v>1634</v>
      </c>
      <c r="AL460" s="60">
        <v>888</v>
      </c>
      <c r="AM460" s="60">
        <v>853</v>
      </c>
      <c r="AN460" s="60">
        <v>334</v>
      </c>
      <c r="AO460" s="60">
        <v>246</v>
      </c>
      <c r="AP460" s="60">
        <v>38761</v>
      </c>
      <c r="AQ460" s="60">
        <v>33208</v>
      </c>
      <c r="AR460" s="60">
        <v>23972</v>
      </c>
      <c r="AS460" s="60">
        <v>19759</v>
      </c>
      <c r="AT460" s="60">
        <v>15608</v>
      </c>
      <c r="AU460" s="60">
        <v>13702</v>
      </c>
      <c r="AV460" s="60">
        <v>11958</v>
      </c>
      <c r="AW460" s="60">
        <v>9102</v>
      </c>
      <c r="AX460" s="60">
        <v>8124</v>
      </c>
      <c r="AY460" s="60">
        <v>4852</v>
      </c>
      <c r="AZ460" s="60">
        <v>5014</v>
      </c>
      <c r="BA460" s="60">
        <v>2962</v>
      </c>
      <c r="BB460" s="60">
        <v>3327</v>
      </c>
      <c r="BC460" s="60">
        <v>1717</v>
      </c>
      <c r="BD460" s="60">
        <v>1698</v>
      </c>
      <c r="BE460" s="60">
        <v>649</v>
      </c>
      <c r="BF460" s="60">
        <v>530</v>
      </c>
    </row>
    <row r="461" spans="1:58" customFormat="1" hidden="1" x14ac:dyDescent="0.25">
      <c r="A461" t="s">
        <v>429</v>
      </c>
      <c r="B461" t="s">
        <v>442</v>
      </c>
      <c r="C461" t="str">
        <f>VLOOKUP(B461,'Cross river Land'!A:B,2,0)</f>
        <v>NG022014</v>
      </c>
      <c r="D461">
        <f t="shared" si="7"/>
        <v>1</v>
      </c>
      <c r="E461" s="60">
        <v>117331</v>
      </c>
      <c r="F461" s="60">
        <v>115373</v>
      </c>
      <c r="G461" s="60">
        <v>232704</v>
      </c>
      <c r="H461" s="60">
        <v>23805</v>
      </c>
      <c r="I461" s="60">
        <v>20580</v>
      </c>
      <c r="J461" s="60">
        <v>13507</v>
      </c>
      <c r="K461" s="60">
        <v>10664</v>
      </c>
      <c r="L461" s="60">
        <v>9907</v>
      </c>
      <c r="M461" s="60">
        <v>8990</v>
      </c>
      <c r="N461" s="60">
        <v>7624</v>
      </c>
      <c r="O461" s="60">
        <v>5493</v>
      </c>
      <c r="P461" s="60">
        <v>4883</v>
      </c>
      <c r="Q461" s="60">
        <v>2635</v>
      </c>
      <c r="R461" s="60">
        <v>2894</v>
      </c>
      <c r="S461" s="60">
        <v>1738</v>
      </c>
      <c r="T461" s="60">
        <v>2046</v>
      </c>
      <c r="U461" s="60">
        <v>878</v>
      </c>
      <c r="V461" s="60">
        <v>1008</v>
      </c>
      <c r="W461" s="60">
        <v>351</v>
      </c>
      <c r="X461" s="60">
        <v>328</v>
      </c>
      <c r="Y461" s="60">
        <v>25718</v>
      </c>
      <c r="Z461" s="60">
        <v>20856</v>
      </c>
      <c r="AA461" s="60">
        <v>13675</v>
      </c>
      <c r="AB461" s="60">
        <v>10277</v>
      </c>
      <c r="AC461" s="60">
        <v>6847</v>
      </c>
      <c r="AD461" s="60">
        <v>6707</v>
      </c>
      <c r="AE461" s="60">
        <v>6968</v>
      </c>
      <c r="AF461" s="60">
        <v>5729</v>
      </c>
      <c r="AG461" s="60">
        <v>5062</v>
      </c>
      <c r="AH461" s="60">
        <v>3456</v>
      </c>
      <c r="AI461" s="60">
        <v>3227</v>
      </c>
      <c r="AJ461" s="60">
        <v>2045</v>
      </c>
      <c r="AK461" s="60">
        <v>2068</v>
      </c>
      <c r="AL461" s="60">
        <v>1038</v>
      </c>
      <c r="AM461" s="60">
        <v>958</v>
      </c>
      <c r="AN461" s="60">
        <v>455</v>
      </c>
      <c r="AO461" s="60">
        <v>287</v>
      </c>
      <c r="AP461" s="60">
        <v>49523</v>
      </c>
      <c r="AQ461" s="60">
        <v>41436</v>
      </c>
      <c r="AR461" s="60">
        <v>27182</v>
      </c>
      <c r="AS461" s="60">
        <v>20941</v>
      </c>
      <c r="AT461" s="60">
        <v>16754</v>
      </c>
      <c r="AU461" s="60">
        <v>15697</v>
      </c>
      <c r="AV461" s="60">
        <v>14592</v>
      </c>
      <c r="AW461" s="60">
        <v>11222</v>
      </c>
      <c r="AX461" s="60">
        <v>9945</v>
      </c>
      <c r="AY461" s="60">
        <v>6091</v>
      </c>
      <c r="AZ461" s="60">
        <v>6121</v>
      </c>
      <c r="BA461" s="60">
        <v>3783</v>
      </c>
      <c r="BB461" s="60">
        <v>4114</v>
      </c>
      <c r="BC461" s="60">
        <v>1916</v>
      </c>
      <c r="BD461" s="60">
        <v>1966</v>
      </c>
      <c r="BE461" s="60">
        <v>806</v>
      </c>
      <c r="BF461" s="60">
        <v>615</v>
      </c>
    </row>
    <row r="462" spans="1:58" customFormat="1" hidden="1" x14ac:dyDescent="0.25">
      <c r="A462" t="s">
        <v>429</v>
      </c>
      <c r="B462" t="s">
        <v>443</v>
      </c>
      <c r="C462" t="str">
        <f>VLOOKUP(B462,'Cross river Land'!A:B,2,0)</f>
        <v>NG022015</v>
      </c>
      <c r="D462">
        <f t="shared" si="7"/>
        <v>1</v>
      </c>
      <c r="E462" s="60">
        <v>101178</v>
      </c>
      <c r="F462" s="60">
        <v>100145</v>
      </c>
      <c r="G462" s="60">
        <v>201323</v>
      </c>
      <c r="H462" s="60">
        <v>20285</v>
      </c>
      <c r="I462" s="60">
        <v>17081</v>
      </c>
      <c r="J462" s="60">
        <v>11744</v>
      </c>
      <c r="K462" s="60">
        <v>10622</v>
      </c>
      <c r="L462" s="60">
        <v>9001</v>
      </c>
      <c r="M462" s="60">
        <v>7548</v>
      </c>
      <c r="N462" s="60">
        <v>5915</v>
      </c>
      <c r="O462" s="60">
        <v>4339</v>
      </c>
      <c r="P462" s="60">
        <v>4077</v>
      </c>
      <c r="Q462" s="60">
        <v>2350</v>
      </c>
      <c r="R462" s="60">
        <v>2525</v>
      </c>
      <c r="S462" s="60">
        <v>1367</v>
      </c>
      <c r="T462" s="60">
        <v>1593</v>
      </c>
      <c r="U462" s="60">
        <v>886</v>
      </c>
      <c r="V462" s="60">
        <v>993</v>
      </c>
      <c r="W462" s="60">
        <v>452</v>
      </c>
      <c r="X462" s="60">
        <v>400</v>
      </c>
      <c r="Y462" s="60">
        <v>20440</v>
      </c>
      <c r="Z462" s="60">
        <v>16795</v>
      </c>
      <c r="AA462" s="60">
        <v>12052</v>
      </c>
      <c r="AB462" s="60">
        <v>10080</v>
      </c>
      <c r="AC462" s="60">
        <v>7238</v>
      </c>
      <c r="AD462" s="60">
        <v>6885</v>
      </c>
      <c r="AE462" s="60">
        <v>6149</v>
      </c>
      <c r="AF462" s="60">
        <v>4976</v>
      </c>
      <c r="AG462" s="60">
        <v>4190</v>
      </c>
      <c r="AH462" s="60">
        <v>2740</v>
      </c>
      <c r="AI462" s="60">
        <v>2625</v>
      </c>
      <c r="AJ462" s="60">
        <v>1728</v>
      </c>
      <c r="AK462" s="60">
        <v>1660</v>
      </c>
      <c r="AL462" s="60">
        <v>837</v>
      </c>
      <c r="AM462" s="60">
        <v>884</v>
      </c>
      <c r="AN462" s="60">
        <v>471</v>
      </c>
      <c r="AO462" s="60">
        <v>395</v>
      </c>
      <c r="AP462" s="60">
        <v>40725</v>
      </c>
      <c r="AQ462" s="60">
        <v>33876</v>
      </c>
      <c r="AR462" s="60">
        <v>23796</v>
      </c>
      <c r="AS462" s="60">
        <v>20702</v>
      </c>
      <c r="AT462" s="60">
        <v>16239</v>
      </c>
      <c r="AU462" s="60">
        <v>14433</v>
      </c>
      <c r="AV462" s="60">
        <v>12064</v>
      </c>
      <c r="AW462" s="60">
        <v>9315</v>
      </c>
      <c r="AX462" s="60">
        <v>8267</v>
      </c>
      <c r="AY462" s="60">
        <v>5090</v>
      </c>
      <c r="AZ462" s="60">
        <v>5150</v>
      </c>
      <c r="BA462" s="60">
        <v>3095</v>
      </c>
      <c r="BB462" s="60">
        <v>3253</v>
      </c>
      <c r="BC462" s="60">
        <v>1723</v>
      </c>
      <c r="BD462" s="60">
        <v>1877</v>
      </c>
      <c r="BE462" s="60">
        <v>923</v>
      </c>
      <c r="BF462" s="60">
        <v>795</v>
      </c>
    </row>
    <row r="463" spans="1:58" customFormat="1" hidden="1" x14ac:dyDescent="0.25">
      <c r="A463" t="s">
        <v>429</v>
      </c>
      <c r="B463" t="s">
        <v>444</v>
      </c>
      <c r="C463" t="str">
        <f>VLOOKUP(B463,'Cross river Land'!A:B,2,0)</f>
        <v>NG022016</v>
      </c>
      <c r="D463">
        <f t="shared" si="7"/>
        <v>1</v>
      </c>
      <c r="E463" s="60">
        <v>75224</v>
      </c>
      <c r="F463" s="60">
        <v>76717</v>
      </c>
      <c r="G463" s="60">
        <v>151941</v>
      </c>
      <c r="H463" s="60">
        <v>14922</v>
      </c>
      <c r="I463" s="60">
        <v>12230</v>
      </c>
      <c r="J463" s="60">
        <v>9557</v>
      </c>
      <c r="K463" s="60">
        <v>7854</v>
      </c>
      <c r="L463" s="60">
        <v>6464</v>
      </c>
      <c r="M463" s="60">
        <v>5283</v>
      </c>
      <c r="N463" s="60">
        <v>4276</v>
      </c>
      <c r="O463" s="60">
        <v>3342</v>
      </c>
      <c r="P463" s="60">
        <v>3066</v>
      </c>
      <c r="Q463" s="60">
        <v>1802</v>
      </c>
      <c r="R463" s="60">
        <v>1888</v>
      </c>
      <c r="S463" s="60">
        <v>1193</v>
      </c>
      <c r="T463" s="60">
        <v>1195</v>
      </c>
      <c r="U463" s="60">
        <v>639</v>
      </c>
      <c r="V463" s="60">
        <v>806</v>
      </c>
      <c r="W463" s="60">
        <v>358</v>
      </c>
      <c r="X463" s="60">
        <v>349</v>
      </c>
      <c r="Y463" s="60">
        <v>15303</v>
      </c>
      <c r="Z463" s="60">
        <v>12613</v>
      </c>
      <c r="AA463" s="60">
        <v>9832</v>
      </c>
      <c r="AB463" s="60">
        <v>7519</v>
      </c>
      <c r="AC463" s="60">
        <v>5545</v>
      </c>
      <c r="AD463" s="60">
        <v>5174</v>
      </c>
      <c r="AE463" s="60">
        <v>4934</v>
      </c>
      <c r="AF463" s="60">
        <v>3910</v>
      </c>
      <c r="AG463" s="60">
        <v>3191</v>
      </c>
      <c r="AH463" s="60">
        <v>2140</v>
      </c>
      <c r="AI463" s="60">
        <v>1981</v>
      </c>
      <c r="AJ463" s="60">
        <v>1232</v>
      </c>
      <c r="AK463" s="60">
        <v>1229</v>
      </c>
      <c r="AL463" s="60">
        <v>722</v>
      </c>
      <c r="AM463" s="60">
        <v>776</v>
      </c>
      <c r="AN463" s="60">
        <v>331</v>
      </c>
      <c r="AO463" s="60">
        <v>285</v>
      </c>
      <c r="AP463" s="60">
        <v>30225</v>
      </c>
      <c r="AQ463" s="60">
        <v>24843</v>
      </c>
      <c r="AR463" s="60">
        <v>19389</v>
      </c>
      <c r="AS463" s="60">
        <v>15373</v>
      </c>
      <c r="AT463" s="60">
        <v>12009</v>
      </c>
      <c r="AU463" s="60">
        <v>10457</v>
      </c>
      <c r="AV463" s="60">
        <v>9210</v>
      </c>
      <c r="AW463" s="60">
        <v>7252</v>
      </c>
      <c r="AX463" s="60">
        <v>6257</v>
      </c>
      <c r="AY463" s="60">
        <v>3942</v>
      </c>
      <c r="AZ463" s="60">
        <v>3869</v>
      </c>
      <c r="BA463" s="60">
        <v>2425</v>
      </c>
      <c r="BB463" s="60">
        <v>2424</v>
      </c>
      <c r="BC463" s="60">
        <v>1361</v>
      </c>
      <c r="BD463" s="60">
        <v>1582</v>
      </c>
      <c r="BE463" s="60">
        <v>689</v>
      </c>
      <c r="BF463" s="60">
        <v>634</v>
      </c>
    </row>
    <row r="464" spans="1:58" customFormat="1" hidden="1" x14ac:dyDescent="0.25">
      <c r="A464" t="s">
        <v>429</v>
      </c>
      <c r="B464" t="s">
        <v>445</v>
      </c>
      <c r="C464" t="str">
        <f>VLOOKUP(B464,'Cross river Land'!A:B,2,0)</f>
        <v>NG022017</v>
      </c>
      <c r="D464">
        <f t="shared" si="7"/>
        <v>1</v>
      </c>
      <c r="E464" s="60">
        <v>83708</v>
      </c>
      <c r="F464" s="60">
        <v>84082</v>
      </c>
      <c r="G464" s="60">
        <v>167790</v>
      </c>
      <c r="H464" s="60">
        <v>16058</v>
      </c>
      <c r="I464" s="60">
        <v>13403</v>
      </c>
      <c r="J464" s="60">
        <v>9720</v>
      </c>
      <c r="K464" s="60">
        <v>8781</v>
      </c>
      <c r="L464" s="60">
        <v>7769</v>
      </c>
      <c r="M464" s="60">
        <v>6425</v>
      </c>
      <c r="N464" s="60">
        <v>5294</v>
      </c>
      <c r="O464" s="60">
        <v>3748</v>
      </c>
      <c r="P464" s="60">
        <v>3440</v>
      </c>
      <c r="Q464" s="60">
        <v>1953</v>
      </c>
      <c r="R464" s="60">
        <v>2255</v>
      </c>
      <c r="S464" s="60">
        <v>1109</v>
      </c>
      <c r="T464" s="60">
        <v>1456</v>
      </c>
      <c r="U464" s="60">
        <v>841</v>
      </c>
      <c r="V464" s="60">
        <v>782</v>
      </c>
      <c r="W464" s="60">
        <v>329</v>
      </c>
      <c r="X464" s="60">
        <v>345</v>
      </c>
      <c r="Y464" s="60">
        <v>17071</v>
      </c>
      <c r="Z464" s="60">
        <v>13901</v>
      </c>
      <c r="AA464" s="60">
        <v>9843</v>
      </c>
      <c r="AB464" s="60">
        <v>7974</v>
      </c>
      <c r="AC464" s="60">
        <v>5777</v>
      </c>
      <c r="AD464" s="60">
        <v>5867</v>
      </c>
      <c r="AE464" s="60">
        <v>5580</v>
      </c>
      <c r="AF464" s="60">
        <v>4376</v>
      </c>
      <c r="AG464" s="60">
        <v>3706</v>
      </c>
      <c r="AH464" s="60">
        <v>2504</v>
      </c>
      <c r="AI464" s="60">
        <v>2357</v>
      </c>
      <c r="AJ464" s="60">
        <v>1333</v>
      </c>
      <c r="AK464" s="60">
        <v>1433</v>
      </c>
      <c r="AL464" s="60">
        <v>762</v>
      </c>
      <c r="AM464" s="60">
        <v>889</v>
      </c>
      <c r="AN464" s="60">
        <v>362</v>
      </c>
      <c r="AO464" s="60">
        <v>347</v>
      </c>
      <c r="AP464" s="60">
        <v>33129</v>
      </c>
      <c r="AQ464" s="60">
        <v>27304</v>
      </c>
      <c r="AR464" s="60">
        <v>19563</v>
      </c>
      <c r="AS464" s="60">
        <v>16755</v>
      </c>
      <c r="AT464" s="60">
        <v>13546</v>
      </c>
      <c r="AU464" s="60">
        <v>12292</v>
      </c>
      <c r="AV464" s="60">
        <v>10874</v>
      </c>
      <c r="AW464" s="60">
        <v>8124</v>
      </c>
      <c r="AX464" s="60">
        <v>7146</v>
      </c>
      <c r="AY464" s="60">
        <v>4457</v>
      </c>
      <c r="AZ464" s="60">
        <v>4612</v>
      </c>
      <c r="BA464" s="60">
        <v>2442</v>
      </c>
      <c r="BB464" s="60">
        <v>2889</v>
      </c>
      <c r="BC464" s="60">
        <v>1603</v>
      </c>
      <c r="BD464" s="60">
        <v>1671</v>
      </c>
      <c r="BE464" s="60">
        <v>691</v>
      </c>
      <c r="BF464" s="60">
        <v>692</v>
      </c>
    </row>
    <row r="465" spans="1:58" customFormat="1" hidden="1" x14ac:dyDescent="0.25">
      <c r="A465" t="s">
        <v>429</v>
      </c>
      <c r="B465" t="s">
        <v>446</v>
      </c>
      <c r="C465" t="str">
        <f>VLOOKUP(B465,'Cross river Land'!A:B,2,0)</f>
        <v>NG022018</v>
      </c>
      <c r="D465">
        <f t="shared" si="7"/>
        <v>1</v>
      </c>
      <c r="E465" s="60">
        <v>83295</v>
      </c>
      <c r="F465" s="60">
        <v>81033</v>
      </c>
      <c r="G465" s="60">
        <v>164328</v>
      </c>
      <c r="H465" s="60">
        <v>15621</v>
      </c>
      <c r="I465" s="60">
        <v>13766</v>
      </c>
      <c r="J465" s="60">
        <v>10012</v>
      </c>
      <c r="K465" s="60">
        <v>8055</v>
      </c>
      <c r="L465" s="60">
        <v>7291</v>
      </c>
      <c r="M465" s="60">
        <v>6201</v>
      </c>
      <c r="N465" s="60">
        <v>5339</v>
      </c>
      <c r="O465" s="60">
        <v>3825</v>
      </c>
      <c r="P465" s="60">
        <v>3725</v>
      </c>
      <c r="Q465" s="60">
        <v>2193</v>
      </c>
      <c r="R465" s="60">
        <v>2411</v>
      </c>
      <c r="S465" s="60">
        <v>1237</v>
      </c>
      <c r="T465" s="60">
        <v>1505</v>
      </c>
      <c r="U465" s="60">
        <v>675</v>
      </c>
      <c r="V465" s="60">
        <v>869</v>
      </c>
      <c r="W465" s="60">
        <v>310</v>
      </c>
      <c r="X465" s="60">
        <v>260</v>
      </c>
      <c r="Y465" s="60">
        <v>16437</v>
      </c>
      <c r="Z465" s="60">
        <v>13602</v>
      </c>
      <c r="AA465" s="60">
        <v>9804</v>
      </c>
      <c r="AB465" s="60">
        <v>7620</v>
      </c>
      <c r="AC465" s="60">
        <v>5262</v>
      </c>
      <c r="AD465" s="60">
        <v>5391</v>
      </c>
      <c r="AE465" s="60">
        <v>5143</v>
      </c>
      <c r="AF465" s="60">
        <v>4237</v>
      </c>
      <c r="AG465" s="60">
        <v>3555</v>
      </c>
      <c r="AH465" s="60">
        <v>2367</v>
      </c>
      <c r="AI465" s="60">
        <v>2317</v>
      </c>
      <c r="AJ465" s="60">
        <v>1580</v>
      </c>
      <c r="AK465" s="60">
        <v>1605</v>
      </c>
      <c r="AL465" s="60">
        <v>805</v>
      </c>
      <c r="AM465" s="60">
        <v>768</v>
      </c>
      <c r="AN465" s="60">
        <v>328</v>
      </c>
      <c r="AO465" s="60">
        <v>212</v>
      </c>
      <c r="AP465" s="60">
        <v>32058</v>
      </c>
      <c r="AQ465" s="60">
        <v>27368</v>
      </c>
      <c r="AR465" s="60">
        <v>19816</v>
      </c>
      <c r="AS465" s="60">
        <v>15675</v>
      </c>
      <c r="AT465" s="60">
        <v>12553</v>
      </c>
      <c r="AU465" s="60">
        <v>11592</v>
      </c>
      <c r="AV465" s="60">
        <v>10482</v>
      </c>
      <c r="AW465" s="60">
        <v>8062</v>
      </c>
      <c r="AX465" s="60">
        <v>7280</v>
      </c>
      <c r="AY465" s="60">
        <v>4560</v>
      </c>
      <c r="AZ465" s="60">
        <v>4728</v>
      </c>
      <c r="BA465" s="60">
        <v>2817</v>
      </c>
      <c r="BB465" s="60">
        <v>3110</v>
      </c>
      <c r="BC465" s="60">
        <v>1480</v>
      </c>
      <c r="BD465" s="60">
        <v>1637</v>
      </c>
      <c r="BE465" s="60">
        <v>638</v>
      </c>
      <c r="BF465" s="60">
        <v>472</v>
      </c>
    </row>
    <row r="466" spans="1:58" customFormat="1" hidden="1" x14ac:dyDescent="0.25">
      <c r="A466" t="s">
        <v>429</v>
      </c>
      <c r="B466" t="s">
        <v>447</v>
      </c>
      <c r="C466" t="str">
        <f>VLOOKUP(B466,'Cross river Land'!A:B,2,0)</f>
        <v>NG022019</v>
      </c>
      <c r="D466">
        <f t="shared" si="7"/>
        <v>1</v>
      </c>
      <c r="E466" s="60">
        <v>206075</v>
      </c>
      <c r="F466" s="60">
        <v>203234</v>
      </c>
      <c r="G466" s="60">
        <v>409309</v>
      </c>
      <c r="H466" s="60">
        <v>41543</v>
      </c>
      <c r="I466" s="60">
        <v>34252</v>
      </c>
      <c r="J466" s="60">
        <v>24277</v>
      </c>
      <c r="K466" s="60">
        <v>22132</v>
      </c>
      <c r="L466" s="60">
        <v>18705</v>
      </c>
      <c r="M466" s="60">
        <v>14584</v>
      </c>
      <c r="N466" s="60">
        <v>11606</v>
      </c>
      <c r="O466" s="60">
        <v>8343</v>
      </c>
      <c r="P466" s="60">
        <v>7925</v>
      </c>
      <c r="Q466" s="60">
        <v>4614</v>
      </c>
      <c r="R466" s="60">
        <v>5183</v>
      </c>
      <c r="S466" s="60">
        <v>3188</v>
      </c>
      <c r="T466" s="60">
        <v>3662</v>
      </c>
      <c r="U466" s="60">
        <v>1937</v>
      </c>
      <c r="V466" s="60">
        <v>2323</v>
      </c>
      <c r="W466" s="60">
        <v>920</v>
      </c>
      <c r="X466" s="60">
        <v>881</v>
      </c>
      <c r="Y466" s="60">
        <v>42324</v>
      </c>
      <c r="Z466" s="60">
        <v>34122</v>
      </c>
      <c r="AA466" s="60">
        <v>24198</v>
      </c>
      <c r="AB466" s="60">
        <v>18796</v>
      </c>
      <c r="AC466" s="60">
        <v>13885</v>
      </c>
      <c r="AD466" s="60">
        <v>14127</v>
      </c>
      <c r="AE466" s="60">
        <v>13264</v>
      </c>
      <c r="AF466" s="60">
        <v>10398</v>
      </c>
      <c r="AG466" s="60">
        <v>8470</v>
      </c>
      <c r="AH466" s="60">
        <v>5519</v>
      </c>
      <c r="AI466" s="60">
        <v>5257</v>
      </c>
      <c r="AJ466" s="60">
        <v>3519</v>
      </c>
      <c r="AK466" s="60">
        <v>3395</v>
      </c>
      <c r="AL466" s="60">
        <v>2029</v>
      </c>
      <c r="AM466" s="60">
        <v>1995</v>
      </c>
      <c r="AN466" s="60">
        <v>1095</v>
      </c>
      <c r="AO466" s="60">
        <v>841</v>
      </c>
      <c r="AP466" s="60">
        <v>83867</v>
      </c>
      <c r="AQ466" s="60">
        <v>68374</v>
      </c>
      <c r="AR466" s="60">
        <v>48475</v>
      </c>
      <c r="AS466" s="60">
        <v>40928</v>
      </c>
      <c r="AT466" s="60">
        <v>32590</v>
      </c>
      <c r="AU466" s="60">
        <v>28711</v>
      </c>
      <c r="AV466" s="60">
        <v>24870</v>
      </c>
      <c r="AW466" s="60">
        <v>18741</v>
      </c>
      <c r="AX466" s="60">
        <v>16395</v>
      </c>
      <c r="AY466" s="60">
        <v>10133</v>
      </c>
      <c r="AZ466" s="60">
        <v>10440</v>
      </c>
      <c r="BA466" s="60">
        <v>6707</v>
      </c>
      <c r="BB466" s="60">
        <v>7057</v>
      </c>
      <c r="BC466" s="60">
        <v>3966</v>
      </c>
      <c r="BD466" s="60">
        <v>4318</v>
      </c>
      <c r="BE466" s="60">
        <v>2015</v>
      </c>
      <c r="BF466" s="60">
        <v>1722</v>
      </c>
    </row>
    <row r="467" spans="1:58" customFormat="1" hidden="1" x14ac:dyDescent="0.25">
      <c r="A467" t="s">
        <v>429</v>
      </c>
      <c r="B467" t="s">
        <v>448</v>
      </c>
      <c r="C467" t="str">
        <f>VLOOKUP(B467,'Cross river Land'!A:B,2,0)</f>
        <v>NG022020</v>
      </c>
      <c r="D467">
        <f t="shared" si="7"/>
        <v>1</v>
      </c>
      <c r="E467" s="60">
        <v>62156</v>
      </c>
      <c r="F467" s="60">
        <v>70558</v>
      </c>
      <c r="G467" s="60">
        <v>132714</v>
      </c>
      <c r="H467" s="60">
        <v>12232</v>
      </c>
      <c r="I467" s="60">
        <v>9922</v>
      </c>
      <c r="J467" s="60">
        <v>7166</v>
      </c>
      <c r="K467" s="60">
        <v>6418</v>
      </c>
      <c r="L467" s="60">
        <v>5786</v>
      </c>
      <c r="M467" s="60">
        <v>5169</v>
      </c>
      <c r="N467" s="60">
        <v>3658</v>
      </c>
      <c r="O467" s="60">
        <v>2852</v>
      </c>
      <c r="P467" s="60">
        <v>2425</v>
      </c>
      <c r="Q467" s="60">
        <v>1489</v>
      </c>
      <c r="R467" s="60">
        <v>1541</v>
      </c>
      <c r="S467" s="60">
        <v>906</v>
      </c>
      <c r="T467" s="60">
        <v>896</v>
      </c>
      <c r="U467" s="60">
        <v>492</v>
      </c>
      <c r="V467" s="60">
        <v>692</v>
      </c>
      <c r="W467" s="60">
        <v>236</v>
      </c>
      <c r="X467" s="60">
        <v>276</v>
      </c>
      <c r="Y467" s="60">
        <v>13054</v>
      </c>
      <c r="Z467" s="60">
        <v>10163</v>
      </c>
      <c r="AA467" s="60">
        <v>8995</v>
      </c>
      <c r="AB467" s="60">
        <v>8076</v>
      </c>
      <c r="AC467" s="60">
        <v>5998</v>
      </c>
      <c r="AD467" s="60">
        <v>5630</v>
      </c>
      <c r="AE467" s="60">
        <v>4528</v>
      </c>
      <c r="AF467" s="60">
        <v>3848</v>
      </c>
      <c r="AG467" s="60">
        <v>2812</v>
      </c>
      <c r="AH467" s="60">
        <v>2034</v>
      </c>
      <c r="AI467" s="60">
        <v>1560</v>
      </c>
      <c r="AJ467" s="60">
        <v>1332</v>
      </c>
      <c r="AK467" s="60">
        <v>882</v>
      </c>
      <c r="AL467" s="60">
        <v>620</v>
      </c>
      <c r="AM467" s="60">
        <v>513</v>
      </c>
      <c r="AN467" s="60">
        <v>273</v>
      </c>
      <c r="AO467" s="60">
        <v>240</v>
      </c>
      <c r="AP467" s="60">
        <v>25286</v>
      </c>
      <c r="AQ467" s="60">
        <v>20085</v>
      </c>
      <c r="AR467" s="60">
        <v>16161</v>
      </c>
      <c r="AS467" s="60">
        <v>14494</v>
      </c>
      <c r="AT467" s="60">
        <v>11784</v>
      </c>
      <c r="AU467" s="60">
        <v>10799</v>
      </c>
      <c r="AV467" s="60">
        <v>8186</v>
      </c>
      <c r="AW467" s="60">
        <v>6700</v>
      </c>
      <c r="AX467" s="60">
        <v>5237</v>
      </c>
      <c r="AY467" s="60">
        <v>3523</v>
      </c>
      <c r="AZ467" s="60">
        <v>3101</v>
      </c>
      <c r="BA467" s="60">
        <v>2238</v>
      </c>
      <c r="BB467" s="60">
        <v>1778</v>
      </c>
      <c r="BC467" s="60">
        <v>1112</v>
      </c>
      <c r="BD467" s="60">
        <v>1205</v>
      </c>
      <c r="BE467" s="60">
        <v>509</v>
      </c>
      <c r="BF467" s="60">
        <v>516</v>
      </c>
    </row>
    <row r="468" spans="1:58" customFormat="1" hidden="1" x14ac:dyDescent="0.25">
      <c r="A468" t="s">
        <v>429</v>
      </c>
      <c r="B468" t="s">
        <v>449</v>
      </c>
      <c r="C468" t="str">
        <f>VLOOKUP(B468,'Cross river Land'!A:B,2,0)</f>
        <v>NG022021</v>
      </c>
      <c r="D468">
        <f t="shared" si="7"/>
        <v>1</v>
      </c>
      <c r="E468" s="60">
        <v>115799</v>
      </c>
      <c r="F468" s="60">
        <v>126117</v>
      </c>
      <c r="G468" s="60">
        <v>241916</v>
      </c>
      <c r="H468" s="60">
        <v>21235</v>
      </c>
      <c r="I468" s="60">
        <v>18026</v>
      </c>
      <c r="J468" s="60">
        <v>14859</v>
      </c>
      <c r="K468" s="60">
        <v>11864</v>
      </c>
      <c r="L468" s="60">
        <v>9236</v>
      </c>
      <c r="M468" s="60">
        <v>7855</v>
      </c>
      <c r="N468" s="60">
        <v>6126</v>
      </c>
      <c r="O468" s="60">
        <v>5342</v>
      </c>
      <c r="P468" s="60">
        <v>4931</v>
      </c>
      <c r="Q468" s="60">
        <v>3625</v>
      </c>
      <c r="R468" s="60">
        <v>3462</v>
      </c>
      <c r="S468" s="60">
        <v>2667</v>
      </c>
      <c r="T468" s="60">
        <v>2103</v>
      </c>
      <c r="U468" s="60">
        <v>1569</v>
      </c>
      <c r="V468" s="60">
        <v>1457</v>
      </c>
      <c r="W468" s="60">
        <v>765</v>
      </c>
      <c r="X468" s="60">
        <v>677</v>
      </c>
      <c r="Y468" s="60">
        <v>26589</v>
      </c>
      <c r="Z468" s="60">
        <v>19059</v>
      </c>
      <c r="AA468" s="60">
        <v>16123</v>
      </c>
      <c r="AB468" s="60">
        <v>13192</v>
      </c>
      <c r="AC468" s="60">
        <v>9576</v>
      </c>
      <c r="AD468" s="60">
        <v>8429</v>
      </c>
      <c r="AE468" s="60">
        <v>7018</v>
      </c>
      <c r="AF468" s="60">
        <v>6155</v>
      </c>
      <c r="AG468" s="60">
        <v>4685</v>
      </c>
      <c r="AH468" s="60">
        <v>3587</v>
      </c>
      <c r="AI468" s="60">
        <v>3107</v>
      </c>
      <c r="AJ468" s="60">
        <v>2862</v>
      </c>
      <c r="AK468" s="60">
        <v>2066</v>
      </c>
      <c r="AL468" s="60">
        <v>1364</v>
      </c>
      <c r="AM468" s="60">
        <v>1142</v>
      </c>
      <c r="AN468" s="60">
        <v>582</v>
      </c>
      <c r="AO468" s="60">
        <v>581</v>
      </c>
      <c r="AP468" s="60">
        <v>47824</v>
      </c>
      <c r="AQ468" s="60">
        <v>37085</v>
      </c>
      <c r="AR468" s="60">
        <v>30982</v>
      </c>
      <c r="AS468" s="60">
        <v>25056</v>
      </c>
      <c r="AT468" s="60">
        <v>18812</v>
      </c>
      <c r="AU468" s="60">
        <v>16284</v>
      </c>
      <c r="AV468" s="60">
        <v>13144</v>
      </c>
      <c r="AW468" s="60">
        <v>11497</v>
      </c>
      <c r="AX468" s="60">
        <v>9616</v>
      </c>
      <c r="AY468" s="60">
        <v>7212</v>
      </c>
      <c r="AZ468" s="60">
        <v>6569</v>
      </c>
      <c r="BA468" s="60">
        <v>5529</v>
      </c>
      <c r="BB468" s="60">
        <v>4169</v>
      </c>
      <c r="BC468" s="60">
        <v>2933</v>
      </c>
      <c r="BD468" s="60">
        <v>2599</v>
      </c>
      <c r="BE468" s="60">
        <v>1347</v>
      </c>
      <c r="BF468" s="60">
        <v>1258</v>
      </c>
    </row>
    <row r="469" spans="1:58" customFormat="1" hidden="1" x14ac:dyDescent="0.25">
      <c r="A469" t="s">
        <v>450</v>
      </c>
      <c r="B469" t="s">
        <v>451</v>
      </c>
      <c r="C469" t="str">
        <f>VLOOKUP(B469,'Cross river Land'!A:B,2,0)</f>
        <v>NG023001</v>
      </c>
      <c r="D469">
        <f t="shared" si="7"/>
        <v>1</v>
      </c>
      <c r="E469" s="60">
        <v>130148</v>
      </c>
      <c r="F469" s="60">
        <v>131693</v>
      </c>
      <c r="G469" s="60">
        <v>261841</v>
      </c>
      <c r="H469" s="60">
        <v>24989</v>
      </c>
      <c r="I469" s="60">
        <v>19134</v>
      </c>
      <c r="J469" s="60">
        <v>16038</v>
      </c>
      <c r="K469" s="60">
        <v>13647</v>
      </c>
      <c r="L469" s="60">
        <v>10707</v>
      </c>
      <c r="M469" s="60">
        <v>9549</v>
      </c>
      <c r="N469" s="60">
        <v>8233</v>
      </c>
      <c r="O469" s="60">
        <v>6737</v>
      </c>
      <c r="P469" s="60">
        <v>5452</v>
      </c>
      <c r="Q469" s="60">
        <v>4113</v>
      </c>
      <c r="R469" s="60">
        <v>3257</v>
      </c>
      <c r="S469" s="60">
        <v>2386</v>
      </c>
      <c r="T469" s="60">
        <v>2121</v>
      </c>
      <c r="U469" s="60">
        <v>1895</v>
      </c>
      <c r="V469" s="60">
        <v>874</v>
      </c>
      <c r="W469" s="60">
        <v>613</v>
      </c>
      <c r="X469" s="60">
        <v>403</v>
      </c>
      <c r="Y469" s="60">
        <v>25612</v>
      </c>
      <c r="Z469" s="60">
        <v>19766</v>
      </c>
      <c r="AA469" s="60">
        <v>16754</v>
      </c>
      <c r="AB469" s="60">
        <v>14323</v>
      </c>
      <c r="AC469" s="60">
        <v>10533</v>
      </c>
      <c r="AD469" s="60">
        <v>8628</v>
      </c>
      <c r="AE469" s="60">
        <v>7783</v>
      </c>
      <c r="AF469" s="60">
        <v>6921</v>
      </c>
      <c r="AG469" s="60">
        <v>5617</v>
      </c>
      <c r="AH469" s="60">
        <v>4562</v>
      </c>
      <c r="AI469" s="60">
        <v>3515</v>
      </c>
      <c r="AJ469" s="60">
        <v>2159</v>
      </c>
      <c r="AK469" s="60">
        <v>2061</v>
      </c>
      <c r="AL469" s="60">
        <v>1605</v>
      </c>
      <c r="AM469" s="60">
        <v>854</v>
      </c>
      <c r="AN469" s="60">
        <v>706</v>
      </c>
      <c r="AO469" s="60">
        <v>294</v>
      </c>
      <c r="AP469" s="60">
        <v>50601</v>
      </c>
      <c r="AQ469" s="60">
        <v>38900</v>
      </c>
      <c r="AR469" s="60">
        <v>32792</v>
      </c>
      <c r="AS469" s="60">
        <v>27970</v>
      </c>
      <c r="AT469" s="60">
        <v>21240</v>
      </c>
      <c r="AU469" s="60">
        <v>18177</v>
      </c>
      <c r="AV469" s="60">
        <v>16016</v>
      </c>
      <c r="AW469" s="60">
        <v>13658</v>
      </c>
      <c r="AX469" s="60">
        <v>11069</v>
      </c>
      <c r="AY469" s="60">
        <v>8675</v>
      </c>
      <c r="AZ469" s="60">
        <v>6772</v>
      </c>
      <c r="BA469" s="60">
        <v>4545</v>
      </c>
      <c r="BB469" s="60">
        <v>4182</v>
      </c>
      <c r="BC469" s="60">
        <v>3500</v>
      </c>
      <c r="BD469" s="60">
        <v>1728</v>
      </c>
      <c r="BE469" s="60">
        <v>1319</v>
      </c>
      <c r="BF469" s="60">
        <v>697</v>
      </c>
    </row>
    <row r="470" spans="1:58" customFormat="1" hidden="1" x14ac:dyDescent="0.25">
      <c r="A470" t="s">
        <v>450</v>
      </c>
      <c r="B470" t="s">
        <v>452</v>
      </c>
      <c r="C470" t="str">
        <f>VLOOKUP(B470,'Cross river Land'!A:B,2,0)</f>
        <v>NG023002</v>
      </c>
      <c r="D470">
        <f t="shared" si="7"/>
        <v>1</v>
      </c>
      <c r="E470" s="60">
        <v>64426</v>
      </c>
      <c r="F470" s="60">
        <v>69080</v>
      </c>
      <c r="G470" s="60">
        <v>133506</v>
      </c>
      <c r="H470" s="60">
        <v>11287</v>
      </c>
      <c r="I470" s="60">
        <v>9478</v>
      </c>
      <c r="J470" s="60">
        <v>8276</v>
      </c>
      <c r="K470" s="60">
        <v>7017</v>
      </c>
      <c r="L470" s="60">
        <v>5514</v>
      </c>
      <c r="M470" s="60">
        <v>4934</v>
      </c>
      <c r="N470" s="60">
        <v>4204</v>
      </c>
      <c r="O470" s="60">
        <v>3770</v>
      </c>
      <c r="P470" s="60">
        <v>2934</v>
      </c>
      <c r="Q470" s="60">
        <v>2131</v>
      </c>
      <c r="R470" s="60">
        <v>1535</v>
      </c>
      <c r="S470" s="60">
        <v>1126</v>
      </c>
      <c r="T470" s="60">
        <v>895</v>
      </c>
      <c r="U470" s="60">
        <v>594</v>
      </c>
      <c r="V470" s="60">
        <v>359</v>
      </c>
      <c r="W470" s="60">
        <v>221</v>
      </c>
      <c r="X470" s="60">
        <v>151</v>
      </c>
      <c r="Y470" s="60">
        <v>12176</v>
      </c>
      <c r="Z470" s="60">
        <v>9902</v>
      </c>
      <c r="AA470" s="60">
        <v>8768</v>
      </c>
      <c r="AB470" s="60">
        <v>7574</v>
      </c>
      <c r="AC470" s="60">
        <v>5654</v>
      </c>
      <c r="AD470" s="60">
        <v>4770</v>
      </c>
      <c r="AE470" s="60">
        <v>4260</v>
      </c>
      <c r="AF470" s="60">
        <v>3855</v>
      </c>
      <c r="AG470" s="60">
        <v>3428</v>
      </c>
      <c r="AH470" s="60">
        <v>2904</v>
      </c>
      <c r="AI470" s="60">
        <v>1920</v>
      </c>
      <c r="AJ470" s="60">
        <v>1451</v>
      </c>
      <c r="AK470" s="60">
        <v>983</v>
      </c>
      <c r="AL470" s="60">
        <v>662</v>
      </c>
      <c r="AM470" s="60">
        <v>366</v>
      </c>
      <c r="AN470" s="60">
        <v>255</v>
      </c>
      <c r="AO470" s="60">
        <v>152</v>
      </c>
      <c r="AP470" s="60">
        <v>23463</v>
      </c>
      <c r="AQ470" s="60">
        <v>19380</v>
      </c>
      <c r="AR470" s="60">
        <v>17044</v>
      </c>
      <c r="AS470" s="60">
        <v>14591</v>
      </c>
      <c r="AT470" s="60">
        <v>11168</v>
      </c>
      <c r="AU470" s="60">
        <v>9704</v>
      </c>
      <c r="AV470" s="60">
        <v>8464</v>
      </c>
      <c r="AW470" s="60">
        <v>7625</v>
      </c>
      <c r="AX470" s="60">
        <v>6362</v>
      </c>
      <c r="AY470" s="60">
        <v>5035</v>
      </c>
      <c r="AZ470" s="60">
        <v>3455</v>
      </c>
      <c r="BA470" s="60">
        <v>2577</v>
      </c>
      <c r="BB470" s="60">
        <v>1878</v>
      </c>
      <c r="BC470" s="60">
        <v>1256</v>
      </c>
      <c r="BD470" s="60">
        <v>725</v>
      </c>
      <c r="BE470" s="60">
        <v>476</v>
      </c>
      <c r="BF470" s="60">
        <v>303</v>
      </c>
    </row>
    <row r="471" spans="1:58" customFormat="1" hidden="1" x14ac:dyDescent="0.25">
      <c r="A471" t="s">
        <v>450</v>
      </c>
      <c r="B471" t="s">
        <v>453</v>
      </c>
      <c r="C471" t="str">
        <f>VLOOKUP(B471,'Cross river Land'!A:B,2,0)</f>
        <v>NG023003</v>
      </c>
      <c r="D471">
        <f t="shared" si="7"/>
        <v>1</v>
      </c>
      <c r="E471" s="60">
        <v>175324</v>
      </c>
      <c r="F471" s="60">
        <v>177591</v>
      </c>
      <c r="G471" s="60">
        <v>352915</v>
      </c>
      <c r="H471" s="60">
        <v>33015</v>
      </c>
      <c r="I471" s="60">
        <v>25509</v>
      </c>
      <c r="J471" s="60">
        <v>21273</v>
      </c>
      <c r="K471" s="60">
        <v>18783</v>
      </c>
      <c r="L471" s="60">
        <v>14761</v>
      </c>
      <c r="M471" s="60">
        <v>13004</v>
      </c>
      <c r="N471" s="60">
        <v>10809</v>
      </c>
      <c r="O471" s="60">
        <v>9054</v>
      </c>
      <c r="P471" s="60">
        <v>7579</v>
      </c>
      <c r="Q471" s="60">
        <v>5522</v>
      </c>
      <c r="R471" s="60">
        <v>4688</v>
      </c>
      <c r="S471" s="60">
        <v>3119</v>
      </c>
      <c r="T471" s="60">
        <v>3283</v>
      </c>
      <c r="U471" s="60">
        <v>2081</v>
      </c>
      <c r="V471" s="60">
        <v>1345</v>
      </c>
      <c r="W471" s="60">
        <v>865</v>
      </c>
      <c r="X471" s="60">
        <v>634</v>
      </c>
      <c r="Y471" s="60">
        <v>34567</v>
      </c>
      <c r="Z471" s="60">
        <v>26727</v>
      </c>
      <c r="AA471" s="60">
        <v>22610</v>
      </c>
      <c r="AB471" s="60">
        <v>19220</v>
      </c>
      <c r="AC471" s="60">
        <v>14482</v>
      </c>
      <c r="AD471" s="60">
        <v>11952</v>
      </c>
      <c r="AE471" s="60">
        <v>10646</v>
      </c>
      <c r="AF471" s="60">
        <v>9185</v>
      </c>
      <c r="AG471" s="60">
        <v>7576</v>
      </c>
      <c r="AH471" s="60">
        <v>5781</v>
      </c>
      <c r="AI471" s="60">
        <v>4790</v>
      </c>
      <c r="AJ471" s="60">
        <v>2836</v>
      </c>
      <c r="AK471" s="60">
        <v>2822</v>
      </c>
      <c r="AL471" s="60">
        <v>1709</v>
      </c>
      <c r="AM471" s="60">
        <v>1250</v>
      </c>
      <c r="AN471" s="60">
        <v>794</v>
      </c>
      <c r="AO471" s="60">
        <v>644</v>
      </c>
      <c r="AP471" s="60">
        <v>67582</v>
      </c>
      <c r="AQ471" s="60">
        <v>52236</v>
      </c>
      <c r="AR471" s="60">
        <v>43883</v>
      </c>
      <c r="AS471" s="60">
        <v>38003</v>
      </c>
      <c r="AT471" s="60">
        <v>29243</v>
      </c>
      <c r="AU471" s="60">
        <v>24956</v>
      </c>
      <c r="AV471" s="60">
        <v>21455</v>
      </c>
      <c r="AW471" s="60">
        <v>18239</v>
      </c>
      <c r="AX471" s="60">
        <v>15155</v>
      </c>
      <c r="AY471" s="60">
        <v>11303</v>
      </c>
      <c r="AZ471" s="60">
        <v>9478</v>
      </c>
      <c r="BA471" s="60">
        <v>5955</v>
      </c>
      <c r="BB471" s="60">
        <v>6105</v>
      </c>
      <c r="BC471" s="60">
        <v>3790</v>
      </c>
      <c r="BD471" s="60">
        <v>2595</v>
      </c>
      <c r="BE471" s="60">
        <v>1659</v>
      </c>
      <c r="BF471" s="60">
        <v>1278</v>
      </c>
    </row>
    <row r="472" spans="1:58" customFormat="1" hidden="1" x14ac:dyDescent="0.25">
      <c r="A472" t="s">
        <v>450</v>
      </c>
      <c r="B472" t="s">
        <v>454</v>
      </c>
      <c r="C472" t="str">
        <f>VLOOKUP(B472,'Cross river Land'!A:B,2,0)</f>
        <v>NG023004</v>
      </c>
      <c r="D472">
        <f t="shared" si="7"/>
        <v>1</v>
      </c>
      <c r="E472" s="60">
        <v>95506</v>
      </c>
      <c r="F472" s="60">
        <v>96636</v>
      </c>
      <c r="G472" s="60">
        <v>192142</v>
      </c>
      <c r="H472" s="60">
        <v>17547</v>
      </c>
      <c r="I472" s="60">
        <v>13772</v>
      </c>
      <c r="J472" s="60">
        <v>11419</v>
      </c>
      <c r="K472" s="60">
        <v>9980</v>
      </c>
      <c r="L472" s="60">
        <v>8042</v>
      </c>
      <c r="M472" s="60">
        <v>7011</v>
      </c>
      <c r="N472" s="60">
        <v>5919</v>
      </c>
      <c r="O472" s="60">
        <v>4932</v>
      </c>
      <c r="P472" s="60">
        <v>4128</v>
      </c>
      <c r="Q472" s="60">
        <v>3136</v>
      </c>
      <c r="R472" s="60">
        <v>2581</v>
      </c>
      <c r="S472" s="60">
        <v>2016</v>
      </c>
      <c r="T472" s="60">
        <v>1651</v>
      </c>
      <c r="U472" s="60">
        <v>1604</v>
      </c>
      <c r="V472" s="60">
        <v>826</v>
      </c>
      <c r="W472" s="60">
        <v>616</v>
      </c>
      <c r="X472" s="60">
        <v>326</v>
      </c>
      <c r="Y472" s="60">
        <v>18244</v>
      </c>
      <c r="Z472" s="60">
        <v>14389</v>
      </c>
      <c r="AA472" s="60">
        <v>12185</v>
      </c>
      <c r="AB472" s="60">
        <v>10304</v>
      </c>
      <c r="AC472" s="60">
        <v>7687</v>
      </c>
      <c r="AD472" s="60">
        <v>6517</v>
      </c>
      <c r="AE472" s="60">
        <v>5863</v>
      </c>
      <c r="AF472" s="60">
        <v>5085</v>
      </c>
      <c r="AG472" s="60">
        <v>4213</v>
      </c>
      <c r="AH472" s="60">
        <v>3311</v>
      </c>
      <c r="AI472" s="60">
        <v>2701</v>
      </c>
      <c r="AJ472" s="60">
        <v>1763</v>
      </c>
      <c r="AK472" s="60">
        <v>1571</v>
      </c>
      <c r="AL472" s="60">
        <v>1061</v>
      </c>
      <c r="AM472" s="60">
        <v>826</v>
      </c>
      <c r="AN472" s="60">
        <v>547</v>
      </c>
      <c r="AO472" s="60">
        <v>369</v>
      </c>
      <c r="AP472" s="60">
        <v>35791</v>
      </c>
      <c r="AQ472" s="60">
        <v>28161</v>
      </c>
      <c r="AR472" s="60">
        <v>23604</v>
      </c>
      <c r="AS472" s="60">
        <v>20284</v>
      </c>
      <c r="AT472" s="60">
        <v>15729</v>
      </c>
      <c r="AU472" s="60">
        <v>13528</v>
      </c>
      <c r="AV472" s="60">
        <v>11782</v>
      </c>
      <c r="AW472" s="60">
        <v>10017</v>
      </c>
      <c r="AX472" s="60">
        <v>8341</v>
      </c>
      <c r="AY472" s="60">
        <v>6447</v>
      </c>
      <c r="AZ472" s="60">
        <v>5282</v>
      </c>
      <c r="BA472" s="60">
        <v>3779</v>
      </c>
      <c r="BB472" s="60">
        <v>3222</v>
      </c>
      <c r="BC472" s="60">
        <v>2665</v>
      </c>
      <c r="BD472" s="60">
        <v>1652</v>
      </c>
      <c r="BE472" s="60">
        <v>1163</v>
      </c>
      <c r="BF472" s="60">
        <v>695</v>
      </c>
    </row>
    <row r="473" spans="1:58" customFormat="1" hidden="1" x14ac:dyDescent="0.25">
      <c r="A473" t="s">
        <v>450</v>
      </c>
      <c r="B473" t="s">
        <v>455</v>
      </c>
      <c r="C473" t="str">
        <f>VLOOKUP(B473,'Cross river Land'!A:B,2,0)</f>
        <v>NG023005</v>
      </c>
      <c r="D473">
        <f t="shared" si="7"/>
        <v>1</v>
      </c>
      <c r="E473" s="60">
        <v>166024</v>
      </c>
      <c r="F473" s="60">
        <v>168377</v>
      </c>
      <c r="G473" s="60">
        <v>334401</v>
      </c>
      <c r="H473" s="60">
        <v>29804</v>
      </c>
      <c r="I473" s="60">
        <v>24077</v>
      </c>
      <c r="J473" s="60">
        <v>20540</v>
      </c>
      <c r="K473" s="60">
        <v>17631</v>
      </c>
      <c r="L473" s="60">
        <v>14453</v>
      </c>
      <c r="M473" s="60">
        <v>12017</v>
      </c>
      <c r="N473" s="60">
        <v>10213</v>
      </c>
      <c r="O473" s="60">
        <v>8241</v>
      </c>
      <c r="P473" s="60">
        <v>7407</v>
      </c>
      <c r="Q473" s="60">
        <v>5338</v>
      </c>
      <c r="R473" s="60">
        <v>4993</v>
      </c>
      <c r="S473" s="60">
        <v>2718</v>
      </c>
      <c r="T473" s="60">
        <v>3042</v>
      </c>
      <c r="U473" s="60">
        <v>1965</v>
      </c>
      <c r="V473" s="60">
        <v>1873</v>
      </c>
      <c r="W473" s="60">
        <v>875</v>
      </c>
      <c r="X473" s="60">
        <v>837</v>
      </c>
      <c r="Y473" s="60">
        <v>31348</v>
      </c>
      <c r="Z473" s="60">
        <v>25458</v>
      </c>
      <c r="AA473" s="60">
        <v>21795</v>
      </c>
      <c r="AB473" s="60">
        <v>18704</v>
      </c>
      <c r="AC473" s="60">
        <v>14156</v>
      </c>
      <c r="AD473" s="60">
        <v>11699</v>
      </c>
      <c r="AE473" s="60">
        <v>10151</v>
      </c>
      <c r="AF473" s="60">
        <v>8618</v>
      </c>
      <c r="AG473" s="60">
        <v>7063</v>
      </c>
      <c r="AH473" s="60">
        <v>5313</v>
      </c>
      <c r="AI473" s="60">
        <v>4743</v>
      </c>
      <c r="AJ473" s="60">
        <v>2368</v>
      </c>
      <c r="AK473" s="60">
        <v>2627</v>
      </c>
      <c r="AL473" s="60">
        <v>1406</v>
      </c>
      <c r="AM473" s="60">
        <v>1435</v>
      </c>
      <c r="AN473" s="60">
        <v>655</v>
      </c>
      <c r="AO473" s="60">
        <v>838</v>
      </c>
      <c r="AP473" s="60">
        <v>61152</v>
      </c>
      <c r="AQ473" s="60">
        <v>49535</v>
      </c>
      <c r="AR473" s="60">
        <v>42335</v>
      </c>
      <c r="AS473" s="60">
        <v>36335</v>
      </c>
      <c r="AT473" s="60">
        <v>28609</v>
      </c>
      <c r="AU473" s="60">
        <v>23716</v>
      </c>
      <c r="AV473" s="60">
        <v>20364</v>
      </c>
      <c r="AW473" s="60">
        <v>16859</v>
      </c>
      <c r="AX473" s="60">
        <v>14470</v>
      </c>
      <c r="AY473" s="60">
        <v>10651</v>
      </c>
      <c r="AZ473" s="60">
        <v>9736</v>
      </c>
      <c r="BA473" s="60">
        <v>5086</v>
      </c>
      <c r="BB473" s="60">
        <v>5669</v>
      </c>
      <c r="BC473" s="60">
        <v>3371</v>
      </c>
      <c r="BD473" s="60">
        <v>3308</v>
      </c>
      <c r="BE473" s="60">
        <v>1530</v>
      </c>
      <c r="BF473" s="60">
        <v>1675</v>
      </c>
    </row>
    <row r="474" spans="1:58" customFormat="1" hidden="1" x14ac:dyDescent="0.25">
      <c r="A474" t="s">
        <v>450</v>
      </c>
      <c r="B474" t="s">
        <v>456</v>
      </c>
      <c r="C474" t="str">
        <f>VLOOKUP(B474,'Cross river Land'!A:B,2,0)</f>
        <v>NG023006</v>
      </c>
      <c r="D474">
        <f t="shared" si="7"/>
        <v>1</v>
      </c>
      <c r="E474" s="60">
        <v>86598</v>
      </c>
      <c r="F474" s="60">
        <v>88735</v>
      </c>
      <c r="G474" s="60">
        <v>175333</v>
      </c>
      <c r="H474" s="60">
        <v>16481</v>
      </c>
      <c r="I474" s="60">
        <v>12897</v>
      </c>
      <c r="J474" s="60">
        <v>10731</v>
      </c>
      <c r="K474" s="60">
        <v>8930</v>
      </c>
      <c r="L474" s="60">
        <v>7040</v>
      </c>
      <c r="M474" s="60">
        <v>6285</v>
      </c>
      <c r="N474" s="60">
        <v>5404</v>
      </c>
      <c r="O474" s="60">
        <v>4444</v>
      </c>
      <c r="P474" s="60">
        <v>3678</v>
      </c>
      <c r="Q474" s="60">
        <v>2730</v>
      </c>
      <c r="R474" s="60">
        <v>2364</v>
      </c>
      <c r="S474" s="60">
        <v>1503</v>
      </c>
      <c r="T474" s="60">
        <v>1694</v>
      </c>
      <c r="U474" s="60">
        <v>1005</v>
      </c>
      <c r="V474" s="60">
        <v>785</v>
      </c>
      <c r="W474" s="60">
        <v>446</v>
      </c>
      <c r="X474" s="60">
        <v>181</v>
      </c>
      <c r="Y474" s="60">
        <v>17339</v>
      </c>
      <c r="Z474" s="60">
        <v>13592</v>
      </c>
      <c r="AA474" s="60">
        <v>11267</v>
      </c>
      <c r="AB474" s="60">
        <v>9338</v>
      </c>
      <c r="AC474" s="60">
        <v>6926</v>
      </c>
      <c r="AD474" s="60">
        <v>5875</v>
      </c>
      <c r="AE474" s="60">
        <v>5282</v>
      </c>
      <c r="AF474" s="60">
        <v>4475</v>
      </c>
      <c r="AG474" s="60">
        <v>3986</v>
      </c>
      <c r="AH474" s="60">
        <v>2846</v>
      </c>
      <c r="AI474" s="60">
        <v>2518</v>
      </c>
      <c r="AJ474" s="60">
        <v>1350</v>
      </c>
      <c r="AK474" s="60">
        <v>1644</v>
      </c>
      <c r="AL474" s="60">
        <v>1013</v>
      </c>
      <c r="AM474" s="60">
        <v>554</v>
      </c>
      <c r="AN474" s="60">
        <v>557</v>
      </c>
      <c r="AO474" s="60">
        <v>173</v>
      </c>
      <c r="AP474" s="60">
        <v>33820</v>
      </c>
      <c r="AQ474" s="60">
        <v>26489</v>
      </c>
      <c r="AR474" s="60">
        <v>21998</v>
      </c>
      <c r="AS474" s="60">
        <v>18268</v>
      </c>
      <c r="AT474" s="60">
        <v>13966</v>
      </c>
      <c r="AU474" s="60">
        <v>12160</v>
      </c>
      <c r="AV474" s="60">
        <v>10686</v>
      </c>
      <c r="AW474" s="60">
        <v>8919</v>
      </c>
      <c r="AX474" s="60">
        <v>7664</v>
      </c>
      <c r="AY474" s="60">
        <v>5576</v>
      </c>
      <c r="AZ474" s="60">
        <v>4882</v>
      </c>
      <c r="BA474" s="60">
        <v>2853</v>
      </c>
      <c r="BB474" s="60">
        <v>3338</v>
      </c>
      <c r="BC474" s="60">
        <v>2018</v>
      </c>
      <c r="BD474" s="60">
        <v>1339</v>
      </c>
      <c r="BE474" s="60">
        <v>1003</v>
      </c>
      <c r="BF474" s="60">
        <v>354</v>
      </c>
    </row>
    <row r="475" spans="1:58" customFormat="1" hidden="1" x14ac:dyDescent="0.25">
      <c r="A475" t="s">
        <v>450</v>
      </c>
      <c r="B475" t="s">
        <v>457</v>
      </c>
      <c r="C475" t="str">
        <f>VLOOKUP(B475,'Cross river Land'!A:B,2,0)</f>
        <v>NG023007</v>
      </c>
      <c r="D475">
        <f t="shared" si="7"/>
        <v>1</v>
      </c>
      <c r="E475" s="60">
        <v>54299</v>
      </c>
      <c r="F475" s="60">
        <v>55310</v>
      </c>
      <c r="G475" s="60">
        <v>109609</v>
      </c>
      <c r="H475" s="60">
        <v>9095</v>
      </c>
      <c r="I475" s="60">
        <v>7751</v>
      </c>
      <c r="J475" s="60">
        <v>6884</v>
      </c>
      <c r="K475" s="60">
        <v>6147</v>
      </c>
      <c r="L475" s="60">
        <v>5018</v>
      </c>
      <c r="M475" s="60">
        <v>4015</v>
      </c>
      <c r="N475" s="60">
        <v>3338</v>
      </c>
      <c r="O475" s="60">
        <v>2685</v>
      </c>
      <c r="P475" s="60">
        <v>2375</v>
      </c>
      <c r="Q475" s="60">
        <v>1806</v>
      </c>
      <c r="R475" s="60">
        <v>1432</v>
      </c>
      <c r="S475" s="60">
        <v>1057</v>
      </c>
      <c r="T475" s="60">
        <v>800</v>
      </c>
      <c r="U475" s="60">
        <v>755</v>
      </c>
      <c r="V475" s="60">
        <v>543</v>
      </c>
      <c r="W475" s="60">
        <v>344</v>
      </c>
      <c r="X475" s="60">
        <v>254</v>
      </c>
      <c r="Y475" s="60">
        <v>9592</v>
      </c>
      <c r="Z475" s="60">
        <v>8073</v>
      </c>
      <c r="AA475" s="60">
        <v>6965</v>
      </c>
      <c r="AB475" s="60">
        <v>6448</v>
      </c>
      <c r="AC475" s="60">
        <v>4897</v>
      </c>
      <c r="AD475" s="60">
        <v>4175</v>
      </c>
      <c r="AE475" s="60">
        <v>3380</v>
      </c>
      <c r="AF475" s="60">
        <v>2927</v>
      </c>
      <c r="AG475" s="60">
        <v>2349</v>
      </c>
      <c r="AH475" s="60">
        <v>1893</v>
      </c>
      <c r="AI475" s="60">
        <v>1386</v>
      </c>
      <c r="AJ475" s="60">
        <v>979</v>
      </c>
      <c r="AK475" s="60">
        <v>774</v>
      </c>
      <c r="AL475" s="60">
        <v>602</v>
      </c>
      <c r="AM475" s="60">
        <v>427</v>
      </c>
      <c r="AN475" s="60">
        <v>248</v>
      </c>
      <c r="AO475" s="60">
        <v>195</v>
      </c>
      <c r="AP475" s="60">
        <v>18687</v>
      </c>
      <c r="AQ475" s="60">
        <v>15824</v>
      </c>
      <c r="AR475" s="60">
        <v>13849</v>
      </c>
      <c r="AS475" s="60">
        <v>12595</v>
      </c>
      <c r="AT475" s="60">
        <v>9915</v>
      </c>
      <c r="AU475" s="60">
        <v>8190</v>
      </c>
      <c r="AV475" s="60">
        <v>6718</v>
      </c>
      <c r="AW475" s="60">
        <v>5612</v>
      </c>
      <c r="AX475" s="60">
        <v>4724</v>
      </c>
      <c r="AY475" s="60">
        <v>3699</v>
      </c>
      <c r="AZ475" s="60">
        <v>2818</v>
      </c>
      <c r="BA475" s="60">
        <v>2036</v>
      </c>
      <c r="BB475" s="60">
        <v>1574</v>
      </c>
      <c r="BC475" s="60">
        <v>1357</v>
      </c>
      <c r="BD475" s="60">
        <v>970</v>
      </c>
      <c r="BE475" s="60">
        <v>592</v>
      </c>
      <c r="BF475" s="60">
        <v>449</v>
      </c>
    </row>
    <row r="476" spans="1:58" customFormat="1" hidden="1" x14ac:dyDescent="0.25">
      <c r="A476" t="s">
        <v>450</v>
      </c>
      <c r="B476" s="58" t="s">
        <v>1845</v>
      </c>
      <c r="C476" t="str">
        <f>VLOOKUP(B476,'Cross river Land'!A:B,2,0)</f>
        <v>NG023008</v>
      </c>
      <c r="D476">
        <f t="shared" si="7"/>
        <v>1</v>
      </c>
      <c r="E476" s="60">
        <v>99421</v>
      </c>
      <c r="F476" s="60">
        <v>102681</v>
      </c>
      <c r="G476" s="60">
        <v>202102</v>
      </c>
      <c r="H476" s="60">
        <v>16973</v>
      </c>
      <c r="I476" s="60">
        <v>13682</v>
      </c>
      <c r="J476" s="60">
        <v>12289</v>
      </c>
      <c r="K476" s="60">
        <v>11100</v>
      </c>
      <c r="L476" s="60">
        <v>9264</v>
      </c>
      <c r="M476" s="60">
        <v>7495</v>
      </c>
      <c r="N476" s="60">
        <v>6186</v>
      </c>
      <c r="O476" s="60">
        <v>5211</v>
      </c>
      <c r="P476" s="60">
        <v>4546</v>
      </c>
      <c r="Q476" s="60">
        <v>3269</v>
      </c>
      <c r="R476" s="60">
        <v>2848</v>
      </c>
      <c r="S476" s="60">
        <v>1882</v>
      </c>
      <c r="T476" s="60">
        <v>1851</v>
      </c>
      <c r="U476" s="60">
        <v>1199</v>
      </c>
      <c r="V476" s="60">
        <v>836</v>
      </c>
      <c r="W476" s="60">
        <v>444</v>
      </c>
      <c r="X476" s="60">
        <v>346</v>
      </c>
      <c r="Y476" s="60">
        <v>17823</v>
      </c>
      <c r="Z476" s="60">
        <v>14415</v>
      </c>
      <c r="AA476" s="60">
        <v>13242</v>
      </c>
      <c r="AB476" s="60">
        <v>11817</v>
      </c>
      <c r="AC476" s="60">
        <v>9298</v>
      </c>
      <c r="AD476" s="60">
        <v>7353</v>
      </c>
      <c r="AE476" s="60">
        <v>6305</v>
      </c>
      <c r="AF476" s="60">
        <v>5192</v>
      </c>
      <c r="AG476" s="60">
        <v>4504</v>
      </c>
      <c r="AH476" s="60">
        <v>3460</v>
      </c>
      <c r="AI476" s="60">
        <v>2838</v>
      </c>
      <c r="AJ476" s="60">
        <v>1885</v>
      </c>
      <c r="AK476" s="60">
        <v>1642</v>
      </c>
      <c r="AL476" s="60">
        <v>1175</v>
      </c>
      <c r="AM476" s="60">
        <v>922</v>
      </c>
      <c r="AN476" s="60">
        <v>459</v>
      </c>
      <c r="AO476" s="60">
        <v>351</v>
      </c>
      <c r="AP476" s="60">
        <v>34796</v>
      </c>
      <c r="AQ476" s="60">
        <v>28097</v>
      </c>
      <c r="AR476" s="60">
        <v>25531</v>
      </c>
      <c r="AS476" s="60">
        <v>22917</v>
      </c>
      <c r="AT476" s="60">
        <v>18562</v>
      </c>
      <c r="AU476" s="60">
        <v>14848</v>
      </c>
      <c r="AV476" s="60">
        <v>12491</v>
      </c>
      <c r="AW476" s="60">
        <v>10403</v>
      </c>
      <c r="AX476" s="60">
        <v>9050</v>
      </c>
      <c r="AY476" s="60">
        <v>6729</v>
      </c>
      <c r="AZ476" s="60">
        <v>5686</v>
      </c>
      <c r="BA476" s="60">
        <v>3767</v>
      </c>
      <c r="BB476" s="60">
        <v>3493</v>
      </c>
      <c r="BC476" s="60">
        <v>2374</v>
      </c>
      <c r="BD476" s="60">
        <v>1758</v>
      </c>
      <c r="BE476" s="60">
        <v>903</v>
      </c>
      <c r="BF476" s="60">
        <v>697</v>
      </c>
    </row>
    <row r="477" spans="1:58" customFormat="1" hidden="1" x14ac:dyDescent="0.25">
      <c r="A477" t="s">
        <v>450</v>
      </c>
      <c r="B477" t="s">
        <v>458</v>
      </c>
      <c r="C477" t="str">
        <f>VLOOKUP(B477,'Cross river Land'!A:B,2,0)</f>
        <v>NG023009</v>
      </c>
      <c r="D477">
        <f t="shared" si="7"/>
        <v>1</v>
      </c>
      <c r="E477" s="60">
        <v>91306</v>
      </c>
      <c r="F477" s="60">
        <v>92645</v>
      </c>
      <c r="G477" s="60">
        <v>183951</v>
      </c>
      <c r="H477" s="60">
        <v>17274</v>
      </c>
      <c r="I477" s="60">
        <v>13071</v>
      </c>
      <c r="J477" s="60">
        <v>10995</v>
      </c>
      <c r="K477" s="60">
        <v>9558</v>
      </c>
      <c r="L477" s="60">
        <v>7637</v>
      </c>
      <c r="M477" s="60">
        <v>6721</v>
      </c>
      <c r="N477" s="60">
        <v>5582</v>
      </c>
      <c r="O477" s="60">
        <v>4577</v>
      </c>
      <c r="P477" s="60">
        <v>3803</v>
      </c>
      <c r="Q477" s="60">
        <v>2968</v>
      </c>
      <c r="R477" s="60">
        <v>2381</v>
      </c>
      <c r="S477" s="60">
        <v>2170</v>
      </c>
      <c r="T477" s="60">
        <v>1456</v>
      </c>
      <c r="U477" s="60">
        <v>1317</v>
      </c>
      <c r="V477" s="60">
        <v>832</v>
      </c>
      <c r="W477" s="60">
        <v>594</v>
      </c>
      <c r="X477" s="60">
        <v>370</v>
      </c>
      <c r="Y477" s="60">
        <v>17821</v>
      </c>
      <c r="Z477" s="60">
        <v>13673</v>
      </c>
      <c r="AA477" s="60">
        <v>11506</v>
      </c>
      <c r="AB477" s="60">
        <v>9964</v>
      </c>
      <c r="AC477" s="60">
        <v>7626</v>
      </c>
      <c r="AD477" s="60">
        <v>6354</v>
      </c>
      <c r="AE477" s="60">
        <v>5097</v>
      </c>
      <c r="AF477" s="60">
        <v>4883</v>
      </c>
      <c r="AG477" s="60">
        <v>3952</v>
      </c>
      <c r="AH477" s="60">
        <v>3122</v>
      </c>
      <c r="AI477" s="60">
        <v>2436</v>
      </c>
      <c r="AJ477" s="60">
        <v>1888</v>
      </c>
      <c r="AK477" s="60">
        <v>1592</v>
      </c>
      <c r="AL477" s="60">
        <v>1337</v>
      </c>
      <c r="AM477" s="60">
        <v>694</v>
      </c>
      <c r="AN477" s="60">
        <v>474</v>
      </c>
      <c r="AO477" s="60">
        <v>226</v>
      </c>
      <c r="AP477" s="60">
        <v>35095</v>
      </c>
      <c r="AQ477" s="60">
        <v>26744</v>
      </c>
      <c r="AR477" s="60">
        <v>22501</v>
      </c>
      <c r="AS477" s="60">
        <v>19522</v>
      </c>
      <c r="AT477" s="60">
        <v>15263</v>
      </c>
      <c r="AU477" s="60">
        <v>13075</v>
      </c>
      <c r="AV477" s="60">
        <v>10679</v>
      </c>
      <c r="AW477" s="60">
        <v>9460</v>
      </c>
      <c r="AX477" s="60">
        <v>7755</v>
      </c>
      <c r="AY477" s="60">
        <v>6090</v>
      </c>
      <c r="AZ477" s="60">
        <v>4817</v>
      </c>
      <c r="BA477" s="60">
        <v>4058</v>
      </c>
      <c r="BB477" s="60">
        <v>3048</v>
      </c>
      <c r="BC477" s="60">
        <v>2654</v>
      </c>
      <c r="BD477" s="60">
        <v>1526</v>
      </c>
      <c r="BE477" s="60">
        <v>1068</v>
      </c>
      <c r="BF477" s="60">
        <v>596</v>
      </c>
    </row>
    <row r="478" spans="1:58" customFormat="1" hidden="1" x14ac:dyDescent="0.25">
      <c r="A478" t="s">
        <v>450</v>
      </c>
      <c r="B478" s="58" t="s">
        <v>2027</v>
      </c>
      <c r="C478" t="str">
        <f>VLOOKUP(B478,'Cross river Land'!A:B,2,0)</f>
        <v>NG023010</v>
      </c>
      <c r="D478">
        <f t="shared" si="7"/>
        <v>1</v>
      </c>
      <c r="E478" s="60">
        <v>113691</v>
      </c>
      <c r="F478" s="60">
        <v>115097</v>
      </c>
      <c r="G478" s="60">
        <v>228788</v>
      </c>
      <c r="H478" s="60">
        <v>20437</v>
      </c>
      <c r="I478" s="60">
        <v>16151</v>
      </c>
      <c r="J478" s="60">
        <v>14851</v>
      </c>
      <c r="K478" s="60">
        <v>12580</v>
      </c>
      <c r="L478" s="60">
        <v>9379</v>
      </c>
      <c r="M478" s="60">
        <v>8252</v>
      </c>
      <c r="N478" s="60">
        <v>6928</v>
      </c>
      <c r="O478" s="60">
        <v>5785</v>
      </c>
      <c r="P478" s="60">
        <v>4718</v>
      </c>
      <c r="Q478" s="60">
        <v>3729</v>
      </c>
      <c r="R478" s="60">
        <v>2992</v>
      </c>
      <c r="S478" s="60">
        <v>2381</v>
      </c>
      <c r="T478" s="60">
        <v>1840</v>
      </c>
      <c r="U478" s="60">
        <v>1632</v>
      </c>
      <c r="V478" s="60">
        <v>1045</v>
      </c>
      <c r="W478" s="60">
        <v>643</v>
      </c>
      <c r="X478" s="60">
        <v>348</v>
      </c>
      <c r="Y478" s="60">
        <v>21283</v>
      </c>
      <c r="Z478" s="60">
        <v>16620</v>
      </c>
      <c r="AA478" s="60">
        <v>14412</v>
      </c>
      <c r="AB478" s="60">
        <v>12480</v>
      </c>
      <c r="AC478" s="60">
        <v>9482</v>
      </c>
      <c r="AD478" s="60">
        <v>8216</v>
      </c>
      <c r="AE478" s="60">
        <v>7121</v>
      </c>
      <c r="AF478" s="60">
        <v>6075</v>
      </c>
      <c r="AG478" s="60">
        <v>5003</v>
      </c>
      <c r="AH478" s="60">
        <v>4087</v>
      </c>
      <c r="AI478" s="60">
        <v>3044</v>
      </c>
      <c r="AJ478" s="60">
        <v>2295</v>
      </c>
      <c r="AK478" s="60">
        <v>1877</v>
      </c>
      <c r="AL478" s="60">
        <v>1403</v>
      </c>
      <c r="AM478" s="60">
        <v>949</v>
      </c>
      <c r="AN478" s="60">
        <v>454</v>
      </c>
      <c r="AO478" s="60">
        <v>296</v>
      </c>
      <c r="AP478" s="60">
        <v>41720</v>
      </c>
      <c r="AQ478" s="60">
        <v>32771</v>
      </c>
      <c r="AR478" s="60">
        <v>29263</v>
      </c>
      <c r="AS478" s="60">
        <v>25060</v>
      </c>
      <c r="AT478" s="60">
        <v>18861</v>
      </c>
      <c r="AU478" s="60">
        <v>16468</v>
      </c>
      <c r="AV478" s="60">
        <v>14049</v>
      </c>
      <c r="AW478" s="60">
        <v>11860</v>
      </c>
      <c r="AX478" s="60">
        <v>9721</v>
      </c>
      <c r="AY478" s="60">
        <v>7816</v>
      </c>
      <c r="AZ478" s="60">
        <v>6036</v>
      </c>
      <c r="BA478" s="60">
        <v>4676</v>
      </c>
      <c r="BB478" s="60">
        <v>3717</v>
      </c>
      <c r="BC478" s="60">
        <v>3035</v>
      </c>
      <c r="BD478" s="60">
        <v>1994</v>
      </c>
      <c r="BE478" s="60">
        <v>1097</v>
      </c>
      <c r="BF478" s="60">
        <v>644</v>
      </c>
    </row>
    <row r="479" spans="1:58" customFormat="1" hidden="1" x14ac:dyDescent="0.25">
      <c r="A479" t="s">
        <v>450</v>
      </c>
      <c r="B479" t="s">
        <v>450</v>
      </c>
      <c r="C479" t="str">
        <f>VLOOKUP(B479,'Cross river Land'!A:B,2,0)</f>
        <v>NG023011</v>
      </c>
      <c r="D479">
        <f t="shared" si="7"/>
        <v>1</v>
      </c>
      <c r="E479" s="60">
        <v>68165</v>
      </c>
      <c r="F479" s="60">
        <v>71849</v>
      </c>
      <c r="G479" s="60">
        <v>140014</v>
      </c>
      <c r="H479" s="60">
        <v>13039</v>
      </c>
      <c r="I479" s="60">
        <v>10039</v>
      </c>
      <c r="J479" s="60">
        <v>8235</v>
      </c>
      <c r="K479" s="60">
        <v>7018</v>
      </c>
      <c r="L479" s="60">
        <v>5846</v>
      </c>
      <c r="M479" s="60">
        <v>5128</v>
      </c>
      <c r="N479" s="60">
        <v>4385</v>
      </c>
      <c r="O479" s="60">
        <v>3533</v>
      </c>
      <c r="P479" s="60">
        <v>2894</v>
      </c>
      <c r="Q479" s="60">
        <v>2051</v>
      </c>
      <c r="R479" s="60">
        <v>1699</v>
      </c>
      <c r="S479" s="60">
        <v>1307</v>
      </c>
      <c r="T479" s="60">
        <v>1211</v>
      </c>
      <c r="U479" s="60">
        <v>634</v>
      </c>
      <c r="V479" s="60">
        <v>504</v>
      </c>
      <c r="W479" s="60">
        <v>406</v>
      </c>
      <c r="X479" s="60">
        <v>236</v>
      </c>
      <c r="Y479" s="60">
        <v>13898</v>
      </c>
      <c r="Z479" s="60">
        <v>10869</v>
      </c>
      <c r="AA479" s="60">
        <v>9090</v>
      </c>
      <c r="AB479" s="60">
        <v>7691</v>
      </c>
      <c r="AC479" s="60">
        <v>5655</v>
      </c>
      <c r="AD479" s="60">
        <v>4859</v>
      </c>
      <c r="AE479" s="60">
        <v>4430</v>
      </c>
      <c r="AF479" s="60">
        <v>3733</v>
      </c>
      <c r="AG479" s="60">
        <v>3156</v>
      </c>
      <c r="AH479" s="60">
        <v>2418</v>
      </c>
      <c r="AI479" s="60">
        <v>1975</v>
      </c>
      <c r="AJ479" s="60">
        <v>1095</v>
      </c>
      <c r="AK479" s="60">
        <v>1016</v>
      </c>
      <c r="AL479" s="60">
        <v>767</v>
      </c>
      <c r="AM479" s="60">
        <v>550</v>
      </c>
      <c r="AN479" s="60">
        <v>430</v>
      </c>
      <c r="AO479" s="60">
        <v>217</v>
      </c>
      <c r="AP479" s="60">
        <v>26937</v>
      </c>
      <c r="AQ479" s="60">
        <v>20908</v>
      </c>
      <c r="AR479" s="60">
        <v>17325</v>
      </c>
      <c r="AS479" s="60">
        <v>14709</v>
      </c>
      <c r="AT479" s="60">
        <v>11501</v>
      </c>
      <c r="AU479" s="60">
        <v>9987</v>
      </c>
      <c r="AV479" s="60">
        <v>8815</v>
      </c>
      <c r="AW479" s="60">
        <v>7266</v>
      </c>
      <c r="AX479" s="60">
        <v>6050</v>
      </c>
      <c r="AY479" s="60">
        <v>4469</v>
      </c>
      <c r="AZ479" s="60">
        <v>3674</v>
      </c>
      <c r="BA479" s="60">
        <v>2402</v>
      </c>
      <c r="BB479" s="60">
        <v>2227</v>
      </c>
      <c r="BC479" s="60">
        <v>1401</v>
      </c>
      <c r="BD479" s="60">
        <v>1054</v>
      </c>
      <c r="BE479" s="60">
        <v>836</v>
      </c>
      <c r="BF479" s="60">
        <v>453</v>
      </c>
    </row>
    <row r="480" spans="1:58" customFormat="1" hidden="1" x14ac:dyDescent="0.25">
      <c r="A480" t="s">
        <v>450</v>
      </c>
      <c r="B480" t="s">
        <v>459</v>
      </c>
      <c r="C480" t="str">
        <f>VLOOKUP(B480,'Cross river Land'!A:B,2,0)</f>
        <v>NG023012</v>
      </c>
      <c r="D480">
        <f t="shared" si="7"/>
        <v>1</v>
      </c>
      <c r="E480" s="60">
        <v>320601</v>
      </c>
      <c r="F480" s="60">
        <v>344378</v>
      </c>
      <c r="G480" s="60">
        <v>664979</v>
      </c>
      <c r="H480" s="60">
        <v>51613</v>
      </c>
      <c r="I480" s="60">
        <v>43603</v>
      </c>
      <c r="J480" s="60">
        <v>39255</v>
      </c>
      <c r="K480" s="60">
        <v>35845</v>
      </c>
      <c r="L480" s="60">
        <v>30732</v>
      </c>
      <c r="M480" s="60">
        <v>26707</v>
      </c>
      <c r="N480" s="60">
        <v>21293</v>
      </c>
      <c r="O480" s="60">
        <v>18111</v>
      </c>
      <c r="P480" s="60">
        <v>14235</v>
      </c>
      <c r="Q480" s="60">
        <v>11323</v>
      </c>
      <c r="R480" s="60">
        <v>7843</v>
      </c>
      <c r="S480" s="60">
        <v>6879</v>
      </c>
      <c r="T480" s="60">
        <v>4913</v>
      </c>
      <c r="U480" s="60">
        <v>3463</v>
      </c>
      <c r="V480" s="60">
        <v>2262</v>
      </c>
      <c r="W480" s="60">
        <v>1439</v>
      </c>
      <c r="X480" s="60">
        <v>1085</v>
      </c>
      <c r="Y480" s="60">
        <v>54762</v>
      </c>
      <c r="Z480" s="60">
        <v>45345</v>
      </c>
      <c r="AA480" s="60">
        <v>40198</v>
      </c>
      <c r="AB480" s="60">
        <v>36902</v>
      </c>
      <c r="AC480" s="60">
        <v>33819</v>
      </c>
      <c r="AD480" s="60">
        <v>29573</v>
      </c>
      <c r="AE480" s="60">
        <v>24341</v>
      </c>
      <c r="AF480" s="60">
        <v>20523</v>
      </c>
      <c r="AG480" s="60">
        <v>15972</v>
      </c>
      <c r="AH480" s="60">
        <v>13628</v>
      </c>
      <c r="AI480" s="60">
        <v>9272</v>
      </c>
      <c r="AJ480" s="60">
        <v>7220</v>
      </c>
      <c r="AK480" s="60">
        <v>4590</v>
      </c>
      <c r="AL480" s="60">
        <v>3809</v>
      </c>
      <c r="AM480" s="60">
        <v>2247</v>
      </c>
      <c r="AN480" s="60">
        <v>1386</v>
      </c>
      <c r="AO480" s="60">
        <v>791</v>
      </c>
      <c r="AP480" s="60">
        <v>106375</v>
      </c>
      <c r="AQ480" s="60">
        <v>88948</v>
      </c>
      <c r="AR480" s="60">
        <v>79453</v>
      </c>
      <c r="AS480" s="60">
        <v>72747</v>
      </c>
      <c r="AT480" s="60">
        <v>64551</v>
      </c>
      <c r="AU480" s="60">
        <v>56280</v>
      </c>
      <c r="AV480" s="60">
        <v>45634</v>
      </c>
      <c r="AW480" s="60">
        <v>38634</v>
      </c>
      <c r="AX480" s="60">
        <v>30207</v>
      </c>
      <c r="AY480" s="60">
        <v>24951</v>
      </c>
      <c r="AZ480" s="60">
        <v>17115</v>
      </c>
      <c r="BA480" s="60">
        <v>14099</v>
      </c>
      <c r="BB480" s="60">
        <v>9503</v>
      </c>
      <c r="BC480" s="60">
        <v>7272</v>
      </c>
      <c r="BD480" s="60">
        <v>4509</v>
      </c>
      <c r="BE480" s="60">
        <v>2825</v>
      </c>
      <c r="BF480" s="60">
        <v>1876</v>
      </c>
    </row>
    <row r="481" spans="1:58" customFormat="1" hidden="1" x14ac:dyDescent="0.25">
      <c r="A481" t="s">
        <v>450</v>
      </c>
      <c r="B481" t="s">
        <v>460</v>
      </c>
      <c r="C481" t="str">
        <f>VLOOKUP(B481,'Cross river Land'!A:B,2,0)</f>
        <v>NG023013</v>
      </c>
      <c r="D481">
        <f t="shared" si="7"/>
        <v>1</v>
      </c>
      <c r="E481" s="60">
        <v>40212</v>
      </c>
      <c r="F481" s="60">
        <v>41925</v>
      </c>
      <c r="G481" s="60">
        <v>82137</v>
      </c>
      <c r="H481" s="60">
        <v>6443</v>
      </c>
      <c r="I481" s="60">
        <v>5606</v>
      </c>
      <c r="J481" s="60">
        <v>5366</v>
      </c>
      <c r="K481" s="60">
        <v>4391</v>
      </c>
      <c r="L481" s="60">
        <v>3192</v>
      </c>
      <c r="M481" s="60">
        <v>3002</v>
      </c>
      <c r="N481" s="60">
        <v>2513</v>
      </c>
      <c r="O481" s="60">
        <v>2315</v>
      </c>
      <c r="P481" s="60">
        <v>1956</v>
      </c>
      <c r="Q481" s="60">
        <v>1549</v>
      </c>
      <c r="R481" s="60">
        <v>1033</v>
      </c>
      <c r="S481" s="60">
        <v>895</v>
      </c>
      <c r="T481" s="60">
        <v>703</v>
      </c>
      <c r="U481" s="60">
        <v>642</v>
      </c>
      <c r="V481" s="60">
        <v>393</v>
      </c>
      <c r="W481" s="60">
        <v>132</v>
      </c>
      <c r="X481" s="60">
        <v>81</v>
      </c>
      <c r="Y481" s="60">
        <v>6709</v>
      </c>
      <c r="Z481" s="60">
        <v>5923</v>
      </c>
      <c r="AA481" s="60">
        <v>5604</v>
      </c>
      <c r="AB481" s="60">
        <v>5057</v>
      </c>
      <c r="AC481" s="60">
        <v>3386</v>
      </c>
      <c r="AD481" s="60">
        <v>2906</v>
      </c>
      <c r="AE481" s="60">
        <v>2584</v>
      </c>
      <c r="AF481" s="60">
        <v>2257</v>
      </c>
      <c r="AG481" s="60">
        <v>1946</v>
      </c>
      <c r="AH481" s="60">
        <v>1617</v>
      </c>
      <c r="AI481" s="60">
        <v>1135</v>
      </c>
      <c r="AJ481" s="60">
        <v>879</v>
      </c>
      <c r="AK481" s="60">
        <v>750</v>
      </c>
      <c r="AL481" s="60">
        <v>544</v>
      </c>
      <c r="AM481" s="60">
        <v>372</v>
      </c>
      <c r="AN481" s="60">
        <v>179</v>
      </c>
      <c r="AO481" s="60">
        <v>77</v>
      </c>
      <c r="AP481" s="60">
        <v>13152</v>
      </c>
      <c r="AQ481" s="60">
        <v>11529</v>
      </c>
      <c r="AR481" s="60">
        <v>10970</v>
      </c>
      <c r="AS481" s="60">
        <v>9448</v>
      </c>
      <c r="AT481" s="60">
        <v>6578</v>
      </c>
      <c r="AU481" s="60">
        <v>5908</v>
      </c>
      <c r="AV481" s="60">
        <v>5097</v>
      </c>
      <c r="AW481" s="60">
        <v>4572</v>
      </c>
      <c r="AX481" s="60">
        <v>3902</v>
      </c>
      <c r="AY481" s="60">
        <v>3166</v>
      </c>
      <c r="AZ481" s="60">
        <v>2168</v>
      </c>
      <c r="BA481" s="60">
        <v>1774</v>
      </c>
      <c r="BB481" s="60">
        <v>1453</v>
      </c>
      <c r="BC481" s="60">
        <v>1186</v>
      </c>
      <c r="BD481" s="60">
        <v>765</v>
      </c>
      <c r="BE481" s="60">
        <v>311</v>
      </c>
      <c r="BF481" s="60">
        <v>158</v>
      </c>
    </row>
    <row r="482" spans="1:58" customFormat="1" hidden="1" x14ac:dyDescent="0.25">
      <c r="A482" t="s">
        <v>450</v>
      </c>
      <c r="B482" t="s">
        <v>461</v>
      </c>
      <c r="C482" t="str">
        <f>VLOOKUP(B482,'Cross river Land'!A:B,2,0)</f>
        <v>NG023014</v>
      </c>
      <c r="D482">
        <f t="shared" si="7"/>
        <v>1</v>
      </c>
      <c r="E482" s="60">
        <v>146179</v>
      </c>
      <c r="F482" s="60">
        <v>149293</v>
      </c>
      <c r="G482" s="60">
        <v>295472</v>
      </c>
      <c r="H482" s="60">
        <v>27052</v>
      </c>
      <c r="I482" s="60">
        <v>21539</v>
      </c>
      <c r="J482" s="60">
        <v>17946</v>
      </c>
      <c r="K482" s="60">
        <v>15360</v>
      </c>
      <c r="L482" s="60">
        <v>12153</v>
      </c>
      <c r="M482" s="60">
        <v>10678</v>
      </c>
      <c r="N482" s="60">
        <v>9061</v>
      </c>
      <c r="O482" s="60">
        <v>7631</v>
      </c>
      <c r="P482" s="60">
        <v>6388</v>
      </c>
      <c r="Q482" s="60">
        <v>4623</v>
      </c>
      <c r="R482" s="60">
        <v>4019</v>
      </c>
      <c r="S482" s="60">
        <v>2622</v>
      </c>
      <c r="T482" s="60">
        <v>2682</v>
      </c>
      <c r="U482" s="60">
        <v>1790</v>
      </c>
      <c r="V482" s="60">
        <v>1344</v>
      </c>
      <c r="W482" s="60">
        <v>727</v>
      </c>
      <c r="X482" s="60">
        <v>564</v>
      </c>
      <c r="Y482" s="60">
        <v>28693</v>
      </c>
      <c r="Z482" s="60">
        <v>22636</v>
      </c>
      <c r="AA482" s="60">
        <v>19341</v>
      </c>
      <c r="AB482" s="60">
        <v>16333</v>
      </c>
      <c r="AC482" s="60">
        <v>11619</v>
      </c>
      <c r="AD482" s="60">
        <v>9942</v>
      </c>
      <c r="AE482" s="60">
        <v>8960</v>
      </c>
      <c r="AF482" s="60">
        <v>7756</v>
      </c>
      <c r="AG482" s="60">
        <v>6555</v>
      </c>
      <c r="AH482" s="60">
        <v>4904</v>
      </c>
      <c r="AI482" s="60">
        <v>4078</v>
      </c>
      <c r="AJ482" s="60">
        <v>2264</v>
      </c>
      <c r="AK482" s="60">
        <v>2428</v>
      </c>
      <c r="AL482" s="60">
        <v>1474</v>
      </c>
      <c r="AM482" s="60">
        <v>1113</v>
      </c>
      <c r="AN482" s="60">
        <v>611</v>
      </c>
      <c r="AO482" s="60">
        <v>586</v>
      </c>
      <c r="AP482" s="60">
        <v>55745</v>
      </c>
      <c r="AQ482" s="60">
        <v>44175</v>
      </c>
      <c r="AR482" s="60">
        <v>37287</v>
      </c>
      <c r="AS482" s="60">
        <v>31693</v>
      </c>
      <c r="AT482" s="60">
        <v>23772</v>
      </c>
      <c r="AU482" s="60">
        <v>20620</v>
      </c>
      <c r="AV482" s="60">
        <v>18021</v>
      </c>
      <c r="AW482" s="60">
        <v>15387</v>
      </c>
      <c r="AX482" s="60">
        <v>12943</v>
      </c>
      <c r="AY482" s="60">
        <v>9527</v>
      </c>
      <c r="AZ482" s="60">
        <v>8097</v>
      </c>
      <c r="BA482" s="60">
        <v>4886</v>
      </c>
      <c r="BB482" s="60">
        <v>5110</v>
      </c>
      <c r="BC482" s="60">
        <v>3264</v>
      </c>
      <c r="BD482" s="60">
        <v>2457</v>
      </c>
      <c r="BE482" s="60">
        <v>1338</v>
      </c>
      <c r="BF482" s="60">
        <v>1150</v>
      </c>
    </row>
    <row r="483" spans="1:58" customFormat="1" hidden="1" x14ac:dyDescent="0.25">
      <c r="A483" t="s">
        <v>450</v>
      </c>
      <c r="B483" t="s">
        <v>462</v>
      </c>
      <c r="C483" t="str">
        <f>VLOOKUP(B483,'Cross river Land'!A:B,2,0)</f>
        <v>NG023015</v>
      </c>
      <c r="D483">
        <f t="shared" si="7"/>
        <v>1</v>
      </c>
      <c r="E483" s="60">
        <v>17881</v>
      </c>
      <c r="F483" s="60">
        <v>18153</v>
      </c>
      <c r="G483" s="60">
        <v>36034</v>
      </c>
      <c r="H483" s="60">
        <v>3159</v>
      </c>
      <c r="I483" s="60">
        <v>2508</v>
      </c>
      <c r="J483" s="60">
        <v>2181</v>
      </c>
      <c r="K483" s="60">
        <v>1916</v>
      </c>
      <c r="L483" s="60">
        <v>1570</v>
      </c>
      <c r="M483" s="60">
        <v>1337</v>
      </c>
      <c r="N483" s="60">
        <v>1126</v>
      </c>
      <c r="O483" s="60">
        <v>943</v>
      </c>
      <c r="P483" s="60">
        <v>776</v>
      </c>
      <c r="Q483" s="60">
        <v>554</v>
      </c>
      <c r="R483" s="60">
        <v>422</v>
      </c>
      <c r="S483" s="60">
        <v>480</v>
      </c>
      <c r="T483" s="60">
        <v>340</v>
      </c>
      <c r="U483" s="60">
        <v>295</v>
      </c>
      <c r="V483" s="60">
        <v>106</v>
      </c>
      <c r="W483" s="60">
        <v>122</v>
      </c>
      <c r="X483" s="60">
        <v>46</v>
      </c>
      <c r="Y483" s="60">
        <v>3302</v>
      </c>
      <c r="Z483" s="60">
        <v>2657</v>
      </c>
      <c r="AA483" s="60">
        <v>2231</v>
      </c>
      <c r="AB483" s="60">
        <v>2025</v>
      </c>
      <c r="AC483" s="60">
        <v>1560</v>
      </c>
      <c r="AD483" s="60">
        <v>1326</v>
      </c>
      <c r="AE483" s="60">
        <v>1090</v>
      </c>
      <c r="AF483" s="60">
        <v>966</v>
      </c>
      <c r="AG483" s="60">
        <v>811</v>
      </c>
      <c r="AH483" s="60">
        <v>576</v>
      </c>
      <c r="AI483" s="60">
        <v>478</v>
      </c>
      <c r="AJ483" s="60">
        <v>351</v>
      </c>
      <c r="AK483" s="60">
        <v>274</v>
      </c>
      <c r="AL483" s="60">
        <v>233</v>
      </c>
      <c r="AM483" s="60">
        <v>126</v>
      </c>
      <c r="AN483" s="60">
        <v>90</v>
      </c>
      <c r="AO483" s="60">
        <v>57</v>
      </c>
      <c r="AP483" s="60">
        <v>6461</v>
      </c>
      <c r="AQ483" s="60">
        <v>5165</v>
      </c>
      <c r="AR483" s="60">
        <v>4412</v>
      </c>
      <c r="AS483" s="60">
        <v>3941</v>
      </c>
      <c r="AT483" s="60">
        <v>3130</v>
      </c>
      <c r="AU483" s="60">
        <v>2663</v>
      </c>
      <c r="AV483" s="60">
        <v>2216</v>
      </c>
      <c r="AW483" s="60">
        <v>1909</v>
      </c>
      <c r="AX483" s="60">
        <v>1587</v>
      </c>
      <c r="AY483" s="60">
        <v>1130</v>
      </c>
      <c r="AZ483" s="60">
        <v>900</v>
      </c>
      <c r="BA483" s="60">
        <v>831</v>
      </c>
      <c r="BB483" s="60">
        <v>614</v>
      </c>
      <c r="BC483" s="60">
        <v>528</v>
      </c>
      <c r="BD483" s="60">
        <v>232</v>
      </c>
      <c r="BE483" s="60">
        <v>212</v>
      </c>
      <c r="BF483" s="60">
        <v>103</v>
      </c>
    </row>
    <row r="484" spans="1:58" customFormat="1" hidden="1" x14ac:dyDescent="0.25">
      <c r="A484" t="s">
        <v>450</v>
      </c>
      <c r="B484" t="s">
        <v>463</v>
      </c>
      <c r="C484" t="str">
        <f>VLOOKUP(B484,'Cross river Land'!A:B,2,0)</f>
        <v>NG023016</v>
      </c>
      <c r="D484">
        <f t="shared" si="7"/>
        <v>1</v>
      </c>
      <c r="E484" s="60">
        <v>147109</v>
      </c>
      <c r="F484" s="60">
        <v>150726</v>
      </c>
      <c r="G484" s="60">
        <v>297835</v>
      </c>
      <c r="H484" s="60">
        <v>28254</v>
      </c>
      <c r="I484" s="60">
        <v>21561</v>
      </c>
      <c r="J484" s="60">
        <v>17907</v>
      </c>
      <c r="K484" s="60">
        <v>15075</v>
      </c>
      <c r="L484" s="60">
        <v>12348</v>
      </c>
      <c r="M484" s="60">
        <v>10859</v>
      </c>
      <c r="N484" s="60">
        <v>9338</v>
      </c>
      <c r="O484" s="60">
        <v>8004</v>
      </c>
      <c r="P484" s="60">
        <v>6511</v>
      </c>
      <c r="Q484" s="60">
        <v>4935</v>
      </c>
      <c r="R484" s="60">
        <v>3491</v>
      </c>
      <c r="S484" s="60">
        <v>3220</v>
      </c>
      <c r="T484" s="60">
        <v>2191</v>
      </c>
      <c r="U484" s="60">
        <v>1717</v>
      </c>
      <c r="V484" s="60">
        <v>866</v>
      </c>
      <c r="W484" s="60">
        <v>520</v>
      </c>
      <c r="X484" s="60">
        <v>312</v>
      </c>
      <c r="Y484" s="60">
        <v>29285</v>
      </c>
      <c r="Z484" s="60">
        <v>22652</v>
      </c>
      <c r="AA484" s="60">
        <v>19020</v>
      </c>
      <c r="AB484" s="60">
        <v>15956</v>
      </c>
      <c r="AC484" s="60">
        <v>11928</v>
      </c>
      <c r="AD484" s="60">
        <v>9914</v>
      </c>
      <c r="AE484" s="60">
        <v>8766</v>
      </c>
      <c r="AF484" s="60">
        <v>8014</v>
      </c>
      <c r="AG484" s="60">
        <v>6909</v>
      </c>
      <c r="AH484" s="60">
        <v>5318</v>
      </c>
      <c r="AI484" s="60">
        <v>4052</v>
      </c>
      <c r="AJ484" s="60">
        <v>2829</v>
      </c>
      <c r="AK484" s="60">
        <v>2510</v>
      </c>
      <c r="AL484" s="60">
        <v>1612</v>
      </c>
      <c r="AM484" s="60">
        <v>1127</v>
      </c>
      <c r="AN484" s="60">
        <v>458</v>
      </c>
      <c r="AO484" s="60">
        <v>376</v>
      </c>
      <c r="AP484" s="60">
        <v>57539</v>
      </c>
      <c r="AQ484" s="60">
        <v>44213</v>
      </c>
      <c r="AR484" s="60">
        <v>36927</v>
      </c>
      <c r="AS484" s="60">
        <v>31031</v>
      </c>
      <c r="AT484" s="60">
        <v>24276</v>
      </c>
      <c r="AU484" s="60">
        <v>20773</v>
      </c>
      <c r="AV484" s="60">
        <v>18104</v>
      </c>
      <c r="AW484" s="60">
        <v>16018</v>
      </c>
      <c r="AX484" s="60">
        <v>13420</v>
      </c>
      <c r="AY484" s="60">
        <v>10253</v>
      </c>
      <c r="AZ484" s="60">
        <v>7543</v>
      </c>
      <c r="BA484" s="60">
        <v>6049</v>
      </c>
      <c r="BB484" s="60">
        <v>4701</v>
      </c>
      <c r="BC484" s="60">
        <v>3329</v>
      </c>
      <c r="BD484" s="60">
        <v>1993</v>
      </c>
      <c r="BE484" s="60">
        <v>978</v>
      </c>
      <c r="BF484" s="60">
        <v>688</v>
      </c>
    </row>
    <row r="485" spans="1:58" customFormat="1" hidden="1" x14ac:dyDescent="0.25">
      <c r="A485" t="s">
        <v>450</v>
      </c>
      <c r="B485" t="s">
        <v>464</v>
      </c>
      <c r="C485" t="str">
        <f>VLOOKUP(B485,'Cross river Land'!A:B,2,0)</f>
        <v>NG023017</v>
      </c>
      <c r="D485">
        <f t="shared" si="7"/>
        <v>1</v>
      </c>
      <c r="E485" s="60">
        <v>145964</v>
      </c>
      <c r="F485" s="60">
        <v>148693</v>
      </c>
      <c r="G485" s="60">
        <v>294657</v>
      </c>
      <c r="H485" s="60">
        <v>27861</v>
      </c>
      <c r="I485" s="60">
        <v>21022</v>
      </c>
      <c r="J485" s="60">
        <v>17511</v>
      </c>
      <c r="K485" s="60">
        <v>15455</v>
      </c>
      <c r="L485" s="60">
        <v>12315</v>
      </c>
      <c r="M485" s="60">
        <v>10780</v>
      </c>
      <c r="N485" s="60">
        <v>8890</v>
      </c>
      <c r="O485" s="60">
        <v>7526</v>
      </c>
      <c r="P485" s="60">
        <v>6218</v>
      </c>
      <c r="Q485" s="60">
        <v>4599</v>
      </c>
      <c r="R485" s="60">
        <v>3532</v>
      </c>
      <c r="S485" s="60">
        <v>3255</v>
      </c>
      <c r="T485" s="60">
        <v>2627</v>
      </c>
      <c r="U485" s="60">
        <v>2176</v>
      </c>
      <c r="V485" s="60">
        <v>1036</v>
      </c>
      <c r="W485" s="60">
        <v>748</v>
      </c>
      <c r="X485" s="60">
        <v>413</v>
      </c>
      <c r="Y485" s="60">
        <v>29453</v>
      </c>
      <c r="Z485" s="60">
        <v>21917</v>
      </c>
      <c r="AA485" s="60">
        <v>18449</v>
      </c>
      <c r="AB485" s="60">
        <v>16001</v>
      </c>
      <c r="AC485" s="60">
        <v>12116</v>
      </c>
      <c r="AD485" s="60">
        <v>10197</v>
      </c>
      <c r="AE485" s="60">
        <v>8883</v>
      </c>
      <c r="AF485" s="60">
        <v>7625</v>
      </c>
      <c r="AG485" s="60">
        <v>6343</v>
      </c>
      <c r="AH485" s="60">
        <v>4987</v>
      </c>
      <c r="AI485" s="60">
        <v>3783</v>
      </c>
      <c r="AJ485" s="60">
        <v>2666</v>
      </c>
      <c r="AK485" s="60">
        <v>2415</v>
      </c>
      <c r="AL485" s="60">
        <v>1813</v>
      </c>
      <c r="AM485" s="60">
        <v>998</v>
      </c>
      <c r="AN485" s="60">
        <v>737</v>
      </c>
      <c r="AO485" s="60">
        <v>310</v>
      </c>
      <c r="AP485" s="60">
        <v>57314</v>
      </c>
      <c r="AQ485" s="60">
        <v>42939</v>
      </c>
      <c r="AR485" s="60">
        <v>35960</v>
      </c>
      <c r="AS485" s="60">
        <v>31456</v>
      </c>
      <c r="AT485" s="60">
        <v>24431</v>
      </c>
      <c r="AU485" s="60">
        <v>20977</v>
      </c>
      <c r="AV485" s="60">
        <v>17773</v>
      </c>
      <c r="AW485" s="60">
        <v>15151</v>
      </c>
      <c r="AX485" s="60">
        <v>12561</v>
      </c>
      <c r="AY485" s="60">
        <v>9586</v>
      </c>
      <c r="AZ485" s="60">
        <v>7315</v>
      </c>
      <c r="BA485" s="60">
        <v>5921</v>
      </c>
      <c r="BB485" s="60">
        <v>5042</v>
      </c>
      <c r="BC485" s="60">
        <v>3989</v>
      </c>
      <c r="BD485" s="60">
        <v>2034</v>
      </c>
      <c r="BE485" s="60">
        <v>1485</v>
      </c>
      <c r="BF485" s="60">
        <v>723</v>
      </c>
    </row>
    <row r="486" spans="1:58" customFormat="1" hidden="1" x14ac:dyDescent="0.25">
      <c r="A486" t="s">
        <v>450</v>
      </c>
      <c r="B486" s="58" t="s">
        <v>2429</v>
      </c>
      <c r="C486" t="str">
        <f>VLOOKUP(B486,'Cross river Land'!A:B,2,0)</f>
        <v>NG023018</v>
      </c>
      <c r="D486">
        <f t="shared" si="7"/>
        <v>1</v>
      </c>
      <c r="E486" s="60">
        <v>105613</v>
      </c>
      <c r="F486" s="60">
        <v>103469</v>
      </c>
      <c r="G486" s="60">
        <v>209082</v>
      </c>
      <c r="H486" s="60">
        <v>18487</v>
      </c>
      <c r="I486" s="60">
        <v>14645</v>
      </c>
      <c r="J486" s="60">
        <v>12900</v>
      </c>
      <c r="K486" s="60">
        <v>11573</v>
      </c>
      <c r="L486" s="60">
        <v>8751</v>
      </c>
      <c r="M486" s="60">
        <v>7608</v>
      </c>
      <c r="N486" s="60">
        <v>6599</v>
      </c>
      <c r="O486" s="60">
        <v>5456</v>
      </c>
      <c r="P486" s="60">
        <v>4960</v>
      </c>
      <c r="Q486" s="60">
        <v>3851</v>
      </c>
      <c r="R486" s="60">
        <v>2956</v>
      </c>
      <c r="S486" s="60">
        <v>2184</v>
      </c>
      <c r="T486" s="60">
        <v>2288</v>
      </c>
      <c r="U486" s="60">
        <v>1652</v>
      </c>
      <c r="V486" s="60">
        <v>894</v>
      </c>
      <c r="W486" s="60">
        <v>476</v>
      </c>
      <c r="X486" s="60">
        <v>333</v>
      </c>
      <c r="Y486" s="60">
        <v>19193</v>
      </c>
      <c r="Z486" s="60">
        <v>15527</v>
      </c>
      <c r="AA486" s="60">
        <v>13197</v>
      </c>
      <c r="AB486" s="60">
        <v>11403</v>
      </c>
      <c r="AC486" s="60">
        <v>8235</v>
      </c>
      <c r="AD486" s="60">
        <v>6823</v>
      </c>
      <c r="AE486" s="60">
        <v>6055</v>
      </c>
      <c r="AF486" s="60">
        <v>5239</v>
      </c>
      <c r="AG486" s="60">
        <v>4440</v>
      </c>
      <c r="AH486" s="60">
        <v>3531</v>
      </c>
      <c r="AI486" s="60">
        <v>2822</v>
      </c>
      <c r="AJ486" s="60">
        <v>1969</v>
      </c>
      <c r="AK486" s="60">
        <v>1880</v>
      </c>
      <c r="AL486" s="60">
        <v>1459</v>
      </c>
      <c r="AM486" s="60">
        <v>826</v>
      </c>
      <c r="AN486" s="60">
        <v>535</v>
      </c>
      <c r="AO486" s="60">
        <v>335</v>
      </c>
      <c r="AP486" s="60">
        <v>37680</v>
      </c>
      <c r="AQ486" s="60">
        <v>30172</v>
      </c>
      <c r="AR486" s="60">
        <v>26097</v>
      </c>
      <c r="AS486" s="60">
        <v>22976</v>
      </c>
      <c r="AT486" s="60">
        <v>16986</v>
      </c>
      <c r="AU486" s="60">
        <v>14431</v>
      </c>
      <c r="AV486" s="60">
        <v>12654</v>
      </c>
      <c r="AW486" s="60">
        <v>10695</v>
      </c>
      <c r="AX486" s="60">
        <v>9400</v>
      </c>
      <c r="AY486" s="60">
        <v>7382</v>
      </c>
      <c r="AZ486" s="60">
        <v>5778</v>
      </c>
      <c r="BA486" s="60">
        <v>4153</v>
      </c>
      <c r="BB486" s="60">
        <v>4168</v>
      </c>
      <c r="BC486" s="60">
        <v>3111</v>
      </c>
      <c r="BD486" s="60">
        <v>1720</v>
      </c>
      <c r="BE486" s="60">
        <v>1011</v>
      </c>
      <c r="BF486" s="60">
        <v>668</v>
      </c>
    </row>
    <row r="487" spans="1:58" customFormat="1" hidden="1" x14ac:dyDescent="0.25">
      <c r="A487" t="s">
        <v>450</v>
      </c>
      <c r="B487" t="s">
        <v>465</v>
      </c>
      <c r="C487" t="str">
        <f>VLOOKUP(B487,'Cross river Land'!A:B,2,0)</f>
        <v>NG023019</v>
      </c>
      <c r="D487">
        <f t="shared" si="7"/>
        <v>1</v>
      </c>
      <c r="E487" s="60">
        <v>70959</v>
      </c>
      <c r="F487" s="60">
        <v>72192</v>
      </c>
      <c r="G487" s="60">
        <v>143151</v>
      </c>
      <c r="H487" s="60">
        <v>13665</v>
      </c>
      <c r="I487" s="60">
        <v>10418</v>
      </c>
      <c r="J487" s="60">
        <v>8601</v>
      </c>
      <c r="K487" s="60">
        <v>7402</v>
      </c>
      <c r="L487" s="60">
        <v>5905</v>
      </c>
      <c r="M487" s="60">
        <v>5168</v>
      </c>
      <c r="N487" s="60">
        <v>4411</v>
      </c>
      <c r="O487" s="60">
        <v>3673</v>
      </c>
      <c r="P487" s="60">
        <v>3007</v>
      </c>
      <c r="Q487" s="60">
        <v>2220</v>
      </c>
      <c r="R487" s="60">
        <v>1931</v>
      </c>
      <c r="S487" s="60">
        <v>1215</v>
      </c>
      <c r="T487" s="60">
        <v>1277</v>
      </c>
      <c r="U487" s="60">
        <v>826</v>
      </c>
      <c r="V487" s="60">
        <v>763</v>
      </c>
      <c r="W487" s="60">
        <v>267</v>
      </c>
      <c r="X487" s="60">
        <v>210</v>
      </c>
      <c r="Y487" s="60">
        <v>14066</v>
      </c>
      <c r="Z487" s="60">
        <v>10904</v>
      </c>
      <c r="AA487" s="60">
        <v>9137</v>
      </c>
      <c r="AB487" s="60">
        <v>7788</v>
      </c>
      <c r="AC487" s="60">
        <v>5751</v>
      </c>
      <c r="AD487" s="60">
        <v>4829</v>
      </c>
      <c r="AE487" s="60">
        <v>4290</v>
      </c>
      <c r="AF487" s="60">
        <v>3764</v>
      </c>
      <c r="AG487" s="60">
        <v>3125</v>
      </c>
      <c r="AH487" s="60">
        <v>2461</v>
      </c>
      <c r="AI487" s="60">
        <v>1907</v>
      </c>
      <c r="AJ487" s="60">
        <v>1166</v>
      </c>
      <c r="AK487" s="60">
        <v>1117</v>
      </c>
      <c r="AL487" s="60">
        <v>709</v>
      </c>
      <c r="AM487" s="60">
        <v>618</v>
      </c>
      <c r="AN487" s="60">
        <v>308</v>
      </c>
      <c r="AO487" s="60">
        <v>252</v>
      </c>
      <c r="AP487" s="60">
        <v>27731</v>
      </c>
      <c r="AQ487" s="60">
        <v>21322</v>
      </c>
      <c r="AR487" s="60">
        <v>17738</v>
      </c>
      <c r="AS487" s="60">
        <v>15190</v>
      </c>
      <c r="AT487" s="60">
        <v>11656</v>
      </c>
      <c r="AU487" s="60">
        <v>9997</v>
      </c>
      <c r="AV487" s="60">
        <v>8701</v>
      </c>
      <c r="AW487" s="60">
        <v>7437</v>
      </c>
      <c r="AX487" s="60">
        <v>6132</v>
      </c>
      <c r="AY487" s="60">
        <v>4681</v>
      </c>
      <c r="AZ487" s="60">
        <v>3838</v>
      </c>
      <c r="BA487" s="60">
        <v>2381</v>
      </c>
      <c r="BB487" s="60">
        <v>2394</v>
      </c>
      <c r="BC487" s="60">
        <v>1535</v>
      </c>
      <c r="BD487" s="60">
        <v>1381</v>
      </c>
      <c r="BE487" s="60">
        <v>575</v>
      </c>
      <c r="BF487" s="60">
        <v>462</v>
      </c>
    </row>
    <row r="488" spans="1:58" customFormat="1" hidden="1" x14ac:dyDescent="0.25">
      <c r="A488" t="s">
        <v>450</v>
      </c>
      <c r="B488" t="s">
        <v>466</v>
      </c>
      <c r="C488" t="str">
        <f>VLOOKUP(B488,'Cross river Land'!A:B,2,0)</f>
        <v>NG023020</v>
      </c>
      <c r="D488">
        <f t="shared" si="7"/>
        <v>1</v>
      </c>
      <c r="E488" s="60">
        <v>137035</v>
      </c>
      <c r="F488" s="60">
        <v>140064</v>
      </c>
      <c r="G488" s="60">
        <v>277099</v>
      </c>
      <c r="H488" s="60">
        <v>23550</v>
      </c>
      <c r="I488" s="60">
        <v>18810</v>
      </c>
      <c r="J488" s="60">
        <v>17359</v>
      </c>
      <c r="K488" s="60">
        <v>15118</v>
      </c>
      <c r="L488" s="60">
        <v>11699</v>
      </c>
      <c r="M488" s="60">
        <v>9899</v>
      </c>
      <c r="N488" s="60">
        <v>8061</v>
      </c>
      <c r="O488" s="60">
        <v>7221</v>
      </c>
      <c r="P488" s="60">
        <v>6248</v>
      </c>
      <c r="Q488" s="60">
        <v>5032</v>
      </c>
      <c r="R488" s="60">
        <v>3489</v>
      </c>
      <c r="S488" s="60">
        <v>3767</v>
      </c>
      <c r="T488" s="60">
        <v>2044</v>
      </c>
      <c r="U488" s="60">
        <v>2472</v>
      </c>
      <c r="V488" s="60">
        <v>1077</v>
      </c>
      <c r="W488" s="60">
        <v>641</v>
      </c>
      <c r="X488" s="60">
        <v>548</v>
      </c>
      <c r="Y488" s="60">
        <v>24719</v>
      </c>
      <c r="Z488" s="60">
        <v>19857</v>
      </c>
      <c r="AA488" s="60">
        <v>17683</v>
      </c>
      <c r="AB488" s="60">
        <v>15615</v>
      </c>
      <c r="AC488" s="60">
        <v>11857</v>
      </c>
      <c r="AD488" s="60">
        <v>9616</v>
      </c>
      <c r="AE488" s="60">
        <v>8451</v>
      </c>
      <c r="AF488" s="60">
        <v>7244</v>
      </c>
      <c r="AG488" s="60">
        <v>6149</v>
      </c>
      <c r="AH488" s="60">
        <v>5230</v>
      </c>
      <c r="AI488" s="60">
        <v>4048</v>
      </c>
      <c r="AJ488" s="60">
        <v>3032</v>
      </c>
      <c r="AK488" s="60">
        <v>2623</v>
      </c>
      <c r="AL488" s="60">
        <v>1917</v>
      </c>
      <c r="AM488" s="60">
        <v>1046</v>
      </c>
      <c r="AN488" s="60">
        <v>616</v>
      </c>
      <c r="AO488" s="60">
        <v>361</v>
      </c>
      <c r="AP488" s="60">
        <v>48269</v>
      </c>
      <c r="AQ488" s="60">
        <v>38667</v>
      </c>
      <c r="AR488" s="60">
        <v>35042</v>
      </c>
      <c r="AS488" s="60">
        <v>30733</v>
      </c>
      <c r="AT488" s="60">
        <v>23556</v>
      </c>
      <c r="AU488" s="60">
        <v>19515</v>
      </c>
      <c r="AV488" s="60">
        <v>16512</v>
      </c>
      <c r="AW488" s="60">
        <v>14465</v>
      </c>
      <c r="AX488" s="60">
        <v>12397</v>
      </c>
      <c r="AY488" s="60">
        <v>10262</v>
      </c>
      <c r="AZ488" s="60">
        <v>7537</v>
      </c>
      <c r="BA488" s="60">
        <v>6799</v>
      </c>
      <c r="BB488" s="60">
        <v>4667</v>
      </c>
      <c r="BC488" s="60">
        <v>4389</v>
      </c>
      <c r="BD488" s="60">
        <v>2123</v>
      </c>
      <c r="BE488" s="60">
        <v>1257</v>
      </c>
      <c r="BF488" s="60">
        <v>909</v>
      </c>
    </row>
    <row r="489" spans="1:58" customFormat="1" hidden="1" x14ac:dyDescent="0.25">
      <c r="A489" t="s">
        <v>450</v>
      </c>
      <c r="B489" t="s">
        <v>467</v>
      </c>
      <c r="C489" t="str">
        <f>VLOOKUP(B489,'Cross river Land'!A:B,2,0)</f>
        <v>NG023021</v>
      </c>
      <c r="D489">
        <f t="shared" si="7"/>
        <v>1</v>
      </c>
      <c r="E489" s="60">
        <v>108956</v>
      </c>
      <c r="F489" s="60">
        <v>112720</v>
      </c>
      <c r="G489" s="60">
        <v>221676</v>
      </c>
      <c r="H489" s="60">
        <v>17954</v>
      </c>
      <c r="I489" s="60">
        <v>15873</v>
      </c>
      <c r="J489" s="60">
        <v>13445</v>
      </c>
      <c r="K489" s="60">
        <v>11883</v>
      </c>
      <c r="L489" s="60">
        <v>9609</v>
      </c>
      <c r="M489" s="60">
        <v>8344</v>
      </c>
      <c r="N489" s="60">
        <v>6584</v>
      </c>
      <c r="O489" s="60">
        <v>5585</v>
      </c>
      <c r="P489" s="60">
        <v>4638</v>
      </c>
      <c r="Q489" s="60">
        <v>3979</v>
      </c>
      <c r="R489" s="60">
        <v>2714</v>
      </c>
      <c r="S489" s="60">
        <v>3171</v>
      </c>
      <c r="T489" s="60">
        <v>1508</v>
      </c>
      <c r="U489" s="60">
        <v>1824</v>
      </c>
      <c r="V489" s="60">
        <v>838</v>
      </c>
      <c r="W489" s="60">
        <v>637</v>
      </c>
      <c r="X489" s="60">
        <v>370</v>
      </c>
      <c r="Y489" s="60">
        <v>20161</v>
      </c>
      <c r="Z489" s="60">
        <v>16657</v>
      </c>
      <c r="AA489" s="60">
        <v>14170</v>
      </c>
      <c r="AB489" s="60">
        <v>12356</v>
      </c>
      <c r="AC489" s="60">
        <v>9304</v>
      </c>
      <c r="AD489" s="60">
        <v>7819</v>
      </c>
      <c r="AE489" s="60">
        <v>7064</v>
      </c>
      <c r="AF489" s="60">
        <v>5574</v>
      </c>
      <c r="AG489" s="60">
        <v>4992</v>
      </c>
      <c r="AH489" s="60">
        <v>3933</v>
      </c>
      <c r="AI489" s="60">
        <v>3064</v>
      </c>
      <c r="AJ489" s="60">
        <v>2453</v>
      </c>
      <c r="AK489" s="60">
        <v>2072</v>
      </c>
      <c r="AL489" s="60">
        <v>1683</v>
      </c>
      <c r="AM489" s="60">
        <v>724</v>
      </c>
      <c r="AN489" s="60">
        <v>439</v>
      </c>
      <c r="AO489" s="60">
        <v>255</v>
      </c>
      <c r="AP489" s="60">
        <v>38115</v>
      </c>
      <c r="AQ489" s="60">
        <v>32530</v>
      </c>
      <c r="AR489" s="60">
        <v>27615</v>
      </c>
      <c r="AS489" s="60">
        <v>24239</v>
      </c>
      <c r="AT489" s="60">
        <v>18913</v>
      </c>
      <c r="AU489" s="60">
        <v>16163</v>
      </c>
      <c r="AV489" s="60">
        <v>13648</v>
      </c>
      <c r="AW489" s="60">
        <v>11159</v>
      </c>
      <c r="AX489" s="60">
        <v>9630</v>
      </c>
      <c r="AY489" s="60">
        <v>7912</v>
      </c>
      <c r="AZ489" s="60">
        <v>5778</v>
      </c>
      <c r="BA489" s="60">
        <v>5624</v>
      </c>
      <c r="BB489" s="60">
        <v>3580</v>
      </c>
      <c r="BC489" s="60">
        <v>3507</v>
      </c>
      <c r="BD489" s="60">
        <v>1562</v>
      </c>
      <c r="BE489" s="60">
        <v>1076</v>
      </c>
      <c r="BF489" s="60">
        <v>625</v>
      </c>
    </row>
    <row r="490" spans="1:58" customFormat="1" hidden="1" x14ac:dyDescent="0.25">
      <c r="A490" t="s">
        <v>468</v>
      </c>
      <c r="B490" t="s">
        <v>469</v>
      </c>
      <c r="C490" t="str">
        <f>VLOOKUP(B490,'Cross river Land'!A:B,2,0)</f>
        <v>NG024001</v>
      </c>
      <c r="D490">
        <f t="shared" si="7"/>
        <v>1</v>
      </c>
      <c r="E490" s="60">
        <v>85637</v>
      </c>
      <c r="F490" s="60">
        <v>86406</v>
      </c>
      <c r="G490" s="60">
        <v>172043</v>
      </c>
      <c r="H490" s="60">
        <v>15589</v>
      </c>
      <c r="I490" s="60">
        <v>12835</v>
      </c>
      <c r="J490" s="60">
        <v>10347</v>
      </c>
      <c r="K490" s="60">
        <v>8176</v>
      </c>
      <c r="L490" s="60">
        <v>6763</v>
      </c>
      <c r="M490" s="60">
        <v>6156</v>
      </c>
      <c r="N490" s="60">
        <v>5089</v>
      </c>
      <c r="O490" s="60">
        <v>4219</v>
      </c>
      <c r="P490" s="60">
        <v>3741</v>
      </c>
      <c r="Q490" s="60">
        <v>2910</v>
      </c>
      <c r="R490" s="60">
        <v>2543</v>
      </c>
      <c r="S490" s="60">
        <v>2225</v>
      </c>
      <c r="T490" s="60">
        <v>1724</v>
      </c>
      <c r="U490" s="60">
        <v>1342</v>
      </c>
      <c r="V490" s="60">
        <v>918</v>
      </c>
      <c r="W490" s="60">
        <v>627</v>
      </c>
      <c r="X490" s="60">
        <v>433</v>
      </c>
      <c r="Y490" s="60">
        <v>16265</v>
      </c>
      <c r="Z490" s="60">
        <v>13276</v>
      </c>
      <c r="AA490" s="60">
        <v>11207</v>
      </c>
      <c r="AB490" s="60">
        <v>8966</v>
      </c>
      <c r="AC490" s="60">
        <v>6700</v>
      </c>
      <c r="AD490" s="60">
        <v>5716</v>
      </c>
      <c r="AE490" s="60">
        <v>5038</v>
      </c>
      <c r="AF490" s="60">
        <v>4293</v>
      </c>
      <c r="AG490" s="60">
        <v>3686</v>
      </c>
      <c r="AH490" s="60">
        <v>2828</v>
      </c>
      <c r="AI490" s="60">
        <v>2390</v>
      </c>
      <c r="AJ490" s="60">
        <v>1572</v>
      </c>
      <c r="AK490" s="60">
        <v>1498</v>
      </c>
      <c r="AL490" s="60">
        <v>1171</v>
      </c>
      <c r="AM490" s="60">
        <v>910</v>
      </c>
      <c r="AN490" s="60">
        <v>546</v>
      </c>
      <c r="AO490" s="60">
        <v>344</v>
      </c>
      <c r="AP490" s="60">
        <v>31854</v>
      </c>
      <c r="AQ490" s="60">
        <v>26111</v>
      </c>
      <c r="AR490" s="60">
        <v>21554</v>
      </c>
      <c r="AS490" s="60">
        <v>17142</v>
      </c>
      <c r="AT490" s="60">
        <v>13463</v>
      </c>
      <c r="AU490" s="60">
        <v>11872</v>
      </c>
      <c r="AV490" s="60">
        <v>10127</v>
      </c>
      <c r="AW490" s="60">
        <v>8512</v>
      </c>
      <c r="AX490" s="60">
        <v>7427</v>
      </c>
      <c r="AY490" s="60">
        <v>5738</v>
      </c>
      <c r="AZ490" s="60">
        <v>4933</v>
      </c>
      <c r="BA490" s="60">
        <v>3797</v>
      </c>
      <c r="BB490" s="60">
        <v>3222</v>
      </c>
      <c r="BC490" s="60">
        <v>2513</v>
      </c>
      <c r="BD490" s="60">
        <v>1828</v>
      </c>
      <c r="BE490" s="60">
        <v>1173</v>
      </c>
      <c r="BF490" s="60">
        <v>777</v>
      </c>
    </row>
    <row r="491" spans="1:58" customFormat="1" hidden="1" x14ac:dyDescent="0.25">
      <c r="A491" t="s">
        <v>468</v>
      </c>
      <c r="B491" t="s">
        <v>470</v>
      </c>
      <c r="C491" t="str">
        <f>VLOOKUP(B491,'Cross river Land'!A:B,2,0)</f>
        <v>NG024002</v>
      </c>
      <c r="D491">
        <f t="shared" si="7"/>
        <v>1</v>
      </c>
      <c r="E491" s="60">
        <v>165572</v>
      </c>
      <c r="F491" s="60">
        <v>170887</v>
      </c>
      <c r="G491" s="60">
        <v>336459</v>
      </c>
      <c r="H491" s="60">
        <v>33451</v>
      </c>
      <c r="I491" s="60">
        <v>24685</v>
      </c>
      <c r="J491" s="60">
        <v>19493</v>
      </c>
      <c r="K491" s="60">
        <v>16575</v>
      </c>
      <c r="L491" s="60">
        <v>13995</v>
      </c>
      <c r="M491" s="60">
        <v>12373</v>
      </c>
      <c r="N491" s="60">
        <v>10164</v>
      </c>
      <c r="O491" s="60">
        <v>8263</v>
      </c>
      <c r="P491" s="60">
        <v>6893</v>
      </c>
      <c r="Q491" s="60">
        <v>4999</v>
      </c>
      <c r="R491" s="60">
        <v>4318</v>
      </c>
      <c r="S491" s="60">
        <v>2888</v>
      </c>
      <c r="T491" s="60">
        <v>2822</v>
      </c>
      <c r="U491" s="60">
        <v>1903</v>
      </c>
      <c r="V491" s="60">
        <v>1301</v>
      </c>
      <c r="W491" s="60">
        <v>873</v>
      </c>
      <c r="X491" s="60">
        <v>576</v>
      </c>
      <c r="Y491" s="60">
        <v>34369</v>
      </c>
      <c r="Z491" s="60">
        <v>25907</v>
      </c>
      <c r="AA491" s="60">
        <v>20837</v>
      </c>
      <c r="AB491" s="60">
        <v>17440</v>
      </c>
      <c r="AC491" s="60">
        <v>13601</v>
      </c>
      <c r="AD491" s="60">
        <v>11734</v>
      </c>
      <c r="AE491" s="60">
        <v>10584</v>
      </c>
      <c r="AF491" s="60">
        <v>9032</v>
      </c>
      <c r="AG491" s="60">
        <v>7495</v>
      </c>
      <c r="AH491" s="60">
        <v>5806</v>
      </c>
      <c r="AI491" s="60">
        <v>4709</v>
      </c>
      <c r="AJ491" s="60">
        <v>2657</v>
      </c>
      <c r="AK491" s="60">
        <v>2782</v>
      </c>
      <c r="AL491" s="60">
        <v>1582</v>
      </c>
      <c r="AM491" s="60">
        <v>1196</v>
      </c>
      <c r="AN491" s="60">
        <v>573</v>
      </c>
      <c r="AO491" s="60">
        <v>583</v>
      </c>
      <c r="AP491" s="60">
        <v>67820</v>
      </c>
      <c r="AQ491" s="60">
        <v>50592</v>
      </c>
      <c r="AR491" s="60">
        <v>40330</v>
      </c>
      <c r="AS491" s="60">
        <v>34015</v>
      </c>
      <c r="AT491" s="60">
        <v>27596</v>
      </c>
      <c r="AU491" s="60">
        <v>24107</v>
      </c>
      <c r="AV491" s="60">
        <v>20748</v>
      </c>
      <c r="AW491" s="60">
        <v>17295</v>
      </c>
      <c r="AX491" s="60">
        <v>14388</v>
      </c>
      <c r="AY491" s="60">
        <v>10805</v>
      </c>
      <c r="AZ491" s="60">
        <v>9027</v>
      </c>
      <c r="BA491" s="60">
        <v>5545</v>
      </c>
      <c r="BB491" s="60">
        <v>5604</v>
      </c>
      <c r="BC491" s="60">
        <v>3485</v>
      </c>
      <c r="BD491" s="60">
        <v>2497</v>
      </c>
      <c r="BE491" s="60">
        <v>1446</v>
      </c>
      <c r="BF491" s="60">
        <v>1159</v>
      </c>
    </row>
    <row r="492" spans="1:58" customFormat="1" hidden="1" x14ac:dyDescent="0.25">
      <c r="A492" t="s">
        <v>468</v>
      </c>
      <c r="B492" t="s">
        <v>471</v>
      </c>
      <c r="C492" t="str">
        <f>VLOOKUP(B492,'Cross river Land'!A:B,2,0)</f>
        <v>NG024003</v>
      </c>
      <c r="D492">
        <f t="shared" si="7"/>
        <v>1</v>
      </c>
      <c r="E492" s="60">
        <v>190591</v>
      </c>
      <c r="F492" s="60">
        <v>204719</v>
      </c>
      <c r="G492" s="60">
        <v>395310</v>
      </c>
      <c r="H492" s="60">
        <v>33537</v>
      </c>
      <c r="I492" s="60">
        <v>28824</v>
      </c>
      <c r="J492" s="60">
        <v>23718</v>
      </c>
      <c r="K492" s="60">
        <v>20054</v>
      </c>
      <c r="L492" s="60">
        <v>16518</v>
      </c>
      <c r="M492" s="60">
        <v>14708</v>
      </c>
      <c r="N492" s="60">
        <v>12475</v>
      </c>
      <c r="O492" s="60">
        <v>10062</v>
      </c>
      <c r="P492" s="60">
        <v>8633</v>
      </c>
      <c r="Q492" s="60">
        <v>5895</v>
      </c>
      <c r="R492" s="60">
        <v>5016</v>
      </c>
      <c r="S492" s="60">
        <v>3264</v>
      </c>
      <c r="T492" s="60">
        <v>3033</v>
      </c>
      <c r="U492" s="60">
        <v>1891</v>
      </c>
      <c r="V492" s="60">
        <v>1525</v>
      </c>
      <c r="W492" s="60">
        <v>860</v>
      </c>
      <c r="X492" s="60">
        <v>578</v>
      </c>
      <c r="Y492" s="60">
        <v>35960</v>
      </c>
      <c r="Z492" s="60">
        <v>32087</v>
      </c>
      <c r="AA492" s="60">
        <v>27117</v>
      </c>
      <c r="AB492" s="60">
        <v>22442</v>
      </c>
      <c r="AC492" s="60">
        <v>16408</v>
      </c>
      <c r="AD492" s="60">
        <v>13922</v>
      </c>
      <c r="AE492" s="60">
        <v>12698</v>
      </c>
      <c r="AF492" s="60">
        <v>10807</v>
      </c>
      <c r="AG492" s="60">
        <v>9431</v>
      </c>
      <c r="AH492" s="60">
        <v>6734</v>
      </c>
      <c r="AI492" s="60">
        <v>5686</v>
      </c>
      <c r="AJ492" s="60">
        <v>3071</v>
      </c>
      <c r="AK492" s="60">
        <v>3463</v>
      </c>
      <c r="AL492" s="60">
        <v>1990</v>
      </c>
      <c r="AM492" s="60">
        <v>1557</v>
      </c>
      <c r="AN492" s="60">
        <v>774</v>
      </c>
      <c r="AO492" s="60">
        <v>572</v>
      </c>
      <c r="AP492" s="60">
        <v>69497</v>
      </c>
      <c r="AQ492" s="60">
        <v>60911</v>
      </c>
      <c r="AR492" s="60">
        <v>50835</v>
      </c>
      <c r="AS492" s="60">
        <v>42496</v>
      </c>
      <c r="AT492" s="60">
        <v>32926</v>
      </c>
      <c r="AU492" s="60">
        <v>28630</v>
      </c>
      <c r="AV492" s="60">
        <v>25173</v>
      </c>
      <c r="AW492" s="60">
        <v>20869</v>
      </c>
      <c r="AX492" s="60">
        <v>18064</v>
      </c>
      <c r="AY492" s="60">
        <v>12629</v>
      </c>
      <c r="AZ492" s="60">
        <v>10702</v>
      </c>
      <c r="BA492" s="60">
        <v>6335</v>
      </c>
      <c r="BB492" s="60">
        <v>6496</v>
      </c>
      <c r="BC492" s="60">
        <v>3881</v>
      </c>
      <c r="BD492" s="60">
        <v>3082</v>
      </c>
      <c r="BE492" s="60">
        <v>1634</v>
      </c>
      <c r="BF492" s="60">
        <v>1150</v>
      </c>
    </row>
    <row r="493" spans="1:58" customFormat="1" hidden="1" x14ac:dyDescent="0.25">
      <c r="A493" t="s">
        <v>468</v>
      </c>
      <c r="B493" t="s">
        <v>240</v>
      </c>
      <c r="C493" t="str">
        <f>VLOOKUP(B493,'Cross river Land'!A:B,2,0)</f>
        <v>NG024004</v>
      </c>
      <c r="D493">
        <f t="shared" si="7"/>
        <v>1</v>
      </c>
      <c r="E493" s="60">
        <v>34141</v>
      </c>
      <c r="F493" s="60">
        <v>35044</v>
      </c>
      <c r="G493" s="60">
        <v>69185</v>
      </c>
      <c r="H493" s="60">
        <v>5644</v>
      </c>
      <c r="I493" s="60">
        <v>4631</v>
      </c>
      <c r="J493" s="60">
        <v>4233</v>
      </c>
      <c r="K493" s="60">
        <v>3698</v>
      </c>
      <c r="L493" s="60">
        <v>2867</v>
      </c>
      <c r="M493" s="60">
        <v>2447</v>
      </c>
      <c r="N493" s="60">
        <v>1993</v>
      </c>
      <c r="O493" s="60">
        <v>1872</v>
      </c>
      <c r="P493" s="60">
        <v>1493</v>
      </c>
      <c r="Q493" s="60">
        <v>1301</v>
      </c>
      <c r="R493" s="60">
        <v>865</v>
      </c>
      <c r="S493" s="60">
        <v>1044</v>
      </c>
      <c r="T493" s="60">
        <v>619</v>
      </c>
      <c r="U493" s="60">
        <v>652</v>
      </c>
      <c r="V493" s="60">
        <v>423</v>
      </c>
      <c r="W493" s="60">
        <v>205</v>
      </c>
      <c r="X493" s="60">
        <v>154</v>
      </c>
      <c r="Y493" s="60">
        <v>5675</v>
      </c>
      <c r="Z493" s="60">
        <v>4944</v>
      </c>
      <c r="AA493" s="60">
        <v>4457</v>
      </c>
      <c r="AB493" s="60">
        <v>3931</v>
      </c>
      <c r="AC493" s="60">
        <v>3056</v>
      </c>
      <c r="AD493" s="60">
        <v>2420</v>
      </c>
      <c r="AE493" s="60">
        <v>2132</v>
      </c>
      <c r="AF493" s="60">
        <v>1873</v>
      </c>
      <c r="AG493" s="60">
        <v>1606</v>
      </c>
      <c r="AH493" s="60">
        <v>1250</v>
      </c>
      <c r="AI493" s="60">
        <v>965</v>
      </c>
      <c r="AJ493" s="60">
        <v>907</v>
      </c>
      <c r="AK493" s="60">
        <v>511</v>
      </c>
      <c r="AL493" s="60">
        <v>589</v>
      </c>
      <c r="AM493" s="60">
        <v>375</v>
      </c>
      <c r="AN493" s="60">
        <v>216</v>
      </c>
      <c r="AO493" s="60">
        <v>137</v>
      </c>
      <c r="AP493" s="60">
        <v>11319</v>
      </c>
      <c r="AQ493" s="60">
        <v>9575</v>
      </c>
      <c r="AR493" s="60">
        <v>8690</v>
      </c>
      <c r="AS493" s="60">
        <v>7629</v>
      </c>
      <c r="AT493" s="60">
        <v>5923</v>
      </c>
      <c r="AU493" s="60">
        <v>4867</v>
      </c>
      <c r="AV493" s="60">
        <v>4125</v>
      </c>
      <c r="AW493" s="60">
        <v>3745</v>
      </c>
      <c r="AX493" s="60">
        <v>3099</v>
      </c>
      <c r="AY493" s="60">
        <v>2551</v>
      </c>
      <c r="AZ493" s="60">
        <v>1830</v>
      </c>
      <c r="BA493" s="60">
        <v>1951</v>
      </c>
      <c r="BB493" s="60">
        <v>1130</v>
      </c>
      <c r="BC493" s="60">
        <v>1241</v>
      </c>
      <c r="BD493" s="60">
        <v>798</v>
      </c>
      <c r="BE493" s="60">
        <v>421</v>
      </c>
      <c r="BF493" s="60">
        <v>291</v>
      </c>
    </row>
    <row r="494" spans="1:58" customFormat="1" hidden="1" x14ac:dyDescent="0.25">
      <c r="A494" t="s">
        <v>468</v>
      </c>
      <c r="B494" t="s">
        <v>472</v>
      </c>
      <c r="C494" t="str">
        <f>VLOOKUP(B494,'Cross river Land'!A:B,2,0)</f>
        <v>NG024005</v>
      </c>
      <c r="D494">
        <f t="shared" si="7"/>
        <v>1</v>
      </c>
      <c r="E494" s="60">
        <v>116454</v>
      </c>
      <c r="F494" s="60">
        <v>119036</v>
      </c>
      <c r="G494" s="60">
        <v>235490</v>
      </c>
      <c r="H494" s="60">
        <v>21154</v>
      </c>
      <c r="I494" s="60">
        <v>16503</v>
      </c>
      <c r="J494" s="60">
        <v>14210</v>
      </c>
      <c r="K494" s="60">
        <v>12478</v>
      </c>
      <c r="L494" s="60">
        <v>9578</v>
      </c>
      <c r="M494" s="60">
        <v>8293</v>
      </c>
      <c r="N494" s="60">
        <v>6941</v>
      </c>
      <c r="O494" s="60">
        <v>6006</v>
      </c>
      <c r="P494" s="60">
        <v>5049</v>
      </c>
      <c r="Q494" s="60">
        <v>3922</v>
      </c>
      <c r="R494" s="60">
        <v>2899</v>
      </c>
      <c r="S494" s="60">
        <v>3242</v>
      </c>
      <c r="T494" s="60">
        <v>1814</v>
      </c>
      <c r="U494" s="60">
        <v>2025</v>
      </c>
      <c r="V494" s="60">
        <v>1086</v>
      </c>
      <c r="W494" s="60">
        <v>813</v>
      </c>
      <c r="X494" s="60">
        <v>441</v>
      </c>
      <c r="Y494" s="60">
        <v>22005</v>
      </c>
      <c r="Z494" s="60">
        <v>17184</v>
      </c>
      <c r="AA494" s="60">
        <v>15131</v>
      </c>
      <c r="AB494" s="60">
        <v>13087</v>
      </c>
      <c r="AC494" s="60">
        <v>9149</v>
      </c>
      <c r="AD494" s="60">
        <v>8240</v>
      </c>
      <c r="AE494" s="60">
        <v>7196</v>
      </c>
      <c r="AF494" s="60">
        <v>6146</v>
      </c>
      <c r="AG494" s="60">
        <v>5222</v>
      </c>
      <c r="AH494" s="60">
        <v>4087</v>
      </c>
      <c r="AI494" s="60">
        <v>3295</v>
      </c>
      <c r="AJ494" s="60">
        <v>2428</v>
      </c>
      <c r="AK494" s="60">
        <v>1981</v>
      </c>
      <c r="AL494" s="60">
        <v>1855</v>
      </c>
      <c r="AM494" s="60">
        <v>1057</v>
      </c>
      <c r="AN494" s="60">
        <v>657</v>
      </c>
      <c r="AO494" s="60">
        <v>316</v>
      </c>
      <c r="AP494" s="60">
        <v>43159</v>
      </c>
      <c r="AQ494" s="60">
        <v>33687</v>
      </c>
      <c r="AR494" s="60">
        <v>29341</v>
      </c>
      <c r="AS494" s="60">
        <v>25565</v>
      </c>
      <c r="AT494" s="60">
        <v>18727</v>
      </c>
      <c r="AU494" s="60">
        <v>16533</v>
      </c>
      <c r="AV494" s="60">
        <v>14137</v>
      </c>
      <c r="AW494" s="60">
        <v>12152</v>
      </c>
      <c r="AX494" s="60">
        <v>10271</v>
      </c>
      <c r="AY494" s="60">
        <v>8009</v>
      </c>
      <c r="AZ494" s="60">
        <v>6194</v>
      </c>
      <c r="BA494" s="60">
        <v>5670</v>
      </c>
      <c r="BB494" s="60">
        <v>3795</v>
      </c>
      <c r="BC494" s="60">
        <v>3880</v>
      </c>
      <c r="BD494" s="60">
        <v>2143</v>
      </c>
      <c r="BE494" s="60">
        <v>1470</v>
      </c>
      <c r="BF494" s="60">
        <v>757</v>
      </c>
    </row>
    <row r="495" spans="1:58" customFormat="1" hidden="1" x14ac:dyDescent="0.25">
      <c r="A495" t="s">
        <v>468</v>
      </c>
      <c r="B495" t="s">
        <v>473</v>
      </c>
      <c r="C495" t="str">
        <f>VLOOKUP(B495,'Cross river Land'!A:B,2,0)</f>
        <v>NG024006</v>
      </c>
      <c r="D495">
        <f t="shared" si="7"/>
        <v>1</v>
      </c>
      <c r="E495" s="60">
        <v>100613</v>
      </c>
      <c r="F495" s="60">
        <v>102696</v>
      </c>
      <c r="G495" s="60">
        <v>203309</v>
      </c>
      <c r="H495" s="60">
        <v>15528</v>
      </c>
      <c r="I495" s="60">
        <v>13404</v>
      </c>
      <c r="J495" s="60">
        <v>12131</v>
      </c>
      <c r="K495" s="60">
        <v>10650</v>
      </c>
      <c r="L495" s="60">
        <v>8737</v>
      </c>
      <c r="M495" s="60">
        <v>7517</v>
      </c>
      <c r="N495" s="60">
        <v>6167</v>
      </c>
      <c r="O495" s="60">
        <v>5463</v>
      </c>
      <c r="P495" s="60">
        <v>4875</v>
      </c>
      <c r="Q495" s="60">
        <v>3766</v>
      </c>
      <c r="R495" s="60">
        <v>3064</v>
      </c>
      <c r="S495" s="60">
        <v>2829</v>
      </c>
      <c r="T495" s="60">
        <v>2201</v>
      </c>
      <c r="U495" s="60">
        <v>1758</v>
      </c>
      <c r="V495" s="60">
        <v>1196</v>
      </c>
      <c r="W495" s="60">
        <v>846</v>
      </c>
      <c r="X495" s="60">
        <v>481</v>
      </c>
      <c r="Y495" s="60">
        <v>15962</v>
      </c>
      <c r="Z495" s="60">
        <v>13704</v>
      </c>
      <c r="AA495" s="60">
        <v>12340</v>
      </c>
      <c r="AB495" s="60">
        <v>11098</v>
      </c>
      <c r="AC495" s="60">
        <v>9883</v>
      </c>
      <c r="AD495" s="60">
        <v>8526</v>
      </c>
      <c r="AE495" s="60">
        <v>6643</v>
      </c>
      <c r="AF495" s="60">
        <v>5691</v>
      </c>
      <c r="AG495" s="60">
        <v>4744</v>
      </c>
      <c r="AH495" s="60">
        <v>3843</v>
      </c>
      <c r="AI495" s="60">
        <v>2955</v>
      </c>
      <c r="AJ495" s="60">
        <v>2415</v>
      </c>
      <c r="AK495" s="60">
        <v>1747</v>
      </c>
      <c r="AL495" s="60">
        <v>1460</v>
      </c>
      <c r="AM495" s="60">
        <v>834</v>
      </c>
      <c r="AN495" s="60">
        <v>557</v>
      </c>
      <c r="AO495" s="60">
        <v>294</v>
      </c>
      <c r="AP495" s="60">
        <v>31490</v>
      </c>
      <c r="AQ495" s="60">
        <v>27108</v>
      </c>
      <c r="AR495" s="60">
        <v>24471</v>
      </c>
      <c r="AS495" s="60">
        <v>21748</v>
      </c>
      <c r="AT495" s="60">
        <v>18620</v>
      </c>
      <c r="AU495" s="60">
        <v>16043</v>
      </c>
      <c r="AV495" s="60">
        <v>12810</v>
      </c>
      <c r="AW495" s="60">
        <v>11154</v>
      </c>
      <c r="AX495" s="60">
        <v>9619</v>
      </c>
      <c r="AY495" s="60">
        <v>7609</v>
      </c>
      <c r="AZ495" s="60">
        <v>6019</v>
      </c>
      <c r="BA495" s="60">
        <v>5244</v>
      </c>
      <c r="BB495" s="60">
        <v>3948</v>
      </c>
      <c r="BC495" s="60">
        <v>3218</v>
      </c>
      <c r="BD495" s="60">
        <v>2030</v>
      </c>
      <c r="BE495" s="60">
        <v>1403</v>
      </c>
      <c r="BF495" s="60">
        <v>775</v>
      </c>
    </row>
    <row r="496" spans="1:58" customFormat="1" hidden="1" x14ac:dyDescent="0.25">
      <c r="A496" t="s">
        <v>468</v>
      </c>
      <c r="B496" t="s">
        <v>474</v>
      </c>
      <c r="C496" t="str">
        <f>VLOOKUP(B496,'Cross river Land'!A:B,2,0)</f>
        <v>NG024007</v>
      </c>
      <c r="D496">
        <f t="shared" si="7"/>
        <v>1</v>
      </c>
      <c r="E496" s="60">
        <v>103252</v>
      </c>
      <c r="F496" s="60">
        <v>101808</v>
      </c>
      <c r="G496" s="60">
        <v>205060</v>
      </c>
      <c r="H496" s="60">
        <v>13481</v>
      </c>
      <c r="I496" s="60">
        <v>12710</v>
      </c>
      <c r="J496" s="60">
        <v>13022</v>
      </c>
      <c r="K496" s="60">
        <v>11634</v>
      </c>
      <c r="L496" s="60">
        <v>10064</v>
      </c>
      <c r="M496" s="60">
        <v>7782</v>
      </c>
      <c r="N496" s="60">
        <v>6486</v>
      </c>
      <c r="O496" s="60">
        <v>6133</v>
      </c>
      <c r="P496" s="60">
        <v>5425</v>
      </c>
      <c r="Q496" s="60">
        <v>4520</v>
      </c>
      <c r="R496" s="60">
        <v>3326</v>
      </c>
      <c r="S496" s="60">
        <v>3036</v>
      </c>
      <c r="T496" s="60">
        <v>1840</v>
      </c>
      <c r="U496" s="60">
        <v>1683</v>
      </c>
      <c r="V496" s="60">
        <v>978</v>
      </c>
      <c r="W496" s="60">
        <v>686</v>
      </c>
      <c r="X496" s="60">
        <v>446</v>
      </c>
      <c r="Y496" s="60">
        <v>14029</v>
      </c>
      <c r="Z496" s="60">
        <v>12817</v>
      </c>
      <c r="AA496" s="60">
        <v>12480</v>
      </c>
      <c r="AB496" s="60">
        <v>11977</v>
      </c>
      <c r="AC496" s="60">
        <v>11931</v>
      </c>
      <c r="AD496" s="60">
        <v>8397</v>
      </c>
      <c r="AE496" s="60">
        <v>5963</v>
      </c>
      <c r="AF496" s="60">
        <v>5347</v>
      </c>
      <c r="AG496" s="60">
        <v>4669</v>
      </c>
      <c r="AH496" s="60">
        <v>4275</v>
      </c>
      <c r="AI496" s="60">
        <v>3052</v>
      </c>
      <c r="AJ496" s="60">
        <v>2911</v>
      </c>
      <c r="AK496" s="60">
        <v>1586</v>
      </c>
      <c r="AL496" s="60">
        <v>1273</v>
      </c>
      <c r="AM496" s="60">
        <v>579</v>
      </c>
      <c r="AN496" s="60">
        <v>328</v>
      </c>
      <c r="AO496" s="60">
        <v>194</v>
      </c>
      <c r="AP496" s="60">
        <v>27510</v>
      </c>
      <c r="AQ496" s="60">
        <v>25527</v>
      </c>
      <c r="AR496" s="60">
        <v>25502</v>
      </c>
      <c r="AS496" s="60">
        <v>23611</v>
      </c>
      <c r="AT496" s="60">
        <v>21995</v>
      </c>
      <c r="AU496" s="60">
        <v>16179</v>
      </c>
      <c r="AV496" s="60">
        <v>12449</v>
      </c>
      <c r="AW496" s="60">
        <v>11480</v>
      </c>
      <c r="AX496" s="60">
        <v>10094</v>
      </c>
      <c r="AY496" s="60">
        <v>8795</v>
      </c>
      <c r="AZ496" s="60">
        <v>6378</v>
      </c>
      <c r="BA496" s="60">
        <v>5947</v>
      </c>
      <c r="BB496" s="60">
        <v>3426</v>
      </c>
      <c r="BC496" s="60">
        <v>2956</v>
      </c>
      <c r="BD496" s="60">
        <v>1557</v>
      </c>
      <c r="BE496" s="60">
        <v>1014</v>
      </c>
      <c r="BF496" s="60">
        <v>640</v>
      </c>
    </row>
    <row r="497" spans="1:58" customFormat="1" hidden="1" x14ac:dyDescent="0.25">
      <c r="A497" t="s">
        <v>468</v>
      </c>
      <c r="B497" t="s">
        <v>475</v>
      </c>
      <c r="C497" t="str">
        <f>VLOOKUP(B497,'Cross river Land'!A:B,2,0)</f>
        <v>NG024008</v>
      </c>
      <c r="D497">
        <f t="shared" si="7"/>
        <v>1</v>
      </c>
      <c r="E497" s="60">
        <v>286382</v>
      </c>
      <c r="F497" s="60">
        <v>278851</v>
      </c>
      <c r="G497" s="60">
        <v>565233</v>
      </c>
      <c r="H497" s="60">
        <v>40982</v>
      </c>
      <c r="I497" s="60">
        <v>35796</v>
      </c>
      <c r="J497" s="60">
        <v>34862</v>
      </c>
      <c r="K497" s="60">
        <v>28611</v>
      </c>
      <c r="L497" s="60">
        <v>24563</v>
      </c>
      <c r="M497" s="60">
        <v>21539</v>
      </c>
      <c r="N497" s="60">
        <v>18535</v>
      </c>
      <c r="O497" s="60">
        <v>16664</v>
      </c>
      <c r="P497" s="60">
        <v>14967</v>
      </c>
      <c r="Q497" s="60">
        <v>11501</v>
      </c>
      <c r="R497" s="60">
        <v>9979</v>
      </c>
      <c r="S497" s="60">
        <v>8124</v>
      </c>
      <c r="T497" s="60">
        <v>6667</v>
      </c>
      <c r="U497" s="60">
        <v>5277</v>
      </c>
      <c r="V497" s="60">
        <v>4040</v>
      </c>
      <c r="W497" s="60">
        <v>2655</v>
      </c>
      <c r="X497" s="60">
        <v>1620</v>
      </c>
      <c r="Y497" s="60">
        <v>42026</v>
      </c>
      <c r="Z497" s="60">
        <v>36716</v>
      </c>
      <c r="AA497" s="60">
        <v>33925</v>
      </c>
      <c r="AB497" s="60">
        <v>30188</v>
      </c>
      <c r="AC497" s="60">
        <v>27793</v>
      </c>
      <c r="AD497" s="60">
        <v>22318</v>
      </c>
      <c r="AE497" s="60">
        <v>17206</v>
      </c>
      <c r="AF497" s="60">
        <v>15398</v>
      </c>
      <c r="AG497" s="60">
        <v>12938</v>
      </c>
      <c r="AH497" s="60">
        <v>11306</v>
      </c>
      <c r="AI497" s="60">
        <v>8543</v>
      </c>
      <c r="AJ497" s="60">
        <v>7121</v>
      </c>
      <c r="AK497" s="60">
        <v>4770</v>
      </c>
      <c r="AL497" s="60">
        <v>3830</v>
      </c>
      <c r="AM497" s="60">
        <v>2443</v>
      </c>
      <c r="AN497" s="60">
        <v>1422</v>
      </c>
      <c r="AO497" s="60">
        <v>908</v>
      </c>
      <c r="AP497" s="60">
        <v>83008</v>
      </c>
      <c r="AQ497" s="60">
        <v>72512</v>
      </c>
      <c r="AR497" s="60">
        <v>68787</v>
      </c>
      <c r="AS497" s="60">
        <v>58799</v>
      </c>
      <c r="AT497" s="60">
        <v>52356</v>
      </c>
      <c r="AU497" s="60">
        <v>43857</v>
      </c>
      <c r="AV497" s="60">
        <v>35741</v>
      </c>
      <c r="AW497" s="60">
        <v>32062</v>
      </c>
      <c r="AX497" s="60">
        <v>27905</v>
      </c>
      <c r="AY497" s="60">
        <v>22807</v>
      </c>
      <c r="AZ497" s="60">
        <v>18522</v>
      </c>
      <c r="BA497" s="60">
        <v>15245</v>
      </c>
      <c r="BB497" s="60">
        <v>11437</v>
      </c>
      <c r="BC497" s="60">
        <v>9107</v>
      </c>
      <c r="BD497" s="60">
        <v>6483</v>
      </c>
      <c r="BE497" s="60">
        <v>4077</v>
      </c>
      <c r="BF497" s="60">
        <v>2528</v>
      </c>
    </row>
    <row r="498" spans="1:58" customFormat="1" hidden="1" x14ac:dyDescent="0.25">
      <c r="A498" t="s">
        <v>468</v>
      </c>
      <c r="B498" t="s">
        <v>476</v>
      </c>
      <c r="C498" t="str">
        <f>VLOOKUP(B498,'Cross river Land'!A:B,2,0)</f>
        <v>NG024009</v>
      </c>
      <c r="D498">
        <f t="shared" si="7"/>
        <v>1</v>
      </c>
      <c r="E498" s="60">
        <v>88587</v>
      </c>
      <c r="F498" s="60">
        <v>87814</v>
      </c>
      <c r="G498" s="60">
        <v>176401</v>
      </c>
      <c r="H498" s="60">
        <v>14425</v>
      </c>
      <c r="I498" s="60">
        <v>11998</v>
      </c>
      <c r="J498" s="60">
        <v>11703</v>
      </c>
      <c r="K498" s="60">
        <v>10120</v>
      </c>
      <c r="L498" s="60">
        <v>7934</v>
      </c>
      <c r="M498" s="60">
        <v>6139</v>
      </c>
      <c r="N498" s="60">
        <v>5064</v>
      </c>
      <c r="O498" s="60">
        <v>4358</v>
      </c>
      <c r="P498" s="60">
        <v>3783</v>
      </c>
      <c r="Q498" s="60">
        <v>3166</v>
      </c>
      <c r="R498" s="60">
        <v>2245</v>
      </c>
      <c r="S498" s="60">
        <v>2545</v>
      </c>
      <c r="T498" s="60">
        <v>1532</v>
      </c>
      <c r="U498" s="60">
        <v>1583</v>
      </c>
      <c r="V498" s="60">
        <v>895</v>
      </c>
      <c r="W498" s="60">
        <v>679</v>
      </c>
      <c r="X498" s="60">
        <v>418</v>
      </c>
      <c r="Y498" s="60">
        <v>14979</v>
      </c>
      <c r="Z498" s="60">
        <v>12452</v>
      </c>
      <c r="AA498" s="60">
        <v>11241</v>
      </c>
      <c r="AB498" s="60">
        <v>10059</v>
      </c>
      <c r="AC498" s="60">
        <v>8068</v>
      </c>
      <c r="AD498" s="60">
        <v>5987</v>
      </c>
      <c r="AE498" s="60">
        <v>5059</v>
      </c>
      <c r="AF498" s="60">
        <v>4381</v>
      </c>
      <c r="AG498" s="60">
        <v>3790</v>
      </c>
      <c r="AH498" s="60">
        <v>3144</v>
      </c>
      <c r="AI498" s="60">
        <v>2247</v>
      </c>
      <c r="AJ498" s="60">
        <v>2129</v>
      </c>
      <c r="AK498" s="60">
        <v>1459</v>
      </c>
      <c r="AL498" s="60">
        <v>1272</v>
      </c>
      <c r="AM498" s="60">
        <v>723</v>
      </c>
      <c r="AN498" s="60">
        <v>525</v>
      </c>
      <c r="AO498" s="60">
        <v>299</v>
      </c>
      <c r="AP498" s="60">
        <v>29404</v>
      </c>
      <c r="AQ498" s="60">
        <v>24450</v>
      </c>
      <c r="AR498" s="60">
        <v>22944</v>
      </c>
      <c r="AS498" s="60">
        <v>20179</v>
      </c>
      <c r="AT498" s="60">
        <v>16002</v>
      </c>
      <c r="AU498" s="60">
        <v>12126</v>
      </c>
      <c r="AV498" s="60">
        <v>10123</v>
      </c>
      <c r="AW498" s="60">
        <v>8739</v>
      </c>
      <c r="AX498" s="60">
        <v>7573</v>
      </c>
      <c r="AY498" s="60">
        <v>6310</v>
      </c>
      <c r="AZ498" s="60">
        <v>4492</v>
      </c>
      <c r="BA498" s="60">
        <v>4674</v>
      </c>
      <c r="BB498" s="60">
        <v>2991</v>
      </c>
      <c r="BC498" s="60">
        <v>2855</v>
      </c>
      <c r="BD498" s="60">
        <v>1618</v>
      </c>
      <c r="BE498" s="60">
        <v>1204</v>
      </c>
      <c r="BF498" s="60">
        <v>717</v>
      </c>
    </row>
    <row r="499" spans="1:58" customFormat="1" hidden="1" x14ac:dyDescent="0.25">
      <c r="A499" t="s">
        <v>468</v>
      </c>
      <c r="B499" t="s">
        <v>477</v>
      </c>
      <c r="C499" t="str">
        <f>VLOOKUP(B499,'Cross river Land'!A:B,2,0)</f>
        <v>NG024010</v>
      </c>
      <c r="D499">
        <f t="shared" si="7"/>
        <v>1</v>
      </c>
      <c r="E499" s="60">
        <v>35212</v>
      </c>
      <c r="F499" s="60">
        <v>35877</v>
      </c>
      <c r="G499" s="60">
        <v>71089</v>
      </c>
      <c r="H499" s="60">
        <v>6240</v>
      </c>
      <c r="I499" s="60">
        <v>4897</v>
      </c>
      <c r="J499" s="60">
        <v>4413</v>
      </c>
      <c r="K499" s="60">
        <v>3738</v>
      </c>
      <c r="L499" s="60">
        <v>2843</v>
      </c>
      <c r="M499" s="60">
        <v>2539</v>
      </c>
      <c r="N499" s="60">
        <v>2082</v>
      </c>
      <c r="O499" s="60">
        <v>1833</v>
      </c>
      <c r="P499" s="60">
        <v>1463</v>
      </c>
      <c r="Q499" s="60">
        <v>1244</v>
      </c>
      <c r="R499" s="60">
        <v>818</v>
      </c>
      <c r="S499" s="60">
        <v>1110</v>
      </c>
      <c r="T499" s="60">
        <v>651</v>
      </c>
      <c r="U499" s="60">
        <v>660</v>
      </c>
      <c r="V499" s="60">
        <v>311</v>
      </c>
      <c r="W499" s="60">
        <v>253</v>
      </c>
      <c r="X499" s="60">
        <v>117</v>
      </c>
      <c r="Y499" s="60">
        <v>6109</v>
      </c>
      <c r="Z499" s="60">
        <v>5389</v>
      </c>
      <c r="AA499" s="60">
        <v>4629</v>
      </c>
      <c r="AB499" s="60">
        <v>3960</v>
      </c>
      <c r="AC499" s="60">
        <v>3011</v>
      </c>
      <c r="AD499" s="60">
        <v>2430</v>
      </c>
      <c r="AE499" s="60">
        <v>2058</v>
      </c>
      <c r="AF499" s="60">
        <v>1891</v>
      </c>
      <c r="AG499" s="60">
        <v>1561</v>
      </c>
      <c r="AH499" s="60">
        <v>1274</v>
      </c>
      <c r="AI499" s="60">
        <v>965</v>
      </c>
      <c r="AJ499" s="60">
        <v>816</v>
      </c>
      <c r="AK499" s="60">
        <v>567</v>
      </c>
      <c r="AL499" s="60">
        <v>627</v>
      </c>
      <c r="AM499" s="60">
        <v>278</v>
      </c>
      <c r="AN499" s="60">
        <v>190</v>
      </c>
      <c r="AO499" s="60">
        <v>122</v>
      </c>
      <c r="AP499" s="60">
        <v>12349</v>
      </c>
      <c r="AQ499" s="60">
        <v>10286</v>
      </c>
      <c r="AR499" s="60">
        <v>9042</v>
      </c>
      <c r="AS499" s="60">
        <v>7698</v>
      </c>
      <c r="AT499" s="60">
        <v>5854</v>
      </c>
      <c r="AU499" s="60">
        <v>4969</v>
      </c>
      <c r="AV499" s="60">
        <v>4140</v>
      </c>
      <c r="AW499" s="60">
        <v>3724</v>
      </c>
      <c r="AX499" s="60">
        <v>3024</v>
      </c>
      <c r="AY499" s="60">
        <v>2518</v>
      </c>
      <c r="AZ499" s="60">
        <v>1783</v>
      </c>
      <c r="BA499" s="60">
        <v>1926</v>
      </c>
      <c r="BB499" s="60">
        <v>1218</v>
      </c>
      <c r="BC499" s="60">
        <v>1287</v>
      </c>
      <c r="BD499" s="60">
        <v>589</v>
      </c>
      <c r="BE499" s="60">
        <v>443</v>
      </c>
      <c r="BF499" s="60">
        <v>239</v>
      </c>
    </row>
    <row r="500" spans="1:58" customFormat="1" hidden="1" x14ac:dyDescent="0.25">
      <c r="A500" t="s">
        <v>468</v>
      </c>
      <c r="B500" t="s">
        <v>478</v>
      </c>
      <c r="C500" t="str">
        <f>VLOOKUP(B500,'Cross river Land'!A:B,2,0)</f>
        <v>NG024011</v>
      </c>
      <c r="D500">
        <f t="shared" si="7"/>
        <v>1</v>
      </c>
      <c r="E500" s="60">
        <v>146438</v>
      </c>
      <c r="F500" s="60">
        <v>163409</v>
      </c>
      <c r="G500" s="60">
        <v>309847</v>
      </c>
      <c r="H500" s="60">
        <v>28738</v>
      </c>
      <c r="I500" s="60">
        <v>22925</v>
      </c>
      <c r="J500" s="60">
        <v>17348</v>
      </c>
      <c r="K500" s="60">
        <v>15069</v>
      </c>
      <c r="L500" s="60">
        <v>13501</v>
      </c>
      <c r="M500" s="60">
        <v>11992</v>
      </c>
      <c r="N500" s="60">
        <v>9852</v>
      </c>
      <c r="O500" s="60">
        <v>7186</v>
      </c>
      <c r="P500" s="60">
        <v>6007</v>
      </c>
      <c r="Q500" s="60">
        <v>4203</v>
      </c>
      <c r="R500" s="60">
        <v>3268</v>
      </c>
      <c r="S500" s="60">
        <v>2222</v>
      </c>
      <c r="T500" s="60">
        <v>1733</v>
      </c>
      <c r="U500" s="60">
        <v>950</v>
      </c>
      <c r="V500" s="60">
        <v>740</v>
      </c>
      <c r="W500" s="60">
        <v>446</v>
      </c>
      <c r="X500" s="60">
        <v>258</v>
      </c>
      <c r="Y500" s="60">
        <v>31002</v>
      </c>
      <c r="Z500" s="60">
        <v>24795</v>
      </c>
      <c r="AA500" s="60">
        <v>19621</v>
      </c>
      <c r="AB500" s="60">
        <v>16748</v>
      </c>
      <c r="AC500" s="60">
        <v>12760</v>
      </c>
      <c r="AD500" s="60">
        <v>11513</v>
      </c>
      <c r="AE500" s="60">
        <v>11322</v>
      </c>
      <c r="AF500" s="60">
        <v>8946</v>
      </c>
      <c r="AG500" s="60">
        <v>8030</v>
      </c>
      <c r="AH500" s="60">
        <v>5431</v>
      </c>
      <c r="AI500" s="60">
        <v>4328</v>
      </c>
      <c r="AJ500" s="60">
        <v>2445</v>
      </c>
      <c r="AK500" s="60">
        <v>2978</v>
      </c>
      <c r="AL500" s="60">
        <v>1721</v>
      </c>
      <c r="AM500" s="60">
        <v>921</v>
      </c>
      <c r="AN500" s="60">
        <v>496</v>
      </c>
      <c r="AO500" s="60">
        <v>352</v>
      </c>
      <c r="AP500" s="60">
        <v>59740</v>
      </c>
      <c r="AQ500" s="60">
        <v>47720</v>
      </c>
      <c r="AR500" s="60">
        <v>36969</v>
      </c>
      <c r="AS500" s="60">
        <v>31817</v>
      </c>
      <c r="AT500" s="60">
        <v>26261</v>
      </c>
      <c r="AU500" s="60">
        <v>23505</v>
      </c>
      <c r="AV500" s="60">
        <v>21174</v>
      </c>
      <c r="AW500" s="60">
        <v>16132</v>
      </c>
      <c r="AX500" s="60">
        <v>14037</v>
      </c>
      <c r="AY500" s="60">
        <v>9634</v>
      </c>
      <c r="AZ500" s="60">
        <v>7596</v>
      </c>
      <c r="BA500" s="60">
        <v>4667</v>
      </c>
      <c r="BB500" s="60">
        <v>4711</v>
      </c>
      <c r="BC500" s="60">
        <v>2671</v>
      </c>
      <c r="BD500" s="60">
        <v>1661</v>
      </c>
      <c r="BE500" s="60">
        <v>942</v>
      </c>
      <c r="BF500" s="60">
        <v>610</v>
      </c>
    </row>
    <row r="501" spans="1:58" customFormat="1" hidden="1" x14ac:dyDescent="0.25">
      <c r="A501" t="s">
        <v>468</v>
      </c>
      <c r="B501" t="s">
        <v>479</v>
      </c>
      <c r="C501" t="str">
        <f>VLOOKUP(B501,'Cross river Land'!A:B,2,0)</f>
        <v>NG024012</v>
      </c>
      <c r="D501">
        <f t="shared" si="7"/>
        <v>1</v>
      </c>
      <c r="E501" s="60">
        <v>58791</v>
      </c>
      <c r="F501" s="60">
        <v>59751</v>
      </c>
      <c r="G501" s="60">
        <v>118542</v>
      </c>
      <c r="H501" s="60">
        <v>10006</v>
      </c>
      <c r="I501" s="60">
        <v>8632</v>
      </c>
      <c r="J501" s="60">
        <v>6940</v>
      </c>
      <c r="K501" s="60">
        <v>5639</v>
      </c>
      <c r="L501" s="60">
        <v>4979</v>
      </c>
      <c r="M501" s="60">
        <v>4328</v>
      </c>
      <c r="N501" s="60">
        <v>3676</v>
      </c>
      <c r="O501" s="60">
        <v>2969</v>
      </c>
      <c r="P501" s="60">
        <v>2683</v>
      </c>
      <c r="Q501" s="60">
        <v>2042</v>
      </c>
      <c r="R501" s="60">
        <v>1745</v>
      </c>
      <c r="S501" s="60">
        <v>1502</v>
      </c>
      <c r="T501" s="60">
        <v>1218</v>
      </c>
      <c r="U501" s="60">
        <v>1033</v>
      </c>
      <c r="V501" s="60">
        <v>663</v>
      </c>
      <c r="W501" s="60">
        <v>427</v>
      </c>
      <c r="X501" s="60">
        <v>309</v>
      </c>
      <c r="Y501" s="60">
        <v>10355</v>
      </c>
      <c r="Z501" s="60">
        <v>9115</v>
      </c>
      <c r="AA501" s="60">
        <v>7447</v>
      </c>
      <c r="AB501" s="60">
        <v>6076</v>
      </c>
      <c r="AC501" s="60">
        <v>4860</v>
      </c>
      <c r="AD501" s="60">
        <v>3996</v>
      </c>
      <c r="AE501" s="60">
        <v>3553</v>
      </c>
      <c r="AF501" s="60">
        <v>3145</v>
      </c>
      <c r="AG501" s="60">
        <v>2856</v>
      </c>
      <c r="AH501" s="60">
        <v>2126</v>
      </c>
      <c r="AI501" s="60">
        <v>1838</v>
      </c>
      <c r="AJ501" s="60">
        <v>1181</v>
      </c>
      <c r="AK501" s="60">
        <v>1162</v>
      </c>
      <c r="AL501" s="60">
        <v>854</v>
      </c>
      <c r="AM501" s="60">
        <v>626</v>
      </c>
      <c r="AN501" s="60">
        <v>347</v>
      </c>
      <c r="AO501" s="60">
        <v>214</v>
      </c>
      <c r="AP501" s="60">
        <v>20361</v>
      </c>
      <c r="AQ501" s="60">
        <v>17747</v>
      </c>
      <c r="AR501" s="60">
        <v>14387</v>
      </c>
      <c r="AS501" s="60">
        <v>11715</v>
      </c>
      <c r="AT501" s="60">
        <v>9839</v>
      </c>
      <c r="AU501" s="60">
        <v>8324</v>
      </c>
      <c r="AV501" s="60">
        <v>7229</v>
      </c>
      <c r="AW501" s="60">
        <v>6114</v>
      </c>
      <c r="AX501" s="60">
        <v>5539</v>
      </c>
      <c r="AY501" s="60">
        <v>4168</v>
      </c>
      <c r="AZ501" s="60">
        <v>3583</v>
      </c>
      <c r="BA501" s="60">
        <v>2683</v>
      </c>
      <c r="BB501" s="60">
        <v>2380</v>
      </c>
      <c r="BC501" s="60">
        <v>1887</v>
      </c>
      <c r="BD501" s="60">
        <v>1289</v>
      </c>
      <c r="BE501" s="60">
        <v>774</v>
      </c>
      <c r="BF501" s="60">
        <v>523</v>
      </c>
    </row>
    <row r="502" spans="1:58" customFormat="1" hidden="1" x14ac:dyDescent="0.25">
      <c r="A502" t="s">
        <v>468</v>
      </c>
      <c r="B502" t="s">
        <v>480</v>
      </c>
      <c r="C502" t="str">
        <f>VLOOKUP(B502,'Cross river Land'!A:B,2,0)</f>
        <v>NG024013</v>
      </c>
      <c r="D502">
        <f t="shared" si="7"/>
        <v>1</v>
      </c>
      <c r="E502" s="60">
        <v>45563</v>
      </c>
      <c r="F502" s="60">
        <v>46587</v>
      </c>
      <c r="G502" s="60">
        <v>92150</v>
      </c>
      <c r="H502" s="60">
        <v>8410</v>
      </c>
      <c r="I502" s="60">
        <v>6386</v>
      </c>
      <c r="J502" s="60">
        <v>5485</v>
      </c>
      <c r="K502" s="60">
        <v>4820</v>
      </c>
      <c r="L502" s="60">
        <v>4025</v>
      </c>
      <c r="M502" s="60">
        <v>3440</v>
      </c>
      <c r="N502" s="60">
        <v>2697</v>
      </c>
      <c r="O502" s="60">
        <v>2238</v>
      </c>
      <c r="P502" s="60">
        <v>1962</v>
      </c>
      <c r="Q502" s="60">
        <v>1437</v>
      </c>
      <c r="R502" s="60">
        <v>1184</v>
      </c>
      <c r="S502" s="60">
        <v>1033</v>
      </c>
      <c r="T502" s="60">
        <v>758</v>
      </c>
      <c r="U502" s="60">
        <v>655</v>
      </c>
      <c r="V502" s="60">
        <v>470</v>
      </c>
      <c r="W502" s="60">
        <v>341</v>
      </c>
      <c r="X502" s="60">
        <v>222</v>
      </c>
      <c r="Y502" s="60">
        <v>8823</v>
      </c>
      <c r="Z502" s="60">
        <v>6610</v>
      </c>
      <c r="AA502" s="60">
        <v>5732</v>
      </c>
      <c r="AB502" s="60">
        <v>4925</v>
      </c>
      <c r="AC502" s="60">
        <v>4173</v>
      </c>
      <c r="AD502" s="60">
        <v>3367</v>
      </c>
      <c r="AE502" s="60">
        <v>2817</v>
      </c>
      <c r="AF502" s="60">
        <v>2429</v>
      </c>
      <c r="AG502" s="60">
        <v>1976</v>
      </c>
      <c r="AH502" s="60">
        <v>1559</v>
      </c>
      <c r="AI502" s="60">
        <v>1140</v>
      </c>
      <c r="AJ502" s="60">
        <v>1004</v>
      </c>
      <c r="AK502" s="60">
        <v>625</v>
      </c>
      <c r="AL502" s="60">
        <v>673</v>
      </c>
      <c r="AM502" s="60">
        <v>359</v>
      </c>
      <c r="AN502" s="60">
        <v>248</v>
      </c>
      <c r="AO502" s="60">
        <v>127</v>
      </c>
      <c r="AP502" s="60">
        <v>17233</v>
      </c>
      <c r="AQ502" s="60">
        <v>12996</v>
      </c>
      <c r="AR502" s="60">
        <v>11217</v>
      </c>
      <c r="AS502" s="60">
        <v>9745</v>
      </c>
      <c r="AT502" s="60">
        <v>8198</v>
      </c>
      <c r="AU502" s="60">
        <v>6807</v>
      </c>
      <c r="AV502" s="60">
        <v>5514</v>
      </c>
      <c r="AW502" s="60">
        <v>4667</v>
      </c>
      <c r="AX502" s="60">
        <v>3938</v>
      </c>
      <c r="AY502" s="60">
        <v>2996</v>
      </c>
      <c r="AZ502" s="60">
        <v>2324</v>
      </c>
      <c r="BA502" s="60">
        <v>2037</v>
      </c>
      <c r="BB502" s="60">
        <v>1383</v>
      </c>
      <c r="BC502" s="60">
        <v>1328</v>
      </c>
      <c r="BD502" s="60">
        <v>829</v>
      </c>
      <c r="BE502" s="60">
        <v>589</v>
      </c>
      <c r="BF502" s="60">
        <v>349</v>
      </c>
    </row>
    <row r="503" spans="1:58" customFormat="1" hidden="1" x14ac:dyDescent="0.25">
      <c r="A503" t="s">
        <v>468</v>
      </c>
      <c r="B503" t="s">
        <v>481</v>
      </c>
      <c r="C503" t="str">
        <f>VLOOKUP(B503,'Cross river Land'!A:B,2,0)</f>
        <v>NG024014</v>
      </c>
      <c r="D503">
        <f t="shared" si="7"/>
        <v>1</v>
      </c>
      <c r="E503" s="60">
        <v>36360</v>
      </c>
      <c r="F503" s="60">
        <v>36101</v>
      </c>
      <c r="G503" s="60">
        <v>72461</v>
      </c>
      <c r="H503" s="60">
        <v>6972</v>
      </c>
      <c r="I503" s="60">
        <v>5249</v>
      </c>
      <c r="J503" s="60">
        <v>4352</v>
      </c>
      <c r="K503" s="60">
        <v>3748</v>
      </c>
      <c r="L503" s="60">
        <v>2763</v>
      </c>
      <c r="M503" s="60">
        <v>2626</v>
      </c>
      <c r="N503" s="60">
        <v>2329</v>
      </c>
      <c r="O503" s="60">
        <v>1769</v>
      </c>
      <c r="P503" s="60">
        <v>1449</v>
      </c>
      <c r="Q503" s="60">
        <v>1068</v>
      </c>
      <c r="R503" s="60">
        <v>919</v>
      </c>
      <c r="S503" s="60">
        <v>754</v>
      </c>
      <c r="T503" s="60">
        <v>1268</v>
      </c>
      <c r="U503" s="60">
        <v>549</v>
      </c>
      <c r="V503" s="60">
        <v>218</v>
      </c>
      <c r="W503" s="60">
        <v>199</v>
      </c>
      <c r="X503" s="60">
        <v>128</v>
      </c>
      <c r="Y503" s="60">
        <v>7231</v>
      </c>
      <c r="Z503" s="60">
        <v>5517</v>
      </c>
      <c r="AA503" s="60">
        <v>4546</v>
      </c>
      <c r="AB503" s="60">
        <v>4048</v>
      </c>
      <c r="AC503" s="60">
        <v>2508</v>
      </c>
      <c r="AD503" s="60">
        <v>2307</v>
      </c>
      <c r="AE503" s="60">
        <v>2034</v>
      </c>
      <c r="AF503" s="60">
        <v>1799</v>
      </c>
      <c r="AG503" s="60">
        <v>1856</v>
      </c>
      <c r="AH503" s="60">
        <v>1203</v>
      </c>
      <c r="AI503" s="60">
        <v>818</v>
      </c>
      <c r="AJ503" s="60">
        <v>733</v>
      </c>
      <c r="AK503" s="60">
        <v>534</v>
      </c>
      <c r="AL503" s="60">
        <v>435</v>
      </c>
      <c r="AM503" s="60">
        <v>262</v>
      </c>
      <c r="AN503" s="60">
        <v>175</v>
      </c>
      <c r="AO503" s="60">
        <v>95</v>
      </c>
      <c r="AP503" s="60">
        <v>14203</v>
      </c>
      <c r="AQ503" s="60">
        <v>10766</v>
      </c>
      <c r="AR503" s="60">
        <v>8898</v>
      </c>
      <c r="AS503" s="60">
        <v>7796</v>
      </c>
      <c r="AT503" s="60">
        <v>5271</v>
      </c>
      <c r="AU503" s="60">
        <v>4933</v>
      </c>
      <c r="AV503" s="60">
        <v>4363</v>
      </c>
      <c r="AW503" s="60">
        <v>3568</v>
      </c>
      <c r="AX503" s="60">
        <v>3305</v>
      </c>
      <c r="AY503" s="60">
        <v>2271</v>
      </c>
      <c r="AZ503" s="60">
        <v>1737</v>
      </c>
      <c r="BA503" s="60">
        <v>1487</v>
      </c>
      <c r="BB503" s="60">
        <v>1802</v>
      </c>
      <c r="BC503" s="60">
        <v>984</v>
      </c>
      <c r="BD503" s="60">
        <v>480</v>
      </c>
      <c r="BE503" s="60">
        <v>374</v>
      </c>
      <c r="BF503" s="60">
        <v>223</v>
      </c>
    </row>
    <row r="504" spans="1:58" customFormat="1" hidden="1" x14ac:dyDescent="0.25">
      <c r="A504" t="s">
        <v>468</v>
      </c>
      <c r="B504" t="s">
        <v>482</v>
      </c>
      <c r="C504" t="str">
        <f>VLOOKUP(B504,'Cross river Land'!A:B,2,0)</f>
        <v>NG024015</v>
      </c>
      <c r="D504">
        <f t="shared" si="7"/>
        <v>1</v>
      </c>
      <c r="E504" s="60">
        <v>68493</v>
      </c>
      <c r="F504" s="60">
        <v>70296</v>
      </c>
      <c r="G504" s="60">
        <v>138789</v>
      </c>
      <c r="H504" s="60">
        <v>11207</v>
      </c>
      <c r="I504" s="60">
        <v>9452</v>
      </c>
      <c r="J504" s="60">
        <v>8404</v>
      </c>
      <c r="K504" s="60">
        <v>7368</v>
      </c>
      <c r="L504" s="60">
        <v>5731</v>
      </c>
      <c r="M504" s="60">
        <v>5186</v>
      </c>
      <c r="N504" s="60">
        <v>4199</v>
      </c>
      <c r="O504" s="60">
        <v>3773</v>
      </c>
      <c r="P504" s="60">
        <v>3040</v>
      </c>
      <c r="Q504" s="60">
        <v>2506</v>
      </c>
      <c r="R504" s="60">
        <v>1737</v>
      </c>
      <c r="S504" s="60">
        <v>2141</v>
      </c>
      <c r="T504" s="60">
        <v>1071</v>
      </c>
      <c r="U504" s="60">
        <v>1360</v>
      </c>
      <c r="V504" s="60">
        <v>657</v>
      </c>
      <c r="W504" s="60">
        <v>434</v>
      </c>
      <c r="X504" s="60">
        <v>227</v>
      </c>
      <c r="Y504" s="60">
        <v>11843</v>
      </c>
      <c r="Z504" s="60">
        <v>9972</v>
      </c>
      <c r="AA504" s="60">
        <v>8740</v>
      </c>
      <c r="AB504" s="60">
        <v>7861</v>
      </c>
      <c r="AC504" s="60">
        <v>6050</v>
      </c>
      <c r="AD504" s="60">
        <v>4993</v>
      </c>
      <c r="AE504" s="60">
        <v>4267</v>
      </c>
      <c r="AF504" s="60">
        <v>3705</v>
      </c>
      <c r="AG504" s="60">
        <v>3147</v>
      </c>
      <c r="AH504" s="60">
        <v>2562</v>
      </c>
      <c r="AI504" s="60">
        <v>1964</v>
      </c>
      <c r="AJ504" s="60">
        <v>1598</v>
      </c>
      <c r="AK504" s="60">
        <v>1169</v>
      </c>
      <c r="AL504" s="60">
        <v>1144</v>
      </c>
      <c r="AM504" s="60">
        <v>662</v>
      </c>
      <c r="AN504" s="60">
        <v>427</v>
      </c>
      <c r="AO504" s="60">
        <v>192</v>
      </c>
      <c r="AP504" s="60">
        <v>23050</v>
      </c>
      <c r="AQ504" s="60">
        <v>19424</v>
      </c>
      <c r="AR504" s="60">
        <v>17144</v>
      </c>
      <c r="AS504" s="60">
        <v>15229</v>
      </c>
      <c r="AT504" s="60">
        <v>11781</v>
      </c>
      <c r="AU504" s="60">
        <v>10179</v>
      </c>
      <c r="AV504" s="60">
        <v>8466</v>
      </c>
      <c r="AW504" s="60">
        <v>7478</v>
      </c>
      <c r="AX504" s="60">
        <v>6187</v>
      </c>
      <c r="AY504" s="60">
        <v>5068</v>
      </c>
      <c r="AZ504" s="60">
        <v>3701</v>
      </c>
      <c r="BA504" s="60">
        <v>3739</v>
      </c>
      <c r="BB504" s="60">
        <v>2240</v>
      </c>
      <c r="BC504" s="60">
        <v>2504</v>
      </c>
      <c r="BD504" s="60">
        <v>1319</v>
      </c>
      <c r="BE504" s="60">
        <v>861</v>
      </c>
      <c r="BF504" s="60">
        <v>419</v>
      </c>
    </row>
    <row r="505" spans="1:58" customFormat="1" hidden="1" x14ac:dyDescent="0.25">
      <c r="A505" t="s">
        <v>468</v>
      </c>
      <c r="B505" s="58" t="s">
        <v>2533</v>
      </c>
      <c r="C505" t="str">
        <f>VLOOKUP(B505,'Cross river Land'!A:B,2,0)</f>
        <v>NG024016</v>
      </c>
      <c r="D505">
        <f t="shared" si="7"/>
        <v>1</v>
      </c>
      <c r="E505" s="60">
        <v>103752</v>
      </c>
      <c r="F505" s="60">
        <v>113587</v>
      </c>
      <c r="G505" s="60">
        <v>217339</v>
      </c>
      <c r="H505" s="60">
        <v>18460</v>
      </c>
      <c r="I505" s="60">
        <v>15601</v>
      </c>
      <c r="J505" s="60">
        <v>12962</v>
      </c>
      <c r="K505" s="60">
        <v>10666</v>
      </c>
      <c r="L505" s="60">
        <v>8583</v>
      </c>
      <c r="M505" s="60">
        <v>8103</v>
      </c>
      <c r="N505" s="60">
        <v>6936</v>
      </c>
      <c r="O505" s="60">
        <v>5823</v>
      </c>
      <c r="P505" s="60">
        <v>4670</v>
      </c>
      <c r="Q505" s="60">
        <v>3369</v>
      </c>
      <c r="R505" s="60">
        <v>2566</v>
      </c>
      <c r="S505" s="60">
        <v>1814</v>
      </c>
      <c r="T505" s="60">
        <v>1674</v>
      </c>
      <c r="U505" s="60">
        <v>1195</v>
      </c>
      <c r="V505" s="60">
        <v>672</v>
      </c>
      <c r="W505" s="60">
        <v>428</v>
      </c>
      <c r="X505" s="60">
        <v>230</v>
      </c>
      <c r="Y505" s="60">
        <v>20321</v>
      </c>
      <c r="Z505" s="60">
        <v>17787</v>
      </c>
      <c r="AA505" s="60">
        <v>15124</v>
      </c>
      <c r="AB505" s="60">
        <v>12775</v>
      </c>
      <c r="AC505" s="60">
        <v>8686</v>
      </c>
      <c r="AD505" s="60">
        <v>7305</v>
      </c>
      <c r="AE505" s="60">
        <v>6938</v>
      </c>
      <c r="AF505" s="60">
        <v>5998</v>
      </c>
      <c r="AG505" s="60">
        <v>5317</v>
      </c>
      <c r="AH505" s="60">
        <v>3852</v>
      </c>
      <c r="AI505" s="60">
        <v>3022</v>
      </c>
      <c r="AJ505" s="60">
        <v>1833</v>
      </c>
      <c r="AK505" s="60">
        <v>1934</v>
      </c>
      <c r="AL505" s="60">
        <v>1170</v>
      </c>
      <c r="AM505" s="60">
        <v>872</v>
      </c>
      <c r="AN505" s="60">
        <v>363</v>
      </c>
      <c r="AO505" s="60">
        <v>290</v>
      </c>
      <c r="AP505" s="60">
        <v>38781</v>
      </c>
      <c r="AQ505" s="60">
        <v>33388</v>
      </c>
      <c r="AR505" s="60">
        <v>28086</v>
      </c>
      <c r="AS505" s="60">
        <v>23441</v>
      </c>
      <c r="AT505" s="60">
        <v>17269</v>
      </c>
      <c r="AU505" s="60">
        <v>15408</v>
      </c>
      <c r="AV505" s="60">
        <v>13874</v>
      </c>
      <c r="AW505" s="60">
        <v>11821</v>
      </c>
      <c r="AX505" s="60">
        <v>9987</v>
      </c>
      <c r="AY505" s="60">
        <v>7221</v>
      </c>
      <c r="AZ505" s="60">
        <v>5588</v>
      </c>
      <c r="BA505" s="60">
        <v>3647</v>
      </c>
      <c r="BB505" s="60">
        <v>3608</v>
      </c>
      <c r="BC505" s="60">
        <v>2365</v>
      </c>
      <c r="BD505" s="60">
        <v>1544</v>
      </c>
      <c r="BE505" s="60">
        <v>791</v>
      </c>
      <c r="BF505" s="60">
        <v>520</v>
      </c>
    </row>
    <row r="506" spans="1:58" customFormat="1" hidden="1" x14ac:dyDescent="0.25">
      <c r="A506" t="s">
        <v>483</v>
      </c>
      <c r="B506" t="s">
        <v>484</v>
      </c>
      <c r="C506" t="str">
        <f>VLOOKUP(B506,'Cross river Land'!A:B,2,0)</f>
        <v>NG025001</v>
      </c>
      <c r="D506">
        <f t="shared" si="7"/>
        <v>1</v>
      </c>
      <c r="E506" s="60">
        <v>262954</v>
      </c>
      <c r="F506" s="60">
        <v>286745</v>
      </c>
      <c r="G506" s="60">
        <v>549699</v>
      </c>
      <c r="H506" s="60">
        <v>34151</v>
      </c>
      <c r="I506" s="60">
        <v>29585</v>
      </c>
      <c r="J506" s="60">
        <v>29592</v>
      </c>
      <c r="K506" s="60">
        <v>27302</v>
      </c>
      <c r="L506" s="60">
        <v>27766</v>
      </c>
      <c r="M506" s="60">
        <v>24851</v>
      </c>
      <c r="N506" s="60">
        <v>20160</v>
      </c>
      <c r="O506" s="60">
        <v>18124</v>
      </c>
      <c r="P506" s="60">
        <v>13209</v>
      </c>
      <c r="Q506" s="60">
        <v>11010</v>
      </c>
      <c r="R506" s="60">
        <v>7530</v>
      </c>
      <c r="S506" s="60">
        <v>7142</v>
      </c>
      <c r="T506" s="60">
        <v>4339</v>
      </c>
      <c r="U506" s="60">
        <v>3634</v>
      </c>
      <c r="V506" s="60">
        <v>2227</v>
      </c>
      <c r="W506" s="60">
        <v>1455</v>
      </c>
      <c r="X506" s="60">
        <v>877</v>
      </c>
      <c r="Y506" s="60">
        <v>34075</v>
      </c>
      <c r="Z506" s="60">
        <v>29000</v>
      </c>
      <c r="AA506" s="60">
        <v>26589</v>
      </c>
      <c r="AB506" s="60">
        <v>26766</v>
      </c>
      <c r="AC506" s="60">
        <v>34546</v>
      </c>
      <c r="AD506" s="60">
        <v>33314</v>
      </c>
      <c r="AE506" s="60">
        <v>26922</v>
      </c>
      <c r="AF506" s="60">
        <v>22956</v>
      </c>
      <c r="AG506" s="60">
        <v>15024</v>
      </c>
      <c r="AH506" s="60">
        <v>12786</v>
      </c>
      <c r="AI506" s="60">
        <v>7320</v>
      </c>
      <c r="AJ506" s="60">
        <v>7744</v>
      </c>
      <c r="AK506" s="60">
        <v>3463</v>
      </c>
      <c r="AL506" s="60">
        <v>3473</v>
      </c>
      <c r="AM506" s="60">
        <v>1314</v>
      </c>
      <c r="AN506" s="60">
        <v>1025</v>
      </c>
      <c r="AO506" s="60">
        <v>428</v>
      </c>
      <c r="AP506" s="60">
        <v>68226</v>
      </c>
      <c r="AQ506" s="60">
        <v>58585</v>
      </c>
      <c r="AR506" s="60">
        <v>56181</v>
      </c>
      <c r="AS506" s="60">
        <v>54068</v>
      </c>
      <c r="AT506" s="60">
        <v>62312</v>
      </c>
      <c r="AU506" s="60">
        <v>58165</v>
      </c>
      <c r="AV506" s="60">
        <v>47082</v>
      </c>
      <c r="AW506" s="60">
        <v>41080</v>
      </c>
      <c r="AX506" s="60">
        <v>28233</v>
      </c>
      <c r="AY506" s="60">
        <v>23796</v>
      </c>
      <c r="AZ506" s="60">
        <v>14850</v>
      </c>
      <c r="BA506" s="60">
        <v>14886</v>
      </c>
      <c r="BB506" s="60">
        <v>7802</v>
      </c>
      <c r="BC506" s="60">
        <v>7107</v>
      </c>
      <c r="BD506" s="60">
        <v>3541</v>
      </c>
      <c r="BE506" s="60">
        <v>2480</v>
      </c>
      <c r="BF506" s="60">
        <v>1305</v>
      </c>
    </row>
    <row r="507" spans="1:58" customFormat="1" hidden="1" x14ac:dyDescent="0.25">
      <c r="A507" t="s">
        <v>483</v>
      </c>
      <c r="B507" t="s">
        <v>485</v>
      </c>
      <c r="C507" t="str">
        <f>VLOOKUP(B507,'Cross river Land'!A:B,2,0)</f>
        <v>NG025002</v>
      </c>
      <c r="D507">
        <f t="shared" si="7"/>
        <v>1</v>
      </c>
      <c r="E507" s="60">
        <v>690331</v>
      </c>
      <c r="F507" s="60">
        <v>741424</v>
      </c>
      <c r="G507" s="60">
        <v>1431755</v>
      </c>
      <c r="H507" s="60">
        <v>86985</v>
      </c>
      <c r="I507" s="60">
        <v>75709</v>
      </c>
      <c r="J507" s="60">
        <v>80676</v>
      </c>
      <c r="K507" s="60">
        <v>78762</v>
      </c>
      <c r="L507" s="60">
        <v>77442</v>
      </c>
      <c r="M507" s="60">
        <v>64364</v>
      </c>
      <c r="N507" s="60">
        <v>50366</v>
      </c>
      <c r="O507" s="60">
        <v>43729</v>
      </c>
      <c r="P507" s="60">
        <v>34621</v>
      </c>
      <c r="Q507" s="60">
        <v>30277</v>
      </c>
      <c r="R507" s="60">
        <v>20656</v>
      </c>
      <c r="S507" s="60">
        <v>18541</v>
      </c>
      <c r="T507" s="60">
        <v>10698</v>
      </c>
      <c r="U507" s="60">
        <v>8267</v>
      </c>
      <c r="V507" s="60">
        <v>4333</v>
      </c>
      <c r="W507" s="60">
        <v>2932</v>
      </c>
      <c r="X507" s="60">
        <v>1973</v>
      </c>
      <c r="Y507" s="60">
        <v>90218</v>
      </c>
      <c r="Z507" s="60">
        <v>75292</v>
      </c>
      <c r="AA507" s="60">
        <v>74126</v>
      </c>
      <c r="AB507" s="60">
        <v>77147</v>
      </c>
      <c r="AC507" s="60">
        <v>87966</v>
      </c>
      <c r="AD507" s="60">
        <v>80268</v>
      </c>
      <c r="AE507" s="60">
        <v>63495</v>
      </c>
      <c r="AF507" s="60">
        <v>52011</v>
      </c>
      <c r="AG507" s="60">
        <v>35451</v>
      </c>
      <c r="AH507" s="60">
        <v>34140</v>
      </c>
      <c r="AI507" s="60">
        <v>22258</v>
      </c>
      <c r="AJ507" s="60">
        <v>22506</v>
      </c>
      <c r="AK507" s="60">
        <v>10187</v>
      </c>
      <c r="AL507" s="60">
        <v>9006</v>
      </c>
      <c r="AM507" s="60">
        <v>3783</v>
      </c>
      <c r="AN507" s="60">
        <v>2435</v>
      </c>
      <c r="AO507" s="60">
        <v>1135</v>
      </c>
      <c r="AP507" s="60">
        <v>177203</v>
      </c>
      <c r="AQ507" s="60">
        <v>151001</v>
      </c>
      <c r="AR507" s="60">
        <v>154802</v>
      </c>
      <c r="AS507" s="60">
        <v>155909</v>
      </c>
      <c r="AT507" s="60">
        <v>165408</v>
      </c>
      <c r="AU507" s="60">
        <v>144632</v>
      </c>
      <c r="AV507" s="60">
        <v>113861</v>
      </c>
      <c r="AW507" s="60">
        <v>95740</v>
      </c>
      <c r="AX507" s="60">
        <v>70072</v>
      </c>
      <c r="AY507" s="60">
        <v>64417</v>
      </c>
      <c r="AZ507" s="60">
        <v>42914</v>
      </c>
      <c r="BA507" s="60">
        <v>41047</v>
      </c>
      <c r="BB507" s="60">
        <v>20885</v>
      </c>
      <c r="BC507" s="60">
        <v>17273</v>
      </c>
      <c r="BD507" s="60">
        <v>8116</v>
      </c>
      <c r="BE507" s="60">
        <v>5367</v>
      </c>
      <c r="BF507" s="60">
        <v>3108</v>
      </c>
    </row>
    <row r="508" spans="1:58" customFormat="1" hidden="1" x14ac:dyDescent="0.25">
      <c r="A508" t="s">
        <v>483</v>
      </c>
      <c r="B508" t="s">
        <v>486</v>
      </c>
      <c r="C508" t="str">
        <f>VLOOKUP(B508,'Cross river Land'!A:B,2,0)</f>
        <v>NG025003</v>
      </c>
      <c r="D508">
        <f t="shared" si="7"/>
        <v>1</v>
      </c>
      <c r="E508" s="60">
        <v>1713518</v>
      </c>
      <c r="F508" s="60">
        <v>1786291</v>
      </c>
      <c r="G508" s="60">
        <v>3499809</v>
      </c>
      <c r="H508" s="60">
        <v>244714</v>
      </c>
      <c r="I508" s="60">
        <v>199526</v>
      </c>
      <c r="J508" s="60">
        <v>192694</v>
      </c>
      <c r="K508" s="60">
        <v>168179</v>
      </c>
      <c r="L508" s="60">
        <v>166374</v>
      </c>
      <c r="M508" s="60">
        <v>163619</v>
      </c>
      <c r="N508" s="60">
        <v>143016</v>
      </c>
      <c r="O508" s="60">
        <v>123750</v>
      </c>
      <c r="P508" s="60">
        <v>87222</v>
      </c>
      <c r="Q508" s="60">
        <v>71082</v>
      </c>
      <c r="R508" s="60">
        <v>45092</v>
      </c>
      <c r="S508" s="60">
        <v>44444</v>
      </c>
      <c r="T508" s="60">
        <v>21474</v>
      </c>
      <c r="U508" s="60">
        <v>19540</v>
      </c>
      <c r="V508" s="60">
        <v>9955</v>
      </c>
      <c r="W508" s="60">
        <v>7683</v>
      </c>
      <c r="X508" s="60">
        <v>5154</v>
      </c>
      <c r="Y508" s="60">
        <v>242599</v>
      </c>
      <c r="Z508" s="60">
        <v>196590</v>
      </c>
      <c r="AA508" s="60">
        <v>175867</v>
      </c>
      <c r="AB508" s="60">
        <v>166058</v>
      </c>
      <c r="AC508" s="60">
        <v>186837</v>
      </c>
      <c r="AD508" s="60">
        <v>181380</v>
      </c>
      <c r="AE508" s="60">
        <v>160248</v>
      </c>
      <c r="AF508" s="60">
        <v>148728</v>
      </c>
      <c r="AG508" s="60">
        <v>99964</v>
      </c>
      <c r="AH508" s="60">
        <v>81320</v>
      </c>
      <c r="AI508" s="60">
        <v>46701</v>
      </c>
      <c r="AJ508" s="60">
        <v>49143</v>
      </c>
      <c r="AK508" s="60">
        <v>20451</v>
      </c>
      <c r="AL508" s="60">
        <v>18227</v>
      </c>
      <c r="AM508" s="60">
        <v>5992</v>
      </c>
      <c r="AN508" s="60">
        <v>3978</v>
      </c>
      <c r="AO508" s="60">
        <v>2208</v>
      </c>
      <c r="AP508" s="60">
        <v>487313</v>
      </c>
      <c r="AQ508" s="60">
        <v>396116</v>
      </c>
      <c r="AR508" s="60">
        <v>368561</v>
      </c>
      <c r="AS508" s="60">
        <v>334237</v>
      </c>
      <c r="AT508" s="60">
        <v>353211</v>
      </c>
      <c r="AU508" s="60">
        <v>344999</v>
      </c>
      <c r="AV508" s="60">
        <v>303264</v>
      </c>
      <c r="AW508" s="60">
        <v>272478</v>
      </c>
      <c r="AX508" s="60">
        <v>187186</v>
      </c>
      <c r="AY508" s="60">
        <v>152402</v>
      </c>
      <c r="AZ508" s="60">
        <v>91793</v>
      </c>
      <c r="BA508" s="60">
        <v>93587</v>
      </c>
      <c r="BB508" s="60">
        <v>41925</v>
      </c>
      <c r="BC508" s="60">
        <v>37767</v>
      </c>
      <c r="BD508" s="60">
        <v>15947</v>
      </c>
      <c r="BE508" s="60">
        <v>11661</v>
      </c>
      <c r="BF508" s="60">
        <v>7362</v>
      </c>
    </row>
    <row r="509" spans="1:58" customFormat="1" hidden="1" x14ac:dyDescent="0.25">
      <c r="A509" t="s">
        <v>483</v>
      </c>
      <c r="B509" t="s">
        <v>487</v>
      </c>
      <c r="C509" t="str">
        <f>VLOOKUP(B509,'Cross river Land'!A:B,2,0)</f>
        <v>NG025004</v>
      </c>
      <c r="D509">
        <f t="shared" si="7"/>
        <v>1</v>
      </c>
      <c r="E509" s="60">
        <v>121247</v>
      </c>
      <c r="F509" s="60">
        <v>138780</v>
      </c>
      <c r="G509" s="60">
        <v>260027</v>
      </c>
      <c r="H509" s="60">
        <v>13446</v>
      </c>
      <c r="I509" s="60">
        <v>11574</v>
      </c>
      <c r="J509" s="60">
        <v>13718</v>
      </c>
      <c r="K509" s="60">
        <v>14016</v>
      </c>
      <c r="L509" s="60">
        <v>14185</v>
      </c>
      <c r="M509" s="60">
        <v>12439</v>
      </c>
      <c r="N509" s="60">
        <v>9312</v>
      </c>
      <c r="O509" s="60">
        <v>7683</v>
      </c>
      <c r="P509" s="60">
        <v>5845</v>
      </c>
      <c r="Q509" s="60">
        <v>5501</v>
      </c>
      <c r="R509" s="60">
        <v>3828</v>
      </c>
      <c r="S509" s="60">
        <v>4277</v>
      </c>
      <c r="T509" s="60">
        <v>2052</v>
      </c>
      <c r="U509" s="60">
        <v>1688</v>
      </c>
      <c r="V509" s="60">
        <v>781</v>
      </c>
      <c r="W509" s="60">
        <v>595</v>
      </c>
      <c r="X509" s="60">
        <v>307</v>
      </c>
      <c r="Y509" s="60">
        <v>13446</v>
      </c>
      <c r="Z509" s="60">
        <v>11042</v>
      </c>
      <c r="AA509" s="60">
        <v>10987</v>
      </c>
      <c r="AB509" s="60">
        <v>12996</v>
      </c>
      <c r="AC509" s="60">
        <v>18846</v>
      </c>
      <c r="AD509" s="60">
        <v>18946</v>
      </c>
      <c r="AE509" s="60">
        <v>14283</v>
      </c>
      <c r="AF509" s="60">
        <v>11091</v>
      </c>
      <c r="AG509" s="60">
        <v>7545</v>
      </c>
      <c r="AH509" s="60">
        <v>6416</v>
      </c>
      <c r="AI509" s="60">
        <v>3821</v>
      </c>
      <c r="AJ509" s="60">
        <v>4237</v>
      </c>
      <c r="AK509" s="60">
        <v>1960</v>
      </c>
      <c r="AL509" s="60">
        <v>1913</v>
      </c>
      <c r="AM509" s="60">
        <v>676</v>
      </c>
      <c r="AN509" s="60">
        <v>430</v>
      </c>
      <c r="AO509" s="60">
        <v>145</v>
      </c>
      <c r="AP509" s="60">
        <v>26892</v>
      </c>
      <c r="AQ509" s="60">
        <v>22616</v>
      </c>
      <c r="AR509" s="60">
        <v>24705</v>
      </c>
      <c r="AS509" s="60">
        <v>27012</v>
      </c>
      <c r="AT509" s="60">
        <v>33031</v>
      </c>
      <c r="AU509" s="60">
        <v>31385</v>
      </c>
      <c r="AV509" s="60">
        <v>23595</v>
      </c>
      <c r="AW509" s="60">
        <v>18774</v>
      </c>
      <c r="AX509" s="60">
        <v>13390</v>
      </c>
      <c r="AY509" s="60">
        <v>11917</v>
      </c>
      <c r="AZ509" s="60">
        <v>7649</v>
      </c>
      <c r="BA509" s="60">
        <v>8514</v>
      </c>
      <c r="BB509" s="60">
        <v>4012</v>
      </c>
      <c r="BC509" s="60">
        <v>3601</v>
      </c>
      <c r="BD509" s="60">
        <v>1457</v>
      </c>
      <c r="BE509" s="60">
        <v>1025</v>
      </c>
      <c r="BF509" s="60">
        <v>452</v>
      </c>
    </row>
    <row r="510" spans="1:58" customFormat="1" hidden="1" x14ac:dyDescent="0.25">
      <c r="A510" t="s">
        <v>483</v>
      </c>
      <c r="B510" t="s">
        <v>488</v>
      </c>
      <c r="C510" t="str">
        <f>VLOOKUP(B510,'Cross river Land'!A:B,2,0)</f>
        <v>NG025005</v>
      </c>
      <c r="D510">
        <f t="shared" si="7"/>
        <v>1</v>
      </c>
      <c r="E510" s="60">
        <v>205287</v>
      </c>
      <c r="F510" s="60">
        <v>259487</v>
      </c>
      <c r="G510" s="60">
        <v>464774</v>
      </c>
      <c r="H510" s="60">
        <v>26117</v>
      </c>
      <c r="I510" s="60">
        <v>22228</v>
      </c>
      <c r="J510" s="60">
        <v>22656</v>
      </c>
      <c r="K510" s="60">
        <v>23031</v>
      </c>
      <c r="L510" s="60">
        <v>23891</v>
      </c>
      <c r="M510" s="60">
        <v>19366</v>
      </c>
      <c r="N510" s="60">
        <v>14971</v>
      </c>
      <c r="O510" s="60">
        <v>13325</v>
      </c>
      <c r="P510" s="60">
        <v>10766</v>
      </c>
      <c r="Q510" s="60">
        <v>8925</v>
      </c>
      <c r="R510" s="60">
        <v>6240</v>
      </c>
      <c r="S510" s="60">
        <v>5116</v>
      </c>
      <c r="T510" s="60">
        <v>3385</v>
      </c>
      <c r="U510" s="60">
        <v>2511</v>
      </c>
      <c r="V510" s="60">
        <v>1333</v>
      </c>
      <c r="W510" s="60">
        <v>869</v>
      </c>
      <c r="X510" s="60">
        <v>557</v>
      </c>
      <c r="Y510" s="60">
        <v>26546</v>
      </c>
      <c r="Z510" s="60">
        <v>21424</v>
      </c>
      <c r="AA510" s="60">
        <v>20619</v>
      </c>
      <c r="AB510" s="60">
        <v>22271</v>
      </c>
      <c r="AC510" s="60">
        <v>32587</v>
      </c>
      <c r="AD510" s="60">
        <v>33227</v>
      </c>
      <c r="AE510" s="60">
        <v>25508</v>
      </c>
      <c r="AF510" s="60">
        <v>22511</v>
      </c>
      <c r="AG510" s="60">
        <v>15392</v>
      </c>
      <c r="AH510" s="60">
        <v>14147</v>
      </c>
      <c r="AI510" s="60">
        <v>8754</v>
      </c>
      <c r="AJ510" s="60">
        <v>7985</v>
      </c>
      <c r="AK510" s="60">
        <v>3305</v>
      </c>
      <c r="AL510" s="60">
        <v>2990</v>
      </c>
      <c r="AM510" s="60">
        <v>1072</v>
      </c>
      <c r="AN510" s="60">
        <v>734</v>
      </c>
      <c r="AO510" s="60">
        <v>415</v>
      </c>
      <c r="AP510" s="60">
        <v>52663</v>
      </c>
      <c r="AQ510" s="60">
        <v>43652</v>
      </c>
      <c r="AR510" s="60">
        <v>43275</v>
      </c>
      <c r="AS510" s="60">
        <v>45302</v>
      </c>
      <c r="AT510" s="60">
        <v>56478</v>
      </c>
      <c r="AU510" s="60">
        <v>52593</v>
      </c>
      <c r="AV510" s="60">
        <v>40479</v>
      </c>
      <c r="AW510" s="60">
        <v>35836</v>
      </c>
      <c r="AX510" s="60">
        <v>26158</v>
      </c>
      <c r="AY510" s="60">
        <v>23072</v>
      </c>
      <c r="AZ510" s="60">
        <v>14994</v>
      </c>
      <c r="BA510" s="60">
        <v>13101</v>
      </c>
      <c r="BB510" s="60">
        <v>6690</v>
      </c>
      <c r="BC510" s="60">
        <v>5501</v>
      </c>
      <c r="BD510" s="60">
        <v>2405</v>
      </c>
      <c r="BE510" s="60">
        <v>1603</v>
      </c>
      <c r="BF510" s="60">
        <v>972</v>
      </c>
    </row>
    <row r="511" spans="1:58" customFormat="1" hidden="1" x14ac:dyDescent="0.25">
      <c r="A511" t="s">
        <v>483</v>
      </c>
      <c r="B511" t="s">
        <v>489</v>
      </c>
      <c r="C511" t="str">
        <f>VLOOKUP(B511,'Cross river Land'!A:B,2,0)</f>
        <v>NG025006</v>
      </c>
      <c r="D511">
        <f t="shared" si="7"/>
        <v>1</v>
      </c>
      <c r="E511" s="60">
        <v>202825</v>
      </c>
      <c r="F511" s="60">
        <v>209793</v>
      </c>
      <c r="G511" s="60">
        <v>412618</v>
      </c>
      <c r="H511" s="60">
        <v>29969</v>
      </c>
      <c r="I511" s="60">
        <v>25045</v>
      </c>
      <c r="J511" s="60">
        <v>23620</v>
      </c>
      <c r="K511" s="60">
        <v>19807</v>
      </c>
      <c r="L511" s="60">
        <v>20011</v>
      </c>
      <c r="M511" s="60">
        <v>18563</v>
      </c>
      <c r="N511" s="60">
        <v>14872</v>
      </c>
      <c r="O511" s="60">
        <v>13222</v>
      </c>
      <c r="P511" s="60">
        <v>9389</v>
      </c>
      <c r="Q511" s="60">
        <v>8142</v>
      </c>
      <c r="R511" s="60">
        <v>5466</v>
      </c>
      <c r="S511" s="60">
        <v>5110</v>
      </c>
      <c r="T511" s="60">
        <v>3004</v>
      </c>
      <c r="U511" s="60">
        <v>2961</v>
      </c>
      <c r="V511" s="60">
        <v>1632</v>
      </c>
      <c r="W511" s="60">
        <v>1274</v>
      </c>
      <c r="X511" s="60">
        <v>738</v>
      </c>
      <c r="Y511" s="60">
        <v>30443</v>
      </c>
      <c r="Z511" s="60">
        <v>24429</v>
      </c>
      <c r="AA511" s="60">
        <v>22048</v>
      </c>
      <c r="AB511" s="60">
        <v>20513</v>
      </c>
      <c r="AC511" s="60">
        <v>21422</v>
      </c>
      <c r="AD511" s="60">
        <v>20047</v>
      </c>
      <c r="AE511" s="60">
        <v>17129</v>
      </c>
      <c r="AF511" s="60">
        <v>16108</v>
      </c>
      <c r="AG511" s="60">
        <v>10902</v>
      </c>
      <c r="AH511" s="60">
        <v>9679</v>
      </c>
      <c r="AI511" s="60">
        <v>5458</v>
      </c>
      <c r="AJ511" s="60">
        <v>5212</v>
      </c>
      <c r="AK511" s="60">
        <v>2401</v>
      </c>
      <c r="AL511" s="60">
        <v>2130</v>
      </c>
      <c r="AM511" s="60">
        <v>921</v>
      </c>
      <c r="AN511" s="60">
        <v>618</v>
      </c>
      <c r="AO511" s="60">
        <v>333</v>
      </c>
      <c r="AP511" s="60">
        <v>60412</v>
      </c>
      <c r="AQ511" s="60">
        <v>49474</v>
      </c>
      <c r="AR511" s="60">
        <v>45668</v>
      </c>
      <c r="AS511" s="60">
        <v>40320</v>
      </c>
      <c r="AT511" s="60">
        <v>41433</v>
      </c>
      <c r="AU511" s="60">
        <v>38610</v>
      </c>
      <c r="AV511" s="60">
        <v>32001</v>
      </c>
      <c r="AW511" s="60">
        <v>29330</v>
      </c>
      <c r="AX511" s="60">
        <v>20291</v>
      </c>
      <c r="AY511" s="60">
        <v>17821</v>
      </c>
      <c r="AZ511" s="60">
        <v>10924</v>
      </c>
      <c r="BA511" s="60">
        <v>10322</v>
      </c>
      <c r="BB511" s="60">
        <v>5405</v>
      </c>
      <c r="BC511" s="60">
        <v>5091</v>
      </c>
      <c r="BD511" s="60">
        <v>2553</v>
      </c>
      <c r="BE511" s="60">
        <v>1892</v>
      </c>
      <c r="BF511" s="60">
        <v>1071</v>
      </c>
    </row>
    <row r="512" spans="1:58" customFormat="1" hidden="1" x14ac:dyDescent="0.25">
      <c r="A512" t="s">
        <v>483</v>
      </c>
      <c r="B512" t="s">
        <v>490</v>
      </c>
      <c r="C512" t="str">
        <f>VLOOKUP(B512,'Cross river Land'!A:B,2,0)</f>
        <v>NG025007</v>
      </c>
      <c r="D512">
        <f t="shared" si="7"/>
        <v>1</v>
      </c>
      <c r="E512" s="60">
        <v>140121</v>
      </c>
      <c r="F512" s="60">
        <v>143428</v>
      </c>
      <c r="G512" s="60">
        <v>283549</v>
      </c>
      <c r="H512" s="60">
        <v>17272</v>
      </c>
      <c r="I512" s="60">
        <v>16225</v>
      </c>
      <c r="J512" s="60">
        <v>17788</v>
      </c>
      <c r="K512" s="60">
        <v>15741</v>
      </c>
      <c r="L512" s="60">
        <v>12793</v>
      </c>
      <c r="M512" s="60">
        <v>10713</v>
      </c>
      <c r="N512" s="60">
        <v>9014</v>
      </c>
      <c r="O512" s="60">
        <v>8477</v>
      </c>
      <c r="P512" s="60">
        <v>7037</v>
      </c>
      <c r="Q512" s="60">
        <v>6358</v>
      </c>
      <c r="R512" s="60">
        <v>4724</v>
      </c>
      <c r="S512" s="60">
        <v>4340</v>
      </c>
      <c r="T512" s="60">
        <v>3005</v>
      </c>
      <c r="U512" s="60">
        <v>2687</v>
      </c>
      <c r="V512" s="60">
        <v>1811</v>
      </c>
      <c r="W512" s="60">
        <v>1305</v>
      </c>
      <c r="X512" s="60">
        <v>831</v>
      </c>
      <c r="Y512" s="60">
        <v>17637</v>
      </c>
      <c r="Z512" s="60">
        <v>16704</v>
      </c>
      <c r="AA512" s="60">
        <v>18367</v>
      </c>
      <c r="AB512" s="60">
        <v>17234</v>
      </c>
      <c r="AC512" s="60">
        <v>14662</v>
      </c>
      <c r="AD512" s="60">
        <v>11582</v>
      </c>
      <c r="AE512" s="60">
        <v>9205</v>
      </c>
      <c r="AF512" s="60">
        <v>8359</v>
      </c>
      <c r="AG512" s="60">
        <v>7389</v>
      </c>
      <c r="AH512" s="60">
        <v>6109</v>
      </c>
      <c r="AI512" s="60">
        <v>4546</v>
      </c>
      <c r="AJ512" s="60">
        <v>3840</v>
      </c>
      <c r="AK512" s="60">
        <v>2773</v>
      </c>
      <c r="AL512" s="60">
        <v>2369</v>
      </c>
      <c r="AM512" s="60">
        <v>1367</v>
      </c>
      <c r="AN512" s="60">
        <v>875</v>
      </c>
      <c r="AO512" s="60">
        <v>410</v>
      </c>
      <c r="AP512" s="60">
        <v>34909</v>
      </c>
      <c r="AQ512" s="60">
        <v>32929</v>
      </c>
      <c r="AR512" s="60">
        <v>36155</v>
      </c>
      <c r="AS512" s="60">
        <v>32975</v>
      </c>
      <c r="AT512" s="60">
        <v>27455</v>
      </c>
      <c r="AU512" s="60">
        <v>22295</v>
      </c>
      <c r="AV512" s="60">
        <v>18219</v>
      </c>
      <c r="AW512" s="60">
        <v>16836</v>
      </c>
      <c r="AX512" s="60">
        <v>14426</v>
      </c>
      <c r="AY512" s="60">
        <v>12467</v>
      </c>
      <c r="AZ512" s="60">
        <v>9270</v>
      </c>
      <c r="BA512" s="60">
        <v>8180</v>
      </c>
      <c r="BB512" s="60">
        <v>5778</v>
      </c>
      <c r="BC512" s="60">
        <v>5056</v>
      </c>
      <c r="BD512" s="60">
        <v>3178</v>
      </c>
      <c r="BE512" s="60">
        <v>2180</v>
      </c>
      <c r="BF512" s="60">
        <v>1241</v>
      </c>
    </row>
    <row r="513" spans="1:58" customFormat="1" hidden="1" x14ac:dyDescent="0.25">
      <c r="A513" t="s">
        <v>483</v>
      </c>
      <c r="B513" t="s">
        <v>491</v>
      </c>
      <c r="C513" t="str">
        <f>VLOOKUP(B513,'Cross river Land'!A:B,2,0)</f>
        <v>NG025008</v>
      </c>
      <c r="D513">
        <f t="shared" si="7"/>
        <v>1</v>
      </c>
      <c r="E513" s="60">
        <v>172137</v>
      </c>
      <c r="F513" s="60">
        <v>227283</v>
      </c>
      <c r="G513" s="60">
        <v>399420</v>
      </c>
      <c r="H513" s="60">
        <v>20793</v>
      </c>
      <c r="I513" s="60">
        <v>16699</v>
      </c>
      <c r="J513" s="60">
        <v>16511</v>
      </c>
      <c r="K513" s="60">
        <v>18042</v>
      </c>
      <c r="L513" s="60">
        <v>22497</v>
      </c>
      <c r="M513" s="60">
        <v>20784</v>
      </c>
      <c r="N513" s="60">
        <v>14190</v>
      </c>
      <c r="O513" s="60">
        <v>12001</v>
      </c>
      <c r="P513" s="60">
        <v>8229</v>
      </c>
      <c r="Q513" s="60">
        <v>6833</v>
      </c>
      <c r="R513" s="60">
        <v>4574</v>
      </c>
      <c r="S513" s="60">
        <v>4279</v>
      </c>
      <c r="T513" s="60">
        <v>2273</v>
      </c>
      <c r="U513" s="60">
        <v>2137</v>
      </c>
      <c r="V513" s="60">
        <v>922</v>
      </c>
      <c r="W513" s="60">
        <v>948</v>
      </c>
      <c r="X513" s="60">
        <v>425</v>
      </c>
      <c r="Y513" s="60">
        <v>20642</v>
      </c>
      <c r="Z513" s="60">
        <v>16022</v>
      </c>
      <c r="AA513" s="60">
        <v>13804</v>
      </c>
      <c r="AB513" s="60">
        <v>15806</v>
      </c>
      <c r="AC513" s="60">
        <v>30556</v>
      </c>
      <c r="AD513" s="60">
        <v>37534</v>
      </c>
      <c r="AE513" s="60">
        <v>27458</v>
      </c>
      <c r="AF513" s="60">
        <v>21927</v>
      </c>
      <c r="AG513" s="60">
        <v>13942</v>
      </c>
      <c r="AH513" s="60">
        <v>11370</v>
      </c>
      <c r="AI513" s="60">
        <v>6369</v>
      </c>
      <c r="AJ513" s="60">
        <v>5900</v>
      </c>
      <c r="AK513" s="60">
        <v>2363</v>
      </c>
      <c r="AL513" s="60">
        <v>2114</v>
      </c>
      <c r="AM513" s="60">
        <v>704</v>
      </c>
      <c r="AN513" s="60">
        <v>547</v>
      </c>
      <c r="AO513" s="60">
        <v>225</v>
      </c>
      <c r="AP513" s="60">
        <v>41435</v>
      </c>
      <c r="AQ513" s="60">
        <v>32721</v>
      </c>
      <c r="AR513" s="60">
        <v>30315</v>
      </c>
      <c r="AS513" s="60">
        <v>33848</v>
      </c>
      <c r="AT513" s="60">
        <v>53053</v>
      </c>
      <c r="AU513" s="60">
        <v>58318</v>
      </c>
      <c r="AV513" s="60">
        <v>41648</v>
      </c>
      <c r="AW513" s="60">
        <v>33928</v>
      </c>
      <c r="AX513" s="60">
        <v>22171</v>
      </c>
      <c r="AY513" s="60">
        <v>18203</v>
      </c>
      <c r="AZ513" s="60">
        <v>10943</v>
      </c>
      <c r="BA513" s="60">
        <v>10179</v>
      </c>
      <c r="BB513" s="60">
        <v>4636</v>
      </c>
      <c r="BC513" s="60">
        <v>4251</v>
      </c>
      <c r="BD513" s="60">
        <v>1626</v>
      </c>
      <c r="BE513" s="60">
        <v>1495</v>
      </c>
      <c r="BF513" s="60">
        <v>650</v>
      </c>
    </row>
    <row r="514" spans="1:58" customFormat="1" hidden="1" x14ac:dyDescent="0.25">
      <c r="A514" t="s">
        <v>483</v>
      </c>
      <c r="B514" s="58" t="s">
        <v>1794</v>
      </c>
      <c r="C514" t="str">
        <f>VLOOKUP(B514,'Cross river Land'!A:B,2,0)</f>
        <v>NG025009</v>
      </c>
      <c r="D514">
        <f t="shared" ref="D514:D577" si="8">COUNTIF(C:C,C514)</f>
        <v>1</v>
      </c>
      <c r="E514" s="60">
        <v>233181</v>
      </c>
      <c r="F514" s="60">
        <v>249612</v>
      </c>
      <c r="G514" s="60">
        <v>482793</v>
      </c>
      <c r="H514" s="60">
        <v>28530</v>
      </c>
      <c r="I514" s="60">
        <v>28448</v>
      </c>
      <c r="J514" s="60">
        <v>28388</v>
      </c>
      <c r="K514" s="60">
        <v>25883</v>
      </c>
      <c r="L514" s="60">
        <v>21825</v>
      </c>
      <c r="M514" s="60">
        <v>19544</v>
      </c>
      <c r="N514" s="60">
        <v>16460</v>
      </c>
      <c r="O514" s="60">
        <v>15614</v>
      </c>
      <c r="P514" s="60">
        <v>11957</v>
      </c>
      <c r="Q514" s="60">
        <v>10346</v>
      </c>
      <c r="R514" s="60">
        <v>7427</v>
      </c>
      <c r="S514" s="60">
        <v>6086</v>
      </c>
      <c r="T514" s="60">
        <v>4047</v>
      </c>
      <c r="U514" s="60">
        <v>3758</v>
      </c>
      <c r="V514" s="60">
        <v>2186</v>
      </c>
      <c r="W514" s="60">
        <v>1783</v>
      </c>
      <c r="X514" s="60">
        <v>899</v>
      </c>
      <c r="Y514" s="60">
        <v>30082</v>
      </c>
      <c r="Z514" s="60">
        <v>30355</v>
      </c>
      <c r="AA514" s="60">
        <v>30034</v>
      </c>
      <c r="AB514" s="60">
        <v>29148</v>
      </c>
      <c r="AC514" s="60">
        <v>25769</v>
      </c>
      <c r="AD514" s="60">
        <v>22353</v>
      </c>
      <c r="AE514" s="60">
        <v>17936</v>
      </c>
      <c r="AF514" s="60">
        <v>15704</v>
      </c>
      <c r="AG514" s="60">
        <v>12961</v>
      </c>
      <c r="AH514" s="60">
        <v>10610</v>
      </c>
      <c r="AI514" s="60">
        <v>7769</v>
      </c>
      <c r="AJ514" s="60">
        <v>5466</v>
      </c>
      <c r="AK514" s="60">
        <v>3891</v>
      </c>
      <c r="AL514" s="60">
        <v>3201</v>
      </c>
      <c r="AM514" s="60">
        <v>2101</v>
      </c>
      <c r="AN514" s="60">
        <v>1582</v>
      </c>
      <c r="AO514" s="60">
        <v>650</v>
      </c>
      <c r="AP514" s="60">
        <v>58612</v>
      </c>
      <c r="AQ514" s="60">
        <v>58803</v>
      </c>
      <c r="AR514" s="60">
        <v>58422</v>
      </c>
      <c r="AS514" s="60">
        <v>55031</v>
      </c>
      <c r="AT514" s="60">
        <v>47594</v>
      </c>
      <c r="AU514" s="60">
        <v>41897</v>
      </c>
      <c r="AV514" s="60">
        <v>34396</v>
      </c>
      <c r="AW514" s="60">
        <v>31318</v>
      </c>
      <c r="AX514" s="60">
        <v>24918</v>
      </c>
      <c r="AY514" s="60">
        <v>20956</v>
      </c>
      <c r="AZ514" s="60">
        <v>15196</v>
      </c>
      <c r="BA514" s="60">
        <v>11552</v>
      </c>
      <c r="BB514" s="60">
        <v>7938</v>
      </c>
      <c r="BC514" s="60">
        <v>6959</v>
      </c>
      <c r="BD514" s="60">
        <v>4287</v>
      </c>
      <c r="BE514" s="60">
        <v>3365</v>
      </c>
      <c r="BF514" s="60">
        <v>1549</v>
      </c>
    </row>
    <row r="515" spans="1:58" customFormat="1" hidden="1" x14ac:dyDescent="0.25">
      <c r="A515" t="s">
        <v>483</v>
      </c>
      <c r="B515" t="s">
        <v>492</v>
      </c>
      <c r="C515" t="str">
        <f>VLOOKUP(B515,'Cross river Land'!A:B,2,0)</f>
        <v>NG025010</v>
      </c>
      <c r="D515">
        <f t="shared" si="8"/>
        <v>1</v>
      </c>
      <c r="E515" s="60">
        <v>245147</v>
      </c>
      <c r="F515" s="60">
        <v>264070</v>
      </c>
      <c r="G515" s="60">
        <v>509217</v>
      </c>
      <c r="H515" s="60">
        <v>33349</v>
      </c>
      <c r="I515" s="60">
        <v>26897</v>
      </c>
      <c r="J515" s="60">
        <v>25938</v>
      </c>
      <c r="K515" s="60">
        <v>23342</v>
      </c>
      <c r="L515" s="60">
        <v>24564</v>
      </c>
      <c r="M515" s="60">
        <v>24700</v>
      </c>
      <c r="N515" s="60">
        <v>21703</v>
      </c>
      <c r="O515" s="60">
        <v>18805</v>
      </c>
      <c r="P515" s="60">
        <v>12534</v>
      </c>
      <c r="Q515" s="60">
        <v>9998</v>
      </c>
      <c r="R515" s="60">
        <v>6578</v>
      </c>
      <c r="S515" s="60">
        <v>6884</v>
      </c>
      <c r="T515" s="60">
        <v>3376</v>
      </c>
      <c r="U515" s="60">
        <v>3162</v>
      </c>
      <c r="V515" s="60">
        <v>1468</v>
      </c>
      <c r="W515" s="60">
        <v>1174</v>
      </c>
      <c r="X515" s="60">
        <v>675</v>
      </c>
      <c r="Y515" s="60">
        <v>33550</v>
      </c>
      <c r="Z515" s="60">
        <v>26008</v>
      </c>
      <c r="AA515" s="60">
        <v>22392</v>
      </c>
      <c r="AB515" s="60">
        <v>22221</v>
      </c>
      <c r="AC515" s="60">
        <v>29540</v>
      </c>
      <c r="AD515" s="60">
        <v>30041</v>
      </c>
      <c r="AE515" s="60">
        <v>27197</v>
      </c>
      <c r="AF515" s="60">
        <v>24512</v>
      </c>
      <c r="AG515" s="60">
        <v>15419</v>
      </c>
      <c r="AH515" s="60">
        <v>11980</v>
      </c>
      <c r="AI515" s="60">
        <v>6667</v>
      </c>
      <c r="AJ515" s="60">
        <v>6906</v>
      </c>
      <c r="AK515" s="60">
        <v>3015</v>
      </c>
      <c r="AL515" s="60">
        <v>2813</v>
      </c>
      <c r="AM515" s="60">
        <v>929</v>
      </c>
      <c r="AN515" s="60">
        <v>604</v>
      </c>
      <c r="AO515" s="60">
        <v>276</v>
      </c>
      <c r="AP515" s="60">
        <v>66899</v>
      </c>
      <c r="AQ515" s="60">
        <v>52905</v>
      </c>
      <c r="AR515" s="60">
        <v>48330</v>
      </c>
      <c r="AS515" s="60">
        <v>45563</v>
      </c>
      <c r="AT515" s="60">
        <v>54104</v>
      </c>
      <c r="AU515" s="60">
        <v>54741</v>
      </c>
      <c r="AV515" s="60">
        <v>48900</v>
      </c>
      <c r="AW515" s="60">
        <v>43317</v>
      </c>
      <c r="AX515" s="60">
        <v>27953</v>
      </c>
      <c r="AY515" s="60">
        <v>21978</v>
      </c>
      <c r="AZ515" s="60">
        <v>13245</v>
      </c>
      <c r="BA515" s="60">
        <v>13790</v>
      </c>
      <c r="BB515" s="60">
        <v>6391</v>
      </c>
      <c r="BC515" s="60">
        <v>5975</v>
      </c>
      <c r="BD515" s="60">
        <v>2397</v>
      </c>
      <c r="BE515" s="60">
        <v>1778</v>
      </c>
      <c r="BF515" s="60">
        <v>951</v>
      </c>
    </row>
    <row r="516" spans="1:58" customFormat="1" hidden="1" x14ac:dyDescent="0.25">
      <c r="A516" t="s">
        <v>483</v>
      </c>
      <c r="B516" t="s">
        <v>493</v>
      </c>
      <c r="C516" t="str">
        <f>VLOOKUP(B516,'Cross river Land'!A:B,2,0)</f>
        <v>NG025011</v>
      </c>
      <c r="D516">
        <f t="shared" si="8"/>
        <v>1</v>
      </c>
      <c r="E516" s="60">
        <v>195144</v>
      </c>
      <c r="F516" s="60">
        <v>237103</v>
      </c>
      <c r="G516" s="60">
        <v>432247</v>
      </c>
      <c r="H516" s="60">
        <v>21300</v>
      </c>
      <c r="I516" s="60">
        <v>17885</v>
      </c>
      <c r="J516" s="60">
        <v>19694</v>
      </c>
      <c r="K516" s="60">
        <v>21392</v>
      </c>
      <c r="L516" s="60">
        <v>23655</v>
      </c>
      <c r="M516" s="60">
        <v>21709</v>
      </c>
      <c r="N516" s="60">
        <v>17144</v>
      </c>
      <c r="O516" s="60">
        <v>14801</v>
      </c>
      <c r="P516" s="60">
        <v>9966</v>
      </c>
      <c r="Q516" s="60">
        <v>8051</v>
      </c>
      <c r="R516" s="60">
        <v>5231</v>
      </c>
      <c r="S516" s="60">
        <v>5868</v>
      </c>
      <c r="T516" s="60">
        <v>2660</v>
      </c>
      <c r="U516" s="60">
        <v>2886</v>
      </c>
      <c r="V516" s="60">
        <v>1362</v>
      </c>
      <c r="W516" s="60">
        <v>1039</v>
      </c>
      <c r="X516" s="60">
        <v>501</v>
      </c>
      <c r="Y516" s="60">
        <v>21289</v>
      </c>
      <c r="Z516" s="60">
        <v>17221</v>
      </c>
      <c r="AA516" s="60">
        <v>16555</v>
      </c>
      <c r="AB516" s="60">
        <v>19822</v>
      </c>
      <c r="AC516" s="60">
        <v>31693</v>
      </c>
      <c r="AD516" s="60">
        <v>34357</v>
      </c>
      <c r="AE516" s="60">
        <v>26882</v>
      </c>
      <c r="AF516" s="60">
        <v>22666</v>
      </c>
      <c r="AG516" s="60">
        <v>14952</v>
      </c>
      <c r="AH516" s="60">
        <v>11578</v>
      </c>
      <c r="AI516" s="60">
        <v>6467</v>
      </c>
      <c r="AJ516" s="60">
        <v>6711</v>
      </c>
      <c r="AK516" s="60">
        <v>2596</v>
      </c>
      <c r="AL516" s="60">
        <v>2637</v>
      </c>
      <c r="AM516" s="60">
        <v>837</v>
      </c>
      <c r="AN516" s="60">
        <v>597</v>
      </c>
      <c r="AO516" s="60">
        <v>243</v>
      </c>
      <c r="AP516" s="60">
        <v>42589</v>
      </c>
      <c r="AQ516" s="60">
        <v>35106</v>
      </c>
      <c r="AR516" s="60">
        <v>36249</v>
      </c>
      <c r="AS516" s="60">
        <v>41214</v>
      </c>
      <c r="AT516" s="60">
        <v>55348</v>
      </c>
      <c r="AU516" s="60">
        <v>56066</v>
      </c>
      <c r="AV516" s="60">
        <v>44026</v>
      </c>
      <c r="AW516" s="60">
        <v>37467</v>
      </c>
      <c r="AX516" s="60">
        <v>24918</v>
      </c>
      <c r="AY516" s="60">
        <v>19629</v>
      </c>
      <c r="AZ516" s="60">
        <v>11698</v>
      </c>
      <c r="BA516" s="60">
        <v>12579</v>
      </c>
      <c r="BB516" s="60">
        <v>5256</v>
      </c>
      <c r="BC516" s="60">
        <v>5523</v>
      </c>
      <c r="BD516" s="60">
        <v>2199</v>
      </c>
      <c r="BE516" s="60">
        <v>1636</v>
      </c>
      <c r="BF516" s="60">
        <v>744</v>
      </c>
    </row>
    <row r="517" spans="1:58" customFormat="1" hidden="1" x14ac:dyDescent="0.25">
      <c r="A517" t="s">
        <v>483</v>
      </c>
      <c r="B517" t="s">
        <v>494</v>
      </c>
      <c r="C517" t="str">
        <f>VLOOKUP(B517,'Cross river Land'!A:B,2,0)</f>
        <v>NG025012</v>
      </c>
      <c r="D517">
        <f t="shared" si="8"/>
        <v>1</v>
      </c>
      <c r="E517" s="60">
        <v>637191</v>
      </c>
      <c r="F517" s="60">
        <v>673852</v>
      </c>
      <c r="G517" s="60">
        <v>1311043</v>
      </c>
      <c r="H517" s="60">
        <v>94697</v>
      </c>
      <c r="I517" s="60">
        <v>76276</v>
      </c>
      <c r="J517" s="60">
        <v>71691</v>
      </c>
      <c r="K517" s="60">
        <v>61607</v>
      </c>
      <c r="L517" s="60">
        <v>60816</v>
      </c>
      <c r="M517" s="60">
        <v>58669</v>
      </c>
      <c r="N517" s="60">
        <v>52911</v>
      </c>
      <c r="O517" s="60">
        <v>46054</v>
      </c>
      <c r="P517" s="60">
        <v>31962</v>
      </c>
      <c r="Q517" s="60">
        <v>24319</v>
      </c>
      <c r="R517" s="60">
        <v>15069</v>
      </c>
      <c r="S517" s="60">
        <v>14612</v>
      </c>
      <c r="T517" s="60">
        <v>9136</v>
      </c>
      <c r="U517" s="60">
        <v>8780</v>
      </c>
      <c r="V517" s="60">
        <v>4885</v>
      </c>
      <c r="W517" s="60">
        <v>3485</v>
      </c>
      <c r="X517" s="60">
        <v>2222</v>
      </c>
      <c r="Y517" s="60">
        <v>95755</v>
      </c>
      <c r="Z517" s="60">
        <v>74575</v>
      </c>
      <c r="AA517" s="60">
        <v>66500</v>
      </c>
      <c r="AB517" s="60">
        <v>62369</v>
      </c>
      <c r="AC517" s="60">
        <v>71610</v>
      </c>
      <c r="AD517" s="60">
        <v>68579</v>
      </c>
      <c r="AE517" s="60">
        <v>59822</v>
      </c>
      <c r="AF517" s="60">
        <v>56368</v>
      </c>
      <c r="AG517" s="60">
        <v>37814</v>
      </c>
      <c r="AH517" s="60">
        <v>29840</v>
      </c>
      <c r="AI517" s="60">
        <v>16558</v>
      </c>
      <c r="AJ517" s="60">
        <v>15488</v>
      </c>
      <c r="AK517" s="60">
        <v>6744</v>
      </c>
      <c r="AL517" s="60">
        <v>6569</v>
      </c>
      <c r="AM517" s="60">
        <v>2416</v>
      </c>
      <c r="AN517" s="60">
        <v>1934</v>
      </c>
      <c r="AO517" s="60">
        <v>911</v>
      </c>
      <c r="AP517" s="60">
        <v>190452</v>
      </c>
      <c r="AQ517" s="60">
        <v>150851</v>
      </c>
      <c r="AR517" s="60">
        <v>138191</v>
      </c>
      <c r="AS517" s="60">
        <v>123976</v>
      </c>
      <c r="AT517" s="60">
        <v>132426</v>
      </c>
      <c r="AU517" s="60">
        <v>127248</v>
      </c>
      <c r="AV517" s="60">
        <v>112733</v>
      </c>
      <c r="AW517" s="60">
        <v>102422</v>
      </c>
      <c r="AX517" s="60">
        <v>69776</v>
      </c>
      <c r="AY517" s="60">
        <v>54159</v>
      </c>
      <c r="AZ517" s="60">
        <v>31627</v>
      </c>
      <c r="BA517" s="60">
        <v>30100</v>
      </c>
      <c r="BB517" s="60">
        <v>15880</v>
      </c>
      <c r="BC517" s="60">
        <v>15349</v>
      </c>
      <c r="BD517" s="60">
        <v>7301</v>
      </c>
      <c r="BE517" s="60">
        <v>5419</v>
      </c>
      <c r="BF517" s="60">
        <v>3133</v>
      </c>
    </row>
    <row r="518" spans="1:58" customFormat="1" hidden="1" x14ac:dyDescent="0.25">
      <c r="A518" t="s">
        <v>483</v>
      </c>
      <c r="B518" t="s">
        <v>495</v>
      </c>
      <c r="C518" t="str">
        <f>VLOOKUP(B518,'Cross river Land'!A:B,2,0)</f>
        <v>NG025013</v>
      </c>
      <c r="D518">
        <f t="shared" si="8"/>
        <v>1</v>
      </c>
      <c r="E518" s="60">
        <v>392382</v>
      </c>
      <c r="F518" s="60">
        <v>445978</v>
      </c>
      <c r="G518" s="60">
        <v>838360</v>
      </c>
      <c r="H518" s="60">
        <v>48979</v>
      </c>
      <c r="I518" s="60">
        <v>40352</v>
      </c>
      <c r="J518" s="60">
        <v>41234</v>
      </c>
      <c r="K518" s="60">
        <v>40821</v>
      </c>
      <c r="L518" s="60">
        <v>42699</v>
      </c>
      <c r="M518" s="60">
        <v>40266</v>
      </c>
      <c r="N518" s="60">
        <v>34043</v>
      </c>
      <c r="O518" s="60">
        <v>28705</v>
      </c>
      <c r="P518" s="60">
        <v>20309</v>
      </c>
      <c r="Q518" s="60">
        <v>16436</v>
      </c>
      <c r="R518" s="60">
        <v>10834</v>
      </c>
      <c r="S518" s="60">
        <v>11326</v>
      </c>
      <c r="T518" s="60">
        <v>5699</v>
      </c>
      <c r="U518" s="60">
        <v>5225</v>
      </c>
      <c r="V518" s="60">
        <v>2580</v>
      </c>
      <c r="W518" s="60">
        <v>1841</v>
      </c>
      <c r="X518" s="60">
        <v>1033</v>
      </c>
      <c r="Y518" s="60">
        <v>50662</v>
      </c>
      <c r="Z518" s="60">
        <v>39193</v>
      </c>
      <c r="AA518" s="60">
        <v>36143</v>
      </c>
      <c r="AB518" s="60">
        <v>39280</v>
      </c>
      <c r="AC518" s="60">
        <v>55267</v>
      </c>
      <c r="AD518" s="60">
        <v>56924</v>
      </c>
      <c r="AE518" s="60">
        <v>48080</v>
      </c>
      <c r="AF518" s="60">
        <v>40319</v>
      </c>
      <c r="AG518" s="60">
        <v>26389</v>
      </c>
      <c r="AH518" s="60">
        <v>19497</v>
      </c>
      <c r="AI518" s="60">
        <v>11167</v>
      </c>
      <c r="AJ518" s="60">
        <v>10433</v>
      </c>
      <c r="AK518" s="60">
        <v>4665</v>
      </c>
      <c r="AL518" s="60">
        <v>4438</v>
      </c>
      <c r="AM518" s="60">
        <v>1762</v>
      </c>
      <c r="AN518" s="60">
        <v>1222</v>
      </c>
      <c r="AO518" s="60">
        <v>537</v>
      </c>
      <c r="AP518" s="60">
        <v>99641</v>
      </c>
      <c r="AQ518" s="60">
        <v>79545</v>
      </c>
      <c r="AR518" s="60">
        <v>77377</v>
      </c>
      <c r="AS518" s="60">
        <v>80101</v>
      </c>
      <c r="AT518" s="60">
        <v>97966</v>
      </c>
      <c r="AU518" s="60">
        <v>97190</v>
      </c>
      <c r="AV518" s="60">
        <v>82123</v>
      </c>
      <c r="AW518" s="60">
        <v>69024</v>
      </c>
      <c r="AX518" s="60">
        <v>46698</v>
      </c>
      <c r="AY518" s="60">
        <v>35933</v>
      </c>
      <c r="AZ518" s="60">
        <v>22001</v>
      </c>
      <c r="BA518" s="60">
        <v>21759</v>
      </c>
      <c r="BB518" s="60">
        <v>10364</v>
      </c>
      <c r="BC518" s="60">
        <v>9663</v>
      </c>
      <c r="BD518" s="60">
        <v>4342</v>
      </c>
      <c r="BE518" s="60">
        <v>3063</v>
      </c>
      <c r="BF518" s="60">
        <v>1570</v>
      </c>
    </row>
    <row r="519" spans="1:58" customFormat="1" hidden="1" x14ac:dyDescent="0.25">
      <c r="A519" t="s">
        <v>483</v>
      </c>
      <c r="B519" t="s">
        <v>496</v>
      </c>
      <c r="C519" t="str">
        <f>VLOOKUP(B519,'Cross river Land'!A:B,2,0)</f>
        <v>NG025014</v>
      </c>
      <c r="D519">
        <f t="shared" si="8"/>
        <v>1</v>
      </c>
      <c r="E519" s="60">
        <v>114019</v>
      </c>
      <c r="F519" s="60">
        <v>123613</v>
      </c>
      <c r="G519" s="60">
        <v>237632</v>
      </c>
      <c r="H519" s="60">
        <v>12391</v>
      </c>
      <c r="I519" s="60">
        <v>10012</v>
      </c>
      <c r="J519" s="60">
        <v>10149</v>
      </c>
      <c r="K519" s="60">
        <v>11087</v>
      </c>
      <c r="L519" s="60">
        <v>13264</v>
      </c>
      <c r="M519" s="60">
        <v>11237</v>
      </c>
      <c r="N519" s="60">
        <v>8853</v>
      </c>
      <c r="O519" s="60">
        <v>7680</v>
      </c>
      <c r="P519" s="60">
        <v>6370</v>
      </c>
      <c r="Q519" s="60">
        <v>5186</v>
      </c>
      <c r="R519" s="60">
        <v>3904</v>
      </c>
      <c r="S519" s="60">
        <v>4354</v>
      </c>
      <c r="T519" s="60">
        <v>2870</v>
      </c>
      <c r="U519" s="60">
        <v>2869</v>
      </c>
      <c r="V519" s="60">
        <v>1764</v>
      </c>
      <c r="W519" s="60">
        <v>1348</v>
      </c>
      <c r="X519" s="60">
        <v>681</v>
      </c>
      <c r="Y519" s="60">
        <v>12400</v>
      </c>
      <c r="Z519" s="60">
        <v>9444</v>
      </c>
      <c r="AA519" s="60">
        <v>8915</v>
      </c>
      <c r="AB519" s="60">
        <v>10582</v>
      </c>
      <c r="AC519" s="60">
        <v>18338</v>
      </c>
      <c r="AD519" s="60">
        <v>17748</v>
      </c>
      <c r="AE519" s="60">
        <v>13263</v>
      </c>
      <c r="AF519" s="60">
        <v>10711</v>
      </c>
      <c r="AG519" s="60">
        <v>6604</v>
      </c>
      <c r="AH519" s="60">
        <v>4910</v>
      </c>
      <c r="AI519" s="60">
        <v>2906</v>
      </c>
      <c r="AJ519" s="60">
        <v>2841</v>
      </c>
      <c r="AK519" s="60">
        <v>1481</v>
      </c>
      <c r="AL519" s="60">
        <v>1718</v>
      </c>
      <c r="AM519" s="60">
        <v>840</v>
      </c>
      <c r="AN519" s="60">
        <v>647</v>
      </c>
      <c r="AO519" s="60">
        <v>265</v>
      </c>
      <c r="AP519" s="60">
        <v>24791</v>
      </c>
      <c r="AQ519" s="60">
        <v>19456</v>
      </c>
      <c r="AR519" s="60">
        <v>19064</v>
      </c>
      <c r="AS519" s="60">
        <v>21669</v>
      </c>
      <c r="AT519" s="60">
        <v>31602</v>
      </c>
      <c r="AU519" s="60">
        <v>28985</v>
      </c>
      <c r="AV519" s="60">
        <v>22116</v>
      </c>
      <c r="AW519" s="60">
        <v>18391</v>
      </c>
      <c r="AX519" s="60">
        <v>12974</v>
      </c>
      <c r="AY519" s="60">
        <v>10096</v>
      </c>
      <c r="AZ519" s="60">
        <v>6810</v>
      </c>
      <c r="BA519" s="60">
        <v>7195</v>
      </c>
      <c r="BB519" s="60">
        <v>4351</v>
      </c>
      <c r="BC519" s="60">
        <v>4587</v>
      </c>
      <c r="BD519" s="60">
        <v>2604</v>
      </c>
      <c r="BE519" s="60">
        <v>1995</v>
      </c>
      <c r="BF519" s="60">
        <v>946</v>
      </c>
    </row>
    <row r="520" spans="1:58" customFormat="1" hidden="1" x14ac:dyDescent="0.25">
      <c r="A520" t="s">
        <v>483</v>
      </c>
      <c r="B520" t="s">
        <v>497</v>
      </c>
      <c r="C520" t="str">
        <f>VLOOKUP(B520,'Cross river Land'!A:B,2,0)</f>
        <v>NG025015</v>
      </c>
      <c r="D520">
        <f t="shared" si="8"/>
        <v>1</v>
      </c>
      <c r="E520" s="60">
        <v>156898</v>
      </c>
      <c r="F520" s="60">
        <v>173667</v>
      </c>
      <c r="G520" s="60">
        <v>330565</v>
      </c>
      <c r="H520" s="60">
        <v>17954</v>
      </c>
      <c r="I520" s="60">
        <v>15451</v>
      </c>
      <c r="J520" s="60">
        <v>17711</v>
      </c>
      <c r="K520" s="60">
        <v>16932</v>
      </c>
      <c r="L520" s="60">
        <v>17328</v>
      </c>
      <c r="M520" s="60">
        <v>14579</v>
      </c>
      <c r="N520" s="60">
        <v>11488</v>
      </c>
      <c r="O520" s="60">
        <v>9916</v>
      </c>
      <c r="P520" s="60">
        <v>7924</v>
      </c>
      <c r="Q520" s="60">
        <v>7041</v>
      </c>
      <c r="R520" s="60">
        <v>5120</v>
      </c>
      <c r="S520" s="60">
        <v>5704</v>
      </c>
      <c r="T520" s="60">
        <v>3129</v>
      </c>
      <c r="U520" s="60">
        <v>3048</v>
      </c>
      <c r="V520" s="60">
        <v>1686</v>
      </c>
      <c r="W520" s="60">
        <v>1218</v>
      </c>
      <c r="X520" s="60">
        <v>669</v>
      </c>
      <c r="Y520" s="60">
        <v>17909</v>
      </c>
      <c r="Z520" s="60">
        <v>14925</v>
      </c>
      <c r="AA520" s="60">
        <v>14553</v>
      </c>
      <c r="AB520" s="60">
        <v>16753</v>
      </c>
      <c r="AC520" s="60">
        <v>23713</v>
      </c>
      <c r="AD520" s="60">
        <v>22519</v>
      </c>
      <c r="AE520" s="60">
        <v>16400</v>
      </c>
      <c r="AF520" s="60">
        <v>13349</v>
      </c>
      <c r="AG520" s="60">
        <v>8897</v>
      </c>
      <c r="AH520" s="60">
        <v>7570</v>
      </c>
      <c r="AI520" s="60">
        <v>4823</v>
      </c>
      <c r="AJ520" s="60">
        <v>5220</v>
      </c>
      <c r="AK520" s="60">
        <v>2459</v>
      </c>
      <c r="AL520" s="60">
        <v>2458</v>
      </c>
      <c r="AM520" s="60">
        <v>1042</v>
      </c>
      <c r="AN520" s="60">
        <v>789</v>
      </c>
      <c r="AO520" s="60">
        <v>288</v>
      </c>
      <c r="AP520" s="60">
        <v>35863</v>
      </c>
      <c r="AQ520" s="60">
        <v>30376</v>
      </c>
      <c r="AR520" s="60">
        <v>32264</v>
      </c>
      <c r="AS520" s="60">
        <v>33685</v>
      </c>
      <c r="AT520" s="60">
        <v>41041</v>
      </c>
      <c r="AU520" s="60">
        <v>37098</v>
      </c>
      <c r="AV520" s="60">
        <v>27888</v>
      </c>
      <c r="AW520" s="60">
        <v>23265</v>
      </c>
      <c r="AX520" s="60">
        <v>16821</v>
      </c>
      <c r="AY520" s="60">
        <v>14611</v>
      </c>
      <c r="AZ520" s="60">
        <v>9943</v>
      </c>
      <c r="BA520" s="60">
        <v>10924</v>
      </c>
      <c r="BB520" s="60">
        <v>5588</v>
      </c>
      <c r="BC520" s="60">
        <v>5506</v>
      </c>
      <c r="BD520" s="60">
        <v>2728</v>
      </c>
      <c r="BE520" s="60">
        <v>2007</v>
      </c>
      <c r="BF520" s="60">
        <v>957</v>
      </c>
    </row>
    <row r="521" spans="1:58" customFormat="1" hidden="1" x14ac:dyDescent="0.25">
      <c r="A521" t="s">
        <v>483</v>
      </c>
      <c r="B521" t="s">
        <v>498</v>
      </c>
      <c r="C521" t="str">
        <f>VLOOKUP(B521,'Cross river Land'!A:B,2,0)</f>
        <v>NG025016</v>
      </c>
      <c r="D521">
        <f t="shared" si="8"/>
        <v>1</v>
      </c>
      <c r="E521" s="60">
        <v>309286</v>
      </c>
      <c r="F521" s="60">
        <v>335556</v>
      </c>
      <c r="G521" s="60">
        <v>644842</v>
      </c>
      <c r="H521" s="60">
        <v>35369</v>
      </c>
      <c r="I521" s="60">
        <v>30589</v>
      </c>
      <c r="J521" s="60">
        <v>31638</v>
      </c>
      <c r="K521" s="60">
        <v>31337</v>
      </c>
      <c r="L521" s="60">
        <v>33400</v>
      </c>
      <c r="M521" s="60">
        <v>29177</v>
      </c>
      <c r="N521" s="60">
        <v>23429</v>
      </c>
      <c r="O521" s="60">
        <v>20754</v>
      </c>
      <c r="P521" s="60">
        <v>15978</v>
      </c>
      <c r="Q521" s="60">
        <v>14595</v>
      </c>
      <c r="R521" s="60">
        <v>11048</v>
      </c>
      <c r="S521" s="60">
        <v>11852</v>
      </c>
      <c r="T521" s="60">
        <v>6895</v>
      </c>
      <c r="U521" s="60">
        <v>6213</v>
      </c>
      <c r="V521" s="60">
        <v>3316</v>
      </c>
      <c r="W521" s="60">
        <v>2459</v>
      </c>
      <c r="X521" s="60">
        <v>1237</v>
      </c>
      <c r="Y521" s="60">
        <v>36038</v>
      </c>
      <c r="Z521" s="60">
        <v>29460</v>
      </c>
      <c r="AA521" s="60">
        <v>27809</v>
      </c>
      <c r="AB521" s="60">
        <v>30909</v>
      </c>
      <c r="AC521" s="60">
        <v>44881</v>
      </c>
      <c r="AD521" s="60">
        <v>41148</v>
      </c>
      <c r="AE521" s="60">
        <v>32184</v>
      </c>
      <c r="AF521" s="60">
        <v>26314</v>
      </c>
      <c r="AG521" s="60">
        <v>17483</v>
      </c>
      <c r="AH521" s="60">
        <v>14697</v>
      </c>
      <c r="AI521" s="60">
        <v>9487</v>
      </c>
      <c r="AJ521" s="60">
        <v>10961</v>
      </c>
      <c r="AK521" s="60">
        <v>4973</v>
      </c>
      <c r="AL521" s="60">
        <v>5078</v>
      </c>
      <c r="AM521" s="60">
        <v>2074</v>
      </c>
      <c r="AN521" s="60">
        <v>1492</v>
      </c>
      <c r="AO521" s="60">
        <v>568</v>
      </c>
      <c r="AP521" s="60">
        <v>71407</v>
      </c>
      <c r="AQ521" s="60">
        <v>60049</v>
      </c>
      <c r="AR521" s="60">
        <v>59447</v>
      </c>
      <c r="AS521" s="60">
        <v>62246</v>
      </c>
      <c r="AT521" s="60">
        <v>78281</v>
      </c>
      <c r="AU521" s="60">
        <v>70325</v>
      </c>
      <c r="AV521" s="60">
        <v>55613</v>
      </c>
      <c r="AW521" s="60">
        <v>47068</v>
      </c>
      <c r="AX521" s="60">
        <v>33461</v>
      </c>
      <c r="AY521" s="60">
        <v>29292</v>
      </c>
      <c r="AZ521" s="60">
        <v>20535</v>
      </c>
      <c r="BA521" s="60">
        <v>22813</v>
      </c>
      <c r="BB521" s="60">
        <v>11868</v>
      </c>
      <c r="BC521" s="60">
        <v>11291</v>
      </c>
      <c r="BD521" s="60">
        <v>5390</v>
      </c>
      <c r="BE521" s="60">
        <v>3951</v>
      </c>
      <c r="BF521" s="60">
        <v>1805</v>
      </c>
    </row>
    <row r="522" spans="1:58" customFormat="1" hidden="1" x14ac:dyDescent="0.25">
      <c r="A522" t="s">
        <v>483</v>
      </c>
      <c r="B522" t="s">
        <v>499</v>
      </c>
      <c r="C522" t="str">
        <f>VLOOKUP(B522,'Cross river Land'!A:B,2,0)</f>
        <v>NG025017</v>
      </c>
      <c r="D522">
        <f t="shared" si="8"/>
        <v>1</v>
      </c>
      <c r="E522" s="60">
        <v>228361</v>
      </c>
      <c r="F522" s="60">
        <v>252829</v>
      </c>
      <c r="G522" s="60">
        <v>481190</v>
      </c>
      <c r="H522" s="60">
        <v>34487</v>
      </c>
      <c r="I522" s="60">
        <v>27539</v>
      </c>
      <c r="J522" s="60">
        <v>27509</v>
      </c>
      <c r="K522" s="60">
        <v>23826</v>
      </c>
      <c r="L522" s="60">
        <v>24651</v>
      </c>
      <c r="M522" s="60">
        <v>22733</v>
      </c>
      <c r="N522" s="60">
        <v>18119</v>
      </c>
      <c r="O522" s="60">
        <v>14978</v>
      </c>
      <c r="P522" s="60">
        <v>10205</v>
      </c>
      <c r="Q522" s="60">
        <v>8362</v>
      </c>
      <c r="R522" s="60">
        <v>5176</v>
      </c>
      <c r="S522" s="60">
        <v>4512</v>
      </c>
      <c r="T522" s="60">
        <v>2251</v>
      </c>
      <c r="U522" s="60">
        <v>1844</v>
      </c>
      <c r="V522" s="60">
        <v>986</v>
      </c>
      <c r="W522" s="60">
        <v>734</v>
      </c>
      <c r="X522" s="60">
        <v>449</v>
      </c>
      <c r="Y522" s="60">
        <v>34476</v>
      </c>
      <c r="Z522" s="60">
        <v>26641</v>
      </c>
      <c r="AA522" s="60">
        <v>24654</v>
      </c>
      <c r="AB522" s="60">
        <v>24034</v>
      </c>
      <c r="AC522" s="60">
        <v>29392</v>
      </c>
      <c r="AD522" s="60">
        <v>28765</v>
      </c>
      <c r="AE522" s="60">
        <v>23561</v>
      </c>
      <c r="AF522" s="60">
        <v>19967</v>
      </c>
      <c r="AG522" s="60">
        <v>13424</v>
      </c>
      <c r="AH522" s="60">
        <v>10749</v>
      </c>
      <c r="AI522" s="60">
        <v>6114</v>
      </c>
      <c r="AJ522" s="60">
        <v>5745</v>
      </c>
      <c r="AK522" s="60">
        <v>2218</v>
      </c>
      <c r="AL522" s="60">
        <v>1794</v>
      </c>
      <c r="AM522" s="60">
        <v>642</v>
      </c>
      <c r="AN522" s="60">
        <v>434</v>
      </c>
      <c r="AO522" s="60">
        <v>219</v>
      </c>
      <c r="AP522" s="60">
        <v>68963</v>
      </c>
      <c r="AQ522" s="60">
        <v>54180</v>
      </c>
      <c r="AR522" s="60">
        <v>52163</v>
      </c>
      <c r="AS522" s="60">
        <v>47860</v>
      </c>
      <c r="AT522" s="60">
        <v>54043</v>
      </c>
      <c r="AU522" s="60">
        <v>51498</v>
      </c>
      <c r="AV522" s="60">
        <v>41680</v>
      </c>
      <c r="AW522" s="60">
        <v>34945</v>
      </c>
      <c r="AX522" s="60">
        <v>23629</v>
      </c>
      <c r="AY522" s="60">
        <v>19111</v>
      </c>
      <c r="AZ522" s="60">
        <v>11290</v>
      </c>
      <c r="BA522" s="60">
        <v>10257</v>
      </c>
      <c r="BB522" s="60">
        <v>4469</v>
      </c>
      <c r="BC522" s="60">
        <v>3638</v>
      </c>
      <c r="BD522" s="60">
        <v>1628</v>
      </c>
      <c r="BE522" s="60">
        <v>1168</v>
      </c>
      <c r="BF522" s="60">
        <v>668</v>
      </c>
    </row>
    <row r="523" spans="1:58" customFormat="1" hidden="1" x14ac:dyDescent="0.25">
      <c r="A523" t="s">
        <v>483</v>
      </c>
      <c r="B523" t="s">
        <v>500</v>
      </c>
      <c r="C523" t="str">
        <f>VLOOKUP(B523,'Cross river Land'!A:B,2,0)</f>
        <v>NG025018</v>
      </c>
      <c r="D523">
        <f t="shared" si="8"/>
        <v>1</v>
      </c>
      <c r="E523" s="60">
        <v>365559</v>
      </c>
      <c r="F523" s="60">
        <v>401347</v>
      </c>
      <c r="G523" s="60">
        <v>766906</v>
      </c>
      <c r="H523" s="60">
        <v>45952</v>
      </c>
      <c r="I523" s="60">
        <v>37747</v>
      </c>
      <c r="J523" s="60">
        <v>40344</v>
      </c>
      <c r="K523" s="60">
        <v>39082</v>
      </c>
      <c r="L523" s="60">
        <v>40647</v>
      </c>
      <c r="M523" s="60">
        <v>37768</v>
      </c>
      <c r="N523" s="60">
        <v>29875</v>
      </c>
      <c r="O523" s="60">
        <v>25218</v>
      </c>
      <c r="P523" s="60">
        <v>17577</v>
      </c>
      <c r="Q523" s="60">
        <v>15332</v>
      </c>
      <c r="R523" s="60">
        <v>10168</v>
      </c>
      <c r="S523" s="60">
        <v>10342</v>
      </c>
      <c r="T523" s="60">
        <v>5277</v>
      </c>
      <c r="U523" s="60">
        <v>4858</v>
      </c>
      <c r="V523" s="60">
        <v>2455</v>
      </c>
      <c r="W523" s="60">
        <v>1845</v>
      </c>
      <c r="X523" s="60">
        <v>1072</v>
      </c>
      <c r="Y523" s="60">
        <v>45757</v>
      </c>
      <c r="Z523" s="60">
        <v>36349</v>
      </c>
      <c r="AA523" s="60">
        <v>34367</v>
      </c>
      <c r="AB523" s="60">
        <v>37218</v>
      </c>
      <c r="AC523" s="60">
        <v>49730</v>
      </c>
      <c r="AD523" s="60">
        <v>48896</v>
      </c>
      <c r="AE523" s="60">
        <v>40752</v>
      </c>
      <c r="AF523" s="60">
        <v>34567</v>
      </c>
      <c r="AG523" s="60">
        <v>22298</v>
      </c>
      <c r="AH523" s="60">
        <v>18122</v>
      </c>
      <c r="AI523" s="60">
        <v>10496</v>
      </c>
      <c r="AJ523" s="60">
        <v>10619</v>
      </c>
      <c r="AK523" s="60">
        <v>4444</v>
      </c>
      <c r="AL523" s="60">
        <v>4349</v>
      </c>
      <c r="AM523" s="60">
        <v>1681</v>
      </c>
      <c r="AN523" s="60">
        <v>1127</v>
      </c>
      <c r="AO523" s="60">
        <v>575</v>
      </c>
      <c r="AP523" s="60">
        <v>91709</v>
      </c>
      <c r="AQ523" s="60">
        <v>74096</v>
      </c>
      <c r="AR523" s="60">
        <v>74711</v>
      </c>
      <c r="AS523" s="60">
        <v>76300</v>
      </c>
      <c r="AT523" s="60">
        <v>90377</v>
      </c>
      <c r="AU523" s="60">
        <v>86664</v>
      </c>
      <c r="AV523" s="60">
        <v>70627</v>
      </c>
      <c r="AW523" s="60">
        <v>59785</v>
      </c>
      <c r="AX523" s="60">
        <v>39875</v>
      </c>
      <c r="AY523" s="60">
        <v>33454</v>
      </c>
      <c r="AZ523" s="60">
        <v>20664</v>
      </c>
      <c r="BA523" s="60">
        <v>20961</v>
      </c>
      <c r="BB523" s="60">
        <v>9721</v>
      </c>
      <c r="BC523" s="60">
        <v>9207</v>
      </c>
      <c r="BD523" s="60">
        <v>4136</v>
      </c>
      <c r="BE523" s="60">
        <v>2972</v>
      </c>
      <c r="BF523" s="60">
        <v>1647</v>
      </c>
    </row>
    <row r="524" spans="1:58" customFormat="1" hidden="1" x14ac:dyDescent="0.25">
      <c r="A524" t="s">
        <v>483</v>
      </c>
      <c r="B524" s="58" t="s">
        <v>2610</v>
      </c>
      <c r="C524" t="str">
        <f>VLOOKUP(B524,'Cross river Land'!A:B,2,0)</f>
        <v>NG025019</v>
      </c>
      <c r="D524">
        <f t="shared" si="8"/>
        <v>1</v>
      </c>
      <c r="E524" s="60">
        <v>238596</v>
      </c>
      <c r="F524" s="60">
        <v>256945</v>
      </c>
      <c r="G524" s="60">
        <v>495541</v>
      </c>
      <c r="H524" s="60">
        <v>27783</v>
      </c>
      <c r="I524" s="60">
        <v>23568</v>
      </c>
      <c r="J524" s="60">
        <v>25181</v>
      </c>
      <c r="K524" s="60">
        <v>24416</v>
      </c>
      <c r="L524" s="60">
        <v>26420</v>
      </c>
      <c r="M524" s="60">
        <v>23676</v>
      </c>
      <c r="N524" s="60">
        <v>18752</v>
      </c>
      <c r="O524" s="60">
        <v>16336</v>
      </c>
      <c r="P524" s="60">
        <v>12145</v>
      </c>
      <c r="Q524" s="60">
        <v>10861</v>
      </c>
      <c r="R524" s="60">
        <v>7896</v>
      </c>
      <c r="S524" s="60">
        <v>8578</v>
      </c>
      <c r="T524" s="60">
        <v>4203</v>
      </c>
      <c r="U524" s="60">
        <v>4079</v>
      </c>
      <c r="V524" s="60">
        <v>2103</v>
      </c>
      <c r="W524" s="60">
        <v>1635</v>
      </c>
      <c r="X524" s="60">
        <v>964</v>
      </c>
      <c r="Y524" s="60">
        <v>27619</v>
      </c>
      <c r="Z524" s="60">
        <v>22684</v>
      </c>
      <c r="AA524" s="60">
        <v>21943</v>
      </c>
      <c r="AB524" s="60">
        <v>23909</v>
      </c>
      <c r="AC524" s="60">
        <v>33106</v>
      </c>
      <c r="AD524" s="60">
        <v>32161</v>
      </c>
      <c r="AE524" s="60">
        <v>25536</v>
      </c>
      <c r="AF524" s="60">
        <v>20797</v>
      </c>
      <c r="AG524" s="60">
        <v>13400</v>
      </c>
      <c r="AH524" s="60">
        <v>11275</v>
      </c>
      <c r="AI524" s="60">
        <v>6743</v>
      </c>
      <c r="AJ524" s="60">
        <v>7614</v>
      </c>
      <c r="AK524" s="60">
        <v>3630</v>
      </c>
      <c r="AL524" s="60">
        <v>3530</v>
      </c>
      <c r="AM524" s="60">
        <v>1398</v>
      </c>
      <c r="AN524" s="60">
        <v>1081</v>
      </c>
      <c r="AO524" s="60">
        <v>519</v>
      </c>
      <c r="AP524" s="60">
        <v>55402</v>
      </c>
      <c r="AQ524" s="60">
        <v>46252</v>
      </c>
      <c r="AR524" s="60">
        <v>47124</v>
      </c>
      <c r="AS524" s="60">
        <v>48325</v>
      </c>
      <c r="AT524" s="60">
        <v>59526</v>
      </c>
      <c r="AU524" s="60">
        <v>55837</v>
      </c>
      <c r="AV524" s="60">
        <v>44288</v>
      </c>
      <c r="AW524" s="60">
        <v>37133</v>
      </c>
      <c r="AX524" s="60">
        <v>25545</v>
      </c>
      <c r="AY524" s="60">
        <v>22136</v>
      </c>
      <c r="AZ524" s="60">
        <v>14639</v>
      </c>
      <c r="BA524" s="60">
        <v>16192</v>
      </c>
      <c r="BB524" s="60">
        <v>7833</v>
      </c>
      <c r="BC524" s="60">
        <v>7609</v>
      </c>
      <c r="BD524" s="60">
        <v>3501</v>
      </c>
      <c r="BE524" s="60">
        <v>2716</v>
      </c>
      <c r="BF524" s="60">
        <v>1483</v>
      </c>
    </row>
    <row r="525" spans="1:58" customFormat="1" hidden="1" x14ac:dyDescent="0.25">
      <c r="A525" t="s">
        <v>483</v>
      </c>
      <c r="B525" t="s">
        <v>501</v>
      </c>
      <c r="C525" t="str">
        <f>VLOOKUP(B525,'Cross river Land'!A:B,2,0)</f>
        <v>NG025020</v>
      </c>
      <c r="D525">
        <f t="shared" si="8"/>
        <v>1</v>
      </c>
      <c r="E525" s="60">
        <v>500187</v>
      </c>
      <c r="F525" s="60">
        <v>547580</v>
      </c>
      <c r="G525" s="60">
        <v>1047767</v>
      </c>
      <c r="H525" s="60">
        <v>55710</v>
      </c>
      <c r="I525" s="60">
        <v>47701</v>
      </c>
      <c r="J525" s="60">
        <v>53650</v>
      </c>
      <c r="K525" s="60">
        <v>54646</v>
      </c>
      <c r="L525" s="60">
        <v>54701</v>
      </c>
      <c r="M525" s="60">
        <v>50433</v>
      </c>
      <c r="N525" s="60">
        <v>40950</v>
      </c>
      <c r="O525" s="60">
        <v>35548</v>
      </c>
      <c r="P525" s="60">
        <v>25667</v>
      </c>
      <c r="Q525" s="60">
        <v>21772</v>
      </c>
      <c r="R525" s="60">
        <v>14487</v>
      </c>
      <c r="S525" s="60">
        <v>15912</v>
      </c>
      <c r="T525" s="60">
        <v>9056</v>
      </c>
      <c r="U525" s="60">
        <v>9215</v>
      </c>
      <c r="V525" s="60">
        <v>4991</v>
      </c>
      <c r="W525" s="60">
        <v>3848</v>
      </c>
      <c r="X525" s="60">
        <v>1900</v>
      </c>
      <c r="Y525" s="60">
        <v>56984</v>
      </c>
      <c r="Z525" s="60">
        <v>46766</v>
      </c>
      <c r="AA525" s="60">
        <v>45399</v>
      </c>
      <c r="AB525" s="60">
        <v>51136</v>
      </c>
      <c r="AC525" s="60">
        <v>69834</v>
      </c>
      <c r="AD525" s="60">
        <v>69047</v>
      </c>
      <c r="AE525" s="60">
        <v>56835</v>
      </c>
      <c r="AF525" s="60">
        <v>46226</v>
      </c>
      <c r="AG525" s="60">
        <v>30689</v>
      </c>
      <c r="AH525" s="60">
        <v>25145</v>
      </c>
      <c r="AI525" s="60">
        <v>14661</v>
      </c>
      <c r="AJ525" s="60">
        <v>14517</v>
      </c>
      <c r="AK525" s="60">
        <v>6670</v>
      </c>
      <c r="AL525" s="60">
        <v>7019</v>
      </c>
      <c r="AM525" s="60">
        <v>3161</v>
      </c>
      <c r="AN525" s="60">
        <v>2513</v>
      </c>
      <c r="AO525" s="60">
        <v>978</v>
      </c>
      <c r="AP525" s="60">
        <v>112694</v>
      </c>
      <c r="AQ525" s="60">
        <v>94467</v>
      </c>
      <c r="AR525" s="60">
        <v>99049</v>
      </c>
      <c r="AS525" s="60">
        <v>105782</v>
      </c>
      <c r="AT525" s="60">
        <v>124535</v>
      </c>
      <c r="AU525" s="60">
        <v>119480</v>
      </c>
      <c r="AV525" s="60">
        <v>97785</v>
      </c>
      <c r="AW525" s="60">
        <v>81774</v>
      </c>
      <c r="AX525" s="60">
        <v>56356</v>
      </c>
      <c r="AY525" s="60">
        <v>46917</v>
      </c>
      <c r="AZ525" s="60">
        <v>29148</v>
      </c>
      <c r="BA525" s="60">
        <v>30429</v>
      </c>
      <c r="BB525" s="60">
        <v>15726</v>
      </c>
      <c r="BC525" s="60">
        <v>16234</v>
      </c>
      <c r="BD525" s="60">
        <v>8152</v>
      </c>
      <c r="BE525" s="60">
        <v>6361</v>
      </c>
      <c r="BF525" s="60">
        <v>2878</v>
      </c>
    </row>
    <row r="526" spans="1:58" customFormat="1" hidden="1" x14ac:dyDescent="0.25">
      <c r="A526" t="s">
        <v>381</v>
      </c>
      <c r="B526" t="s">
        <v>502</v>
      </c>
      <c r="C526" t="str">
        <f>VLOOKUP(B526,'Cross river Land'!A:B,2,0)</f>
        <v>NG026001</v>
      </c>
      <c r="D526">
        <f t="shared" si="8"/>
        <v>1</v>
      </c>
      <c r="E526" s="60">
        <v>82733</v>
      </c>
      <c r="F526" s="60">
        <v>83961</v>
      </c>
      <c r="G526" s="60">
        <v>166694</v>
      </c>
      <c r="H526" s="60">
        <v>13744</v>
      </c>
      <c r="I526" s="60">
        <v>11624</v>
      </c>
      <c r="J526" s="60">
        <v>10349</v>
      </c>
      <c r="K526" s="60">
        <v>9559</v>
      </c>
      <c r="L526" s="60">
        <v>7938</v>
      </c>
      <c r="M526" s="60">
        <v>6405</v>
      </c>
      <c r="N526" s="60">
        <v>4830</v>
      </c>
      <c r="O526" s="60">
        <v>4158</v>
      </c>
      <c r="P526" s="60">
        <v>3492</v>
      </c>
      <c r="Q526" s="60">
        <v>2805</v>
      </c>
      <c r="R526" s="60">
        <v>1986</v>
      </c>
      <c r="S526" s="60">
        <v>1721</v>
      </c>
      <c r="T526" s="60">
        <v>1367</v>
      </c>
      <c r="U526" s="60">
        <v>1117</v>
      </c>
      <c r="V526" s="60">
        <v>748</v>
      </c>
      <c r="W526" s="60">
        <v>541</v>
      </c>
      <c r="X526" s="60">
        <v>349</v>
      </c>
      <c r="Y526" s="60">
        <v>13907</v>
      </c>
      <c r="Z526" s="60">
        <v>11584</v>
      </c>
      <c r="AA526" s="60">
        <v>10226</v>
      </c>
      <c r="AB526" s="60">
        <v>9611</v>
      </c>
      <c r="AC526" s="60">
        <v>8326</v>
      </c>
      <c r="AD526" s="60">
        <v>7007</v>
      </c>
      <c r="AE526" s="60">
        <v>5263</v>
      </c>
      <c r="AF526" s="60">
        <v>4528</v>
      </c>
      <c r="AG526" s="60">
        <v>3416</v>
      </c>
      <c r="AH526" s="60">
        <v>3015</v>
      </c>
      <c r="AI526" s="60">
        <v>2000</v>
      </c>
      <c r="AJ526" s="60">
        <v>1723</v>
      </c>
      <c r="AK526" s="60">
        <v>972</v>
      </c>
      <c r="AL526" s="60">
        <v>1016</v>
      </c>
      <c r="AM526" s="60">
        <v>588</v>
      </c>
      <c r="AN526" s="60">
        <v>486</v>
      </c>
      <c r="AO526" s="60">
        <v>293</v>
      </c>
      <c r="AP526" s="60">
        <v>27651</v>
      </c>
      <c r="AQ526" s="60">
        <v>23208</v>
      </c>
      <c r="AR526" s="60">
        <v>20575</v>
      </c>
      <c r="AS526" s="60">
        <v>19170</v>
      </c>
      <c r="AT526" s="60">
        <v>16264</v>
      </c>
      <c r="AU526" s="60">
        <v>13412</v>
      </c>
      <c r="AV526" s="60">
        <v>10093</v>
      </c>
      <c r="AW526" s="60">
        <v>8686</v>
      </c>
      <c r="AX526" s="60">
        <v>6908</v>
      </c>
      <c r="AY526" s="60">
        <v>5820</v>
      </c>
      <c r="AZ526" s="60">
        <v>3986</v>
      </c>
      <c r="BA526" s="60">
        <v>3444</v>
      </c>
      <c r="BB526" s="60">
        <v>2339</v>
      </c>
      <c r="BC526" s="60">
        <v>2133</v>
      </c>
      <c r="BD526" s="60">
        <v>1336</v>
      </c>
      <c r="BE526" s="60">
        <v>1027</v>
      </c>
      <c r="BF526" s="60">
        <v>642</v>
      </c>
    </row>
    <row r="527" spans="1:58" customFormat="1" hidden="1" x14ac:dyDescent="0.25">
      <c r="A527" t="s">
        <v>381</v>
      </c>
      <c r="B527" t="s">
        <v>503</v>
      </c>
      <c r="C527" t="str">
        <f>VLOOKUP(B527,'Cross river Land'!A:B,2,0)</f>
        <v>NG026002</v>
      </c>
      <c r="D527">
        <f t="shared" si="8"/>
        <v>1</v>
      </c>
      <c r="E527" s="60">
        <v>76890</v>
      </c>
      <c r="F527" s="60">
        <v>79371</v>
      </c>
      <c r="G527" s="60">
        <v>156261</v>
      </c>
      <c r="H527" s="60">
        <v>15572</v>
      </c>
      <c r="I527" s="60">
        <v>11710</v>
      </c>
      <c r="J527" s="60">
        <v>9461</v>
      </c>
      <c r="K527" s="60">
        <v>7965</v>
      </c>
      <c r="L527" s="60">
        <v>6466</v>
      </c>
      <c r="M527" s="60">
        <v>5588</v>
      </c>
      <c r="N527" s="60">
        <v>4685</v>
      </c>
      <c r="O527" s="60">
        <v>3661</v>
      </c>
      <c r="P527" s="60">
        <v>3031</v>
      </c>
      <c r="Q527" s="60">
        <v>2254</v>
      </c>
      <c r="R527" s="60">
        <v>1889</v>
      </c>
      <c r="S527" s="60">
        <v>1314</v>
      </c>
      <c r="T527" s="60">
        <v>1225</v>
      </c>
      <c r="U527" s="60">
        <v>761</v>
      </c>
      <c r="V527" s="60">
        <v>581</v>
      </c>
      <c r="W527" s="60">
        <v>446</v>
      </c>
      <c r="X527" s="60">
        <v>281</v>
      </c>
      <c r="Y527" s="60">
        <v>16255</v>
      </c>
      <c r="Z527" s="60">
        <v>12479</v>
      </c>
      <c r="AA527" s="60">
        <v>10057</v>
      </c>
      <c r="AB527" s="60">
        <v>8475</v>
      </c>
      <c r="AC527" s="60">
        <v>6285</v>
      </c>
      <c r="AD527" s="60">
        <v>5298</v>
      </c>
      <c r="AE527" s="60">
        <v>4634</v>
      </c>
      <c r="AF527" s="60">
        <v>3935</v>
      </c>
      <c r="AG527" s="60">
        <v>3209</v>
      </c>
      <c r="AH527" s="60">
        <v>2488</v>
      </c>
      <c r="AI527" s="60">
        <v>2121</v>
      </c>
      <c r="AJ527" s="60">
        <v>1191</v>
      </c>
      <c r="AK527" s="60">
        <v>1177</v>
      </c>
      <c r="AL527" s="60">
        <v>652</v>
      </c>
      <c r="AM527" s="60">
        <v>560</v>
      </c>
      <c r="AN527" s="60">
        <v>265</v>
      </c>
      <c r="AO527" s="60">
        <v>290</v>
      </c>
      <c r="AP527" s="60">
        <v>31827</v>
      </c>
      <c r="AQ527" s="60">
        <v>24189</v>
      </c>
      <c r="AR527" s="60">
        <v>19518</v>
      </c>
      <c r="AS527" s="60">
        <v>16440</v>
      </c>
      <c r="AT527" s="60">
        <v>12751</v>
      </c>
      <c r="AU527" s="60">
        <v>10886</v>
      </c>
      <c r="AV527" s="60">
        <v>9319</v>
      </c>
      <c r="AW527" s="60">
        <v>7596</v>
      </c>
      <c r="AX527" s="60">
        <v>6240</v>
      </c>
      <c r="AY527" s="60">
        <v>4742</v>
      </c>
      <c r="AZ527" s="60">
        <v>4010</v>
      </c>
      <c r="BA527" s="60">
        <v>2505</v>
      </c>
      <c r="BB527" s="60">
        <v>2402</v>
      </c>
      <c r="BC527" s="60">
        <v>1413</v>
      </c>
      <c r="BD527" s="60">
        <v>1141</v>
      </c>
      <c r="BE527" s="60">
        <v>711</v>
      </c>
      <c r="BF527" s="60">
        <v>571</v>
      </c>
    </row>
    <row r="528" spans="1:58" customFormat="1" hidden="1" x14ac:dyDescent="0.25">
      <c r="A528" t="s">
        <v>381</v>
      </c>
      <c r="B528" t="s">
        <v>504</v>
      </c>
      <c r="C528" t="str">
        <f>VLOOKUP(B528,'Cross river Land'!A:B,2,0)</f>
        <v>NG026003</v>
      </c>
      <c r="D528">
        <f t="shared" si="8"/>
        <v>1</v>
      </c>
      <c r="E528" s="60">
        <v>89968</v>
      </c>
      <c r="F528" s="60">
        <v>95617</v>
      </c>
      <c r="G528" s="60">
        <v>185585</v>
      </c>
      <c r="H528" s="60">
        <v>17630</v>
      </c>
      <c r="I528" s="60">
        <v>13597</v>
      </c>
      <c r="J528" s="60">
        <v>11072</v>
      </c>
      <c r="K528" s="60">
        <v>9798</v>
      </c>
      <c r="L528" s="60">
        <v>7714</v>
      </c>
      <c r="M528" s="60">
        <v>6684</v>
      </c>
      <c r="N528" s="60">
        <v>5406</v>
      </c>
      <c r="O528" s="60">
        <v>4326</v>
      </c>
      <c r="P528" s="60">
        <v>3604</v>
      </c>
      <c r="Q528" s="60">
        <v>2608</v>
      </c>
      <c r="R528" s="60">
        <v>2245</v>
      </c>
      <c r="S528" s="60">
        <v>1398</v>
      </c>
      <c r="T528" s="60">
        <v>1380</v>
      </c>
      <c r="U528" s="60">
        <v>982</v>
      </c>
      <c r="V528" s="60">
        <v>710</v>
      </c>
      <c r="W528" s="60">
        <v>543</v>
      </c>
      <c r="X528" s="60">
        <v>271</v>
      </c>
      <c r="Y528" s="60">
        <v>18600</v>
      </c>
      <c r="Z528" s="60">
        <v>14380</v>
      </c>
      <c r="AA528" s="60">
        <v>12627</v>
      </c>
      <c r="AB528" s="60">
        <v>11364</v>
      </c>
      <c r="AC528" s="60">
        <v>8014</v>
      </c>
      <c r="AD528" s="60">
        <v>6522</v>
      </c>
      <c r="AE528" s="60">
        <v>5599</v>
      </c>
      <c r="AF528" s="60">
        <v>4770</v>
      </c>
      <c r="AG528" s="60">
        <v>3697</v>
      </c>
      <c r="AH528" s="60">
        <v>2883</v>
      </c>
      <c r="AI528" s="60">
        <v>2386</v>
      </c>
      <c r="AJ528" s="60">
        <v>1376</v>
      </c>
      <c r="AK528" s="60">
        <v>1337</v>
      </c>
      <c r="AL528" s="60">
        <v>764</v>
      </c>
      <c r="AM528" s="60">
        <v>597</v>
      </c>
      <c r="AN528" s="60">
        <v>376</v>
      </c>
      <c r="AO528" s="60">
        <v>325</v>
      </c>
      <c r="AP528" s="60">
        <v>36230</v>
      </c>
      <c r="AQ528" s="60">
        <v>27977</v>
      </c>
      <c r="AR528" s="60">
        <v>23699</v>
      </c>
      <c r="AS528" s="60">
        <v>21162</v>
      </c>
      <c r="AT528" s="60">
        <v>15728</v>
      </c>
      <c r="AU528" s="60">
        <v>13206</v>
      </c>
      <c r="AV528" s="60">
        <v>11005</v>
      </c>
      <c r="AW528" s="60">
        <v>9096</v>
      </c>
      <c r="AX528" s="60">
        <v>7301</v>
      </c>
      <c r="AY528" s="60">
        <v>5491</v>
      </c>
      <c r="AZ528" s="60">
        <v>4631</v>
      </c>
      <c r="BA528" s="60">
        <v>2774</v>
      </c>
      <c r="BB528" s="60">
        <v>2717</v>
      </c>
      <c r="BC528" s="60">
        <v>1746</v>
      </c>
      <c r="BD528" s="60">
        <v>1307</v>
      </c>
      <c r="BE528" s="60">
        <v>919</v>
      </c>
      <c r="BF528" s="60">
        <v>596</v>
      </c>
    </row>
    <row r="529" spans="1:58" customFormat="1" hidden="1" x14ac:dyDescent="0.25">
      <c r="A529" t="s">
        <v>381</v>
      </c>
      <c r="B529" t="s">
        <v>505</v>
      </c>
      <c r="C529" t="str">
        <f>VLOOKUP(B529,'Cross river Land'!A:B,2,0)</f>
        <v>NG026004</v>
      </c>
      <c r="D529">
        <f t="shared" si="8"/>
        <v>1</v>
      </c>
      <c r="E529" s="60">
        <v>165705</v>
      </c>
      <c r="F529" s="60">
        <v>173334</v>
      </c>
      <c r="G529" s="60">
        <v>339039</v>
      </c>
      <c r="H529" s="60">
        <v>30657</v>
      </c>
      <c r="I529" s="60">
        <v>23675</v>
      </c>
      <c r="J529" s="60">
        <v>19663</v>
      </c>
      <c r="K529" s="60">
        <v>16284</v>
      </c>
      <c r="L529" s="60">
        <v>16124</v>
      </c>
      <c r="M529" s="60">
        <v>15370</v>
      </c>
      <c r="N529" s="60">
        <v>11470</v>
      </c>
      <c r="O529" s="60">
        <v>8720</v>
      </c>
      <c r="P529" s="60">
        <v>6074</v>
      </c>
      <c r="Q529" s="60">
        <v>4587</v>
      </c>
      <c r="R529" s="60">
        <v>3517</v>
      </c>
      <c r="S529" s="60">
        <v>2924</v>
      </c>
      <c r="T529" s="60">
        <v>1995</v>
      </c>
      <c r="U529" s="60">
        <v>1993</v>
      </c>
      <c r="V529" s="60">
        <v>1229</v>
      </c>
      <c r="W529" s="60">
        <v>834</v>
      </c>
      <c r="X529" s="60">
        <v>589</v>
      </c>
      <c r="Y529" s="60">
        <v>31089</v>
      </c>
      <c r="Z529" s="60">
        <v>23289</v>
      </c>
      <c r="AA529" s="60">
        <v>18651</v>
      </c>
      <c r="AB529" s="60">
        <v>15629</v>
      </c>
      <c r="AC529" s="60">
        <v>14443</v>
      </c>
      <c r="AD529" s="60">
        <v>15464</v>
      </c>
      <c r="AE529" s="60">
        <v>14241</v>
      </c>
      <c r="AF529" s="60">
        <v>12388</v>
      </c>
      <c r="AG529" s="60">
        <v>8550</v>
      </c>
      <c r="AH529" s="60">
        <v>6466</v>
      </c>
      <c r="AI529" s="60">
        <v>3882</v>
      </c>
      <c r="AJ529" s="60">
        <v>3335</v>
      </c>
      <c r="AK529" s="60">
        <v>1764</v>
      </c>
      <c r="AL529" s="60">
        <v>1653</v>
      </c>
      <c r="AM529" s="60">
        <v>1151</v>
      </c>
      <c r="AN529" s="60">
        <v>803</v>
      </c>
      <c r="AO529" s="60">
        <v>536</v>
      </c>
      <c r="AP529" s="60">
        <v>61746</v>
      </c>
      <c r="AQ529" s="60">
        <v>46964</v>
      </c>
      <c r="AR529" s="60">
        <v>38314</v>
      </c>
      <c r="AS529" s="60">
        <v>31913</v>
      </c>
      <c r="AT529" s="60">
        <v>30567</v>
      </c>
      <c r="AU529" s="60">
        <v>30834</v>
      </c>
      <c r="AV529" s="60">
        <v>25711</v>
      </c>
      <c r="AW529" s="60">
        <v>21108</v>
      </c>
      <c r="AX529" s="60">
        <v>14624</v>
      </c>
      <c r="AY529" s="60">
        <v>11053</v>
      </c>
      <c r="AZ529" s="60">
        <v>7399</v>
      </c>
      <c r="BA529" s="60">
        <v>6259</v>
      </c>
      <c r="BB529" s="60">
        <v>3759</v>
      </c>
      <c r="BC529" s="60">
        <v>3646</v>
      </c>
      <c r="BD529" s="60">
        <v>2380</v>
      </c>
      <c r="BE529" s="60">
        <v>1637</v>
      </c>
      <c r="BF529" s="60">
        <v>1125</v>
      </c>
    </row>
    <row r="530" spans="1:58" customFormat="1" hidden="1" x14ac:dyDescent="0.25">
      <c r="A530" t="s">
        <v>381</v>
      </c>
      <c r="B530" t="s">
        <v>506</v>
      </c>
      <c r="C530" t="str">
        <f>VLOOKUP(B530,'Cross river Land'!A:B,2,0)</f>
        <v>NG026005</v>
      </c>
      <c r="D530">
        <f t="shared" si="8"/>
        <v>1</v>
      </c>
      <c r="E530" s="60">
        <v>56444</v>
      </c>
      <c r="F530" s="60">
        <v>56589</v>
      </c>
      <c r="G530" s="60">
        <v>113033</v>
      </c>
      <c r="H530" s="60">
        <v>10425</v>
      </c>
      <c r="I530" s="60">
        <v>8375</v>
      </c>
      <c r="J530" s="60">
        <v>7117</v>
      </c>
      <c r="K530" s="60">
        <v>6750</v>
      </c>
      <c r="L530" s="60">
        <v>4920</v>
      </c>
      <c r="M530" s="60">
        <v>3987</v>
      </c>
      <c r="N530" s="60">
        <v>3349</v>
      </c>
      <c r="O530" s="60">
        <v>2623</v>
      </c>
      <c r="P530" s="60">
        <v>2238</v>
      </c>
      <c r="Q530" s="60">
        <v>1626</v>
      </c>
      <c r="R530" s="60">
        <v>1395</v>
      </c>
      <c r="S530" s="60">
        <v>1046</v>
      </c>
      <c r="T530" s="60">
        <v>1137</v>
      </c>
      <c r="U530" s="60">
        <v>505</v>
      </c>
      <c r="V530" s="60">
        <v>403</v>
      </c>
      <c r="W530" s="60">
        <v>349</v>
      </c>
      <c r="X530" s="60">
        <v>199</v>
      </c>
      <c r="Y530" s="60">
        <v>10781</v>
      </c>
      <c r="Z530" s="60">
        <v>8817</v>
      </c>
      <c r="AA530" s="60">
        <v>7098</v>
      </c>
      <c r="AB530" s="60">
        <v>6249</v>
      </c>
      <c r="AC530" s="60">
        <v>4716</v>
      </c>
      <c r="AD530" s="60">
        <v>3946</v>
      </c>
      <c r="AE530" s="60">
        <v>3335</v>
      </c>
      <c r="AF530" s="60">
        <v>2762</v>
      </c>
      <c r="AG530" s="60">
        <v>2324</v>
      </c>
      <c r="AH530" s="60">
        <v>1763</v>
      </c>
      <c r="AI530" s="60">
        <v>1479</v>
      </c>
      <c r="AJ530" s="60">
        <v>900</v>
      </c>
      <c r="AK530" s="60">
        <v>922</v>
      </c>
      <c r="AL530" s="60">
        <v>669</v>
      </c>
      <c r="AM530" s="60">
        <v>398</v>
      </c>
      <c r="AN530" s="60">
        <v>236</v>
      </c>
      <c r="AO530" s="60">
        <v>194</v>
      </c>
      <c r="AP530" s="60">
        <v>21206</v>
      </c>
      <c r="AQ530" s="60">
        <v>17192</v>
      </c>
      <c r="AR530" s="60">
        <v>14215</v>
      </c>
      <c r="AS530" s="60">
        <v>12999</v>
      </c>
      <c r="AT530" s="60">
        <v>9636</v>
      </c>
      <c r="AU530" s="60">
        <v>7933</v>
      </c>
      <c r="AV530" s="60">
        <v>6684</v>
      </c>
      <c r="AW530" s="60">
        <v>5385</v>
      </c>
      <c r="AX530" s="60">
        <v>4562</v>
      </c>
      <c r="AY530" s="60">
        <v>3389</v>
      </c>
      <c r="AZ530" s="60">
        <v>2874</v>
      </c>
      <c r="BA530" s="60">
        <v>1946</v>
      </c>
      <c r="BB530" s="60">
        <v>2059</v>
      </c>
      <c r="BC530" s="60">
        <v>1174</v>
      </c>
      <c r="BD530" s="60">
        <v>801</v>
      </c>
      <c r="BE530" s="60">
        <v>585</v>
      </c>
      <c r="BF530" s="60">
        <v>393</v>
      </c>
    </row>
    <row r="531" spans="1:58" customFormat="1" hidden="1" x14ac:dyDescent="0.25">
      <c r="A531" t="s">
        <v>381</v>
      </c>
      <c r="B531" t="s">
        <v>507</v>
      </c>
      <c r="C531" t="str">
        <f>VLOOKUP(B531,'Cross river Land'!A:B,2,0)</f>
        <v>NG026006</v>
      </c>
      <c r="D531">
        <f t="shared" si="8"/>
        <v>1</v>
      </c>
      <c r="E531" s="60">
        <v>58327</v>
      </c>
      <c r="F531" s="60">
        <v>62847</v>
      </c>
      <c r="G531" s="60">
        <v>121174</v>
      </c>
      <c r="H531" s="60">
        <v>10337</v>
      </c>
      <c r="I531" s="60">
        <v>8466</v>
      </c>
      <c r="J531" s="60">
        <v>7453</v>
      </c>
      <c r="K531" s="60">
        <v>6750</v>
      </c>
      <c r="L531" s="60">
        <v>5973</v>
      </c>
      <c r="M531" s="60">
        <v>4713</v>
      </c>
      <c r="N531" s="60">
        <v>3518</v>
      </c>
      <c r="O531" s="60">
        <v>2911</v>
      </c>
      <c r="P531" s="60">
        <v>2368</v>
      </c>
      <c r="Q531" s="60">
        <v>1615</v>
      </c>
      <c r="R531" s="60">
        <v>1277</v>
      </c>
      <c r="S531" s="60">
        <v>884</v>
      </c>
      <c r="T531" s="60">
        <v>673</v>
      </c>
      <c r="U531" s="60">
        <v>492</v>
      </c>
      <c r="V531" s="60">
        <v>438</v>
      </c>
      <c r="W531" s="60">
        <v>222</v>
      </c>
      <c r="X531" s="60">
        <v>237</v>
      </c>
      <c r="Y531" s="60">
        <v>10054</v>
      </c>
      <c r="Z531" s="60">
        <v>8611</v>
      </c>
      <c r="AA531" s="60">
        <v>7829</v>
      </c>
      <c r="AB531" s="60">
        <v>7311</v>
      </c>
      <c r="AC531" s="60">
        <v>6483</v>
      </c>
      <c r="AD531" s="60">
        <v>5538</v>
      </c>
      <c r="AE531" s="60">
        <v>4177</v>
      </c>
      <c r="AF531" s="60">
        <v>3595</v>
      </c>
      <c r="AG531" s="60">
        <v>2574</v>
      </c>
      <c r="AH531" s="60">
        <v>2121</v>
      </c>
      <c r="AI531" s="60">
        <v>1391</v>
      </c>
      <c r="AJ531" s="60">
        <v>1097</v>
      </c>
      <c r="AK531" s="60">
        <v>700</v>
      </c>
      <c r="AL531" s="60">
        <v>578</v>
      </c>
      <c r="AM531" s="60">
        <v>404</v>
      </c>
      <c r="AN531" s="60">
        <v>230</v>
      </c>
      <c r="AO531" s="60">
        <v>154</v>
      </c>
      <c r="AP531" s="60">
        <v>20391</v>
      </c>
      <c r="AQ531" s="60">
        <v>17077</v>
      </c>
      <c r="AR531" s="60">
        <v>15282</v>
      </c>
      <c r="AS531" s="60">
        <v>14061</v>
      </c>
      <c r="AT531" s="60">
        <v>12456</v>
      </c>
      <c r="AU531" s="60">
        <v>10251</v>
      </c>
      <c r="AV531" s="60">
        <v>7695</v>
      </c>
      <c r="AW531" s="60">
        <v>6506</v>
      </c>
      <c r="AX531" s="60">
        <v>4942</v>
      </c>
      <c r="AY531" s="60">
        <v>3736</v>
      </c>
      <c r="AZ531" s="60">
        <v>2668</v>
      </c>
      <c r="BA531" s="60">
        <v>1981</v>
      </c>
      <c r="BB531" s="60">
        <v>1373</v>
      </c>
      <c r="BC531" s="60">
        <v>1070</v>
      </c>
      <c r="BD531" s="60">
        <v>842</v>
      </c>
      <c r="BE531" s="60">
        <v>452</v>
      </c>
      <c r="BF531" s="60">
        <v>391</v>
      </c>
    </row>
    <row r="532" spans="1:58" customFormat="1" hidden="1" x14ac:dyDescent="0.25">
      <c r="A532" t="s">
        <v>381</v>
      </c>
      <c r="B532" t="s">
        <v>508</v>
      </c>
      <c r="C532" t="str">
        <f>VLOOKUP(B532,'Cross river Land'!A:B,2,0)</f>
        <v>NG026007</v>
      </c>
      <c r="D532">
        <f t="shared" si="8"/>
        <v>1</v>
      </c>
      <c r="E532" s="60">
        <v>70735</v>
      </c>
      <c r="F532" s="60">
        <v>71397</v>
      </c>
      <c r="G532" s="60">
        <v>142132</v>
      </c>
      <c r="H532" s="60">
        <v>13287</v>
      </c>
      <c r="I532" s="60">
        <v>10693</v>
      </c>
      <c r="J532" s="60">
        <v>8466</v>
      </c>
      <c r="K532" s="60">
        <v>7334</v>
      </c>
      <c r="L532" s="60">
        <v>6229</v>
      </c>
      <c r="M532" s="60">
        <v>5418</v>
      </c>
      <c r="N532" s="60">
        <v>4313</v>
      </c>
      <c r="O532" s="60">
        <v>3498</v>
      </c>
      <c r="P532" s="60">
        <v>2843</v>
      </c>
      <c r="Q532" s="60">
        <v>2117</v>
      </c>
      <c r="R532" s="60">
        <v>1735</v>
      </c>
      <c r="S532" s="60">
        <v>1350</v>
      </c>
      <c r="T532" s="60">
        <v>1105</v>
      </c>
      <c r="U532" s="60">
        <v>894</v>
      </c>
      <c r="V532" s="60">
        <v>731</v>
      </c>
      <c r="W532" s="60">
        <v>398</v>
      </c>
      <c r="X532" s="60">
        <v>324</v>
      </c>
      <c r="Y532" s="60">
        <v>13792</v>
      </c>
      <c r="Z532" s="60">
        <v>11218</v>
      </c>
      <c r="AA532" s="60">
        <v>8705</v>
      </c>
      <c r="AB532" s="60">
        <v>7631</v>
      </c>
      <c r="AC532" s="60">
        <v>5543</v>
      </c>
      <c r="AD532" s="60">
        <v>5046</v>
      </c>
      <c r="AE532" s="60">
        <v>4413</v>
      </c>
      <c r="AF532" s="60">
        <v>3893</v>
      </c>
      <c r="AG532" s="60">
        <v>2930</v>
      </c>
      <c r="AH532" s="60">
        <v>2286</v>
      </c>
      <c r="AI532" s="60">
        <v>1730</v>
      </c>
      <c r="AJ532" s="60">
        <v>1219</v>
      </c>
      <c r="AK532" s="60">
        <v>900</v>
      </c>
      <c r="AL532" s="60">
        <v>759</v>
      </c>
      <c r="AM532" s="60">
        <v>631</v>
      </c>
      <c r="AN532" s="60">
        <v>423</v>
      </c>
      <c r="AO532" s="60">
        <v>278</v>
      </c>
      <c r="AP532" s="60">
        <v>27079</v>
      </c>
      <c r="AQ532" s="60">
        <v>21911</v>
      </c>
      <c r="AR532" s="60">
        <v>17171</v>
      </c>
      <c r="AS532" s="60">
        <v>14965</v>
      </c>
      <c r="AT532" s="60">
        <v>11772</v>
      </c>
      <c r="AU532" s="60">
        <v>10464</v>
      </c>
      <c r="AV532" s="60">
        <v>8726</v>
      </c>
      <c r="AW532" s="60">
        <v>7391</v>
      </c>
      <c r="AX532" s="60">
        <v>5773</v>
      </c>
      <c r="AY532" s="60">
        <v>4403</v>
      </c>
      <c r="AZ532" s="60">
        <v>3465</v>
      </c>
      <c r="BA532" s="60">
        <v>2569</v>
      </c>
      <c r="BB532" s="60">
        <v>2005</v>
      </c>
      <c r="BC532" s="60">
        <v>1653</v>
      </c>
      <c r="BD532" s="60">
        <v>1362</v>
      </c>
      <c r="BE532" s="60">
        <v>821</v>
      </c>
      <c r="BF532" s="60">
        <v>602</v>
      </c>
    </row>
    <row r="533" spans="1:58" customFormat="1" hidden="1" x14ac:dyDescent="0.25">
      <c r="A533" t="s">
        <v>381</v>
      </c>
      <c r="B533" t="s">
        <v>509</v>
      </c>
      <c r="C533" t="str">
        <f>VLOOKUP(B533,'Cross river Land'!A:B,2,0)</f>
        <v>NG026008</v>
      </c>
      <c r="D533">
        <f t="shared" si="8"/>
        <v>1</v>
      </c>
      <c r="E533" s="60">
        <v>195120</v>
      </c>
      <c r="F533" s="60">
        <v>199169</v>
      </c>
      <c r="G533" s="60">
        <v>394289</v>
      </c>
      <c r="H533" s="60">
        <v>35887</v>
      </c>
      <c r="I533" s="60">
        <v>29629</v>
      </c>
      <c r="J533" s="60">
        <v>24391</v>
      </c>
      <c r="K533" s="60">
        <v>21780</v>
      </c>
      <c r="L533" s="60">
        <v>18238</v>
      </c>
      <c r="M533" s="60">
        <v>15374</v>
      </c>
      <c r="N533" s="60">
        <v>12043</v>
      </c>
      <c r="O533" s="60">
        <v>9491</v>
      </c>
      <c r="P533" s="60">
        <v>7771</v>
      </c>
      <c r="Q533" s="60">
        <v>5411</v>
      </c>
      <c r="R533" s="60">
        <v>4366</v>
      </c>
      <c r="S533" s="60">
        <v>2981</v>
      </c>
      <c r="T533" s="60">
        <v>2592</v>
      </c>
      <c r="U533" s="60">
        <v>2120</v>
      </c>
      <c r="V533" s="60">
        <v>1571</v>
      </c>
      <c r="W533" s="60">
        <v>837</v>
      </c>
      <c r="X533" s="60">
        <v>638</v>
      </c>
      <c r="Y533" s="60">
        <v>36926</v>
      </c>
      <c r="Z533" s="60">
        <v>29963</v>
      </c>
      <c r="AA533" s="60">
        <v>24727</v>
      </c>
      <c r="AB533" s="60">
        <v>21543</v>
      </c>
      <c r="AC533" s="60">
        <v>16667</v>
      </c>
      <c r="AD533" s="60">
        <v>14731</v>
      </c>
      <c r="AE533" s="60">
        <v>12965</v>
      </c>
      <c r="AF533" s="60">
        <v>10804</v>
      </c>
      <c r="AG533" s="60">
        <v>8655</v>
      </c>
      <c r="AH533" s="60">
        <v>6561</v>
      </c>
      <c r="AI533" s="60">
        <v>4993</v>
      </c>
      <c r="AJ533" s="60">
        <v>3425</v>
      </c>
      <c r="AK533" s="60">
        <v>2472</v>
      </c>
      <c r="AL533" s="60">
        <v>1977</v>
      </c>
      <c r="AM533" s="60">
        <v>1343</v>
      </c>
      <c r="AN533" s="60">
        <v>827</v>
      </c>
      <c r="AO533" s="60">
        <v>590</v>
      </c>
      <c r="AP533" s="60">
        <v>72813</v>
      </c>
      <c r="AQ533" s="60">
        <v>59592</v>
      </c>
      <c r="AR533" s="60">
        <v>49118</v>
      </c>
      <c r="AS533" s="60">
        <v>43323</v>
      </c>
      <c r="AT533" s="60">
        <v>34905</v>
      </c>
      <c r="AU533" s="60">
        <v>30105</v>
      </c>
      <c r="AV533" s="60">
        <v>25008</v>
      </c>
      <c r="AW533" s="60">
        <v>20295</v>
      </c>
      <c r="AX533" s="60">
        <v>16426</v>
      </c>
      <c r="AY533" s="60">
        <v>11972</v>
      </c>
      <c r="AZ533" s="60">
        <v>9359</v>
      </c>
      <c r="BA533" s="60">
        <v>6406</v>
      </c>
      <c r="BB533" s="60">
        <v>5064</v>
      </c>
      <c r="BC533" s="60">
        <v>4097</v>
      </c>
      <c r="BD533" s="60">
        <v>2914</v>
      </c>
      <c r="BE533" s="60">
        <v>1664</v>
      </c>
      <c r="BF533" s="60">
        <v>1228</v>
      </c>
    </row>
    <row r="534" spans="1:58" customFormat="1" hidden="1" x14ac:dyDescent="0.25">
      <c r="A534" t="s">
        <v>381</v>
      </c>
      <c r="B534" s="58" t="s">
        <v>1174</v>
      </c>
      <c r="C534" s="58" t="s">
        <v>2287</v>
      </c>
      <c r="D534">
        <f t="shared" si="8"/>
        <v>1</v>
      </c>
      <c r="E534" s="60">
        <v>117093</v>
      </c>
      <c r="F534" s="60">
        <v>121884</v>
      </c>
      <c r="G534" s="60">
        <v>238977</v>
      </c>
      <c r="H534" s="60">
        <v>22016</v>
      </c>
      <c r="I534" s="60">
        <v>17158</v>
      </c>
      <c r="J534" s="60">
        <v>14341</v>
      </c>
      <c r="K534" s="60">
        <v>12637</v>
      </c>
      <c r="L534" s="60">
        <v>10502</v>
      </c>
      <c r="M534" s="60">
        <v>8822</v>
      </c>
      <c r="N534" s="60">
        <v>7390</v>
      </c>
      <c r="O534" s="60">
        <v>5741</v>
      </c>
      <c r="P534" s="60">
        <v>4833</v>
      </c>
      <c r="Q534" s="60">
        <v>3442</v>
      </c>
      <c r="R534" s="60">
        <v>2795</v>
      </c>
      <c r="S534" s="60">
        <v>2175</v>
      </c>
      <c r="T534" s="60">
        <v>1852</v>
      </c>
      <c r="U534" s="60">
        <v>1289</v>
      </c>
      <c r="V534" s="60">
        <v>924</v>
      </c>
      <c r="W534" s="60">
        <v>735</v>
      </c>
      <c r="X534" s="60">
        <v>441</v>
      </c>
      <c r="Y534" s="60">
        <v>22600</v>
      </c>
      <c r="Z534" s="60">
        <v>17874</v>
      </c>
      <c r="AA534" s="60">
        <v>15075</v>
      </c>
      <c r="AB534" s="60">
        <v>13138</v>
      </c>
      <c r="AC534" s="60">
        <v>10795</v>
      </c>
      <c r="AD534" s="60">
        <v>8973</v>
      </c>
      <c r="AE534" s="60">
        <v>7577</v>
      </c>
      <c r="AF534" s="60">
        <v>6254</v>
      </c>
      <c r="AG534" s="60">
        <v>5279</v>
      </c>
      <c r="AH534" s="60">
        <v>4012</v>
      </c>
      <c r="AI534" s="60">
        <v>3123</v>
      </c>
      <c r="AJ534" s="60">
        <v>2226</v>
      </c>
      <c r="AK534" s="60">
        <v>1559</v>
      </c>
      <c r="AL534" s="60">
        <v>1408</v>
      </c>
      <c r="AM534" s="60">
        <v>964</v>
      </c>
      <c r="AN534" s="60">
        <v>608</v>
      </c>
      <c r="AO534" s="60">
        <v>419</v>
      </c>
      <c r="AP534" s="60">
        <v>44616</v>
      </c>
      <c r="AQ534" s="60">
        <v>35032</v>
      </c>
      <c r="AR534" s="60">
        <v>29416</v>
      </c>
      <c r="AS534" s="60">
        <v>25775</v>
      </c>
      <c r="AT534" s="60">
        <v>21297</v>
      </c>
      <c r="AU534" s="60">
        <v>17795</v>
      </c>
      <c r="AV534" s="60">
        <v>14967</v>
      </c>
      <c r="AW534" s="60">
        <v>11995</v>
      </c>
      <c r="AX534" s="60">
        <v>10112</v>
      </c>
      <c r="AY534" s="60">
        <v>7454</v>
      </c>
      <c r="AZ534" s="60">
        <v>5918</v>
      </c>
      <c r="BA534" s="60">
        <v>4401</v>
      </c>
      <c r="BB534" s="60">
        <v>3411</v>
      </c>
      <c r="BC534" s="60">
        <v>2697</v>
      </c>
      <c r="BD534" s="60">
        <v>1888</v>
      </c>
      <c r="BE534" s="60">
        <v>1343</v>
      </c>
      <c r="BF534" s="60">
        <v>860</v>
      </c>
    </row>
    <row r="535" spans="1:58" customFormat="1" hidden="1" x14ac:dyDescent="0.25">
      <c r="A535" t="s">
        <v>381</v>
      </c>
      <c r="B535" s="58" t="s">
        <v>2288</v>
      </c>
      <c r="C535" t="str">
        <f>VLOOKUP(B535,'Cross river Land'!A:B,2,0)</f>
        <v>NG026010</v>
      </c>
      <c r="D535">
        <f t="shared" si="8"/>
        <v>1</v>
      </c>
      <c r="E535" s="60">
        <v>130214</v>
      </c>
      <c r="F535" s="60">
        <v>132018</v>
      </c>
      <c r="G535" s="60">
        <v>262232</v>
      </c>
      <c r="H535" s="60">
        <v>24834</v>
      </c>
      <c r="I535" s="60">
        <v>19194</v>
      </c>
      <c r="J535" s="60">
        <v>15819</v>
      </c>
      <c r="K535" s="60">
        <v>13808</v>
      </c>
      <c r="L535" s="60">
        <v>11369</v>
      </c>
      <c r="M535" s="60">
        <v>9782</v>
      </c>
      <c r="N535" s="60">
        <v>7977</v>
      </c>
      <c r="O535" s="60">
        <v>6337</v>
      </c>
      <c r="P535" s="60">
        <v>5296</v>
      </c>
      <c r="Q535" s="60">
        <v>3845</v>
      </c>
      <c r="R535" s="60">
        <v>3236</v>
      </c>
      <c r="S535" s="60">
        <v>2445</v>
      </c>
      <c r="T535" s="60">
        <v>1872</v>
      </c>
      <c r="U535" s="60">
        <v>1699</v>
      </c>
      <c r="V535" s="60">
        <v>1256</v>
      </c>
      <c r="W535" s="60">
        <v>984</v>
      </c>
      <c r="X535" s="60">
        <v>461</v>
      </c>
      <c r="Y535" s="60">
        <v>25354</v>
      </c>
      <c r="Z535" s="60">
        <v>19766</v>
      </c>
      <c r="AA535" s="60">
        <v>16537</v>
      </c>
      <c r="AB535" s="60">
        <v>14400</v>
      </c>
      <c r="AC535" s="60">
        <v>10789</v>
      </c>
      <c r="AD535" s="60">
        <v>9335</v>
      </c>
      <c r="AE535" s="60">
        <v>8103</v>
      </c>
      <c r="AF535" s="60">
        <v>7011</v>
      </c>
      <c r="AG535" s="60">
        <v>5547</v>
      </c>
      <c r="AH535" s="60">
        <v>4312</v>
      </c>
      <c r="AI535" s="60">
        <v>3200</v>
      </c>
      <c r="AJ535" s="60">
        <v>2494</v>
      </c>
      <c r="AK535" s="60">
        <v>1781</v>
      </c>
      <c r="AL535" s="60">
        <v>1298</v>
      </c>
      <c r="AM535" s="60">
        <v>991</v>
      </c>
      <c r="AN535" s="60">
        <v>613</v>
      </c>
      <c r="AO535" s="60">
        <v>487</v>
      </c>
      <c r="AP535" s="60">
        <v>50188</v>
      </c>
      <c r="AQ535" s="60">
        <v>38960</v>
      </c>
      <c r="AR535" s="60">
        <v>32356</v>
      </c>
      <c r="AS535" s="60">
        <v>28208</v>
      </c>
      <c r="AT535" s="60">
        <v>22158</v>
      </c>
      <c r="AU535" s="60">
        <v>19117</v>
      </c>
      <c r="AV535" s="60">
        <v>16080</v>
      </c>
      <c r="AW535" s="60">
        <v>13348</v>
      </c>
      <c r="AX535" s="60">
        <v>10843</v>
      </c>
      <c r="AY535" s="60">
        <v>8157</v>
      </c>
      <c r="AZ535" s="60">
        <v>6436</v>
      </c>
      <c r="BA535" s="60">
        <v>4939</v>
      </c>
      <c r="BB535" s="60">
        <v>3653</v>
      </c>
      <c r="BC535" s="60">
        <v>2997</v>
      </c>
      <c r="BD535" s="60">
        <v>2247</v>
      </c>
      <c r="BE535" s="60">
        <v>1597</v>
      </c>
      <c r="BF535" s="60">
        <v>948</v>
      </c>
    </row>
    <row r="536" spans="1:58" customFormat="1" hidden="1" x14ac:dyDescent="0.25">
      <c r="A536" t="s">
        <v>381</v>
      </c>
      <c r="B536" s="58" t="s">
        <v>2338</v>
      </c>
      <c r="C536" s="58" t="s">
        <v>2340</v>
      </c>
      <c r="D536">
        <f t="shared" si="8"/>
        <v>1</v>
      </c>
      <c r="E536" s="60">
        <v>95217</v>
      </c>
      <c r="F536" s="60">
        <v>96172</v>
      </c>
      <c r="G536" s="60">
        <v>191389</v>
      </c>
      <c r="H536" s="60">
        <v>18418</v>
      </c>
      <c r="I536" s="60">
        <v>14146</v>
      </c>
      <c r="J536" s="60">
        <v>11814</v>
      </c>
      <c r="K536" s="60">
        <v>10640</v>
      </c>
      <c r="L536" s="60">
        <v>8401</v>
      </c>
      <c r="M536" s="60">
        <v>6932</v>
      </c>
      <c r="N536" s="60">
        <v>5575</v>
      </c>
      <c r="O536" s="60">
        <v>4505</v>
      </c>
      <c r="P536" s="60">
        <v>3678</v>
      </c>
      <c r="Q536" s="60">
        <v>2763</v>
      </c>
      <c r="R536" s="60">
        <v>2274</v>
      </c>
      <c r="S536" s="60">
        <v>1765</v>
      </c>
      <c r="T536" s="60">
        <v>1558</v>
      </c>
      <c r="U536" s="60">
        <v>1247</v>
      </c>
      <c r="V536" s="60">
        <v>736</v>
      </c>
      <c r="W536" s="60">
        <v>390</v>
      </c>
      <c r="X536" s="60">
        <v>375</v>
      </c>
      <c r="Y536" s="60">
        <v>18868</v>
      </c>
      <c r="Z536" s="60">
        <v>14586</v>
      </c>
      <c r="AA536" s="60">
        <v>12948</v>
      </c>
      <c r="AB536" s="60">
        <v>11242</v>
      </c>
      <c r="AC536" s="60">
        <v>7584</v>
      </c>
      <c r="AD536" s="60">
        <v>6362</v>
      </c>
      <c r="AE536" s="60">
        <v>5614</v>
      </c>
      <c r="AF536" s="60">
        <v>4685</v>
      </c>
      <c r="AG536" s="60">
        <v>3865</v>
      </c>
      <c r="AH536" s="60">
        <v>2958</v>
      </c>
      <c r="AI536" s="60">
        <v>2371</v>
      </c>
      <c r="AJ536" s="60">
        <v>1493</v>
      </c>
      <c r="AK536" s="60">
        <v>1224</v>
      </c>
      <c r="AL536" s="60">
        <v>852</v>
      </c>
      <c r="AM536" s="60">
        <v>711</v>
      </c>
      <c r="AN536" s="60">
        <v>459</v>
      </c>
      <c r="AO536" s="60">
        <v>350</v>
      </c>
      <c r="AP536" s="60">
        <v>37286</v>
      </c>
      <c r="AQ536" s="60">
        <v>28732</v>
      </c>
      <c r="AR536" s="60">
        <v>24762</v>
      </c>
      <c r="AS536" s="60">
        <v>21882</v>
      </c>
      <c r="AT536" s="60">
        <v>15985</v>
      </c>
      <c r="AU536" s="60">
        <v>13294</v>
      </c>
      <c r="AV536" s="60">
        <v>11189</v>
      </c>
      <c r="AW536" s="60">
        <v>9190</v>
      </c>
      <c r="AX536" s="60">
        <v>7543</v>
      </c>
      <c r="AY536" s="60">
        <v>5721</v>
      </c>
      <c r="AZ536" s="60">
        <v>4645</v>
      </c>
      <c r="BA536" s="60">
        <v>3258</v>
      </c>
      <c r="BB536" s="60">
        <v>2782</v>
      </c>
      <c r="BC536" s="60">
        <v>2099</v>
      </c>
      <c r="BD536" s="60">
        <v>1447</v>
      </c>
      <c r="BE536" s="60">
        <v>849</v>
      </c>
      <c r="BF536" s="60">
        <v>725</v>
      </c>
    </row>
    <row r="537" spans="1:58" customFormat="1" hidden="1" x14ac:dyDescent="0.25">
      <c r="A537" t="s">
        <v>381</v>
      </c>
      <c r="B537" t="s">
        <v>510</v>
      </c>
      <c r="C537" t="str">
        <f>VLOOKUP(B537,'Cross river Land'!A:B,2,0)</f>
        <v>NG026012</v>
      </c>
      <c r="D537">
        <f t="shared" si="8"/>
        <v>1</v>
      </c>
      <c r="E537" s="60">
        <v>68344</v>
      </c>
      <c r="F537" s="60">
        <v>69571</v>
      </c>
      <c r="G537" s="60">
        <v>137915</v>
      </c>
      <c r="H537" s="60">
        <v>13403</v>
      </c>
      <c r="I537" s="60">
        <v>10077</v>
      </c>
      <c r="J537" s="60">
        <v>8232</v>
      </c>
      <c r="K537" s="60">
        <v>7244</v>
      </c>
      <c r="L537" s="60">
        <v>5822</v>
      </c>
      <c r="M537" s="60">
        <v>5069</v>
      </c>
      <c r="N537" s="60">
        <v>4123</v>
      </c>
      <c r="O537" s="60">
        <v>3371</v>
      </c>
      <c r="P537" s="60">
        <v>2771</v>
      </c>
      <c r="Q537" s="60">
        <v>2062</v>
      </c>
      <c r="R537" s="60">
        <v>1661</v>
      </c>
      <c r="S537" s="60">
        <v>1322</v>
      </c>
      <c r="T537" s="60">
        <v>945</v>
      </c>
      <c r="U537" s="60">
        <v>923</v>
      </c>
      <c r="V537" s="60">
        <v>518</v>
      </c>
      <c r="W537" s="60">
        <v>514</v>
      </c>
      <c r="X537" s="60">
        <v>287</v>
      </c>
      <c r="Y537" s="60">
        <v>13923</v>
      </c>
      <c r="Z537" s="60">
        <v>10585</v>
      </c>
      <c r="AA537" s="60">
        <v>8665</v>
      </c>
      <c r="AB537" s="60">
        <v>7416</v>
      </c>
      <c r="AC537" s="60">
        <v>5590</v>
      </c>
      <c r="AD537" s="60">
        <v>4714</v>
      </c>
      <c r="AE537" s="60">
        <v>4110</v>
      </c>
      <c r="AF537" s="60">
        <v>3632</v>
      </c>
      <c r="AG537" s="60">
        <v>2883</v>
      </c>
      <c r="AH537" s="60">
        <v>2246</v>
      </c>
      <c r="AI537" s="60">
        <v>1677</v>
      </c>
      <c r="AJ537" s="60">
        <v>1311</v>
      </c>
      <c r="AK537" s="60">
        <v>906</v>
      </c>
      <c r="AL537" s="60">
        <v>797</v>
      </c>
      <c r="AM537" s="60">
        <v>533</v>
      </c>
      <c r="AN537" s="60">
        <v>351</v>
      </c>
      <c r="AO537" s="60">
        <v>232</v>
      </c>
      <c r="AP537" s="60">
        <v>27326</v>
      </c>
      <c r="AQ537" s="60">
        <v>20662</v>
      </c>
      <c r="AR537" s="60">
        <v>16897</v>
      </c>
      <c r="AS537" s="60">
        <v>14660</v>
      </c>
      <c r="AT537" s="60">
        <v>11412</v>
      </c>
      <c r="AU537" s="60">
        <v>9783</v>
      </c>
      <c r="AV537" s="60">
        <v>8233</v>
      </c>
      <c r="AW537" s="60">
        <v>7003</v>
      </c>
      <c r="AX537" s="60">
        <v>5654</v>
      </c>
      <c r="AY537" s="60">
        <v>4308</v>
      </c>
      <c r="AZ537" s="60">
        <v>3338</v>
      </c>
      <c r="BA537" s="60">
        <v>2633</v>
      </c>
      <c r="BB537" s="60">
        <v>1851</v>
      </c>
      <c r="BC537" s="60">
        <v>1720</v>
      </c>
      <c r="BD537" s="60">
        <v>1051</v>
      </c>
      <c r="BE537" s="60">
        <v>865</v>
      </c>
      <c r="BF537" s="60">
        <v>519</v>
      </c>
    </row>
    <row r="538" spans="1:58" customFormat="1" hidden="1" x14ac:dyDescent="0.25">
      <c r="A538" t="s">
        <v>381</v>
      </c>
      <c r="B538" t="s">
        <v>511</v>
      </c>
      <c r="C538" t="str">
        <f>VLOOKUP(B538,'Cross river Land'!A:B,2,0)</f>
        <v>NG026013</v>
      </c>
      <c r="D538">
        <f t="shared" si="8"/>
        <v>1</v>
      </c>
      <c r="E538" s="60">
        <v>53431</v>
      </c>
      <c r="F538" s="60">
        <v>54849</v>
      </c>
      <c r="G538" s="60">
        <v>108280</v>
      </c>
      <c r="H538" s="60">
        <v>10354</v>
      </c>
      <c r="I538" s="60">
        <v>7810</v>
      </c>
      <c r="J538" s="60">
        <v>6409</v>
      </c>
      <c r="K538" s="60">
        <v>5589</v>
      </c>
      <c r="L538" s="60">
        <v>4398</v>
      </c>
      <c r="M538" s="60">
        <v>3974</v>
      </c>
      <c r="N538" s="60">
        <v>3208</v>
      </c>
      <c r="O538" s="60">
        <v>2624</v>
      </c>
      <c r="P538" s="60">
        <v>2170</v>
      </c>
      <c r="Q538" s="60">
        <v>1653</v>
      </c>
      <c r="R538" s="60">
        <v>1253</v>
      </c>
      <c r="S538" s="60">
        <v>1262</v>
      </c>
      <c r="T538" s="60">
        <v>840</v>
      </c>
      <c r="U538" s="60">
        <v>870</v>
      </c>
      <c r="V538" s="60">
        <v>433</v>
      </c>
      <c r="W538" s="60">
        <v>370</v>
      </c>
      <c r="X538" s="60">
        <v>214</v>
      </c>
      <c r="Y538" s="60">
        <v>10692</v>
      </c>
      <c r="Z538" s="60">
        <v>8197</v>
      </c>
      <c r="AA538" s="60">
        <v>6676</v>
      </c>
      <c r="AB538" s="60">
        <v>5745</v>
      </c>
      <c r="AC538" s="60">
        <v>4528</v>
      </c>
      <c r="AD538" s="60">
        <v>3882</v>
      </c>
      <c r="AE538" s="60">
        <v>3417</v>
      </c>
      <c r="AF538" s="60">
        <v>2954</v>
      </c>
      <c r="AG538" s="60">
        <v>2314</v>
      </c>
      <c r="AH538" s="60">
        <v>1834</v>
      </c>
      <c r="AI538" s="60">
        <v>1317</v>
      </c>
      <c r="AJ538" s="60">
        <v>1041</v>
      </c>
      <c r="AK538" s="60">
        <v>680</v>
      </c>
      <c r="AL538" s="60">
        <v>688</v>
      </c>
      <c r="AM538" s="60">
        <v>397</v>
      </c>
      <c r="AN538" s="60">
        <v>257</v>
      </c>
      <c r="AO538" s="60">
        <v>230</v>
      </c>
      <c r="AP538" s="60">
        <v>21046</v>
      </c>
      <c r="AQ538" s="60">
        <v>16007</v>
      </c>
      <c r="AR538" s="60">
        <v>13085</v>
      </c>
      <c r="AS538" s="60">
        <v>11334</v>
      </c>
      <c r="AT538" s="60">
        <v>8926</v>
      </c>
      <c r="AU538" s="60">
        <v>7856</v>
      </c>
      <c r="AV538" s="60">
        <v>6625</v>
      </c>
      <c r="AW538" s="60">
        <v>5578</v>
      </c>
      <c r="AX538" s="60">
        <v>4484</v>
      </c>
      <c r="AY538" s="60">
        <v>3487</v>
      </c>
      <c r="AZ538" s="60">
        <v>2570</v>
      </c>
      <c r="BA538" s="60">
        <v>2303</v>
      </c>
      <c r="BB538" s="60">
        <v>1520</v>
      </c>
      <c r="BC538" s="60">
        <v>1558</v>
      </c>
      <c r="BD538" s="60">
        <v>830</v>
      </c>
      <c r="BE538" s="60">
        <v>627</v>
      </c>
      <c r="BF538" s="60">
        <v>444</v>
      </c>
    </row>
    <row r="539" spans="1:58" customFormat="1" hidden="1" x14ac:dyDescent="0.25">
      <c r="A539" t="s">
        <v>512</v>
      </c>
      <c r="B539" t="s">
        <v>513</v>
      </c>
      <c r="C539" t="str">
        <f>VLOOKUP(B539,'Cross river Land'!A:B,2,0)</f>
        <v>NG027001</v>
      </c>
      <c r="D539">
        <f t="shared" si="8"/>
        <v>1</v>
      </c>
      <c r="E539" s="60">
        <v>93984</v>
      </c>
      <c r="F539" s="60">
        <v>96222</v>
      </c>
      <c r="G539" s="60">
        <v>190206</v>
      </c>
      <c r="H539" s="60">
        <v>18783</v>
      </c>
      <c r="I539" s="60">
        <v>14080</v>
      </c>
      <c r="J539" s="60">
        <v>11378</v>
      </c>
      <c r="K539" s="60">
        <v>9906</v>
      </c>
      <c r="L539" s="60">
        <v>7984</v>
      </c>
      <c r="M539" s="60">
        <v>6882</v>
      </c>
      <c r="N539" s="60">
        <v>5761</v>
      </c>
      <c r="O539" s="60">
        <v>4581</v>
      </c>
      <c r="P539" s="60">
        <v>3795</v>
      </c>
      <c r="Q539" s="60">
        <v>2713</v>
      </c>
      <c r="R539" s="60">
        <v>2310</v>
      </c>
      <c r="S539" s="60">
        <v>1728</v>
      </c>
      <c r="T539" s="60">
        <v>1485</v>
      </c>
      <c r="U539" s="60">
        <v>1208</v>
      </c>
      <c r="V539" s="60">
        <v>668</v>
      </c>
      <c r="W539" s="60">
        <v>468</v>
      </c>
      <c r="X539" s="60">
        <v>254</v>
      </c>
      <c r="Y539" s="60">
        <v>19839</v>
      </c>
      <c r="Z539" s="60">
        <v>14859</v>
      </c>
      <c r="AA539" s="60">
        <v>12062</v>
      </c>
      <c r="AB539" s="60">
        <v>9775</v>
      </c>
      <c r="AC539" s="60">
        <v>7332</v>
      </c>
      <c r="AD539" s="60">
        <v>6497</v>
      </c>
      <c r="AE539" s="60">
        <v>5811</v>
      </c>
      <c r="AF539" s="60">
        <v>5068</v>
      </c>
      <c r="AG539" s="60">
        <v>4058</v>
      </c>
      <c r="AH539" s="60">
        <v>3112</v>
      </c>
      <c r="AI539" s="60">
        <v>2530</v>
      </c>
      <c r="AJ539" s="60">
        <v>1454</v>
      </c>
      <c r="AK539" s="60">
        <v>1501</v>
      </c>
      <c r="AL539" s="60">
        <v>909</v>
      </c>
      <c r="AM539" s="60">
        <v>756</v>
      </c>
      <c r="AN539" s="60">
        <v>379</v>
      </c>
      <c r="AO539" s="60">
        <v>280</v>
      </c>
      <c r="AP539" s="60">
        <v>38622</v>
      </c>
      <c r="AQ539" s="60">
        <v>28939</v>
      </c>
      <c r="AR539" s="60">
        <v>23440</v>
      </c>
      <c r="AS539" s="60">
        <v>19681</v>
      </c>
      <c r="AT539" s="60">
        <v>15316</v>
      </c>
      <c r="AU539" s="60">
        <v>13379</v>
      </c>
      <c r="AV539" s="60">
        <v>11572</v>
      </c>
      <c r="AW539" s="60">
        <v>9649</v>
      </c>
      <c r="AX539" s="60">
        <v>7853</v>
      </c>
      <c r="AY539" s="60">
        <v>5825</v>
      </c>
      <c r="AZ539" s="60">
        <v>4840</v>
      </c>
      <c r="BA539" s="60">
        <v>3182</v>
      </c>
      <c r="BB539" s="60">
        <v>2986</v>
      </c>
      <c r="BC539" s="60">
        <v>2117</v>
      </c>
      <c r="BD539" s="60">
        <v>1424</v>
      </c>
      <c r="BE539" s="60">
        <v>847</v>
      </c>
      <c r="BF539" s="60">
        <v>534</v>
      </c>
    </row>
    <row r="540" spans="1:58" customFormat="1" hidden="1" x14ac:dyDescent="0.25">
      <c r="A540" t="s">
        <v>512</v>
      </c>
      <c r="B540" t="s">
        <v>514</v>
      </c>
      <c r="C540" t="str">
        <f>VLOOKUP(B540,'Cross river Land'!A:B,2,0)</f>
        <v>NG027002</v>
      </c>
      <c r="D540">
        <f t="shared" si="8"/>
        <v>1</v>
      </c>
      <c r="E540" s="60">
        <v>35897</v>
      </c>
      <c r="F540" s="60">
        <v>37760</v>
      </c>
      <c r="G540" s="60">
        <v>73657</v>
      </c>
      <c r="H540" s="60">
        <v>7664</v>
      </c>
      <c r="I540" s="60">
        <v>5752</v>
      </c>
      <c r="J540" s="60">
        <v>4067</v>
      </c>
      <c r="K540" s="60">
        <v>3503</v>
      </c>
      <c r="L540" s="60">
        <v>3142</v>
      </c>
      <c r="M540" s="60">
        <v>2586</v>
      </c>
      <c r="N540" s="60">
        <v>2086</v>
      </c>
      <c r="O540" s="60">
        <v>1793</v>
      </c>
      <c r="P540" s="60">
        <v>1329</v>
      </c>
      <c r="Q540" s="60">
        <v>994</v>
      </c>
      <c r="R540" s="60">
        <v>756</v>
      </c>
      <c r="S540" s="60">
        <v>723</v>
      </c>
      <c r="T540" s="60">
        <v>456</v>
      </c>
      <c r="U540" s="60">
        <v>390</v>
      </c>
      <c r="V540" s="60">
        <v>322</v>
      </c>
      <c r="W540" s="60">
        <v>181</v>
      </c>
      <c r="X540" s="60">
        <v>153</v>
      </c>
      <c r="Y540" s="60">
        <v>8013</v>
      </c>
      <c r="Z540" s="60">
        <v>5965</v>
      </c>
      <c r="AA540" s="60">
        <v>4230</v>
      </c>
      <c r="AB540" s="60">
        <v>3788</v>
      </c>
      <c r="AC540" s="60">
        <v>2803</v>
      </c>
      <c r="AD540" s="60">
        <v>2660</v>
      </c>
      <c r="AE540" s="60">
        <v>2343</v>
      </c>
      <c r="AF540" s="60">
        <v>2010</v>
      </c>
      <c r="AG540" s="60">
        <v>1599</v>
      </c>
      <c r="AH540" s="60">
        <v>1227</v>
      </c>
      <c r="AI540" s="60">
        <v>932</v>
      </c>
      <c r="AJ540" s="60">
        <v>641</v>
      </c>
      <c r="AK540" s="60">
        <v>495</v>
      </c>
      <c r="AL540" s="60">
        <v>416</v>
      </c>
      <c r="AM540" s="60">
        <v>333</v>
      </c>
      <c r="AN540" s="60">
        <v>186</v>
      </c>
      <c r="AO540" s="60">
        <v>119</v>
      </c>
      <c r="AP540" s="60">
        <v>15677</v>
      </c>
      <c r="AQ540" s="60">
        <v>11717</v>
      </c>
      <c r="AR540" s="60">
        <v>8297</v>
      </c>
      <c r="AS540" s="60">
        <v>7291</v>
      </c>
      <c r="AT540" s="60">
        <v>5945</v>
      </c>
      <c r="AU540" s="60">
        <v>5246</v>
      </c>
      <c r="AV540" s="60">
        <v>4429</v>
      </c>
      <c r="AW540" s="60">
        <v>3803</v>
      </c>
      <c r="AX540" s="60">
        <v>2928</v>
      </c>
      <c r="AY540" s="60">
        <v>2221</v>
      </c>
      <c r="AZ540" s="60">
        <v>1688</v>
      </c>
      <c r="BA540" s="60">
        <v>1364</v>
      </c>
      <c r="BB540" s="60">
        <v>951</v>
      </c>
      <c r="BC540" s="60">
        <v>806</v>
      </c>
      <c r="BD540" s="60">
        <v>655</v>
      </c>
      <c r="BE540" s="60">
        <v>367</v>
      </c>
      <c r="BF540" s="60">
        <v>272</v>
      </c>
    </row>
    <row r="541" spans="1:58" customFormat="1" hidden="1" x14ac:dyDescent="0.25">
      <c r="A541" t="s">
        <v>512</v>
      </c>
      <c r="B541" t="s">
        <v>515</v>
      </c>
      <c r="C541" t="str">
        <f>VLOOKUP(B541,'Cross river Land'!A:B,2,0)</f>
        <v>NG027003</v>
      </c>
      <c r="D541">
        <f t="shared" si="8"/>
        <v>1</v>
      </c>
      <c r="E541" s="60">
        <v>140672</v>
      </c>
      <c r="F541" s="60">
        <v>145818</v>
      </c>
      <c r="G541" s="60">
        <v>286490</v>
      </c>
      <c r="H541" s="60">
        <v>26164</v>
      </c>
      <c r="I541" s="60">
        <v>20590</v>
      </c>
      <c r="J541" s="60">
        <v>17595</v>
      </c>
      <c r="K541" s="60">
        <v>16182</v>
      </c>
      <c r="L541" s="60">
        <v>13664</v>
      </c>
      <c r="M541" s="60">
        <v>11427</v>
      </c>
      <c r="N541" s="60">
        <v>8556</v>
      </c>
      <c r="O541" s="60">
        <v>7029</v>
      </c>
      <c r="P541" s="60">
        <v>5349</v>
      </c>
      <c r="Q541" s="60">
        <v>3985</v>
      </c>
      <c r="R541" s="60">
        <v>3005</v>
      </c>
      <c r="S541" s="60">
        <v>2398</v>
      </c>
      <c r="T541" s="60">
        <v>1708</v>
      </c>
      <c r="U541" s="60">
        <v>1335</v>
      </c>
      <c r="V541" s="60">
        <v>794</v>
      </c>
      <c r="W541" s="60">
        <v>518</v>
      </c>
      <c r="X541" s="60">
        <v>373</v>
      </c>
      <c r="Y541" s="60">
        <v>28434</v>
      </c>
      <c r="Z541" s="60">
        <v>22332</v>
      </c>
      <c r="AA541" s="60">
        <v>17856</v>
      </c>
      <c r="AB541" s="60">
        <v>15479</v>
      </c>
      <c r="AC541" s="60">
        <v>12295</v>
      </c>
      <c r="AD541" s="60">
        <v>10694</v>
      </c>
      <c r="AE541" s="60">
        <v>9051</v>
      </c>
      <c r="AF541" s="60">
        <v>7729</v>
      </c>
      <c r="AG541" s="60">
        <v>6268</v>
      </c>
      <c r="AH541" s="60">
        <v>4749</v>
      </c>
      <c r="AI541" s="60">
        <v>3326</v>
      </c>
      <c r="AJ541" s="60">
        <v>2529</v>
      </c>
      <c r="AK541" s="60">
        <v>1883</v>
      </c>
      <c r="AL541" s="60">
        <v>1419</v>
      </c>
      <c r="AM541" s="60">
        <v>902</v>
      </c>
      <c r="AN541" s="60">
        <v>568</v>
      </c>
      <c r="AO541" s="60">
        <v>304</v>
      </c>
      <c r="AP541" s="60">
        <v>54598</v>
      </c>
      <c r="AQ541" s="60">
        <v>42922</v>
      </c>
      <c r="AR541" s="60">
        <v>35451</v>
      </c>
      <c r="AS541" s="60">
        <v>31661</v>
      </c>
      <c r="AT541" s="60">
        <v>25959</v>
      </c>
      <c r="AU541" s="60">
        <v>22121</v>
      </c>
      <c r="AV541" s="60">
        <v>17607</v>
      </c>
      <c r="AW541" s="60">
        <v>14758</v>
      </c>
      <c r="AX541" s="60">
        <v>11617</v>
      </c>
      <c r="AY541" s="60">
        <v>8734</v>
      </c>
      <c r="AZ541" s="60">
        <v>6331</v>
      </c>
      <c r="BA541" s="60">
        <v>4927</v>
      </c>
      <c r="BB541" s="60">
        <v>3591</v>
      </c>
      <c r="BC541" s="60">
        <v>2754</v>
      </c>
      <c r="BD541" s="60">
        <v>1696</v>
      </c>
      <c r="BE541" s="60">
        <v>1086</v>
      </c>
      <c r="BF541" s="60">
        <v>677</v>
      </c>
    </row>
    <row r="542" spans="1:58" customFormat="1" hidden="1" x14ac:dyDescent="0.25">
      <c r="A542" t="s">
        <v>512</v>
      </c>
      <c r="B542" t="s">
        <v>516</v>
      </c>
      <c r="C542" t="str">
        <f>VLOOKUP(B542,'Cross river Land'!A:B,2,0)</f>
        <v>NG027004</v>
      </c>
      <c r="D542">
        <f t="shared" si="8"/>
        <v>1</v>
      </c>
      <c r="E542" s="60">
        <v>116153</v>
      </c>
      <c r="F542" s="60">
        <v>119777</v>
      </c>
      <c r="G542" s="60">
        <v>235930</v>
      </c>
      <c r="H542" s="60">
        <v>22714</v>
      </c>
      <c r="I542" s="60">
        <v>18202</v>
      </c>
      <c r="J542" s="60">
        <v>14070</v>
      </c>
      <c r="K542" s="60">
        <v>12169</v>
      </c>
      <c r="L542" s="60">
        <v>10382</v>
      </c>
      <c r="M542" s="60">
        <v>8739</v>
      </c>
      <c r="N542" s="60">
        <v>7162</v>
      </c>
      <c r="O542" s="60">
        <v>5549</v>
      </c>
      <c r="P542" s="60">
        <v>4659</v>
      </c>
      <c r="Q542" s="60">
        <v>3294</v>
      </c>
      <c r="R542" s="60">
        <v>2839</v>
      </c>
      <c r="S542" s="60">
        <v>1875</v>
      </c>
      <c r="T542" s="60">
        <v>1595</v>
      </c>
      <c r="U542" s="60">
        <v>1184</v>
      </c>
      <c r="V542" s="60">
        <v>852</v>
      </c>
      <c r="W542" s="60">
        <v>498</v>
      </c>
      <c r="X542" s="60">
        <v>370</v>
      </c>
      <c r="Y542" s="60">
        <v>23364</v>
      </c>
      <c r="Z542" s="60">
        <v>18282</v>
      </c>
      <c r="AA542" s="60">
        <v>14224</v>
      </c>
      <c r="AB542" s="60">
        <v>11726</v>
      </c>
      <c r="AC542" s="60">
        <v>8819</v>
      </c>
      <c r="AD542" s="60">
        <v>8513</v>
      </c>
      <c r="AE542" s="60">
        <v>7762</v>
      </c>
      <c r="AF542" s="60">
        <v>6857</v>
      </c>
      <c r="AG542" s="60">
        <v>5395</v>
      </c>
      <c r="AH542" s="60">
        <v>4099</v>
      </c>
      <c r="AI542" s="60">
        <v>3252</v>
      </c>
      <c r="AJ542" s="60">
        <v>2433</v>
      </c>
      <c r="AK542" s="60">
        <v>1947</v>
      </c>
      <c r="AL542" s="60">
        <v>1248</v>
      </c>
      <c r="AM542" s="60">
        <v>978</v>
      </c>
      <c r="AN542" s="60">
        <v>502</v>
      </c>
      <c r="AO542" s="60">
        <v>376</v>
      </c>
      <c r="AP542" s="60">
        <v>46078</v>
      </c>
      <c r="AQ542" s="60">
        <v>36484</v>
      </c>
      <c r="AR542" s="60">
        <v>28294</v>
      </c>
      <c r="AS542" s="60">
        <v>23895</v>
      </c>
      <c r="AT542" s="60">
        <v>19201</v>
      </c>
      <c r="AU542" s="60">
        <v>17252</v>
      </c>
      <c r="AV542" s="60">
        <v>14924</v>
      </c>
      <c r="AW542" s="60">
        <v>12406</v>
      </c>
      <c r="AX542" s="60">
        <v>10054</v>
      </c>
      <c r="AY542" s="60">
        <v>7393</v>
      </c>
      <c r="AZ542" s="60">
        <v>6091</v>
      </c>
      <c r="BA542" s="60">
        <v>4308</v>
      </c>
      <c r="BB542" s="60">
        <v>3542</v>
      </c>
      <c r="BC542" s="60">
        <v>2432</v>
      </c>
      <c r="BD542" s="60">
        <v>1830</v>
      </c>
      <c r="BE542" s="60">
        <v>1000</v>
      </c>
      <c r="BF542" s="60">
        <v>746</v>
      </c>
    </row>
    <row r="543" spans="1:58" customFormat="1" hidden="1" x14ac:dyDescent="0.25">
      <c r="A543" t="s">
        <v>512</v>
      </c>
      <c r="B543" t="s">
        <v>517</v>
      </c>
      <c r="C543" t="str">
        <f>VLOOKUP(B543,'Cross river Land'!A:B,2,0)</f>
        <v>NG027005</v>
      </c>
      <c r="D543">
        <f t="shared" si="8"/>
        <v>1</v>
      </c>
      <c r="E543" s="60">
        <v>108472</v>
      </c>
      <c r="F543" s="60">
        <v>113129</v>
      </c>
      <c r="G543" s="60">
        <v>221601</v>
      </c>
      <c r="H543" s="60">
        <v>20664</v>
      </c>
      <c r="I543" s="60">
        <v>16457</v>
      </c>
      <c r="J543" s="60">
        <v>13737</v>
      </c>
      <c r="K543" s="60">
        <v>12462</v>
      </c>
      <c r="L543" s="60">
        <v>10045</v>
      </c>
      <c r="M543" s="60">
        <v>8542</v>
      </c>
      <c r="N543" s="60">
        <v>6739</v>
      </c>
      <c r="O543" s="60">
        <v>5077</v>
      </c>
      <c r="P543" s="60">
        <v>4054</v>
      </c>
      <c r="Q543" s="60">
        <v>3048</v>
      </c>
      <c r="R543" s="60">
        <v>2206</v>
      </c>
      <c r="S543" s="60">
        <v>1634</v>
      </c>
      <c r="T543" s="60">
        <v>1132</v>
      </c>
      <c r="U543" s="60">
        <v>920</v>
      </c>
      <c r="V543" s="60">
        <v>735</v>
      </c>
      <c r="W543" s="60">
        <v>566</v>
      </c>
      <c r="X543" s="60">
        <v>454</v>
      </c>
      <c r="Y543" s="60">
        <v>20823</v>
      </c>
      <c r="Z543" s="60">
        <v>16112</v>
      </c>
      <c r="AA543" s="60">
        <v>13894</v>
      </c>
      <c r="AB543" s="60">
        <v>12188</v>
      </c>
      <c r="AC543" s="60">
        <v>10365</v>
      </c>
      <c r="AD543" s="60">
        <v>9028</v>
      </c>
      <c r="AE543" s="60">
        <v>7040</v>
      </c>
      <c r="AF543" s="60">
        <v>6445</v>
      </c>
      <c r="AG543" s="60">
        <v>4504</v>
      </c>
      <c r="AH543" s="60">
        <v>3911</v>
      </c>
      <c r="AI543" s="60">
        <v>2765</v>
      </c>
      <c r="AJ543" s="60">
        <v>2321</v>
      </c>
      <c r="AK543" s="60">
        <v>1187</v>
      </c>
      <c r="AL543" s="60">
        <v>1111</v>
      </c>
      <c r="AM543" s="60">
        <v>553</v>
      </c>
      <c r="AN543" s="60">
        <v>475</v>
      </c>
      <c r="AO543" s="60">
        <v>407</v>
      </c>
      <c r="AP543" s="60">
        <v>41487</v>
      </c>
      <c r="AQ543" s="60">
        <v>32569</v>
      </c>
      <c r="AR543" s="60">
        <v>27631</v>
      </c>
      <c r="AS543" s="60">
        <v>24650</v>
      </c>
      <c r="AT543" s="60">
        <v>20410</v>
      </c>
      <c r="AU543" s="60">
        <v>17570</v>
      </c>
      <c r="AV543" s="60">
        <v>13779</v>
      </c>
      <c r="AW543" s="60">
        <v>11522</v>
      </c>
      <c r="AX543" s="60">
        <v>8558</v>
      </c>
      <c r="AY543" s="60">
        <v>6959</v>
      </c>
      <c r="AZ543" s="60">
        <v>4971</v>
      </c>
      <c r="BA543" s="60">
        <v>3955</v>
      </c>
      <c r="BB543" s="60">
        <v>2319</v>
      </c>
      <c r="BC543" s="60">
        <v>2031</v>
      </c>
      <c r="BD543" s="60">
        <v>1288</v>
      </c>
      <c r="BE543" s="60">
        <v>1041</v>
      </c>
      <c r="BF543" s="60">
        <v>861</v>
      </c>
    </row>
    <row r="544" spans="1:58" customFormat="1" hidden="1" x14ac:dyDescent="0.25">
      <c r="A544" t="s">
        <v>512</v>
      </c>
      <c r="B544" t="s">
        <v>518</v>
      </c>
      <c r="C544" t="str">
        <f>VLOOKUP(B544,'Cross river Land'!A:B,2,0)</f>
        <v>NG027006</v>
      </c>
      <c r="D544">
        <f t="shared" si="8"/>
        <v>1</v>
      </c>
      <c r="E544" s="60">
        <v>117278</v>
      </c>
      <c r="F544" s="60">
        <v>130277</v>
      </c>
      <c r="G544" s="60">
        <v>247555</v>
      </c>
      <c r="H544" s="60">
        <v>20052</v>
      </c>
      <c r="I544" s="60">
        <v>16806</v>
      </c>
      <c r="J544" s="60">
        <v>16268</v>
      </c>
      <c r="K544" s="60">
        <v>13059</v>
      </c>
      <c r="L544" s="60">
        <v>11068</v>
      </c>
      <c r="M544" s="60">
        <v>9785</v>
      </c>
      <c r="N544" s="60">
        <v>7555</v>
      </c>
      <c r="O544" s="60">
        <v>6365</v>
      </c>
      <c r="P544" s="60">
        <v>4822</v>
      </c>
      <c r="Q544" s="60">
        <v>3524</v>
      </c>
      <c r="R544" s="60">
        <v>2433</v>
      </c>
      <c r="S544" s="60">
        <v>1914</v>
      </c>
      <c r="T544" s="60">
        <v>1199</v>
      </c>
      <c r="U544" s="60">
        <v>1057</v>
      </c>
      <c r="V544" s="60">
        <v>607</v>
      </c>
      <c r="W544" s="60">
        <v>438</v>
      </c>
      <c r="X544" s="60">
        <v>326</v>
      </c>
      <c r="Y544" s="60">
        <v>19833</v>
      </c>
      <c r="Z544" s="60">
        <v>16274</v>
      </c>
      <c r="AA544" s="60">
        <v>15846</v>
      </c>
      <c r="AB544" s="60">
        <v>14497</v>
      </c>
      <c r="AC544" s="60">
        <v>13653</v>
      </c>
      <c r="AD544" s="60">
        <v>12015</v>
      </c>
      <c r="AE544" s="60">
        <v>9218</v>
      </c>
      <c r="AF544" s="60">
        <v>8639</v>
      </c>
      <c r="AG544" s="60">
        <v>5721</v>
      </c>
      <c r="AH544" s="60">
        <v>5209</v>
      </c>
      <c r="AI544" s="60">
        <v>3067</v>
      </c>
      <c r="AJ544" s="60">
        <v>2866</v>
      </c>
      <c r="AK544" s="60">
        <v>1304</v>
      </c>
      <c r="AL544" s="60">
        <v>1081</v>
      </c>
      <c r="AM544" s="60">
        <v>496</v>
      </c>
      <c r="AN544" s="60">
        <v>359</v>
      </c>
      <c r="AO544" s="60">
        <v>199</v>
      </c>
      <c r="AP544" s="60">
        <v>39885</v>
      </c>
      <c r="AQ544" s="60">
        <v>33080</v>
      </c>
      <c r="AR544" s="60">
        <v>32114</v>
      </c>
      <c r="AS544" s="60">
        <v>27556</v>
      </c>
      <c r="AT544" s="60">
        <v>24721</v>
      </c>
      <c r="AU544" s="60">
        <v>21800</v>
      </c>
      <c r="AV544" s="60">
        <v>16773</v>
      </c>
      <c r="AW544" s="60">
        <v>15004</v>
      </c>
      <c r="AX544" s="60">
        <v>10543</v>
      </c>
      <c r="AY544" s="60">
        <v>8733</v>
      </c>
      <c r="AZ544" s="60">
        <v>5500</v>
      </c>
      <c r="BA544" s="60">
        <v>4780</v>
      </c>
      <c r="BB544" s="60">
        <v>2503</v>
      </c>
      <c r="BC544" s="60">
        <v>2138</v>
      </c>
      <c r="BD544" s="60">
        <v>1103</v>
      </c>
      <c r="BE544" s="60">
        <v>797</v>
      </c>
      <c r="BF544" s="60">
        <v>525</v>
      </c>
    </row>
    <row r="545" spans="1:58" customFormat="1" hidden="1" x14ac:dyDescent="0.25">
      <c r="A545" t="s">
        <v>512</v>
      </c>
      <c r="B545" t="s">
        <v>519</v>
      </c>
      <c r="C545" t="str">
        <f>VLOOKUP(B545,'Cross river Land'!A:B,2,0)</f>
        <v>NG027007</v>
      </c>
      <c r="D545">
        <f t="shared" si="8"/>
        <v>1</v>
      </c>
      <c r="E545" s="60">
        <v>120007</v>
      </c>
      <c r="F545" s="60">
        <v>122254</v>
      </c>
      <c r="G545" s="60">
        <v>242261</v>
      </c>
      <c r="H545" s="60">
        <v>24282</v>
      </c>
      <c r="I545" s="60">
        <v>17774</v>
      </c>
      <c r="J545" s="60">
        <v>14211</v>
      </c>
      <c r="K545" s="60">
        <v>12062</v>
      </c>
      <c r="L545" s="60">
        <v>9779</v>
      </c>
      <c r="M545" s="60">
        <v>8871</v>
      </c>
      <c r="N545" s="60">
        <v>7354</v>
      </c>
      <c r="O545" s="60">
        <v>6076</v>
      </c>
      <c r="P545" s="60">
        <v>4912</v>
      </c>
      <c r="Q545" s="60">
        <v>3712</v>
      </c>
      <c r="R545" s="60">
        <v>2987</v>
      </c>
      <c r="S545" s="60">
        <v>2534</v>
      </c>
      <c r="T545" s="60">
        <v>2071</v>
      </c>
      <c r="U545" s="60">
        <v>1461</v>
      </c>
      <c r="V545" s="60">
        <v>931</v>
      </c>
      <c r="W545" s="60">
        <v>644</v>
      </c>
      <c r="X545" s="60">
        <v>346</v>
      </c>
      <c r="Y545" s="60">
        <v>25318</v>
      </c>
      <c r="Z545" s="60">
        <v>18668</v>
      </c>
      <c r="AA545" s="60">
        <v>14953</v>
      </c>
      <c r="AB545" s="60">
        <v>12431</v>
      </c>
      <c r="AC545" s="60">
        <v>9557</v>
      </c>
      <c r="AD545" s="60">
        <v>8170</v>
      </c>
      <c r="AE545" s="60">
        <v>7280</v>
      </c>
      <c r="AF545" s="60">
        <v>6344</v>
      </c>
      <c r="AG545" s="60">
        <v>5161</v>
      </c>
      <c r="AH545" s="60">
        <v>4071</v>
      </c>
      <c r="AI545" s="60">
        <v>3163</v>
      </c>
      <c r="AJ545" s="60">
        <v>2245</v>
      </c>
      <c r="AK545" s="60">
        <v>1600</v>
      </c>
      <c r="AL545" s="60">
        <v>1247</v>
      </c>
      <c r="AM545" s="60">
        <v>970</v>
      </c>
      <c r="AN545" s="60">
        <v>586</v>
      </c>
      <c r="AO545" s="60">
        <v>490</v>
      </c>
      <c r="AP545" s="60">
        <v>49600</v>
      </c>
      <c r="AQ545" s="60">
        <v>36442</v>
      </c>
      <c r="AR545" s="60">
        <v>29164</v>
      </c>
      <c r="AS545" s="60">
        <v>24493</v>
      </c>
      <c r="AT545" s="60">
        <v>19336</v>
      </c>
      <c r="AU545" s="60">
        <v>17041</v>
      </c>
      <c r="AV545" s="60">
        <v>14634</v>
      </c>
      <c r="AW545" s="60">
        <v>12420</v>
      </c>
      <c r="AX545" s="60">
        <v>10073</v>
      </c>
      <c r="AY545" s="60">
        <v>7783</v>
      </c>
      <c r="AZ545" s="60">
        <v>6150</v>
      </c>
      <c r="BA545" s="60">
        <v>4779</v>
      </c>
      <c r="BB545" s="60">
        <v>3671</v>
      </c>
      <c r="BC545" s="60">
        <v>2708</v>
      </c>
      <c r="BD545" s="60">
        <v>1901</v>
      </c>
      <c r="BE545" s="60">
        <v>1230</v>
      </c>
      <c r="BF545" s="60">
        <v>836</v>
      </c>
    </row>
    <row r="546" spans="1:58" customFormat="1" hidden="1" x14ac:dyDescent="0.25">
      <c r="A546" t="s">
        <v>512</v>
      </c>
      <c r="B546" t="s">
        <v>520</v>
      </c>
      <c r="C546" t="str">
        <f>VLOOKUP(B546,'Cross river Land'!A:B,2,0)</f>
        <v>NG027008</v>
      </c>
      <c r="D546">
        <f t="shared" si="8"/>
        <v>1</v>
      </c>
      <c r="E546" s="60">
        <v>78288</v>
      </c>
      <c r="F546" s="60">
        <v>79706</v>
      </c>
      <c r="G546" s="60">
        <v>157994</v>
      </c>
      <c r="H546" s="60">
        <v>15405</v>
      </c>
      <c r="I546" s="60">
        <v>12359</v>
      </c>
      <c r="J546" s="60">
        <v>9130</v>
      </c>
      <c r="K546" s="60">
        <v>7862</v>
      </c>
      <c r="L546" s="60">
        <v>6904</v>
      </c>
      <c r="M546" s="60">
        <v>6073</v>
      </c>
      <c r="N546" s="60">
        <v>4974</v>
      </c>
      <c r="O546" s="60">
        <v>3837</v>
      </c>
      <c r="P546" s="60">
        <v>3125</v>
      </c>
      <c r="Q546" s="60">
        <v>2246</v>
      </c>
      <c r="R546" s="60">
        <v>1917</v>
      </c>
      <c r="S546" s="60">
        <v>1211</v>
      </c>
      <c r="T546" s="60">
        <v>1284</v>
      </c>
      <c r="U546" s="60">
        <v>868</v>
      </c>
      <c r="V546" s="60">
        <v>539</v>
      </c>
      <c r="W546" s="60">
        <v>335</v>
      </c>
      <c r="X546" s="60">
        <v>219</v>
      </c>
      <c r="Y546" s="60">
        <v>16323</v>
      </c>
      <c r="Z546" s="60">
        <v>13137</v>
      </c>
      <c r="AA546" s="60">
        <v>10049</v>
      </c>
      <c r="AB546" s="60">
        <v>7673</v>
      </c>
      <c r="AC546" s="60">
        <v>5636</v>
      </c>
      <c r="AD546" s="60">
        <v>5390</v>
      </c>
      <c r="AE546" s="60">
        <v>4982</v>
      </c>
      <c r="AF546" s="60">
        <v>4225</v>
      </c>
      <c r="AG546" s="60">
        <v>3420</v>
      </c>
      <c r="AH546" s="60">
        <v>2497</v>
      </c>
      <c r="AI546" s="60">
        <v>2194</v>
      </c>
      <c r="AJ546" s="60">
        <v>1125</v>
      </c>
      <c r="AK546" s="60">
        <v>1239</v>
      </c>
      <c r="AL546" s="60">
        <v>595</v>
      </c>
      <c r="AM546" s="60">
        <v>666</v>
      </c>
      <c r="AN546" s="60">
        <v>228</v>
      </c>
      <c r="AO546" s="60">
        <v>327</v>
      </c>
      <c r="AP546" s="60">
        <v>31728</v>
      </c>
      <c r="AQ546" s="60">
        <v>25496</v>
      </c>
      <c r="AR546" s="60">
        <v>19179</v>
      </c>
      <c r="AS546" s="60">
        <v>15535</v>
      </c>
      <c r="AT546" s="60">
        <v>12540</v>
      </c>
      <c r="AU546" s="60">
        <v>11463</v>
      </c>
      <c r="AV546" s="60">
        <v>9956</v>
      </c>
      <c r="AW546" s="60">
        <v>8062</v>
      </c>
      <c r="AX546" s="60">
        <v>6545</v>
      </c>
      <c r="AY546" s="60">
        <v>4743</v>
      </c>
      <c r="AZ546" s="60">
        <v>4111</v>
      </c>
      <c r="BA546" s="60">
        <v>2336</v>
      </c>
      <c r="BB546" s="60">
        <v>2523</v>
      </c>
      <c r="BC546" s="60">
        <v>1463</v>
      </c>
      <c r="BD546" s="60">
        <v>1205</v>
      </c>
      <c r="BE546" s="60">
        <v>563</v>
      </c>
      <c r="BF546" s="60">
        <v>546</v>
      </c>
    </row>
    <row r="547" spans="1:58" customFormat="1" hidden="1" x14ac:dyDescent="0.25">
      <c r="A547" t="s">
        <v>512</v>
      </c>
      <c r="B547" t="s">
        <v>521</v>
      </c>
      <c r="C547" t="str">
        <f>VLOOKUP(B547,'Cross river Land'!A:B,2,0)</f>
        <v>NG027009</v>
      </c>
      <c r="D547">
        <f t="shared" si="8"/>
        <v>1</v>
      </c>
      <c r="E547" s="60">
        <v>73704</v>
      </c>
      <c r="F547" s="60">
        <v>73397</v>
      </c>
      <c r="G547" s="60">
        <v>147101</v>
      </c>
      <c r="H547" s="60">
        <v>14090</v>
      </c>
      <c r="I547" s="60">
        <v>11349</v>
      </c>
      <c r="J547" s="60">
        <v>8872</v>
      </c>
      <c r="K547" s="60">
        <v>8426</v>
      </c>
      <c r="L547" s="60">
        <v>6878</v>
      </c>
      <c r="M547" s="60">
        <v>5834</v>
      </c>
      <c r="N547" s="60">
        <v>4473</v>
      </c>
      <c r="O547" s="60">
        <v>3330</v>
      </c>
      <c r="P547" s="60">
        <v>2624</v>
      </c>
      <c r="Q547" s="60">
        <v>1996</v>
      </c>
      <c r="R547" s="60">
        <v>1511</v>
      </c>
      <c r="S547" s="60">
        <v>1247</v>
      </c>
      <c r="T547" s="60">
        <v>1050</v>
      </c>
      <c r="U547" s="60">
        <v>771</v>
      </c>
      <c r="V547" s="60">
        <v>548</v>
      </c>
      <c r="W547" s="60">
        <v>375</v>
      </c>
      <c r="X547" s="60">
        <v>330</v>
      </c>
      <c r="Y547" s="60">
        <v>14204</v>
      </c>
      <c r="Z547" s="60">
        <v>11889</v>
      </c>
      <c r="AA547" s="60">
        <v>8952</v>
      </c>
      <c r="AB547" s="60">
        <v>7225</v>
      </c>
      <c r="AC547" s="60">
        <v>5515</v>
      </c>
      <c r="AD547" s="60">
        <v>5445</v>
      </c>
      <c r="AE547" s="60">
        <v>4890</v>
      </c>
      <c r="AF547" s="60">
        <v>4107</v>
      </c>
      <c r="AG547" s="60">
        <v>3045</v>
      </c>
      <c r="AH547" s="60">
        <v>2277</v>
      </c>
      <c r="AI547" s="60">
        <v>1818</v>
      </c>
      <c r="AJ547" s="60">
        <v>1159</v>
      </c>
      <c r="AK547" s="60">
        <v>931</v>
      </c>
      <c r="AL547" s="60">
        <v>688</v>
      </c>
      <c r="AM547" s="60">
        <v>583</v>
      </c>
      <c r="AN547" s="60">
        <v>350</v>
      </c>
      <c r="AO547" s="60">
        <v>319</v>
      </c>
      <c r="AP547" s="60">
        <v>28294</v>
      </c>
      <c r="AQ547" s="60">
        <v>23238</v>
      </c>
      <c r="AR547" s="60">
        <v>17824</v>
      </c>
      <c r="AS547" s="60">
        <v>15651</v>
      </c>
      <c r="AT547" s="60">
        <v>12393</v>
      </c>
      <c r="AU547" s="60">
        <v>11279</v>
      </c>
      <c r="AV547" s="60">
        <v>9363</v>
      </c>
      <c r="AW547" s="60">
        <v>7437</v>
      </c>
      <c r="AX547" s="60">
        <v>5669</v>
      </c>
      <c r="AY547" s="60">
        <v>4273</v>
      </c>
      <c r="AZ547" s="60">
        <v>3329</v>
      </c>
      <c r="BA547" s="60">
        <v>2406</v>
      </c>
      <c r="BB547" s="60">
        <v>1981</v>
      </c>
      <c r="BC547" s="60">
        <v>1459</v>
      </c>
      <c r="BD547" s="60">
        <v>1131</v>
      </c>
      <c r="BE547" s="60">
        <v>725</v>
      </c>
      <c r="BF547" s="60">
        <v>649</v>
      </c>
    </row>
    <row r="548" spans="1:58" customFormat="1" hidden="1" x14ac:dyDescent="0.25">
      <c r="A548" t="s">
        <v>512</v>
      </c>
      <c r="B548" t="s">
        <v>522</v>
      </c>
      <c r="C548" t="str">
        <f>VLOOKUP(B548,'Cross river Land'!A:B,2,0)</f>
        <v>NG027010</v>
      </c>
      <c r="D548">
        <f t="shared" si="8"/>
        <v>1</v>
      </c>
      <c r="E548" s="60">
        <v>92938</v>
      </c>
      <c r="F548" s="60">
        <v>93720</v>
      </c>
      <c r="G548" s="60">
        <v>186658</v>
      </c>
      <c r="H548" s="60">
        <v>18187</v>
      </c>
      <c r="I548" s="60">
        <v>14690</v>
      </c>
      <c r="J548" s="60">
        <v>10782</v>
      </c>
      <c r="K548" s="60">
        <v>9621</v>
      </c>
      <c r="L548" s="60">
        <v>8313</v>
      </c>
      <c r="M548" s="60">
        <v>7234</v>
      </c>
      <c r="N548" s="60">
        <v>5833</v>
      </c>
      <c r="O548" s="60">
        <v>4544</v>
      </c>
      <c r="P548" s="60">
        <v>3688</v>
      </c>
      <c r="Q548" s="60">
        <v>2593</v>
      </c>
      <c r="R548" s="60">
        <v>2128</v>
      </c>
      <c r="S548" s="60">
        <v>1707</v>
      </c>
      <c r="T548" s="60">
        <v>1381</v>
      </c>
      <c r="U548" s="60">
        <v>902</v>
      </c>
      <c r="V548" s="60">
        <v>678</v>
      </c>
      <c r="W548" s="60">
        <v>383</v>
      </c>
      <c r="X548" s="60">
        <v>274</v>
      </c>
      <c r="Y548" s="60">
        <v>18712</v>
      </c>
      <c r="Z548" s="60">
        <v>15386</v>
      </c>
      <c r="AA548" s="60">
        <v>11598</v>
      </c>
      <c r="AB548" s="60">
        <v>9221</v>
      </c>
      <c r="AC548" s="60">
        <v>6859</v>
      </c>
      <c r="AD548" s="60">
        <v>6513</v>
      </c>
      <c r="AE548" s="60">
        <v>5717</v>
      </c>
      <c r="AF548" s="60">
        <v>4911</v>
      </c>
      <c r="AG548" s="60">
        <v>4026</v>
      </c>
      <c r="AH548" s="60">
        <v>2946</v>
      </c>
      <c r="AI548" s="60">
        <v>2561</v>
      </c>
      <c r="AJ548" s="60">
        <v>1283</v>
      </c>
      <c r="AK548" s="60">
        <v>1466</v>
      </c>
      <c r="AL548" s="60">
        <v>979</v>
      </c>
      <c r="AM548" s="60">
        <v>796</v>
      </c>
      <c r="AN548" s="60">
        <v>394</v>
      </c>
      <c r="AO548" s="60">
        <v>352</v>
      </c>
      <c r="AP548" s="60">
        <v>36899</v>
      </c>
      <c r="AQ548" s="60">
        <v>30076</v>
      </c>
      <c r="AR548" s="60">
        <v>22380</v>
      </c>
      <c r="AS548" s="60">
        <v>18842</v>
      </c>
      <c r="AT548" s="60">
        <v>15172</v>
      </c>
      <c r="AU548" s="60">
        <v>13747</v>
      </c>
      <c r="AV548" s="60">
        <v>11550</v>
      </c>
      <c r="AW548" s="60">
        <v>9455</v>
      </c>
      <c r="AX548" s="60">
        <v>7714</v>
      </c>
      <c r="AY548" s="60">
        <v>5539</v>
      </c>
      <c r="AZ548" s="60">
        <v>4689</v>
      </c>
      <c r="BA548" s="60">
        <v>2990</v>
      </c>
      <c r="BB548" s="60">
        <v>2847</v>
      </c>
      <c r="BC548" s="60">
        <v>1881</v>
      </c>
      <c r="BD548" s="60">
        <v>1474</v>
      </c>
      <c r="BE548" s="60">
        <v>777</v>
      </c>
      <c r="BF548" s="60">
        <v>626</v>
      </c>
    </row>
    <row r="549" spans="1:58" customFormat="1" hidden="1" x14ac:dyDescent="0.25">
      <c r="A549" t="s">
        <v>512</v>
      </c>
      <c r="B549" t="s">
        <v>523</v>
      </c>
      <c r="C549" t="str">
        <f>VLOOKUP(B549,'Cross river Land'!A:B,2,0)</f>
        <v>NG027011</v>
      </c>
      <c r="D549">
        <f t="shared" si="8"/>
        <v>1</v>
      </c>
      <c r="E549" s="60">
        <v>92483</v>
      </c>
      <c r="F549" s="60">
        <v>98616</v>
      </c>
      <c r="G549" s="60">
        <v>191099</v>
      </c>
      <c r="H549" s="60">
        <v>17798</v>
      </c>
      <c r="I549" s="60">
        <v>14503</v>
      </c>
      <c r="J549" s="60">
        <v>11423</v>
      </c>
      <c r="K549" s="60">
        <v>10383</v>
      </c>
      <c r="L549" s="60">
        <v>9029</v>
      </c>
      <c r="M549" s="60">
        <v>7036</v>
      </c>
      <c r="N549" s="60">
        <v>5520</v>
      </c>
      <c r="O549" s="60">
        <v>3928</v>
      </c>
      <c r="P549" s="60">
        <v>3509</v>
      </c>
      <c r="Q549" s="60">
        <v>2199</v>
      </c>
      <c r="R549" s="60">
        <v>2269</v>
      </c>
      <c r="S549" s="60">
        <v>1547</v>
      </c>
      <c r="T549" s="60">
        <v>1313</v>
      </c>
      <c r="U549" s="60">
        <v>680</v>
      </c>
      <c r="V549" s="60">
        <v>696</v>
      </c>
      <c r="W549" s="60">
        <v>322</v>
      </c>
      <c r="X549" s="60">
        <v>328</v>
      </c>
      <c r="Y549" s="60">
        <v>17771</v>
      </c>
      <c r="Z549" s="60">
        <v>14192</v>
      </c>
      <c r="AA549" s="60">
        <v>11524</v>
      </c>
      <c r="AB549" s="60">
        <v>10049</v>
      </c>
      <c r="AC549" s="60">
        <v>9337</v>
      </c>
      <c r="AD549" s="60">
        <v>7955</v>
      </c>
      <c r="AE549" s="60">
        <v>6669</v>
      </c>
      <c r="AF549" s="60">
        <v>5644</v>
      </c>
      <c r="AG549" s="60">
        <v>4353</v>
      </c>
      <c r="AH549" s="60">
        <v>3114</v>
      </c>
      <c r="AI549" s="60">
        <v>2422</v>
      </c>
      <c r="AJ549" s="60">
        <v>1945</v>
      </c>
      <c r="AK549" s="60">
        <v>1302</v>
      </c>
      <c r="AL549" s="60">
        <v>981</v>
      </c>
      <c r="AM549" s="60">
        <v>685</v>
      </c>
      <c r="AN549" s="60">
        <v>414</v>
      </c>
      <c r="AO549" s="60">
        <v>259</v>
      </c>
      <c r="AP549" s="60">
        <v>35569</v>
      </c>
      <c r="AQ549" s="60">
        <v>28695</v>
      </c>
      <c r="AR549" s="60">
        <v>22947</v>
      </c>
      <c r="AS549" s="60">
        <v>20432</v>
      </c>
      <c r="AT549" s="60">
        <v>18366</v>
      </c>
      <c r="AU549" s="60">
        <v>14991</v>
      </c>
      <c r="AV549" s="60">
        <v>12189</v>
      </c>
      <c r="AW549" s="60">
        <v>9572</v>
      </c>
      <c r="AX549" s="60">
        <v>7862</v>
      </c>
      <c r="AY549" s="60">
        <v>5313</v>
      </c>
      <c r="AZ549" s="60">
        <v>4691</v>
      </c>
      <c r="BA549" s="60">
        <v>3492</v>
      </c>
      <c r="BB549" s="60">
        <v>2615</v>
      </c>
      <c r="BC549" s="60">
        <v>1661</v>
      </c>
      <c r="BD549" s="60">
        <v>1381</v>
      </c>
      <c r="BE549" s="60">
        <v>736</v>
      </c>
      <c r="BF549" s="60">
        <v>587</v>
      </c>
    </row>
    <row r="550" spans="1:58" customFormat="1" hidden="1" x14ac:dyDescent="0.25">
      <c r="A550" t="s">
        <v>512</v>
      </c>
      <c r="B550" t="s">
        <v>524</v>
      </c>
      <c r="C550" t="str">
        <f>VLOOKUP(B550,'Cross river Land'!A:B,2,0)</f>
        <v>NG027012</v>
      </c>
      <c r="D550">
        <f t="shared" si="8"/>
        <v>1</v>
      </c>
      <c r="E550" s="60">
        <v>78637</v>
      </c>
      <c r="F550" s="60">
        <v>83392</v>
      </c>
      <c r="G550" s="60">
        <v>162029</v>
      </c>
      <c r="H550" s="60">
        <v>15725</v>
      </c>
      <c r="I550" s="60">
        <v>11982</v>
      </c>
      <c r="J550" s="60">
        <v>9402</v>
      </c>
      <c r="K550" s="60">
        <v>8665</v>
      </c>
      <c r="L550" s="60">
        <v>7081</v>
      </c>
      <c r="M550" s="60">
        <v>6081</v>
      </c>
      <c r="N550" s="60">
        <v>4791</v>
      </c>
      <c r="O550" s="60">
        <v>3723</v>
      </c>
      <c r="P550" s="60">
        <v>3094</v>
      </c>
      <c r="Q550" s="60">
        <v>2190</v>
      </c>
      <c r="R550" s="60">
        <v>1816</v>
      </c>
      <c r="S550" s="60">
        <v>1416</v>
      </c>
      <c r="T550" s="60">
        <v>1036</v>
      </c>
      <c r="U550" s="60">
        <v>708</v>
      </c>
      <c r="V550" s="60">
        <v>408</v>
      </c>
      <c r="W550" s="60">
        <v>313</v>
      </c>
      <c r="X550" s="60">
        <v>206</v>
      </c>
      <c r="Y550" s="60">
        <v>16855</v>
      </c>
      <c r="Z550" s="60">
        <v>13119</v>
      </c>
      <c r="AA550" s="60">
        <v>10348</v>
      </c>
      <c r="AB550" s="60">
        <v>8277</v>
      </c>
      <c r="AC550" s="60">
        <v>6800</v>
      </c>
      <c r="AD550" s="60">
        <v>5732</v>
      </c>
      <c r="AE550" s="60">
        <v>5233</v>
      </c>
      <c r="AF550" s="60">
        <v>4343</v>
      </c>
      <c r="AG550" s="60">
        <v>3526</v>
      </c>
      <c r="AH550" s="60">
        <v>2605</v>
      </c>
      <c r="AI550" s="60">
        <v>2051</v>
      </c>
      <c r="AJ550" s="60">
        <v>1402</v>
      </c>
      <c r="AK550" s="60">
        <v>1060</v>
      </c>
      <c r="AL550" s="60">
        <v>851</v>
      </c>
      <c r="AM550" s="60">
        <v>633</v>
      </c>
      <c r="AN550" s="60">
        <v>261</v>
      </c>
      <c r="AO550" s="60">
        <v>296</v>
      </c>
      <c r="AP550" s="60">
        <v>32580</v>
      </c>
      <c r="AQ550" s="60">
        <v>25101</v>
      </c>
      <c r="AR550" s="60">
        <v>19750</v>
      </c>
      <c r="AS550" s="60">
        <v>16942</v>
      </c>
      <c r="AT550" s="60">
        <v>13881</v>
      </c>
      <c r="AU550" s="60">
        <v>11813</v>
      </c>
      <c r="AV550" s="60">
        <v>10024</v>
      </c>
      <c r="AW550" s="60">
        <v>8066</v>
      </c>
      <c r="AX550" s="60">
        <v>6620</v>
      </c>
      <c r="AY550" s="60">
        <v>4795</v>
      </c>
      <c r="AZ550" s="60">
        <v>3867</v>
      </c>
      <c r="BA550" s="60">
        <v>2818</v>
      </c>
      <c r="BB550" s="60">
        <v>2096</v>
      </c>
      <c r="BC550" s="60">
        <v>1559</v>
      </c>
      <c r="BD550" s="60">
        <v>1041</v>
      </c>
      <c r="BE550" s="60">
        <v>574</v>
      </c>
      <c r="BF550" s="60">
        <v>502</v>
      </c>
    </row>
    <row r="551" spans="1:58" customFormat="1" hidden="1" x14ac:dyDescent="0.25">
      <c r="A551" t="s">
        <v>512</v>
      </c>
      <c r="B551" t="s">
        <v>525</v>
      </c>
      <c r="C551" t="str">
        <f>VLOOKUP(B551,'Cross river Land'!A:B,2,0)</f>
        <v>NG027013</v>
      </c>
      <c r="D551">
        <f t="shared" si="8"/>
        <v>1</v>
      </c>
      <c r="E551" s="60">
        <v>155281</v>
      </c>
      <c r="F551" s="60">
        <v>162709</v>
      </c>
      <c r="G551" s="60">
        <v>317990</v>
      </c>
      <c r="H551" s="60">
        <v>30452</v>
      </c>
      <c r="I551" s="60">
        <v>23179</v>
      </c>
      <c r="J551" s="60">
        <v>18574</v>
      </c>
      <c r="K551" s="60">
        <v>15694</v>
      </c>
      <c r="L551" s="60">
        <v>12961</v>
      </c>
      <c r="M551" s="60">
        <v>11619</v>
      </c>
      <c r="N551" s="60">
        <v>9647</v>
      </c>
      <c r="O551" s="60">
        <v>7893</v>
      </c>
      <c r="P551" s="60">
        <v>6430</v>
      </c>
      <c r="Q551" s="60">
        <v>4757</v>
      </c>
      <c r="R551" s="60">
        <v>3894</v>
      </c>
      <c r="S551" s="60">
        <v>3014</v>
      </c>
      <c r="T551" s="60">
        <v>2579</v>
      </c>
      <c r="U551" s="60">
        <v>2349</v>
      </c>
      <c r="V551" s="60">
        <v>1231</v>
      </c>
      <c r="W551" s="60">
        <v>585</v>
      </c>
      <c r="X551" s="60">
        <v>423</v>
      </c>
      <c r="Y551" s="60">
        <v>32109</v>
      </c>
      <c r="Z551" s="60">
        <v>24981</v>
      </c>
      <c r="AA551" s="60">
        <v>20658</v>
      </c>
      <c r="AB551" s="60">
        <v>17940</v>
      </c>
      <c r="AC551" s="60">
        <v>12947</v>
      </c>
      <c r="AD551" s="60">
        <v>10477</v>
      </c>
      <c r="AE551" s="60">
        <v>9613</v>
      </c>
      <c r="AF551" s="60">
        <v>8231</v>
      </c>
      <c r="AG551" s="60">
        <v>6938</v>
      </c>
      <c r="AH551" s="60">
        <v>5276</v>
      </c>
      <c r="AI551" s="60">
        <v>4146</v>
      </c>
      <c r="AJ551" s="60">
        <v>2824</v>
      </c>
      <c r="AK551" s="60">
        <v>2310</v>
      </c>
      <c r="AL551" s="60">
        <v>1762</v>
      </c>
      <c r="AM551" s="60">
        <v>1239</v>
      </c>
      <c r="AN551" s="60">
        <v>731</v>
      </c>
      <c r="AO551" s="60">
        <v>527</v>
      </c>
      <c r="AP551" s="60">
        <v>62561</v>
      </c>
      <c r="AQ551" s="60">
        <v>48160</v>
      </c>
      <c r="AR551" s="60">
        <v>39232</v>
      </c>
      <c r="AS551" s="60">
        <v>33634</v>
      </c>
      <c r="AT551" s="60">
        <v>25908</v>
      </c>
      <c r="AU551" s="60">
        <v>22096</v>
      </c>
      <c r="AV551" s="60">
        <v>19260</v>
      </c>
      <c r="AW551" s="60">
        <v>16124</v>
      </c>
      <c r="AX551" s="60">
        <v>13368</v>
      </c>
      <c r="AY551" s="60">
        <v>10033</v>
      </c>
      <c r="AZ551" s="60">
        <v>8040</v>
      </c>
      <c r="BA551" s="60">
        <v>5838</v>
      </c>
      <c r="BB551" s="60">
        <v>4889</v>
      </c>
      <c r="BC551" s="60">
        <v>4111</v>
      </c>
      <c r="BD551" s="60">
        <v>2470</v>
      </c>
      <c r="BE551" s="60">
        <v>1316</v>
      </c>
      <c r="BF551" s="60">
        <v>950</v>
      </c>
    </row>
    <row r="552" spans="1:58" customFormat="1" hidden="1" x14ac:dyDescent="0.25">
      <c r="A552" t="s">
        <v>512</v>
      </c>
      <c r="B552" t="s">
        <v>526</v>
      </c>
      <c r="C552" t="str">
        <f>VLOOKUP(B552,'Cross river Land'!A:B,2,0)</f>
        <v>NG027014</v>
      </c>
      <c r="D552">
        <f t="shared" si="8"/>
        <v>1</v>
      </c>
      <c r="E552" s="60">
        <v>110198</v>
      </c>
      <c r="F552" s="60">
        <v>111051</v>
      </c>
      <c r="G552" s="60">
        <v>221249</v>
      </c>
      <c r="H552" s="60">
        <v>22271</v>
      </c>
      <c r="I552" s="60">
        <v>17870</v>
      </c>
      <c r="J552" s="60">
        <v>12837</v>
      </c>
      <c r="K552" s="60">
        <v>11106</v>
      </c>
      <c r="L552" s="60">
        <v>9912</v>
      </c>
      <c r="M552" s="60">
        <v>8126</v>
      </c>
      <c r="N552" s="60">
        <v>6566</v>
      </c>
      <c r="O552" s="60">
        <v>4918</v>
      </c>
      <c r="P552" s="60">
        <v>4436</v>
      </c>
      <c r="Q552" s="60">
        <v>2901</v>
      </c>
      <c r="R552" s="60">
        <v>2877</v>
      </c>
      <c r="S552" s="60">
        <v>1627</v>
      </c>
      <c r="T552" s="60">
        <v>1852</v>
      </c>
      <c r="U552" s="60">
        <v>882</v>
      </c>
      <c r="V552" s="60">
        <v>1147</v>
      </c>
      <c r="W552" s="60">
        <v>459</v>
      </c>
      <c r="X552" s="60">
        <v>411</v>
      </c>
      <c r="Y552" s="60">
        <v>22679</v>
      </c>
      <c r="Z552" s="60">
        <v>18178</v>
      </c>
      <c r="AA552" s="60">
        <v>13254</v>
      </c>
      <c r="AB552" s="60">
        <v>10600</v>
      </c>
      <c r="AC552" s="60">
        <v>7898</v>
      </c>
      <c r="AD552" s="60">
        <v>7624</v>
      </c>
      <c r="AE552" s="60">
        <v>7202</v>
      </c>
      <c r="AF552" s="60">
        <v>5810</v>
      </c>
      <c r="AG552" s="60">
        <v>4810</v>
      </c>
      <c r="AH552" s="60">
        <v>3264</v>
      </c>
      <c r="AI552" s="60">
        <v>2988</v>
      </c>
      <c r="AJ552" s="60">
        <v>1852</v>
      </c>
      <c r="AK552" s="60">
        <v>1780</v>
      </c>
      <c r="AL552" s="60">
        <v>1156</v>
      </c>
      <c r="AM552" s="60">
        <v>1063</v>
      </c>
      <c r="AN552" s="60">
        <v>484</v>
      </c>
      <c r="AO552" s="60">
        <v>409</v>
      </c>
      <c r="AP552" s="60">
        <v>44950</v>
      </c>
      <c r="AQ552" s="60">
        <v>36048</v>
      </c>
      <c r="AR552" s="60">
        <v>26091</v>
      </c>
      <c r="AS552" s="60">
        <v>21706</v>
      </c>
      <c r="AT552" s="60">
        <v>17810</v>
      </c>
      <c r="AU552" s="60">
        <v>15750</v>
      </c>
      <c r="AV552" s="60">
        <v>13768</v>
      </c>
      <c r="AW552" s="60">
        <v>10728</v>
      </c>
      <c r="AX552" s="60">
        <v>9246</v>
      </c>
      <c r="AY552" s="60">
        <v>6165</v>
      </c>
      <c r="AZ552" s="60">
        <v>5865</v>
      </c>
      <c r="BA552" s="60">
        <v>3479</v>
      </c>
      <c r="BB552" s="60">
        <v>3632</v>
      </c>
      <c r="BC552" s="60">
        <v>2038</v>
      </c>
      <c r="BD552" s="60">
        <v>2210</v>
      </c>
      <c r="BE552" s="60">
        <v>943</v>
      </c>
      <c r="BF552" s="60">
        <v>820</v>
      </c>
    </row>
    <row r="553" spans="1:58" customFormat="1" hidden="1" x14ac:dyDescent="0.25">
      <c r="A553" t="s">
        <v>512</v>
      </c>
      <c r="B553" t="s">
        <v>527</v>
      </c>
      <c r="C553" t="str">
        <f>VLOOKUP(B553,'Cross river Land'!A:B,2,0)</f>
        <v>NG027015</v>
      </c>
      <c r="D553">
        <f t="shared" si="8"/>
        <v>1</v>
      </c>
      <c r="E553" s="60">
        <v>123830</v>
      </c>
      <c r="F553" s="60">
        <v>127171</v>
      </c>
      <c r="G553" s="60">
        <v>251001</v>
      </c>
      <c r="H553" s="60">
        <v>25160</v>
      </c>
      <c r="I553" s="60">
        <v>20016</v>
      </c>
      <c r="J553" s="60">
        <v>14066</v>
      </c>
      <c r="K553" s="60">
        <v>13120</v>
      </c>
      <c r="L553" s="60">
        <v>11066</v>
      </c>
      <c r="M553" s="60">
        <v>9156</v>
      </c>
      <c r="N553" s="60">
        <v>7295</v>
      </c>
      <c r="O553" s="60">
        <v>5263</v>
      </c>
      <c r="P553" s="60">
        <v>4919</v>
      </c>
      <c r="Q553" s="60">
        <v>2944</v>
      </c>
      <c r="R553" s="60">
        <v>3213</v>
      </c>
      <c r="S553" s="60">
        <v>1986</v>
      </c>
      <c r="T553" s="60">
        <v>2047</v>
      </c>
      <c r="U553" s="60">
        <v>1111</v>
      </c>
      <c r="V553" s="60">
        <v>1324</v>
      </c>
      <c r="W553" s="60">
        <v>566</v>
      </c>
      <c r="X553" s="60">
        <v>578</v>
      </c>
      <c r="Y553" s="60">
        <v>25419</v>
      </c>
      <c r="Z553" s="60">
        <v>20618</v>
      </c>
      <c r="AA553" s="60">
        <v>15324</v>
      </c>
      <c r="AB553" s="60">
        <v>11834</v>
      </c>
      <c r="AC553" s="60">
        <v>9136</v>
      </c>
      <c r="AD553" s="60">
        <v>8708</v>
      </c>
      <c r="AE553" s="60">
        <v>8480</v>
      </c>
      <c r="AF553" s="60">
        <v>6576</v>
      </c>
      <c r="AG553" s="60">
        <v>5696</v>
      </c>
      <c r="AH553" s="60">
        <v>3662</v>
      </c>
      <c r="AI553" s="60">
        <v>3747</v>
      </c>
      <c r="AJ553" s="60">
        <v>2093</v>
      </c>
      <c r="AK553" s="60">
        <v>2163</v>
      </c>
      <c r="AL553" s="60">
        <v>1188</v>
      </c>
      <c r="AM553" s="60">
        <v>1261</v>
      </c>
      <c r="AN553" s="60">
        <v>648</v>
      </c>
      <c r="AO553" s="60">
        <v>618</v>
      </c>
      <c r="AP553" s="60">
        <v>50579</v>
      </c>
      <c r="AQ553" s="60">
        <v>40634</v>
      </c>
      <c r="AR553" s="60">
        <v>29390</v>
      </c>
      <c r="AS553" s="60">
        <v>24954</v>
      </c>
      <c r="AT553" s="60">
        <v>20202</v>
      </c>
      <c r="AU553" s="60">
        <v>17864</v>
      </c>
      <c r="AV553" s="60">
        <v>15775</v>
      </c>
      <c r="AW553" s="60">
        <v>11839</v>
      </c>
      <c r="AX553" s="60">
        <v>10615</v>
      </c>
      <c r="AY553" s="60">
        <v>6606</v>
      </c>
      <c r="AZ553" s="60">
        <v>6960</v>
      </c>
      <c r="BA553" s="60">
        <v>4079</v>
      </c>
      <c r="BB553" s="60">
        <v>4210</v>
      </c>
      <c r="BC553" s="60">
        <v>2299</v>
      </c>
      <c r="BD553" s="60">
        <v>2585</v>
      </c>
      <c r="BE553" s="60">
        <v>1214</v>
      </c>
      <c r="BF553" s="60">
        <v>1196</v>
      </c>
    </row>
    <row r="554" spans="1:58" customFormat="1" hidden="1" x14ac:dyDescent="0.25">
      <c r="A554" t="s">
        <v>512</v>
      </c>
      <c r="B554" t="s">
        <v>528</v>
      </c>
      <c r="C554" t="str">
        <f>VLOOKUP(B554,'Cross river Land'!A:B,2,0)</f>
        <v>NG027016</v>
      </c>
      <c r="D554">
        <f t="shared" si="8"/>
        <v>1</v>
      </c>
      <c r="E554" s="60">
        <v>142249</v>
      </c>
      <c r="F554" s="60">
        <v>144940</v>
      </c>
      <c r="G554" s="60">
        <v>287189</v>
      </c>
      <c r="H554" s="60">
        <v>29942</v>
      </c>
      <c r="I554" s="60">
        <v>23237</v>
      </c>
      <c r="J554" s="60">
        <v>15615</v>
      </c>
      <c r="K554" s="60">
        <v>16066</v>
      </c>
      <c r="L554" s="60">
        <v>13476</v>
      </c>
      <c r="M554" s="60">
        <v>10930</v>
      </c>
      <c r="N554" s="60">
        <v>8284</v>
      </c>
      <c r="O554" s="60">
        <v>6111</v>
      </c>
      <c r="P554" s="60">
        <v>5434</v>
      </c>
      <c r="Q554" s="60">
        <v>3105</v>
      </c>
      <c r="R554" s="60">
        <v>3396</v>
      </c>
      <c r="S554" s="60">
        <v>1788</v>
      </c>
      <c r="T554" s="60">
        <v>1891</v>
      </c>
      <c r="U554" s="60">
        <v>975</v>
      </c>
      <c r="V554" s="60">
        <v>1074</v>
      </c>
      <c r="W554" s="60">
        <v>494</v>
      </c>
      <c r="X554" s="60">
        <v>431</v>
      </c>
      <c r="Y554" s="60">
        <v>30249</v>
      </c>
      <c r="Z554" s="60">
        <v>23297</v>
      </c>
      <c r="AA554" s="60">
        <v>16201</v>
      </c>
      <c r="AB554" s="60">
        <v>12508</v>
      </c>
      <c r="AC554" s="60">
        <v>10126</v>
      </c>
      <c r="AD554" s="60">
        <v>10560</v>
      </c>
      <c r="AE554" s="60">
        <v>10343</v>
      </c>
      <c r="AF554" s="60">
        <v>7841</v>
      </c>
      <c r="AG554" s="60">
        <v>6691</v>
      </c>
      <c r="AH554" s="60">
        <v>4198</v>
      </c>
      <c r="AI554" s="60">
        <v>4071</v>
      </c>
      <c r="AJ554" s="60">
        <v>2656</v>
      </c>
      <c r="AK554" s="60">
        <v>2382</v>
      </c>
      <c r="AL554" s="60">
        <v>1328</v>
      </c>
      <c r="AM554" s="60">
        <v>1302</v>
      </c>
      <c r="AN554" s="60">
        <v>697</v>
      </c>
      <c r="AO554" s="60">
        <v>490</v>
      </c>
      <c r="AP554" s="60">
        <v>60191</v>
      </c>
      <c r="AQ554" s="60">
        <v>46534</v>
      </c>
      <c r="AR554" s="60">
        <v>31816</v>
      </c>
      <c r="AS554" s="60">
        <v>28574</v>
      </c>
      <c r="AT554" s="60">
        <v>23602</v>
      </c>
      <c r="AU554" s="60">
        <v>21490</v>
      </c>
      <c r="AV554" s="60">
        <v>18627</v>
      </c>
      <c r="AW554" s="60">
        <v>13952</v>
      </c>
      <c r="AX554" s="60">
        <v>12125</v>
      </c>
      <c r="AY554" s="60">
        <v>7303</v>
      </c>
      <c r="AZ554" s="60">
        <v>7467</v>
      </c>
      <c r="BA554" s="60">
        <v>4444</v>
      </c>
      <c r="BB554" s="60">
        <v>4273</v>
      </c>
      <c r="BC554" s="60">
        <v>2303</v>
      </c>
      <c r="BD554" s="60">
        <v>2376</v>
      </c>
      <c r="BE554" s="60">
        <v>1191</v>
      </c>
      <c r="BF554" s="60">
        <v>921</v>
      </c>
    </row>
    <row r="555" spans="1:58" customFormat="1" hidden="1" x14ac:dyDescent="0.25">
      <c r="A555" t="s">
        <v>512</v>
      </c>
      <c r="B555" t="s">
        <v>529</v>
      </c>
      <c r="C555" t="str">
        <f>VLOOKUP(B555,'Cross river Land'!A:B,2,0)</f>
        <v>NG027017</v>
      </c>
      <c r="D555">
        <f t="shared" si="8"/>
        <v>1</v>
      </c>
      <c r="E555" s="60">
        <v>255723</v>
      </c>
      <c r="F555" s="60">
        <v>266618</v>
      </c>
      <c r="G555" s="60">
        <v>522341</v>
      </c>
      <c r="H555" s="60">
        <v>50016</v>
      </c>
      <c r="I555" s="60">
        <v>39665</v>
      </c>
      <c r="J555" s="60">
        <v>30980</v>
      </c>
      <c r="K555" s="60">
        <v>26629</v>
      </c>
      <c r="L555" s="60">
        <v>22066</v>
      </c>
      <c r="M555" s="60">
        <v>19802</v>
      </c>
      <c r="N555" s="60">
        <v>16041</v>
      </c>
      <c r="O555" s="60">
        <v>12805</v>
      </c>
      <c r="P555" s="60">
        <v>10363</v>
      </c>
      <c r="Q555" s="60">
        <v>7495</v>
      </c>
      <c r="R555" s="60">
        <v>6208</v>
      </c>
      <c r="S555" s="60">
        <v>4646</v>
      </c>
      <c r="T555" s="60">
        <v>3465</v>
      </c>
      <c r="U555" s="60">
        <v>2600</v>
      </c>
      <c r="V555" s="60">
        <v>1299</v>
      </c>
      <c r="W555" s="60">
        <v>953</v>
      </c>
      <c r="X555" s="60">
        <v>690</v>
      </c>
      <c r="Y555" s="60">
        <v>52252</v>
      </c>
      <c r="Z555" s="60">
        <v>42245</v>
      </c>
      <c r="AA555" s="60">
        <v>33841</v>
      </c>
      <c r="AB555" s="60">
        <v>27669</v>
      </c>
      <c r="AC555" s="60">
        <v>20067</v>
      </c>
      <c r="AD555" s="60">
        <v>17733</v>
      </c>
      <c r="AE555" s="60">
        <v>16158</v>
      </c>
      <c r="AF555" s="60">
        <v>14117</v>
      </c>
      <c r="AG555" s="60">
        <v>11611</v>
      </c>
      <c r="AH555" s="60">
        <v>8755</v>
      </c>
      <c r="AI555" s="60">
        <v>6897</v>
      </c>
      <c r="AJ555" s="60">
        <v>4432</v>
      </c>
      <c r="AK555" s="60">
        <v>4232</v>
      </c>
      <c r="AL555" s="60">
        <v>2736</v>
      </c>
      <c r="AM555" s="60">
        <v>2034</v>
      </c>
      <c r="AN555" s="60">
        <v>1011</v>
      </c>
      <c r="AO555" s="60">
        <v>828</v>
      </c>
      <c r="AP555" s="60">
        <v>102268</v>
      </c>
      <c r="AQ555" s="60">
        <v>81910</v>
      </c>
      <c r="AR555" s="60">
        <v>64821</v>
      </c>
      <c r="AS555" s="60">
        <v>54298</v>
      </c>
      <c r="AT555" s="60">
        <v>42133</v>
      </c>
      <c r="AU555" s="60">
        <v>37535</v>
      </c>
      <c r="AV555" s="60">
        <v>32199</v>
      </c>
      <c r="AW555" s="60">
        <v>26922</v>
      </c>
      <c r="AX555" s="60">
        <v>21974</v>
      </c>
      <c r="AY555" s="60">
        <v>16250</v>
      </c>
      <c r="AZ555" s="60">
        <v>13105</v>
      </c>
      <c r="BA555" s="60">
        <v>9078</v>
      </c>
      <c r="BB555" s="60">
        <v>7697</v>
      </c>
      <c r="BC555" s="60">
        <v>5336</v>
      </c>
      <c r="BD555" s="60">
        <v>3333</v>
      </c>
      <c r="BE555" s="60">
        <v>1964</v>
      </c>
      <c r="BF555" s="60">
        <v>1518</v>
      </c>
    </row>
    <row r="556" spans="1:58" customFormat="1" hidden="1" x14ac:dyDescent="0.25">
      <c r="A556" t="s">
        <v>512</v>
      </c>
      <c r="B556" t="s">
        <v>530</v>
      </c>
      <c r="C556" t="str">
        <f>VLOOKUP(B556,'Cross river Land'!A:B,2,0)</f>
        <v>NG027018</v>
      </c>
      <c r="D556">
        <f t="shared" si="8"/>
        <v>1</v>
      </c>
      <c r="E556" s="60">
        <v>74615</v>
      </c>
      <c r="F556" s="60">
        <v>77980</v>
      </c>
      <c r="G556" s="60">
        <v>152595</v>
      </c>
      <c r="H556" s="60">
        <v>15149</v>
      </c>
      <c r="I556" s="60">
        <v>11735</v>
      </c>
      <c r="J556" s="60">
        <v>8657</v>
      </c>
      <c r="K556" s="60">
        <v>7323</v>
      </c>
      <c r="L556" s="60">
        <v>6549</v>
      </c>
      <c r="M556" s="60">
        <v>5926</v>
      </c>
      <c r="N556" s="60">
        <v>4568</v>
      </c>
      <c r="O556" s="60">
        <v>3617</v>
      </c>
      <c r="P556" s="60">
        <v>2806</v>
      </c>
      <c r="Q556" s="60">
        <v>2114</v>
      </c>
      <c r="R556" s="60">
        <v>1785</v>
      </c>
      <c r="S556" s="60">
        <v>1235</v>
      </c>
      <c r="T556" s="60">
        <v>1077</v>
      </c>
      <c r="U556" s="60">
        <v>828</v>
      </c>
      <c r="V556" s="60">
        <v>488</v>
      </c>
      <c r="W556" s="60">
        <v>389</v>
      </c>
      <c r="X556" s="60">
        <v>369</v>
      </c>
      <c r="Y556" s="60">
        <v>15603</v>
      </c>
      <c r="Z556" s="60">
        <v>12451</v>
      </c>
      <c r="AA556" s="60">
        <v>9419</v>
      </c>
      <c r="AB556" s="60">
        <v>7620</v>
      </c>
      <c r="AC556" s="60">
        <v>5647</v>
      </c>
      <c r="AD556" s="60">
        <v>5481</v>
      </c>
      <c r="AE556" s="60">
        <v>5129</v>
      </c>
      <c r="AF556" s="60">
        <v>4283</v>
      </c>
      <c r="AG556" s="60">
        <v>3366</v>
      </c>
      <c r="AH556" s="60">
        <v>2562</v>
      </c>
      <c r="AI556" s="60">
        <v>1860</v>
      </c>
      <c r="AJ556" s="60">
        <v>1453</v>
      </c>
      <c r="AK556" s="60">
        <v>871</v>
      </c>
      <c r="AL556" s="60">
        <v>822</v>
      </c>
      <c r="AM556" s="60">
        <v>612</v>
      </c>
      <c r="AN556" s="60">
        <v>490</v>
      </c>
      <c r="AO556" s="60">
        <v>311</v>
      </c>
      <c r="AP556" s="60">
        <v>30752</v>
      </c>
      <c r="AQ556" s="60">
        <v>24186</v>
      </c>
      <c r="AR556" s="60">
        <v>18076</v>
      </c>
      <c r="AS556" s="60">
        <v>14943</v>
      </c>
      <c r="AT556" s="60">
        <v>12196</v>
      </c>
      <c r="AU556" s="60">
        <v>11407</v>
      </c>
      <c r="AV556" s="60">
        <v>9697</v>
      </c>
      <c r="AW556" s="60">
        <v>7900</v>
      </c>
      <c r="AX556" s="60">
        <v>6172</v>
      </c>
      <c r="AY556" s="60">
        <v>4676</v>
      </c>
      <c r="AZ556" s="60">
        <v>3645</v>
      </c>
      <c r="BA556" s="60">
        <v>2688</v>
      </c>
      <c r="BB556" s="60">
        <v>1948</v>
      </c>
      <c r="BC556" s="60">
        <v>1650</v>
      </c>
      <c r="BD556" s="60">
        <v>1100</v>
      </c>
      <c r="BE556" s="60">
        <v>879</v>
      </c>
      <c r="BF556" s="60">
        <v>680</v>
      </c>
    </row>
    <row r="557" spans="1:58" customFormat="1" hidden="1" x14ac:dyDescent="0.25">
      <c r="A557" t="s">
        <v>512</v>
      </c>
      <c r="B557" t="s">
        <v>531</v>
      </c>
      <c r="C557" t="str">
        <f>VLOOKUP(B557,'Cross river Land'!A:B,2,0)</f>
        <v>NG027019</v>
      </c>
      <c r="D557">
        <f t="shared" si="8"/>
        <v>1</v>
      </c>
      <c r="E557" s="60">
        <v>99016</v>
      </c>
      <c r="F557" s="60">
        <v>100413</v>
      </c>
      <c r="G557" s="60">
        <v>199429</v>
      </c>
      <c r="H557" s="60">
        <v>19589</v>
      </c>
      <c r="I557" s="60">
        <v>15925</v>
      </c>
      <c r="J557" s="60">
        <v>11221</v>
      </c>
      <c r="K557" s="60">
        <v>9473</v>
      </c>
      <c r="L557" s="60">
        <v>8803</v>
      </c>
      <c r="M557" s="60">
        <v>7749</v>
      </c>
      <c r="N557" s="60">
        <v>6100</v>
      </c>
      <c r="O557" s="60">
        <v>4697</v>
      </c>
      <c r="P557" s="60">
        <v>3760</v>
      </c>
      <c r="Q557" s="60">
        <v>2704</v>
      </c>
      <c r="R557" s="60">
        <v>2316</v>
      </c>
      <c r="S557" s="60">
        <v>1778</v>
      </c>
      <c r="T557" s="60">
        <v>1545</v>
      </c>
      <c r="U557" s="60">
        <v>1178</v>
      </c>
      <c r="V557" s="60">
        <v>923</v>
      </c>
      <c r="W557" s="60">
        <v>634</v>
      </c>
      <c r="X557" s="60">
        <v>621</v>
      </c>
      <c r="Y557" s="60">
        <v>19587</v>
      </c>
      <c r="Z557" s="60">
        <v>15903</v>
      </c>
      <c r="AA557" s="60">
        <v>11928</v>
      </c>
      <c r="AB557" s="60">
        <v>9456</v>
      </c>
      <c r="AC557" s="60">
        <v>7541</v>
      </c>
      <c r="AD557" s="60">
        <v>7272</v>
      </c>
      <c r="AE557" s="60">
        <v>6866</v>
      </c>
      <c r="AF557" s="60">
        <v>5633</v>
      </c>
      <c r="AG557" s="60">
        <v>4353</v>
      </c>
      <c r="AH557" s="60">
        <v>3185</v>
      </c>
      <c r="AI557" s="60">
        <v>2586</v>
      </c>
      <c r="AJ557" s="60">
        <v>1650</v>
      </c>
      <c r="AK557" s="60">
        <v>1314</v>
      </c>
      <c r="AL557" s="60">
        <v>1081</v>
      </c>
      <c r="AM557" s="60">
        <v>889</v>
      </c>
      <c r="AN557" s="60">
        <v>620</v>
      </c>
      <c r="AO557" s="60">
        <v>549</v>
      </c>
      <c r="AP557" s="60">
        <v>39176</v>
      </c>
      <c r="AQ557" s="60">
        <v>31828</v>
      </c>
      <c r="AR557" s="60">
        <v>23149</v>
      </c>
      <c r="AS557" s="60">
        <v>18929</v>
      </c>
      <c r="AT557" s="60">
        <v>16344</v>
      </c>
      <c r="AU557" s="60">
        <v>15021</v>
      </c>
      <c r="AV557" s="60">
        <v>12966</v>
      </c>
      <c r="AW557" s="60">
        <v>10330</v>
      </c>
      <c r="AX557" s="60">
        <v>8113</v>
      </c>
      <c r="AY557" s="60">
        <v>5889</v>
      </c>
      <c r="AZ557" s="60">
        <v>4902</v>
      </c>
      <c r="BA557" s="60">
        <v>3428</v>
      </c>
      <c r="BB557" s="60">
        <v>2859</v>
      </c>
      <c r="BC557" s="60">
        <v>2259</v>
      </c>
      <c r="BD557" s="60">
        <v>1812</v>
      </c>
      <c r="BE557" s="60">
        <v>1254</v>
      </c>
      <c r="BF557" s="60">
        <v>1170</v>
      </c>
    </row>
    <row r="558" spans="1:58" customFormat="1" hidden="1" x14ac:dyDescent="0.25">
      <c r="A558" t="s">
        <v>512</v>
      </c>
      <c r="B558" t="s">
        <v>532</v>
      </c>
      <c r="C558" t="str">
        <f>VLOOKUP(B558,'Cross river Land'!A:B,2,0)</f>
        <v>NG027020</v>
      </c>
      <c r="D558">
        <f t="shared" si="8"/>
        <v>1</v>
      </c>
      <c r="E558" s="60">
        <v>126705</v>
      </c>
      <c r="F558" s="60">
        <v>131404</v>
      </c>
      <c r="G558" s="60">
        <v>258109</v>
      </c>
      <c r="H558" s="60">
        <v>25701</v>
      </c>
      <c r="I558" s="60">
        <v>19883</v>
      </c>
      <c r="J558" s="60">
        <v>15044</v>
      </c>
      <c r="K558" s="60">
        <v>13171</v>
      </c>
      <c r="L558" s="60">
        <v>11089</v>
      </c>
      <c r="M558" s="60">
        <v>9415</v>
      </c>
      <c r="N558" s="60">
        <v>7687</v>
      </c>
      <c r="O558" s="60">
        <v>5783</v>
      </c>
      <c r="P558" s="60">
        <v>5040</v>
      </c>
      <c r="Q558" s="60">
        <v>3357</v>
      </c>
      <c r="R558" s="60">
        <v>3034</v>
      </c>
      <c r="S558" s="60">
        <v>1932</v>
      </c>
      <c r="T558" s="60">
        <v>1838</v>
      </c>
      <c r="U558" s="60">
        <v>1230</v>
      </c>
      <c r="V558" s="60">
        <v>1191</v>
      </c>
      <c r="W558" s="60">
        <v>682</v>
      </c>
      <c r="X558" s="60">
        <v>628</v>
      </c>
      <c r="Y558" s="60">
        <v>26173</v>
      </c>
      <c r="Z558" s="60">
        <v>20517</v>
      </c>
      <c r="AA558" s="60">
        <v>16311</v>
      </c>
      <c r="AB558" s="60">
        <v>13832</v>
      </c>
      <c r="AC558" s="60">
        <v>9754</v>
      </c>
      <c r="AD558" s="60">
        <v>8702</v>
      </c>
      <c r="AE558" s="60">
        <v>8362</v>
      </c>
      <c r="AF558" s="60">
        <v>6778</v>
      </c>
      <c r="AG558" s="60">
        <v>5725</v>
      </c>
      <c r="AH558" s="60">
        <v>4158</v>
      </c>
      <c r="AI558" s="60">
        <v>3482</v>
      </c>
      <c r="AJ558" s="60">
        <v>2122</v>
      </c>
      <c r="AK558" s="60">
        <v>1841</v>
      </c>
      <c r="AL558" s="60">
        <v>1173</v>
      </c>
      <c r="AM558" s="60">
        <v>1167</v>
      </c>
      <c r="AN558" s="60">
        <v>743</v>
      </c>
      <c r="AO558" s="60">
        <v>564</v>
      </c>
      <c r="AP558" s="60">
        <v>51874</v>
      </c>
      <c r="AQ558" s="60">
        <v>40400</v>
      </c>
      <c r="AR558" s="60">
        <v>31355</v>
      </c>
      <c r="AS558" s="60">
        <v>27003</v>
      </c>
      <c r="AT558" s="60">
        <v>20843</v>
      </c>
      <c r="AU558" s="60">
        <v>18117</v>
      </c>
      <c r="AV558" s="60">
        <v>16049</v>
      </c>
      <c r="AW558" s="60">
        <v>12561</v>
      </c>
      <c r="AX558" s="60">
        <v>10765</v>
      </c>
      <c r="AY558" s="60">
        <v>7515</v>
      </c>
      <c r="AZ558" s="60">
        <v>6516</v>
      </c>
      <c r="BA558" s="60">
        <v>4054</v>
      </c>
      <c r="BB558" s="60">
        <v>3679</v>
      </c>
      <c r="BC558" s="60">
        <v>2403</v>
      </c>
      <c r="BD558" s="60">
        <v>2358</v>
      </c>
      <c r="BE558" s="60">
        <v>1425</v>
      </c>
      <c r="BF558" s="60">
        <v>1192</v>
      </c>
    </row>
    <row r="559" spans="1:58" customFormat="1" hidden="1" x14ac:dyDescent="0.25">
      <c r="A559" t="s">
        <v>512</v>
      </c>
      <c r="B559" t="s">
        <v>533</v>
      </c>
      <c r="C559" t="str">
        <f>VLOOKUP(B559,'Cross river Land'!A:B,2,0)</f>
        <v>NG027021</v>
      </c>
      <c r="D559">
        <f t="shared" si="8"/>
        <v>1</v>
      </c>
      <c r="E559" s="60">
        <v>109715</v>
      </c>
      <c r="F559" s="60">
        <v>112012</v>
      </c>
      <c r="G559" s="60">
        <v>221727</v>
      </c>
      <c r="H559" s="60">
        <v>21368</v>
      </c>
      <c r="I559" s="60">
        <v>16629</v>
      </c>
      <c r="J559" s="60">
        <v>13611</v>
      </c>
      <c r="K559" s="60">
        <v>11748</v>
      </c>
      <c r="L559" s="60">
        <v>9460</v>
      </c>
      <c r="M559" s="60">
        <v>7927</v>
      </c>
      <c r="N559" s="60">
        <v>6410</v>
      </c>
      <c r="O559" s="60">
        <v>5079</v>
      </c>
      <c r="P559" s="60">
        <v>4309</v>
      </c>
      <c r="Q559" s="60">
        <v>3095</v>
      </c>
      <c r="R559" s="60">
        <v>2874</v>
      </c>
      <c r="S559" s="60">
        <v>1990</v>
      </c>
      <c r="T559" s="60">
        <v>1824</v>
      </c>
      <c r="U559" s="60">
        <v>1288</v>
      </c>
      <c r="V559" s="60">
        <v>1073</v>
      </c>
      <c r="W559" s="60">
        <v>610</v>
      </c>
      <c r="X559" s="60">
        <v>420</v>
      </c>
      <c r="Y559" s="60">
        <v>22164</v>
      </c>
      <c r="Z559" s="60">
        <v>17759</v>
      </c>
      <c r="AA559" s="60">
        <v>14347</v>
      </c>
      <c r="AB559" s="60">
        <v>11269</v>
      </c>
      <c r="AC559" s="60">
        <v>8274</v>
      </c>
      <c r="AD559" s="60">
        <v>7519</v>
      </c>
      <c r="AE559" s="60">
        <v>6964</v>
      </c>
      <c r="AF559" s="60">
        <v>5843</v>
      </c>
      <c r="AG559" s="60">
        <v>4804</v>
      </c>
      <c r="AH559" s="60">
        <v>3374</v>
      </c>
      <c r="AI559" s="60">
        <v>2900</v>
      </c>
      <c r="AJ559" s="60">
        <v>1910</v>
      </c>
      <c r="AK559" s="60">
        <v>1643</v>
      </c>
      <c r="AL559" s="60">
        <v>1228</v>
      </c>
      <c r="AM559" s="60">
        <v>1071</v>
      </c>
      <c r="AN559" s="60">
        <v>535</v>
      </c>
      <c r="AO559" s="60">
        <v>408</v>
      </c>
      <c r="AP559" s="60">
        <v>43532</v>
      </c>
      <c r="AQ559" s="60">
        <v>34388</v>
      </c>
      <c r="AR559" s="60">
        <v>27958</v>
      </c>
      <c r="AS559" s="60">
        <v>23017</v>
      </c>
      <c r="AT559" s="60">
        <v>17734</v>
      </c>
      <c r="AU559" s="60">
        <v>15446</v>
      </c>
      <c r="AV559" s="60">
        <v>13374</v>
      </c>
      <c r="AW559" s="60">
        <v>10922</v>
      </c>
      <c r="AX559" s="60">
        <v>9113</v>
      </c>
      <c r="AY559" s="60">
        <v>6469</v>
      </c>
      <c r="AZ559" s="60">
        <v>5774</v>
      </c>
      <c r="BA559" s="60">
        <v>3900</v>
      </c>
      <c r="BB559" s="60">
        <v>3467</v>
      </c>
      <c r="BC559" s="60">
        <v>2516</v>
      </c>
      <c r="BD559" s="60">
        <v>2144</v>
      </c>
      <c r="BE559" s="60">
        <v>1145</v>
      </c>
      <c r="BF559" s="60">
        <v>828</v>
      </c>
    </row>
    <row r="560" spans="1:58" customFormat="1" hidden="1" x14ac:dyDescent="0.25">
      <c r="A560" t="s">
        <v>512</v>
      </c>
      <c r="B560" t="s">
        <v>534</v>
      </c>
      <c r="C560" t="str">
        <f>VLOOKUP(B560,'Cross river Land'!A:B,2,0)</f>
        <v>NG027022</v>
      </c>
      <c r="D560">
        <f t="shared" si="8"/>
        <v>1</v>
      </c>
      <c r="E560" s="60">
        <v>172235</v>
      </c>
      <c r="F560" s="60">
        <v>175345</v>
      </c>
      <c r="G560" s="60">
        <v>347580</v>
      </c>
      <c r="H560" s="60">
        <v>33690</v>
      </c>
      <c r="I560" s="60">
        <v>27226</v>
      </c>
      <c r="J560" s="60">
        <v>19951</v>
      </c>
      <c r="K560" s="60">
        <v>17172</v>
      </c>
      <c r="L560" s="60">
        <v>16160</v>
      </c>
      <c r="M560" s="60">
        <v>13334</v>
      </c>
      <c r="N560" s="60">
        <v>10363</v>
      </c>
      <c r="O560" s="60">
        <v>8007</v>
      </c>
      <c r="P560" s="60">
        <v>6421</v>
      </c>
      <c r="Q560" s="60">
        <v>4654</v>
      </c>
      <c r="R560" s="60">
        <v>4051</v>
      </c>
      <c r="S560" s="60">
        <v>2823</v>
      </c>
      <c r="T560" s="60">
        <v>2635</v>
      </c>
      <c r="U560" s="60">
        <v>2076</v>
      </c>
      <c r="V560" s="60">
        <v>1623</v>
      </c>
      <c r="W560" s="60">
        <v>1147</v>
      </c>
      <c r="X560" s="60">
        <v>902</v>
      </c>
      <c r="Y560" s="60">
        <v>34146</v>
      </c>
      <c r="Z560" s="60">
        <v>27642</v>
      </c>
      <c r="AA560" s="60">
        <v>20706</v>
      </c>
      <c r="AB560" s="60">
        <v>17379</v>
      </c>
      <c r="AC560" s="60">
        <v>13176</v>
      </c>
      <c r="AD560" s="60">
        <v>13064</v>
      </c>
      <c r="AE560" s="60">
        <v>11619</v>
      </c>
      <c r="AF560" s="60">
        <v>9474</v>
      </c>
      <c r="AG560" s="60">
        <v>7526</v>
      </c>
      <c r="AH560" s="60">
        <v>5304</v>
      </c>
      <c r="AI560" s="60">
        <v>4483</v>
      </c>
      <c r="AJ560" s="60">
        <v>2847</v>
      </c>
      <c r="AK560" s="60">
        <v>2459</v>
      </c>
      <c r="AL560" s="60">
        <v>1857</v>
      </c>
      <c r="AM560" s="60">
        <v>1622</v>
      </c>
      <c r="AN560" s="60">
        <v>1020</v>
      </c>
      <c r="AO560" s="60">
        <v>1021</v>
      </c>
      <c r="AP560" s="60">
        <v>67836</v>
      </c>
      <c r="AQ560" s="60">
        <v>54868</v>
      </c>
      <c r="AR560" s="60">
        <v>40657</v>
      </c>
      <c r="AS560" s="60">
        <v>34551</v>
      </c>
      <c r="AT560" s="60">
        <v>29336</v>
      </c>
      <c r="AU560" s="60">
        <v>26398</v>
      </c>
      <c r="AV560" s="60">
        <v>21982</v>
      </c>
      <c r="AW560" s="60">
        <v>17481</v>
      </c>
      <c r="AX560" s="60">
        <v>13947</v>
      </c>
      <c r="AY560" s="60">
        <v>9958</v>
      </c>
      <c r="AZ560" s="60">
        <v>8534</v>
      </c>
      <c r="BA560" s="60">
        <v>5670</v>
      </c>
      <c r="BB560" s="60">
        <v>5094</v>
      </c>
      <c r="BC560" s="60">
        <v>3933</v>
      </c>
      <c r="BD560" s="60">
        <v>3245</v>
      </c>
      <c r="BE560" s="60">
        <v>2167</v>
      </c>
      <c r="BF560" s="60">
        <v>1923</v>
      </c>
    </row>
    <row r="561" spans="1:58" customFormat="1" hidden="1" x14ac:dyDescent="0.25">
      <c r="A561" t="s">
        <v>512</v>
      </c>
      <c r="B561" t="s">
        <v>535</v>
      </c>
      <c r="C561" t="str">
        <f>VLOOKUP(B561,'Cross river Land'!A:B,2,0)</f>
        <v>NG027023</v>
      </c>
      <c r="D561">
        <f t="shared" si="8"/>
        <v>1</v>
      </c>
      <c r="E561" s="60">
        <v>174852</v>
      </c>
      <c r="F561" s="60">
        <v>195203</v>
      </c>
      <c r="G561" s="60">
        <v>370055</v>
      </c>
      <c r="H561" s="60">
        <v>33383</v>
      </c>
      <c r="I561" s="60">
        <v>26514</v>
      </c>
      <c r="J561" s="60">
        <v>22518</v>
      </c>
      <c r="K561" s="60">
        <v>18288</v>
      </c>
      <c r="L561" s="60">
        <v>16642</v>
      </c>
      <c r="M561" s="60">
        <v>14995</v>
      </c>
      <c r="N561" s="60">
        <v>12322</v>
      </c>
      <c r="O561" s="60">
        <v>9801</v>
      </c>
      <c r="P561" s="60">
        <v>6728</v>
      </c>
      <c r="Q561" s="60">
        <v>4689</v>
      </c>
      <c r="R561" s="60">
        <v>2793</v>
      </c>
      <c r="S561" s="60">
        <v>2189</v>
      </c>
      <c r="T561" s="60">
        <v>1391</v>
      </c>
      <c r="U561" s="60">
        <v>1065</v>
      </c>
      <c r="V561" s="60">
        <v>684</v>
      </c>
      <c r="W561" s="60">
        <v>464</v>
      </c>
      <c r="X561" s="60">
        <v>386</v>
      </c>
      <c r="Y561" s="60">
        <v>34246</v>
      </c>
      <c r="Z561" s="60">
        <v>28046</v>
      </c>
      <c r="AA561" s="60">
        <v>23797</v>
      </c>
      <c r="AB561" s="60">
        <v>19680</v>
      </c>
      <c r="AC561" s="60">
        <v>16964</v>
      </c>
      <c r="AD561" s="60">
        <v>15322</v>
      </c>
      <c r="AE561" s="60">
        <v>13846</v>
      </c>
      <c r="AF561" s="60">
        <v>12871</v>
      </c>
      <c r="AG561" s="60">
        <v>9565</v>
      </c>
      <c r="AH561" s="60">
        <v>7584</v>
      </c>
      <c r="AI561" s="60">
        <v>4506</v>
      </c>
      <c r="AJ561" s="60">
        <v>3889</v>
      </c>
      <c r="AK561" s="60">
        <v>1832</v>
      </c>
      <c r="AL561" s="60">
        <v>1531</v>
      </c>
      <c r="AM561" s="60">
        <v>683</v>
      </c>
      <c r="AN561" s="60">
        <v>533</v>
      </c>
      <c r="AO561" s="60">
        <v>308</v>
      </c>
      <c r="AP561" s="60">
        <v>67629</v>
      </c>
      <c r="AQ561" s="60">
        <v>54560</v>
      </c>
      <c r="AR561" s="60">
        <v>46315</v>
      </c>
      <c r="AS561" s="60">
        <v>37968</v>
      </c>
      <c r="AT561" s="60">
        <v>33606</v>
      </c>
      <c r="AU561" s="60">
        <v>30317</v>
      </c>
      <c r="AV561" s="60">
        <v>26168</v>
      </c>
      <c r="AW561" s="60">
        <v>22672</v>
      </c>
      <c r="AX561" s="60">
        <v>16293</v>
      </c>
      <c r="AY561" s="60">
        <v>12273</v>
      </c>
      <c r="AZ561" s="60">
        <v>7299</v>
      </c>
      <c r="BA561" s="60">
        <v>6078</v>
      </c>
      <c r="BB561" s="60">
        <v>3223</v>
      </c>
      <c r="BC561" s="60">
        <v>2596</v>
      </c>
      <c r="BD561" s="60">
        <v>1367</v>
      </c>
      <c r="BE561" s="60">
        <v>997</v>
      </c>
      <c r="BF561" s="60">
        <v>694</v>
      </c>
    </row>
    <row r="562" spans="1:58" customFormat="1" hidden="1" x14ac:dyDescent="0.25">
      <c r="A562" t="s">
        <v>512</v>
      </c>
      <c r="B562" t="s">
        <v>536</v>
      </c>
      <c r="C562" t="str">
        <f>VLOOKUP(B562,'Cross river Land'!A:B,2,0)</f>
        <v>NG027024</v>
      </c>
      <c r="D562">
        <f t="shared" si="8"/>
        <v>1</v>
      </c>
      <c r="E562" s="60">
        <v>72608</v>
      </c>
      <c r="F562" s="60">
        <v>71708</v>
      </c>
      <c r="G562" s="60">
        <v>144316</v>
      </c>
      <c r="H562" s="60">
        <v>13305</v>
      </c>
      <c r="I562" s="60">
        <v>10228</v>
      </c>
      <c r="J562" s="60">
        <v>10144</v>
      </c>
      <c r="K562" s="60">
        <v>10782</v>
      </c>
      <c r="L562" s="60">
        <v>6126</v>
      </c>
      <c r="M562" s="60">
        <v>5149</v>
      </c>
      <c r="N562" s="60">
        <v>4172</v>
      </c>
      <c r="O562" s="60">
        <v>3362</v>
      </c>
      <c r="P562" s="60">
        <v>2552</v>
      </c>
      <c r="Q562" s="60">
        <v>1910</v>
      </c>
      <c r="R562" s="60">
        <v>1342</v>
      </c>
      <c r="S562" s="60">
        <v>1181</v>
      </c>
      <c r="T562" s="60">
        <v>838</v>
      </c>
      <c r="U562" s="60">
        <v>541</v>
      </c>
      <c r="V562" s="60">
        <v>521</v>
      </c>
      <c r="W562" s="60">
        <v>210</v>
      </c>
      <c r="X562" s="60">
        <v>245</v>
      </c>
      <c r="Y562" s="60">
        <v>14282</v>
      </c>
      <c r="Z562" s="60">
        <v>10898</v>
      </c>
      <c r="AA562" s="60">
        <v>9380</v>
      </c>
      <c r="AB562" s="60">
        <v>7242</v>
      </c>
      <c r="AC562" s="60">
        <v>5465</v>
      </c>
      <c r="AD562" s="60">
        <v>4844</v>
      </c>
      <c r="AE562" s="60">
        <v>4544</v>
      </c>
      <c r="AF562" s="60">
        <v>4030</v>
      </c>
      <c r="AG562" s="60">
        <v>3177</v>
      </c>
      <c r="AH562" s="60">
        <v>2486</v>
      </c>
      <c r="AI562" s="60">
        <v>1606</v>
      </c>
      <c r="AJ562" s="60">
        <v>1334</v>
      </c>
      <c r="AK562" s="60">
        <v>947</v>
      </c>
      <c r="AL562" s="60">
        <v>530</v>
      </c>
      <c r="AM562" s="60">
        <v>400</v>
      </c>
      <c r="AN562" s="60">
        <v>294</v>
      </c>
      <c r="AO562" s="60">
        <v>249</v>
      </c>
      <c r="AP562" s="60">
        <v>27587</v>
      </c>
      <c r="AQ562" s="60">
        <v>21126</v>
      </c>
      <c r="AR562" s="60">
        <v>19524</v>
      </c>
      <c r="AS562" s="60">
        <v>18024</v>
      </c>
      <c r="AT562" s="60">
        <v>11591</v>
      </c>
      <c r="AU562" s="60">
        <v>9993</v>
      </c>
      <c r="AV562" s="60">
        <v>8716</v>
      </c>
      <c r="AW562" s="60">
        <v>7392</v>
      </c>
      <c r="AX562" s="60">
        <v>5729</v>
      </c>
      <c r="AY562" s="60">
        <v>4396</v>
      </c>
      <c r="AZ562" s="60">
        <v>2948</v>
      </c>
      <c r="BA562" s="60">
        <v>2515</v>
      </c>
      <c r="BB562" s="60">
        <v>1785</v>
      </c>
      <c r="BC562" s="60">
        <v>1071</v>
      </c>
      <c r="BD562" s="60">
        <v>921</v>
      </c>
      <c r="BE562" s="60">
        <v>504</v>
      </c>
      <c r="BF562" s="60">
        <v>494</v>
      </c>
    </row>
    <row r="563" spans="1:58" customFormat="1" hidden="1" x14ac:dyDescent="0.25">
      <c r="A563" t="s">
        <v>512</v>
      </c>
      <c r="B563" t="s">
        <v>537</v>
      </c>
      <c r="C563" t="str">
        <f>VLOOKUP(B563,'Cross river Land'!A:B,2,0)</f>
        <v>NG027025</v>
      </c>
      <c r="D563">
        <f t="shared" si="8"/>
        <v>1</v>
      </c>
      <c r="E563" s="60">
        <v>53521</v>
      </c>
      <c r="F563" s="60">
        <v>55586</v>
      </c>
      <c r="G563" s="60">
        <v>109107</v>
      </c>
      <c r="H563" s="60">
        <v>11017</v>
      </c>
      <c r="I563" s="60">
        <v>8571</v>
      </c>
      <c r="J563" s="60">
        <v>6237</v>
      </c>
      <c r="K563" s="60">
        <v>5344</v>
      </c>
      <c r="L563" s="60">
        <v>4824</v>
      </c>
      <c r="M563" s="60">
        <v>4069</v>
      </c>
      <c r="N563" s="60">
        <v>3307</v>
      </c>
      <c r="O563" s="60">
        <v>2455</v>
      </c>
      <c r="P563" s="60">
        <v>1987</v>
      </c>
      <c r="Q563" s="60">
        <v>1432</v>
      </c>
      <c r="R563" s="60">
        <v>1298</v>
      </c>
      <c r="S563" s="60">
        <v>837</v>
      </c>
      <c r="T563" s="60">
        <v>822</v>
      </c>
      <c r="U563" s="60">
        <v>534</v>
      </c>
      <c r="V563" s="60">
        <v>366</v>
      </c>
      <c r="W563" s="60">
        <v>198</v>
      </c>
      <c r="X563" s="60">
        <v>223</v>
      </c>
      <c r="Y563" s="60">
        <v>11450</v>
      </c>
      <c r="Z563" s="60">
        <v>8942</v>
      </c>
      <c r="AA563" s="60">
        <v>6762</v>
      </c>
      <c r="AB563" s="60">
        <v>5281</v>
      </c>
      <c r="AC563" s="60">
        <v>4040</v>
      </c>
      <c r="AD563" s="60">
        <v>3887</v>
      </c>
      <c r="AE563" s="60">
        <v>3569</v>
      </c>
      <c r="AF563" s="60">
        <v>2939</v>
      </c>
      <c r="AG563" s="60">
        <v>2489</v>
      </c>
      <c r="AH563" s="60">
        <v>1715</v>
      </c>
      <c r="AI563" s="60">
        <v>1352</v>
      </c>
      <c r="AJ563" s="60">
        <v>1016</v>
      </c>
      <c r="AK563" s="60">
        <v>760</v>
      </c>
      <c r="AL563" s="60">
        <v>474</v>
      </c>
      <c r="AM563" s="60">
        <v>427</v>
      </c>
      <c r="AN563" s="60">
        <v>258</v>
      </c>
      <c r="AO563" s="60">
        <v>225</v>
      </c>
      <c r="AP563" s="60">
        <v>22467</v>
      </c>
      <c r="AQ563" s="60">
        <v>17513</v>
      </c>
      <c r="AR563" s="60">
        <v>12999</v>
      </c>
      <c r="AS563" s="60">
        <v>10625</v>
      </c>
      <c r="AT563" s="60">
        <v>8864</v>
      </c>
      <c r="AU563" s="60">
        <v>7956</v>
      </c>
      <c r="AV563" s="60">
        <v>6876</v>
      </c>
      <c r="AW563" s="60">
        <v>5394</v>
      </c>
      <c r="AX563" s="60">
        <v>4476</v>
      </c>
      <c r="AY563" s="60">
        <v>3147</v>
      </c>
      <c r="AZ563" s="60">
        <v>2650</v>
      </c>
      <c r="BA563" s="60">
        <v>1853</v>
      </c>
      <c r="BB563" s="60">
        <v>1582</v>
      </c>
      <c r="BC563" s="60">
        <v>1008</v>
      </c>
      <c r="BD563" s="60">
        <v>793</v>
      </c>
      <c r="BE563" s="60">
        <v>456</v>
      </c>
      <c r="BF563" s="60">
        <v>448</v>
      </c>
    </row>
    <row r="564" spans="1:58" customFormat="1" hidden="1" x14ac:dyDescent="0.25">
      <c r="A564" t="s">
        <v>538</v>
      </c>
      <c r="B564" t="s">
        <v>539</v>
      </c>
      <c r="C564" t="str">
        <f>VLOOKUP(B564,'Cross river Land'!A:B,2,0)</f>
        <v>NG028001</v>
      </c>
      <c r="D564">
        <f t="shared" si="8"/>
        <v>1</v>
      </c>
      <c r="E564" s="60">
        <v>189217</v>
      </c>
      <c r="F564" s="60">
        <v>176916</v>
      </c>
      <c r="G564" s="60">
        <v>366133</v>
      </c>
      <c r="H564" s="60">
        <v>25732</v>
      </c>
      <c r="I564" s="60">
        <v>21945</v>
      </c>
      <c r="J564" s="60">
        <v>21686</v>
      </c>
      <c r="K564" s="60">
        <v>18174</v>
      </c>
      <c r="L564" s="60">
        <v>15606</v>
      </c>
      <c r="M564" s="60">
        <v>14241</v>
      </c>
      <c r="N564" s="60">
        <v>12443</v>
      </c>
      <c r="O564" s="60">
        <v>10931</v>
      </c>
      <c r="P564" s="60">
        <v>9009</v>
      </c>
      <c r="Q564" s="60">
        <v>7854</v>
      </c>
      <c r="R564" s="60">
        <v>6801</v>
      </c>
      <c r="S564" s="60">
        <v>6506</v>
      </c>
      <c r="T564" s="60">
        <v>5280</v>
      </c>
      <c r="U564" s="60">
        <v>5564</v>
      </c>
      <c r="V564" s="60">
        <v>3409</v>
      </c>
      <c r="W564" s="60">
        <v>2527</v>
      </c>
      <c r="X564" s="60">
        <v>1509</v>
      </c>
      <c r="Y564" s="60">
        <v>25837</v>
      </c>
      <c r="Z564" s="60">
        <v>22373</v>
      </c>
      <c r="AA564" s="60">
        <v>20917</v>
      </c>
      <c r="AB564" s="60">
        <v>18378</v>
      </c>
      <c r="AC564" s="60">
        <v>16226</v>
      </c>
      <c r="AD564" s="60">
        <v>14139</v>
      </c>
      <c r="AE564" s="60">
        <v>11701</v>
      </c>
      <c r="AF564" s="60">
        <v>10766</v>
      </c>
      <c r="AG564" s="60">
        <v>8127</v>
      </c>
      <c r="AH564" s="60">
        <v>7457</v>
      </c>
      <c r="AI564" s="60">
        <v>5296</v>
      </c>
      <c r="AJ564" s="60">
        <v>5192</v>
      </c>
      <c r="AK564" s="60">
        <v>3277</v>
      </c>
      <c r="AL564" s="60">
        <v>3433</v>
      </c>
      <c r="AM564" s="60">
        <v>1909</v>
      </c>
      <c r="AN564" s="60">
        <v>1292</v>
      </c>
      <c r="AO564" s="60">
        <v>596</v>
      </c>
      <c r="AP564" s="60">
        <v>51569</v>
      </c>
      <c r="AQ564" s="60">
        <v>44318</v>
      </c>
      <c r="AR564" s="60">
        <v>42603</v>
      </c>
      <c r="AS564" s="60">
        <v>36552</v>
      </c>
      <c r="AT564" s="60">
        <v>31832</v>
      </c>
      <c r="AU564" s="60">
        <v>28380</v>
      </c>
      <c r="AV564" s="60">
        <v>24144</v>
      </c>
      <c r="AW564" s="60">
        <v>21697</v>
      </c>
      <c r="AX564" s="60">
        <v>17136</v>
      </c>
      <c r="AY564" s="60">
        <v>15311</v>
      </c>
      <c r="AZ564" s="60">
        <v>12097</v>
      </c>
      <c r="BA564" s="60">
        <v>11698</v>
      </c>
      <c r="BB564" s="60">
        <v>8557</v>
      </c>
      <c r="BC564" s="60">
        <v>8997</v>
      </c>
      <c r="BD564" s="60">
        <v>5318</v>
      </c>
      <c r="BE564" s="60">
        <v>3819</v>
      </c>
      <c r="BF564" s="60">
        <v>2105</v>
      </c>
    </row>
    <row r="565" spans="1:58" customFormat="1" hidden="1" x14ac:dyDescent="0.25">
      <c r="A565" t="s">
        <v>538</v>
      </c>
      <c r="B565" t="s">
        <v>540</v>
      </c>
      <c r="C565" t="str">
        <f>VLOOKUP(B565,'Cross river Land'!A:B,2,0)</f>
        <v>NG028002</v>
      </c>
      <c r="D565">
        <f t="shared" si="8"/>
        <v>1</v>
      </c>
      <c r="E565" s="60">
        <v>100514</v>
      </c>
      <c r="F565" s="60">
        <v>92651</v>
      </c>
      <c r="G565" s="60">
        <v>193165</v>
      </c>
      <c r="H565" s="60">
        <v>13193</v>
      </c>
      <c r="I565" s="60">
        <v>11298</v>
      </c>
      <c r="J565" s="60">
        <v>11491</v>
      </c>
      <c r="K565" s="60">
        <v>9941</v>
      </c>
      <c r="L565" s="60">
        <v>9033</v>
      </c>
      <c r="M565" s="60">
        <v>8075</v>
      </c>
      <c r="N565" s="60">
        <v>7083</v>
      </c>
      <c r="O565" s="60">
        <v>6250</v>
      </c>
      <c r="P565" s="60">
        <v>4874</v>
      </c>
      <c r="Q565" s="60">
        <v>4077</v>
      </c>
      <c r="R565" s="60">
        <v>3291</v>
      </c>
      <c r="S565" s="60">
        <v>3217</v>
      </c>
      <c r="T565" s="60">
        <v>2553</v>
      </c>
      <c r="U565" s="60">
        <v>2520</v>
      </c>
      <c r="V565" s="60">
        <v>1718</v>
      </c>
      <c r="W565" s="60">
        <v>1195</v>
      </c>
      <c r="X565" s="60">
        <v>705</v>
      </c>
      <c r="Y565" s="60">
        <v>13287</v>
      </c>
      <c r="Z565" s="60">
        <v>11177</v>
      </c>
      <c r="AA565" s="60">
        <v>11173</v>
      </c>
      <c r="AB565" s="60">
        <v>10086</v>
      </c>
      <c r="AC565" s="60">
        <v>9282</v>
      </c>
      <c r="AD565" s="60">
        <v>8126</v>
      </c>
      <c r="AE565" s="60">
        <v>6373</v>
      </c>
      <c r="AF565" s="60">
        <v>5622</v>
      </c>
      <c r="AG565" s="60">
        <v>4259</v>
      </c>
      <c r="AH565" s="60">
        <v>3888</v>
      </c>
      <c r="AI565" s="60">
        <v>2468</v>
      </c>
      <c r="AJ565" s="60">
        <v>2462</v>
      </c>
      <c r="AK565" s="60">
        <v>1374</v>
      </c>
      <c r="AL565" s="60">
        <v>1499</v>
      </c>
      <c r="AM565" s="60">
        <v>778</v>
      </c>
      <c r="AN565" s="60">
        <v>580</v>
      </c>
      <c r="AO565" s="60">
        <v>217</v>
      </c>
      <c r="AP565" s="60">
        <v>26480</v>
      </c>
      <c r="AQ565" s="60">
        <v>22475</v>
      </c>
      <c r="AR565" s="60">
        <v>22664</v>
      </c>
      <c r="AS565" s="60">
        <v>20027</v>
      </c>
      <c r="AT565" s="60">
        <v>18315</v>
      </c>
      <c r="AU565" s="60">
        <v>16201</v>
      </c>
      <c r="AV565" s="60">
        <v>13456</v>
      </c>
      <c r="AW565" s="60">
        <v>11872</v>
      </c>
      <c r="AX565" s="60">
        <v>9133</v>
      </c>
      <c r="AY565" s="60">
        <v>7965</v>
      </c>
      <c r="AZ565" s="60">
        <v>5759</v>
      </c>
      <c r="BA565" s="60">
        <v>5679</v>
      </c>
      <c r="BB565" s="60">
        <v>3927</v>
      </c>
      <c r="BC565" s="60">
        <v>4019</v>
      </c>
      <c r="BD565" s="60">
        <v>2496</v>
      </c>
      <c r="BE565" s="60">
        <v>1775</v>
      </c>
      <c r="BF565" s="60">
        <v>922</v>
      </c>
    </row>
    <row r="566" spans="1:58" customFormat="1" hidden="1" x14ac:dyDescent="0.25">
      <c r="A566" t="s">
        <v>538</v>
      </c>
      <c r="B566" t="s">
        <v>541</v>
      </c>
      <c r="C566" t="str">
        <f>VLOOKUP(B566,'Cross river Land'!A:B,2,0)</f>
        <v>NG028003</v>
      </c>
      <c r="D566">
        <f t="shared" si="8"/>
        <v>1</v>
      </c>
      <c r="E566" s="60">
        <v>517361</v>
      </c>
      <c r="F566" s="60">
        <v>513468</v>
      </c>
      <c r="G566" s="60">
        <v>1030829</v>
      </c>
      <c r="H566" s="60">
        <v>74785</v>
      </c>
      <c r="I566" s="60">
        <v>65163</v>
      </c>
      <c r="J566" s="60">
        <v>61859</v>
      </c>
      <c r="K566" s="60">
        <v>48116</v>
      </c>
      <c r="L566" s="60">
        <v>44600</v>
      </c>
      <c r="M566" s="60">
        <v>42136</v>
      </c>
      <c r="N566" s="60">
        <v>37354</v>
      </c>
      <c r="O566" s="60">
        <v>36448</v>
      </c>
      <c r="P566" s="60">
        <v>27140</v>
      </c>
      <c r="Q566" s="60">
        <v>21657</v>
      </c>
      <c r="R566" s="60">
        <v>14851</v>
      </c>
      <c r="S566" s="60">
        <v>13680</v>
      </c>
      <c r="T566" s="60">
        <v>9052</v>
      </c>
      <c r="U566" s="60">
        <v>9103</v>
      </c>
      <c r="V566" s="60">
        <v>5102</v>
      </c>
      <c r="W566" s="60">
        <v>3895</v>
      </c>
      <c r="X566" s="60">
        <v>2420</v>
      </c>
      <c r="Y566" s="60">
        <v>73934</v>
      </c>
      <c r="Z566" s="60">
        <v>64167</v>
      </c>
      <c r="AA566" s="60">
        <v>59120</v>
      </c>
      <c r="AB566" s="60">
        <v>49264</v>
      </c>
      <c r="AC566" s="60">
        <v>47045</v>
      </c>
      <c r="AD566" s="60">
        <v>43406</v>
      </c>
      <c r="AE566" s="60">
        <v>38224</v>
      </c>
      <c r="AF566" s="60">
        <v>37816</v>
      </c>
      <c r="AG566" s="60">
        <v>28755</v>
      </c>
      <c r="AH566" s="60">
        <v>24593</v>
      </c>
      <c r="AI566" s="60">
        <v>14968</v>
      </c>
      <c r="AJ566" s="60">
        <v>13311</v>
      </c>
      <c r="AK566" s="60">
        <v>6847</v>
      </c>
      <c r="AL566" s="60">
        <v>6265</v>
      </c>
      <c r="AM566" s="60">
        <v>2845</v>
      </c>
      <c r="AN566" s="60">
        <v>1922</v>
      </c>
      <c r="AO566" s="60">
        <v>986</v>
      </c>
      <c r="AP566" s="60">
        <v>148719</v>
      </c>
      <c r="AQ566" s="60">
        <v>129330</v>
      </c>
      <c r="AR566" s="60">
        <v>120979</v>
      </c>
      <c r="AS566" s="60">
        <v>97380</v>
      </c>
      <c r="AT566" s="60">
        <v>91645</v>
      </c>
      <c r="AU566" s="60">
        <v>85542</v>
      </c>
      <c r="AV566" s="60">
        <v>75578</v>
      </c>
      <c r="AW566" s="60">
        <v>74264</v>
      </c>
      <c r="AX566" s="60">
        <v>55895</v>
      </c>
      <c r="AY566" s="60">
        <v>46250</v>
      </c>
      <c r="AZ566" s="60">
        <v>29819</v>
      </c>
      <c r="BA566" s="60">
        <v>26991</v>
      </c>
      <c r="BB566" s="60">
        <v>15899</v>
      </c>
      <c r="BC566" s="60">
        <v>15368</v>
      </c>
      <c r="BD566" s="60">
        <v>7947</v>
      </c>
      <c r="BE566" s="60">
        <v>5817</v>
      </c>
      <c r="BF566" s="60">
        <v>3406</v>
      </c>
    </row>
    <row r="567" spans="1:58" customFormat="1" hidden="1" x14ac:dyDescent="0.25">
      <c r="A567" t="s">
        <v>538</v>
      </c>
      <c r="B567" t="s">
        <v>542</v>
      </c>
      <c r="C567" t="str">
        <f>VLOOKUP(B567,'Cross river Land'!A:B,2,0)</f>
        <v>NG028006</v>
      </c>
      <c r="D567">
        <f t="shared" si="8"/>
        <v>1</v>
      </c>
      <c r="E567" s="60">
        <v>65207</v>
      </c>
      <c r="F567" s="60">
        <v>67229</v>
      </c>
      <c r="G567" s="60">
        <v>132436</v>
      </c>
      <c r="H567" s="60">
        <v>9516</v>
      </c>
      <c r="I567" s="60">
        <v>7934</v>
      </c>
      <c r="J567" s="60">
        <v>7087</v>
      </c>
      <c r="K567" s="60">
        <v>5576</v>
      </c>
      <c r="L567" s="60">
        <v>4946</v>
      </c>
      <c r="M567" s="60">
        <v>4650</v>
      </c>
      <c r="N567" s="60">
        <v>4102</v>
      </c>
      <c r="O567" s="60">
        <v>3769</v>
      </c>
      <c r="P567" s="60">
        <v>3028</v>
      </c>
      <c r="Q567" s="60">
        <v>2569</v>
      </c>
      <c r="R567" s="60">
        <v>2232</v>
      </c>
      <c r="S567" s="60">
        <v>2385</v>
      </c>
      <c r="T567" s="60">
        <v>2119</v>
      </c>
      <c r="U567" s="60">
        <v>2486</v>
      </c>
      <c r="V567" s="60">
        <v>1299</v>
      </c>
      <c r="W567" s="60">
        <v>1035</v>
      </c>
      <c r="X567" s="60">
        <v>474</v>
      </c>
      <c r="Y567" s="60">
        <v>9031</v>
      </c>
      <c r="Z567" s="60">
        <v>8186</v>
      </c>
      <c r="AA567" s="60">
        <v>7421</v>
      </c>
      <c r="AB567" s="60">
        <v>6842</v>
      </c>
      <c r="AC567" s="60">
        <v>6503</v>
      </c>
      <c r="AD567" s="60">
        <v>5689</v>
      </c>
      <c r="AE567" s="60">
        <v>4987</v>
      </c>
      <c r="AF567" s="60">
        <v>4417</v>
      </c>
      <c r="AG567" s="60">
        <v>3515</v>
      </c>
      <c r="AH567" s="60">
        <v>2868</v>
      </c>
      <c r="AI567" s="60">
        <v>1987</v>
      </c>
      <c r="AJ567" s="60">
        <v>1726</v>
      </c>
      <c r="AK567" s="60">
        <v>1225</v>
      </c>
      <c r="AL567" s="60">
        <v>1319</v>
      </c>
      <c r="AM567" s="60">
        <v>815</v>
      </c>
      <c r="AN567" s="60">
        <v>465</v>
      </c>
      <c r="AO567" s="60">
        <v>233</v>
      </c>
      <c r="AP567" s="60">
        <v>18547</v>
      </c>
      <c r="AQ567" s="60">
        <v>16120</v>
      </c>
      <c r="AR567" s="60">
        <v>14508</v>
      </c>
      <c r="AS567" s="60">
        <v>12418</v>
      </c>
      <c r="AT567" s="60">
        <v>11449</v>
      </c>
      <c r="AU567" s="60">
        <v>10339</v>
      </c>
      <c r="AV567" s="60">
        <v>9089</v>
      </c>
      <c r="AW567" s="60">
        <v>8186</v>
      </c>
      <c r="AX567" s="60">
        <v>6543</v>
      </c>
      <c r="AY567" s="60">
        <v>5437</v>
      </c>
      <c r="AZ567" s="60">
        <v>4219</v>
      </c>
      <c r="BA567" s="60">
        <v>4111</v>
      </c>
      <c r="BB567" s="60">
        <v>3344</v>
      </c>
      <c r="BC567" s="60">
        <v>3805</v>
      </c>
      <c r="BD567" s="60">
        <v>2114</v>
      </c>
      <c r="BE567" s="60">
        <v>1500</v>
      </c>
      <c r="BF567" s="60">
        <v>707</v>
      </c>
    </row>
    <row r="568" spans="1:58" customFormat="1" hidden="1" x14ac:dyDescent="0.25">
      <c r="A568" t="s">
        <v>538</v>
      </c>
      <c r="B568" t="s">
        <v>543</v>
      </c>
      <c r="C568" t="str">
        <f>VLOOKUP(B568,'Cross river Land'!A:B,2,0)</f>
        <v>NG028007</v>
      </c>
      <c r="D568">
        <f t="shared" si="8"/>
        <v>1</v>
      </c>
      <c r="E568" s="60">
        <v>642834</v>
      </c>
      <c r="F568" s="60">
        <v>651792</v>
      </c>
      <c r="G568" s="60">
        <v>1294626</v>
      </c>
      <c r="H568" s="60">
        <v>95462</v>
      </c>
      <c r="I568" s="60">
        <v>79643</v>
      </c>
      <c r="J568" s="60">
        <v>74439</v>
      </c>
      <c r="K568" s="60">
        <v>60652</v>
      </c>
      <c r="L568" s="60">
        <v>58429</v>
      </c>
      <c r="M568" s="60">
        <v>56310</v>
      </c>
      <c r="N568" s="60">
        <v>49695</v>
      </c>
      <c r="O568" s="60">
        <v>45967</v>
      </c>
      <c r="P568" s="60">
        <v>33120</v>
      </c>
      <c r="Q568" s="60">
        <v>26275</v>
      </c>
      <c r="R568" s="60">
        <v>17046</v>
      </c>
      <c r="S568" s="60">
        <v>16176</v>
      </c>
      <c r="T568" s="60">
        <v>9067</v>
      </c>
      <c r="U568" s="60">
        <v>8907</v>
      </c>
      <c r="V568" s="60">
        <v>5262</v>
      </c>
      <c r="W568" s="60">
        <v>4010</v>
      </c>
      <c r="X568" s="60">
        <v>2374</v>
      </c>
      <c r="Y568" s="60">
        <v>95428</v>
      </c>
      <c r="Z568" s="60">
        <v>78393</v>
      </c>
      <c r="AA568" s="60">
        <v>68470</v>
      </c>
      <c r="AB568" s="60">
        <v>60821</v>
      </c>
      <c r="AC568" s="60">
        <v>62101</v>
      </c>
      <c r="AD568" s="60">
        <v>58819</v>
      </c>
      <c r="AE568" s="60">
        <v>53125</v>
      </c>
      <c r="AF568" s="60">
        <v>50886</v>
      </c>
      <c r="AG568" s="60">
        <v>36169</v>
      </c>
      <c r="AH568" s="60">
        <v>30941</v>
      </c>
      <c r="AI568" s="60">
        <v>18347</v>
      </c>
      <c r="AJ568" s="60">
        <v>18192</v>
      </c>
      <c r="AK568" s="60">
        <v>8041</v>
      </c>
      <c r="AL568" s="60">
        <v>6695</v>
      </c>
      <c r="AM568" s="60">
        <v>2694</v>
      </c>
      <c r="AN568" s="60">
        <v>1795</v>
      </c>
      <c r="AO568" s="60">
        <v>875</v>
      </c>
      <c r="AP568" s="60">
        <v>190890</v>
      </c>
      <c r="AQ568" s="60">
        <v>158036</v>
      </c>
      <c r="AR568" s="60">
        <v>142909</v>
      </c>
      <c r="AS568" s="60">
        <v>121473</v>
      </c>
      <c r="AT568" s="60">
        <v>120530</v>
      </c>
      <c r="AU568" s="60">
        <v>115129</v>
      </c>
      <c r="AV568" s="60">
        <v>102820</v>
      </c>
      <c r="AW568" s="60">
        <v>96853</v>
      </c>
      <c r="AX568" s="60">
        <v>69289</v>
      </c>
      <c r="AY568" s="60">
        <v>57216</v>
      </c>
      <c r="AZ568" s="60">
        <v>35393</v>
      </c>
      <c r="BA568" s="60">
        <v>34368</v>
      </c>
      <c r="BB568" s="60">
        <v>17108</v>
      </c>
      <c r="BC568" s="60">
        <v>15602</v>
      </c>
      <c r="BD568" s="60">
        <v>7956</v>
      </c>
      <c r="BE568" s="60">
        <v>5805</v>
      </c>
      <c r="BF568" s="60">
        <v>3249</v>
      </c>
    </row>
    <row r="569" spans="1:58" customFormat="1" hidden="1" x14ac:dyDescent="0.25">
      <c r="A569" t="s">
        <v>538</v>
      </c>
      <c r="B569" t="s">
        <v>544</v>
      </c>
      <c r="C569" t="str">
        <f>VLOOKUP(B569,'Cross river Land'!A:B,2,0)</f>
        <v>NG028008</v>
      </c>
      <c r="D569">
        <f t="shared" si="8"/>
        <v>1</v>
      </c>
      <c r="E569" s="60">
        <v>81744</v>
      </c>
      <c r="F569" s="60">
        <v>88585</v>
      </c>
      <c r="G569" s="60">
        <v>170329</v>
      </c>
      <c r="H569" s="60">
        <v>11346</v>
      </c>
      <c r="I569" s="60">
        <v>10312</v>
      </c>
      <c r="J569" s="60">
        <v>10247</v>
      </c>
      <c r="K569" s="60">
        <v>7790</v>
      </c>
      <c r="L569" s="60">
        <v>6393</v>
      </c>
      <c r="M569" s="60">
        <v>6056</v>
      </c>
      <c r="N569" s="60">
        <v>5363</v>
      </c>
      <c r="O569" s="60">
        <v>4890</v>
      </c>
      <c r="P569" s="60">
        <v>4121</v>
      </c>
      <c r="Q569" s="60">
        <v>3445</v>
      </c>
      <c r="R569" s="60">
        <v>2748</v>
      </c>
      <c r="S569" s="60">
        <v>2651</v>
      </c>
      <c r="T569" s="60">
        <v>1986</v>
      </c>
      <c r="U569" s="60">
        <v>1935</v>
      </c>
      <c r="V569" s="60">
        <v>1148</v>
      </c>
      <c r="W569" s="60">
        <v>840</v>
      </c>
      <c r="X569" s="60">
        <v>473</v>
      </c>
      <c r="Y569" s="60">
        <v>11558</v>
      </c>
      <c r="Z569" s="60">
        <v>10342</v>
      </c>
      <c r="AA569" s="60">
        <v>10109</v>
      </c>
      <c r="AB569" s="60">
        <v>8856</v>
      </c>
      <c r="AC569" s="60">
        <v>8075</v>
      </c>
      <c r="AD569" s="60">
        <v>7564</v>
      </c>
      <c r="AE569" s="60">
        <v>6815</v>
      </c>
      <c r="AF569" s="60">
        <v>5895</v>
      </c>
      <c r="AG569" s="60">
        <v>4579</v>
      </c>
      <c r="AH569" s="60">
        <v>3792</v>
      </c>
      <c r="AI569" s="60">
        <v>2894</v>
      </c>
      <c r="AJ569" s="60">
        <v>2604</v>
      </c>
      <c r="AK569" s="60">
        <v>1871</v>
      </c>
      <c r="AL569" s="60">
        <v>1787</v>
      </c>
      <c r="AM569" s="60">
        <v>938</v>
      </c>
      <c r="AN569" s="60">
        <v>656</v>
      </c>
      <c r="AO569" s="60">
        <v>250</v>
      </c>
      <c r="AP569" s="60">
        <v>22904</v>
      </c>
      <c r="AQ569" s="60">
        <v>20654</v>
      </c>
      <c r="AR569" s="60">
        <v>20356</v>
      </c>
      <c r="AS569" s="60">
        <v>16646</v>
      </c>
      <c r="AT569" s="60">
        <v>14468</v>
      </c>
      <c r="AU569" s="60">
        <v>13620</v>
      </c>
      <c r="AV569" s="60">
        <v>12178</v>
      </c>
      <c r="AW569" s="60">
        <v>10785</v>
      </c>
      <c r="AX569" s="60">
        <v>8700</v>
      </c>
      <c r="AY569" s="60">
        <v>7237</v>
      </c>
      <c r="AZ569" s="60">
        <v>5642</v>
      </c>
      <c r="BA569" s="60">
        <v>5255</v>
      </c>
      <c r="BB569" s="60">
        <v>3857</v>
      </c>
      <c r="BC569" s="60">
        <v>3722</v>
      </c>
      <c r="BD569" s="60">
        <v>2086</v>
      </c>
      <c r="BE569" s="60">
        <v>1496</v>
      </c>
      <c r="BF569" s="60">
        <v>723</v>
      </c>
    </row>
    <row r="570" spans="1:58" customFormat="1" hidden="1" x14ac:dyDescent="0.25">
      <c r="A570" t="s">
        <v>538</v>
      </c>
      <c r="B570" t="s">
        <v>545</v>
      </c>
      <c r="C570" t="str">
        <f>VLOOKUP(B570,'Cross river Land'!A:B,2,0)</f>
        <v>NG028009</v>
      </c>
      <c r="D570">
        <f t="shared" si="8"/>
        <v>1</v>
      </c>
      <c r="E570" s="60">
        <v>229820</v>
      </c>
      <c r="F570" s="60">
        <v>232176</v>
      </c>
      <c r="G570" s="60">
        <v>461996</v>
      </c>
      <c r="H570" s="60">
        <v>26102</v>
      </c>
      <c r="I570" s="60">
        <v>26243</v>
      </c>
      <c r="J570" s="60">
        <v>26646</v>
      </c>
      <c r="K570" s="60">
        <v>25721</v>
      </c>
      <c r="L570" s="60">
        <v>25655</v>
      </c>
      <c r="M570" s="60">
        <v>18031</v>
      </c>
      <c r="N570" s="60">
        <v>13797</v>
      </c>
      <c r="O570" s="60">
        <v>13580</v>
      </c>
      <c r="P570" s="60">
        <v>10832</v>
      </c>
      <c r="Q570" s="60">
        <v>9978</v>
      </c>
      <c r="R570" s="60">
        <v>7455</v>
      </c>
      <c r="S570" s="60">
        <v>7840</v>
      </c>
      <c r="T570" s="60">
        <v>5176</v>
      </c>
      <c r="U570" s="60">
        <v>5179</v>
      </c>
      <c r="V570" s="60">
        <v>3551</v>
      </c>
      <c r="W570" s="60">
        <v>2752</v>
      </c>
      <c r="X570" s="60">
        <v>1282</v>
      </c>
      <c r="Y570" s="60">
        <v>26674</v>
      </c>
      <c r="Z570" s="60">
        <v>27168</v>
      </c>
      <c r="AA570" s="60">
        <v>26692</v>
      </c>
      <c r="AB570" s="60">
        <v>27291</v>
      </c>
      <c r="AC570" s="60">
        <v>30504</v>
      </c>
      <c r="AD570" s="60">
        <v>21418</v>
      </c>
      <c r="AE570" s="60">
        <v>14351</v>
      </c>
      <c r="AF570" s="60">
        <v>12542</v>
      </c>
      <c r="AG570" s="60">
        <v>10669</v>
      </c>
      <c r="AH570" s="60">
        <v>9040</v>
      </c>
      <c r="AI570" s="60">
        <v>6784</v>
      </c>
      <c r="AJ570" s="60">
        <v>5928</v>
      </c>
      <c r="AK570" s="60">
        <v>3900</v>
      </c>
      <c r="AL570" s="60">
        <v>4050</v>
      </c>
      <c r="AM570" s="60">
        <v>2471</v>
      </c>
      <c r="AN570" s="60">
        <v>1896</v>
      </c>
      <c r="AO570" s="60">
        <v>798</v>
      </c>
      <c r="AP570" s="60">
        <v>52776</v>
      </c>
      <c r="AQ570" s="60">
        <v>53411</v>
      </c>
      <c r="AR570" s="60">
        <v>53338</v>
      </c>
      <c r="AS570" s="60">
        <v>53012</v>
      </c>
      <c r="AT570" s="60">
        <v>56159</v>
      </c>
      <c r="AU570" s="60">
        <v>39449</v>
      </c>
      <c r="AV570" s="60">
        <v>28148</v>
      </c>
      <c r="AW570" s="60">
        <v>26122</v>
      </c>
      <c r="AX570" s="60">
        <v>21501</v>
      </c>
      <c r="AY570" s="60">
        <v>19018</v>
      </c>
      <c r="AZ570" s="60">
        <v>14239</v>
      </c>
      <c r="BA570" s="60">
        <v>13768</v>
      </c>
      <c r="BB570" s="60">
        <v>9076</v>
      </c>
      <c r="BC570" s="60">
        <v>9229</v>
      </c>
      <c r="BD570" s="60">
        <v>6022</v>
      </c>
      <c r="BE570" s="60">
        <v>4648</v>
      </c>
      <c r="BF570" s="60">
        <v>2080</v>
      </c>
    </row>
    <row r="571" spans="1:58" customFormat="1" hidden="1" x14ac:dyDescent="0.25">
      <c r="A571" t="s">
        <v>538</v>
      </c>
      <c r="B571" t="s">
        <v>546</v>
      </c>
      <c r="C571" t="str">
        <f>VLOOKUP(B571,'Cross river Land'!A:B,2,0)</f>
        <v>NG028010</v>
      </c>
      <c r="D571">
        <f t="shared" si="8"/>
        <v>1</v>
      </c>
      <c r="E571" s="60">
        <v>42655</v>
      </c>
      <c r="F571" s="60">
        <v>42950</v>
      </c>
      <c r="G571" s="60">
        <v>85605</v>
      </c>
      <c r="H571" s="60">
        <v>5111</v>
      </c>
      <c r="I571" s="60">
        <v>4944</v>
      </c>
      <c r="J571" s="60">
        <v>5057</v>
      </c>
      <c r="K571" s="60">
        <v>4466</v>
      </c>
      <c r="L571" s="60">
        <v>3938</v>
      </c>
      <c r="M571" s="60">
        <v>3294</v>
      </c>
      <c r="N571" s="60">
        <v>2814</v>
      </c>
      <c r="O571" s="60">
        <v>2617</v>
      </c>
      <c r="P571" s="60">
        <v>2123</v>
      </c>
      <c r="Q571" s="60">
        <v>1891</v>
      </c>
      <c r="R571" s="60">
        <v>1333</v>
      </c>
      <c r="S571" s="60">
        <v>1450</v>
      </c>
      <c r="T571" s="60">
        <v>910</v>
      </c>
      <c r="U571" s="60">
        <v>1046</v>
      </c>
      <c r="V571" s="60">
        <v>783</v>
      </c>
      <c r="W571" s="60">
        <v>582</v>
      </c>
      <c r="X571" s="60">
        <v>296</v>
      </c>
      <c r="Y571" s="60">
        <v>5215</v>
      </c>
      <c r="Z571" s="60">
        <v>5082</v>
      </c>
      <c r="AA571" s="60">
        <v>5001</v>
      </c>
      <c r="AB571" s="60">
        <v>4763</v>
      </c>
      <c r="AC571" s="60">
        <v>4455</v>
      </c>
      <c r="AD571" s="60">
        <v>3638</v>
      </c>
      <c r="AE571" s="60">
        <v>2916</v>
      </c>
      <c r="AF571" s="60">
        <v>2600</v>
      </c>
      <c r="AG571" s="60">
        <v>2201</v>
      </c>
      <c r="AH571" s="60">
        <v>1814</v>
      </c>
      <c r="AI571" s="60">
        <v>1301</v>
      </c>
      <c r="AJ571" s="60">
        <v>1428</v>
      </c>
      <c r="AK571" s="60">
        <v>725</v>
      </c>
      <c r="AL571" s="60">
        <v>761</v>
      </c>
      <c r="AM571" s="60">
        <v>486</v>
      </c>
      <c r="AN571" s="60">
        <v>409</v>
      </c>
      <c r="AO571" s="60">
        <v>155</v>
      </c>
      <c r="AP571" s="60">
        <v>10326</v>
      </c>
      <c r="AQ571" s="60">
        <v>10026</v>
      </c>
      <c r="AR571" s="60">
        <v>10058</v>
      </c>
      <c r="AS571" s="60">
        <v>9229</v>
      </c>
      <c r="AT571" s="60">
        <v>8393</v>
      </c>
      <c r="AU571" s="60">
        <v>6932</v>
      </c>
      <c r="AV571" s="60">
        <v>5730</v>
      </c>
      <c r="AW571" s="60">
        <v>5217</v>
      </c>
      <c r="AX571" s="60">
        <v>4324</v>
      </c>
      <c r="AY571" s="60">
        <v>3705</v>
      </c>
      <c r="AZ571" s="60">
        <v>2634</v>
      </c>
      <c r="BA571" s="60">
        <v>2878</v>
      </c>
      <c r="BB571" s="60">
        <v>1635</v>
      </c>
      <c r="BC571" s="60">
        <v>1807</v>
      </c>
      <c r="BD571" s="60">
        <v>1269</v>
      </c>
      <c r="BE571" s="60">
        <v>991</v>
      </c>
      <c r="BF571" s="60">
        <v>451</v>
      </c>
    </row>
    <row r="572" spans="1:58" customFormat="1" hidden="1" x14ac:dyDescent="0.25">
      <c r="A572" t="s">
        <v>538</v>
      </c>
      <c r="B572" s="58" t="s">
        <v>1868</v>
      </c>
      <c r="C572" t="str">
        <f>VLOOKUP(B572,'Cross river Land'!A:B,2,0)</f>
        <v>NG028011</v>
      </c>
      <c r="D572">
        <f t="shared" si="8"/>
        <v>1</v>
      </c>
      <c r="E572" s="60">
        <v>100280</v>
      </c>
      <c r="F572" s="60">
        <v>95266</v>
      </c>
      <c r="G572" s="60">
        <v>195546</v>
      </c>
      <c r="H572" s="60">
        <v>12884</v>
      </c>
      <c r="I572" s="60">
        <v>11177</v>
      </c>
      <c r="J572" s="60">
        <v>11590</v>
      </c>
      <c r="K572" s="60">
        <v>9830</v>
      </c>
      <c r="L572" s="60">
        <v>9555</v>
      </c>
      <c r="M572" s="60">
        <v>8204</v>
      </c>
      <c r="N572" s="60">
        <v>6787</v>
      </c>
      <c r="O572" s="60">
        <v>6292</v>
      </c>
      <c r="P572" s="60">
        <v>4808</v>
      </c>
      <c r="Q572" s="60">
        <v>4181</v>
      </c>
      <c r="R572" s="60">
        <v>3272</v>
      </c>
      <c r="S572" s="60">
        <v>3162</v>
      </c>
      <c r="T572" s="60">
        <v>2303</v>
      </c>
      <c r="U572" s="60">
        <v>2474</v>
      </c>
      <c r="V572" s="60">
        <v>1652</v>
      </c>
      <c r="W572" s="60">
        <v>1343</v>
      </c>
      <c r="X572" s="60">
        <v>766</v>
      </c>
      <c r="Y572" s="60">
        <v>12846</v>
      </c>
      <c r="Z572" s="60">
        <v>11123</v>
      </c>
      <c r="AA572" s="60">
        <v>10750</v>
      </c>
      <c r="AB572" s="60">
        <v>10126</v>
      </c>
      <c r="AC572" s="60">
        <v>10355</v>
      </c>
      <c r="AD572" s="60">
        <v>8771</v>
      </c>
      <c r="AE572" s="60">
        <v>6863</v>
      </c>
      <c r="AF572" s="60">
        <v>6156</v>
      </c>
      <c r="AG572" s="60">
        <v>4446</v>
      </c>
      <c r="AH572" s="60">
        <v>3783</v>
      </c>
      <c r="AI572" s="60">
        <v>2485</v>
      </c>
      <c r="AJ572" s="60">
        <v>2542</v>
      </c>
      <c r="AK572" s="60">
        <v>1468</v>
      </c>
      <c r="AL572" s="60">
        <v>1612</v>
      </c>
      <c r="AM572" s="60">
        <v>895</v>
      </c>
      <c r="AN572" s="60">
        <v>780</v>
      </c>
      <c r="AO572" s="60">
        <v>265</v>
      </c>
      <c r="AP572" s="60">
        <v>25730</v>
      </c>
      <c r="AQ572" s="60">
        <v>22300</v>
      </c>
      <c r="AR572" s="60">
        <v>22340</v>
      </c>
      <c r="AS572" s="60">
        <v>19956</v>
      </c>
      <c r="AT572" s="60">
        <v>19910</v>
      </c>
      <c r="AU572" s="60">
        <v>16975</v>
      </c>
      <c r="AV572" s="60">
        <v>13650</v>
      </c>
      <c r="AW572" s="60">
        <v>12448</v>
      </c>
      <c r="AX572" s="60">
        <v>9254</v>
      </c>
      <c r="AY572" s="60">
        <v>7964</v>
      </c>
      <c r="AZ572" s="60">
        <v>5757</v>
      </c>
      <c r="BA572" s="60">
        <v>5704</v>
      </c>
      <c r="BB572" s="60">
        <v>3771</v>
      </c>
      <c r="BC572" s="60">
        <v>4086</v>
      </c>
      <c r="BD572" s="60">
        <v>2547</v>
      </c>
      <c r="BE572" s="60">
        <v>2123</v>
      </c>
      <c r="BF572" s="60">
        <v>1031</v>
      </c>
    </row>
    <row r="573" spans="1:58" customFormat="1" hidden="1" x14ac:dyDescent="0.25">
      <c r="A573" t="s">
        <v>538</v>
      </c>
      <c r="B573" t="s">
        <v>547</v>
      </c>
      <c r="C573" t="str">
        <f>VLOOKUP(B573,'Cross river Land'!A:B,2,0)</f>
        <v>NG028012</v>
      </c>
      <c r="D573">
        <f t="shared" si="8"/>
        <v>1</v>
      </c>
      <c r="E573" s="60">
        <v>81771</v>
      </c>
      <c r="F573" s="60">
        <v>84394</v>
      </c>
      <c r="G573" s="60">
        <v>166165</v>
      </c>
      <c r="H573" s="60">
        <v>9213</v>
      </c>
      <c r="I573" s="60">
        <v>9566</v>
      </c>
      <c r="J573" s="60">
        <v>10202</v>
      </c>
      <c r="K573" s="60">
        <v>10224</v>
      </c>
      <c r="L573" s="60">
        <v>8013</v>
      </c>
      <c r="M573" s="60">
        <v>5794</v>
      </c>
      <c r="N573" s="60">
        <v>5052</v>
      </c>
      <c r="O573" s="60">
        <v>4937</v>
      </c>
      <c r="P573" s="60">
        <v>3836</v>
      </c>
      <c r="Q573" s="60">
        <v>3494</v>
      </c>
      <c r="R573" s="60">
        <v>2369</v>
      </c>
      <c r="S573" s="60">
        <v>2864</v>
      </c>
      <c r="T573" s="60">
        <v>1570</v>
      </c>
      <c r="U573" s="60">
        <v>1754</v>
      </c>
      <c r="V573" s="60">
        <v>1177</v>
      </c>
      <c r="W573" s="60">
        <v>1073</v>
      </c>
      <c r="X573" s="60">
        <v>633</v>
      </c>
      <c r="Y573" s="60">
        <v>9974</v>
      </c>
      <c r="Z573" s="60">
        <v>10166</v>
      </c>
      <c r="AA573" s="60">
        <v>10890</v>
      </c>
      <c r="AB573" s="60">
        <v>10979</v>
      </c>
      <c r="AC573" s="60">
        <v>9596</v>
      </c>
      <c r="AD573" s="60">
        <v>6626</v>
      </c>
      <c r="AE573" s="60">
        <v>5384</v>
      </c>
      <c r="AF573" s="60">
        <v>4657</v>
      </c>
      <c r="AG573" s="60">
        <v>3936</v>
      </c>
      <c r="AH573" s="60">
        <v>3184</v>
      </c>
      <c r="AI573" s="60">
        <v>2321</v>
      </c>
      <c r="AJ573" s="60">
        <v>2192</v>
      </c>
      <c r="AK573" s="60">
        <v>1298</v>
      </c>
      <c r="AL573" s="60">
        <v>1378</v>
      </c>
      <c r="AM573" s="60">
        <v>764</v>
      </c>
      <c r="AN573" s="60">
        <v>705</v>
      </c>
      <c r="AO573" s="60">
        <v>344</v>
      </c>
      <c r="AP573" s="60">
        <v>19187</v>
      </c>
      <c r="AQ573" s="60">
        <v>19732</v>
      </c>
      <c r="AR573" s="60">
        <v>21092</v>
      </c>
      <c r="AS573" s="60">
        <v>21203</v>
      </c>
      <c r="AT573" s="60">
        <v>17609</v>
      </c>
      <c r="AU573" s="60">
        <v>12420</v>
      </c>
      <c r="AV573" s="60">
        <v>10436</v>
      </c>
      <c r="AW573" s="60">
        <v>9594</v>
      </c>
      <c r="AX573" s="60">
        <v>7772</v>
      </c>
      <c r="AY573" s="60">
        <v>6678</v>
      </c>
      <c r="AZ573" s="60">
        <v>4690</v>
      </c>
      <c r="BA573" s="60">
        <v>5056</v>
      </c>
      <c r="BB573" s="60">
        <v>2868</v>
      </c>
      <c r="BC573" s="60">
        <v>3132</v>
      </c>
      <c r="BD573" s="60">
        <v>1941</v>
      </c>
      <c r="BE573" s="60">
        <v>1778</v>
      </c>
      <c r="BF573" s="60">
        <v>977</v>
      </c>
    </row>
    <row r="574" spans="1:58" customFormat="1" hidden="1" x14ac:dyDescent="0.25">
      <c r="A574" t="s">
        <v>538</v>
      </c>
      <c r="B574" t="s">
        <v>548</v>
      </c>
      <c r="C574" t="str">
        <f>VLOOKUP(B574,'Cross river Land'!A:B,2,0)</f>
        <v>NG028013</v>
      </c>
      <c r="D574">
        <f t="shared" si="8"/>
        <v>1</v>
      </c>
      <c r="E574" s="60">
        <v>41917</v>
      </c>
      <c r="F574" s="60">
        <v>42381</v>
      </c>
      <c r="G574" s="60">
        <v>84298</v>
      </c>
      <c r="H574" s="60">
        <v>5547</v>
      </c>
      <c r="I574" s="60">
        <v>5667</v>
      </c>
      <c r="J574" s="60">
        <v>5372</v>
      </c>
      <c r="K574" s="60">
        <v>4327</v>
      </c>
      <c r="L574" s="60">
        <v>3281</v>
      </c>
      <c r="M574" s="60">
        <v>3155</v>
      </c>
      <c r="N574" s="60">
        <v>2718</v>
      </c>
      <c r="O574" s="60">
        <v>2643</v>
      </c>
      <c r="P574" s="60">
        <v>2032</v>
      </c>
      <c r="Q574" s="60">
        <v>1816</v>
      </c>
      <c r="R574" s="60">
        <v>1223</v>
      </c>
      <c r="S574" s="60">
        <v>1403</v>
      </c>
      <c r="T574" s="60">
        <v>925</v>
      </c>
      <c r="U574" s="60">
        <v>864</v>
      </c>
      <c r="V574" s="60">
        <v>407</v>
      </c>
      <c r="W574" s="60">
        <v>342</v>
      </c>
      <c r="X574" s="60">
        <v>195</v>
      </c>
      <c r="Y574" s="60">
        <v>5728</v>
      </c>
      <c r="Z574" s="60">
        <v>5959</v>
      </c>
      <c r="AA574" s="60">
        <v>5505</v>
      </c>
      <c r="AB574" s="60">
        <v>4942</v>
      </c>
      <c r="AC574" s="60">
        <v>3740</v>
      </c>
      <c r="AD574" s="60">
        <v>3048</v>
      </c>
      <c r="AE574" s="60">
        <v>2639</v>
      </c>
      <c r="AF574" s="60">
        <v>2441</v>
      </c>
      <c r="AG574" s="60">
        <v>2113</v>
      </c>
      <c r="AH574" s="60">
        <v>1705</v>
      </c>
      <c r="AI574" s="60">
        <v>1237</v>
      </c>
      <c r="AJ574" s="60">
        <v>1057</v>
      </c>
      <c r="AK574" s="60">
        <v>753</v>
      </c>
      <c r="AL574" s="60">
        <v>663</v>
      </c>
      <c r="AM574" s="60">
        <v>390</v>
      </c>
      <c r="AN574" s="60">
        <v>313</v>
      </c>
      <c r="AO574" s="60">
        <v>148</v>
      </c>
      <c r="AP574" s="60">
        <v>11275</v>
      </c>
      <c r="AQ574" s="60">
        <v>11626</v>
      </c>
      <c r="AR574" s="60">
        <v>10877</v>
      </c>
      <c r="AS574" s="60">
        <v>9269</v>
      </c>
      <c r="AT574" s="60">
        <v>7021</v>
      </c>
      <c r="AU574" s="60">
        <v>6203</v>
      </c>
      <c r="AV574" s="60">
        <v>5357</v>
      </c>
      <c r="AW574" s="60">
        <v>5084</v>
      </c>
      <c r="AX574" s="60">
        <v>4145</v>
      </c>
      <c r="AY574" s="60">
        <v>3521</v>
      </c>
      <c r="AZ574" s="60">
        <v>2460</v>
      </c>
      <c r="BA574" s="60">
        <v>2460</v>
      </c>
      <c r="BB574" s="60">
        <v>1678</v>
      </c>
      <c r="BC574" s="60">
        <v>1527</v>
      </c>
      <c r="BD574" s="60">
        <v>797</v>
      </c>
      <c r="BE574" s="60">
        <v>655</v>
      </c>
      <c r="BF574" s="60">
        <v>343</v>
      </c>
    </row>
    <row r="575" spans="1:58" customFormat="1" hidden="1" x14ac:dyDescent="0.25">
      <c r="A575" t="s">
        <v>538</v>
      </c>
      <c r="B575" t="s">
        <v>549</v>
      </c>
      <c r="C575" t="str">
        <f>VLOOKUP(B575,'Cross river Land'!A:B,2,0)</f>
        <v>NG028014</v>
      </c>
      <c r="D575">
        <f t="shared" si="8"/>
        <v>1</v>
      </c>
      <c r="E575" s="60">
        <v>78466</v>
      </c>
      <c r="F575" s="60">
        <v>76405</v>
      </c>
      <c r="G575" s="60">
        <v>154871</v>
      </c>
      <c r="H575" s="60">
        <v>10198</v>
      </c>
      <c r="I575" s="60">
        <v>9811</v>
      </c>
      <c r="J575" s="60">
        <v>9189</v>
      </c>
      <c r="K575" s="60">
        <v>8018</v>
      </c>
      <c r="L575" s="60">
        <v>6223</v>
      </c>
      <c r="M575" s="60">
        <v>5667</v>
      </c>
      <c r="N575" s="60">
        <v>4939</v>
      </c>
      <c r="O575" s="60">
        <v>4902</v>
      </c>
      <c r="P575" s="60">
        <v>4098</v>
      </c>
      <c r="Q575" s="60">
        <v>3773</v>
      </c>
      <c r="R575" s="60">
        <v>2757</v>
      </c>
      <c r="S575" s="60">
        <v>2870</v>
      </c>
      <c r="T575" s="60">
        <v>1928</v>
      </c>
      <c r="U575" s="60">
        <v>1907</v>
      </c>
      <c r="V575" s="60">
        <v>1005</v>
      </c>
      <c r="W575" s="60">
        <v>790</v>
      </c>
      <c r="X575" s="60">
        <v>391</v>
      </c>
      <c r="Y575" s="60">
        <v>10486</v>
      </c>
      <c r="Z575" s="60">
        <v>10245</v>
      </c>
      <c r="AA575" s="60">
        <v>9750</v>
      </c>
      <c r="AB575" s="60">
        <v>8641</v>
      </c>
      <c r="AC575" s="60">
        <v>6890</v>
      </c>
      <c r="AD575" s="60">
        <v>5512</v>
      </c>
      <c r="AE575" s="60">
        <v>4541</v>
      </c>
      <c r="AF575" s="60">
        <v>4335</v>
      </c>
      <c r="AG575" s="60">
        <v>3672</v>
      </c>
      <c r="AH575" s="60">
        <v>3327</v>
      </c>
      <c r="AI575" s="60">
        <v>2487</v>
      </c>
      <c r="AJ575" s="60">
        <v>2057</v>
      </c>
      <c r="AK575" s="60">
        <v>1414</v>
      </c>
      <c r="AL575" s="60">
        <v>1446</v>
      </c>
      <c r="AM575" s="60">
        <v>777</v>
      </c>
      <c r="AN575" s="60">
        <v>563</v>
      </c>
      <c r="AO575" s="60">
        <v>262</v>
      </c>
      <c r="AP575" s="60">
        <v>20684</v>
      </c>
      <c r="AQ575" s="60">
        <v>20056</v>
      </c>
      <c r="AR575" s="60">
        <v>18939</v>
      </c>
      <c r="AS575" s="60">
        <v>16659</v>
      </c>
      <c r="AT575" s="60">
        <v>13113</v>
      </c>
      <c r="AU575" s="60">
        <v>11179</v>
      </c>
      <c r="AV575" s="60">
        <v>9480</v>
      </c>
      <c r="AW575" s="60">
        <v>9237</v>
      </c>
      <c r="AX575" s="60">
        <v>7770</v>
      </c>
      <c r="AY575" s="60">
        <v>7100</v>
      </c>
      <c r="AZ575" s="60">
        <v>5244</v>
      </c>
      <c r="BA575" s="60">
        <v>4927</v>
      </c>
      <c r="BB575" s="60">
        <v>3342</v>
      </c>
      <c r="BC575" s="60">
        <v>3353</v>
      </c>
      <c r="BD575" s="60">
        <v>1782</v>
      </c>
      <c r="BE575" s="60">
        <v>1353</v>
      </c>
      <c r="BF575" s="60">
        <v>653</v>
      </c>
    </row>
    <row r="576" spans="1:58" customFormat="1" hidden="1" x14ac:dyDescent="0.25">
      <c r="A576" t="s">
        <v>538</v>
      </c>
      <c r="B576" t="s">
        <v>550</v>
      </c>
      <c r="C576" t="str">
        <f>VLOOKUP(B576,'Cross river Land'!A:B,2,0)</f>
        <v>NG028015</v>
      </c>
      <c r="D576">
        <f t="shared" si="8"/>
        <v>1</v>
      </c>
      <c r="E576" s="60">
        <v>177130</v>
      </c>
      <c r="F576" s="60">
        <v>177432</v>
      </c>
      <c r="G576" s="60">
        <v>354562</v>
      </c>
      <c r="H576" s="60">
        <v>24047</v>
      </c>
      <c r="I576" s="60">
        <v>21289</v>
      </c>
      <c r="J576" s="60">
        <v>20127</v>
      </c>
      <c r="K576" s="60">
        <v>15369</v>
      </c>
      <c r="L576" s="60">
        <v>13637</v>
      </c>
      <c r="M576" s="60">
        <v>12664</v>
      </c>
      <c r="N576" s="60">
        <v>11401</v>
      </c>
      <c r="O576" s="60">
        <v>10611</v>
      </c>
      <c r="P576" s="60">
        <v>8639</v>
      </c>
      <c r="Q576" s="60">
        <v>7405</v>
      </c>
      <c r="R576" s="60">
        <v>6397</v>
      </c>
      <c r="S576" s="60">
        <v>6890</v>
      </c>
      <c r="T576" s="60">
        <v>5790</v>
      </c>
      <c r="U576" s="60">
        <v>5731</v>
      </c>
      <c r="V576" s="60">
        <v>3437</v>
      </c>
      <c r="W576" s="60">
        <v>2252</v>
      </c>
      <c r="X576" s="60">
        <v>1444</v>
      </c>
      <c r="Y576" s="60">
        <v>23740</v>
      </c>
      <c r="Z576" s="60">
        <v>21512</v>
      </c>
      <c r="AA576" s="60">
        <v>20524</v>
      </c>
      <c r="AB576" s="60">
        <v>17570</v>
      </c>
      <c r="AC576" s="60">
        <v>16357</v>
      </c>
      <c r="AD576" s="60">
        <v>14925</v>
      </c>
      <c r="AE576" s="60">
        <v>12712</v>
      </c>
      <c r="AF576" s="60">
        <v>12008</v>
      </c>
      <c r="AG576" s="60">
        <v>9559</v>
      </c>
      <c r="AH576" s="60">
        <v>7802</v>
      </c>
      <c r="AI576" s="60">
        <v>5466</v>
      </c>
      <c r="AJ576" s="60">
        <v>4864</v>
      </c>
      <c r="AK576" s="60">
        <v>3373</v>
      </c>
      <c r="AL576" s="60">
        <v>3143</v>
      </c>
      <c r="AM576" s="60">
        <v>1952</v>
      </c>
      <c r="AN576" s="60">
        <v>1229</v>
      </c>
      <c r="AO576" s="60">
        <v>696</v>
      </c>
      <c r="AP576" s="60">
        <v>47787</v>
      </c>
      <c r="AQ576" s="60">
        <v>42801</v>
      </c>
      <c r="AR576" s="60">
        <v>40651</v>
      </c>
      <c r="AS576" s="60">
        <v>32939</v>
      </c>
      <c r="AT576" s="60">
        <v>29994</v>
      </c>
      <c r="AU576" s="60">
        <v>27589</v>
      </c>
      <c r="AV576" s="60">
        <v>24113</v>
      </c>
      <c r="AW576" s="60">
        <v>22619</v>
      </c>
      <c r="AX576" s="60">
        <v>18198</v>
      </c>
      <c r="AY576" s="60">
        <v>15207</v>
      </c>
      <c r="AZ576" s="60">
        <v>11863</v>
      </c>
      <c r="BA576" s="60">
        <v>11754</v>
      </c>
      <c r="BB576" s="60">
        <v>9163</v>
      </c>
      <c r="BC576" s="60">
        <v>8874</v>
      </c>
      <c r="BD576" s="60">
        <v>5389</v>
      </c>
      <c r="BE576" s="60">
        <v>3481</v>
      </c>
      <c r="BF576" s="60">
        <v>2140</v>
      </c>
    </row>
    <row r="577" spans="1:58" customFormat="1" hidden="1" x14ac:dyDescent="0.25">
      <c r="A577" t="s">
        <v>538</v>
      </c>
      <c r="B577" t="s">
        <v>551</v>
      </c>
      <c r="C577" t="str">
        <f>VLOOKUP(B577,'Cross river Land'!A:B,2,0)</f>
        <v>NG028016</v>
      </c>
      <c r="D577">
        <f t="shared" si="8"/>
        <v>1</v>
      </c>
      <c r="E577" s="60">
        <v>60366</v>
      </c>
      <c r="F577" s="60">
        <v>59927</v>
      </c>
      <c r="G577" s="60">
        <v>120293</v>
      </c>
      <c r="H577" s="60">
        <v>8242</v>
      </c>
      <c r="I577" s="60">
        <v>7532</v>
      </c>
      <c r="J577" s="60">
        <v>6956</v>
      </c>
      <c r="K577" s="60">
        <v>5423</v>
      </c>
      <c r="L577" s="60">
        <v>4756</v>
      </c>
      <c r="M577" s="60">
        <v>3765</v>
      </c>
      <c r="N577" s="60">
        <v>3459</v>
      </c>
      <c r="O577" s="60">
        <v>3097</v>
      </c>
      <c r="P577" s="60">
        <v>2842</v>
      </c>
      <c r="Q577" s="60">
        <v>2638</v>
      </c>
      <c r="R577" s="60">
        <v>2505</v>
      </c>
      <c r="S577" s="60">
        <v>2389</v>
      </c>
      <c r="T577" s="60">
        <v>2031</v>
      </c>
      <c r="U577" s="60">
        <v>2083</v>
      </c>
      <c r="V577" s="60">
        <v>1311</v>
      </c>
      <c r="W577" s="60">
        <v>849</v>
      </c>
      <c r="X577" s="60">
        <v>488</v>
      </c>
      <c r="Y577" s="60">
        <v>8112</v>
      </c>
      <c r="Z577" s="60">
        <v>7833</v>
      </c>
      <c r="AA577" s="60">
        <v>7318</v>
      </c>
      <c r="AB577" s="60">
        <v>6105</v>
      </c>
      <c r="AC577" s="60">
        <v>5341</v>
      </c>
      <c r="AD577" s="60">
        <v>4592</v>
      </c>
      <c r="AE577" s="60">
        <v>3860</v>
      </c>
      <c r="AF577" s="60">
        <v>3512</v>
      </c>
      <c r="AG577" s="60">
        <v>2953</v>
      </c>
      <c r="AH577" s="60">
        <v>2541</v>
      </c>
      <c r="AI577" s="60">
        <v>1924</v>
      </c>
      <c r="AJ577" s="60">
        <v>1815</v>
      </c>
      <c r="AK577" s="60">
        <v>1239</v>
      </c>
      <c r="AL577" s="60">
        <v>1217</v>
      </c>
      <c r="AM577" s="60">
        <v>719</v>
      </c>
      <c r="AN577" s="60">
        <v>578</v>
      </c>
      <c r="AO577" s="60">
        <v>268</v>
      </c>
      <c r="AP577" s="60">
        <v>16354</v>
      </c>
      <c r="AQ577" s="60">
        <v>15365</v>
      </c>
      <c r="AR577" s="60">
        <v>14274</v>
      </c>
      <c r="AS577" s="60">
        <v>11528</v>
      </c>
      <c r="AT577" s="60">
        <v>10097</v>
      </c>
      <c r="AU577" s="60">
        <v>8357</v>
      </c>
      <c r="AV577" s="60">
        <v>7319</v>
      </c>
      <c r="AW577" s="60">
        <v>6609</v>
      </c>
      <c r="AX577" s="60">
        <v>5795</v>
      </c>
      <c r="AY577" s="60">
        <v>5179</v>
      </c>
      <c r="AZ577" s="60">
        <v>4429</v>
      </c>
      <c r="BA577" s="60">
        <v>4204</v>
      </c>
      <c r="BB577" s="60">
        <v>3270</v>
      </c>
      <c r="BC577" s="60">
        <v>3300</v>
      </c>
      <c r="BD577" s="60">
        <v>2030</v>
      </c>
      <c r="BE577" s="60">
        <v>1427</v>
      </c>
      <c r="BF577" s="60">
        <v>756</v>
      </c>
    </row>
    <row r="578" spans="1:58" customFormat="1" hidden="1" x14ac:dyDescent="0.25">
      <c r="A578" t="s">
        <v>538</v>
      </c>
      <c r="B578" t="s">
        <v>552</v>
      </c>
      <c r="C578" t="str">
        <f>VLOOKUP(B578,'Cross river Land'!A:B,2,0)</f>
        <v>NG028017</v>
      </c>
      <c r="D578">
        <f t="shared" ref="D578:D641" si="9">COUNTIF(C:C,C578)</f>
        <v>1</v>
      </c>
      <c r="E578" s="60">
        <v>76756</v>
      </c>
      <c r="F578" s="60">
        <v>78973</v>
      </c>
      <c r="G578" s="60">
        <v>155729</v>
      </c>
      <c r="H578" s="60">
        <v>9098</v>
      </c>
      <c r="I578" s="60">
        <v>9069</v>
      </c>
      <c r="J578" s="60">
        <v>9626</v>
      </c>
      <c r="K578" s="60">
        <v>8571</v>
      </c>
      <c r="L578" s="60">
        <v>6858</v>
      </c>
      <c r="M578" s="60">
        <v>5792</v>
      </c>
      <c r="N578" s="60">
        <v>4835</v>
      </c>
      <c r="O578" s="60">
        <v>4894</v>
      </c>
      <c r="P578" s="60">
        <v>3846</v>
      </c>
      <c r="Q578" s="60">
        <v>3480</v>
      </c>
      <c r="R578" s="60">
        <v>2283</v>
      </c>
      <c r="S578" s="60">
        <v>2859</v>
      </c>
      <c r="T578" s="60">
        <v>1516</v>
      </c>
      <c r="U578" s="60">
        <v>1620</v>
      </c>
      <c r="V578" s="60">
        <v>911</v>
      </c>
      <c r="W578" s="60">
        <v>981</v>
      </c>
      <c r="X578" s="60">
        <v>517</v>
      </c>
      <c r="Y578" s="60">
        <v>9487</v>
      </c>
      <c r="Z578" s="60">
        <v>9576</v>
      </c>
      <c r="AA578" s="60">
        <v>10381</v>
      </c>
      <c r="AB578" s="60">
        <v>9656</v>
      </c>
      <c r="AC578" s="60">
        <v>8109</v>
      </c>
      <c r="AD578" s="60">
        <v>6292</v>
      </c>
      <c r="AE578" s="60">
        <v>4977</v>
      </c>
      <c r="AF578" s="60">
        <v>4399</v>
      </c>
      <c r="AG578" s="60">
        <v>3771</v>
      </c>
      <c r="AH578" s="60">
        <v>3392</v>
      </c>
      <c r="AI578" s="60">
        <v>2278</v>
      </c>
      <c r="AJ578" s="60">
        <v>2406</v>
      </c>
      <c r="AK578" s="60">
        <v>1254</v>
      </c>
      <c r="AL578" s="60">
        <v>1272</v>
      </c>
      <c r="AM578" s="60">
        <v>823</v>
      </c>
      <c r="AN578" s="60">
        <v>640</v>
      </c>
      <c r="AO578" s="60">
        <v>260</v>
      </c>
      <c r="AP578" s="60">
        <v>18585</v>
      </c>
      <c r="AQ578" s="60">
        <v>18645</v>
      </c>
      <c r="AR578" s="60">
        <v>20007</v>
      </c>
      <c r="AS578" s="60">
        <v>18227</v>
      </c>
      <c r="AT578" s="60">
        <v>14967</v>
      </c>
      <c r="AU578" s="60">
        <v>12084</v>
      </c>
      <c r="AV578" s="60">
        <v>9812</v>
      </c>
      <c r="AW578" s="60">
        <v>9293</v>
      </c>
      <c r="AX578" s="60">
        <v>7617</v>
      </c>
      <c r="AY578" s="60">
        <v>6872</v>
      </c>
      <c r="AZ578" s="60">
        <v>4561</v>
      </c>
      <c r="BA578" s="60">
        <v>5265</v>
      </c>
      <c r="BB578" s="60">
        <v>2770</v>
      </c>
      <c r="BC578" s="60">
        <v>2892</v>
      </c>
      <c r="BD578" s="60">
        <v>1734</v>
      </c>
      <c r="BE578" s="60">
        <v>1621</v>
      </c>
      <c r="BF578" s="60">
        <v>777</v>
      </c>
    </row>
    <row r="579" spans="1:58" customFormat="1" hidden="1" x14ac:dyDescent="0.25">
      <c r="A579" t="s">
        <v>538</v>
      </c>
      <c r="B579" t="s">
        <v>553</v>
      </c>
      <c r="C579" t="str">
        <f>VLOOKUP(B579,'Cross river Land'!A:B,2,0)</f>
        <v>NG028018</v>
      </c>
      <c r="D579">
        <f t="shared" si="9"/>
        <v>1</v>
      </c>
      <c r="E579" s="60">
        <v>38613</v>
      </c>
      <c r="F579" s="60">
        <v>38974</v>
      </c>
      <c r="G579" s="60">
        <v>77587</v>
      </c>
      <c r="H579" s="60">
        <v>4662</v>
      </c>
      <c r="I579" s="60">
        <v>4823</v>
      </c>
      <c r="J579" s="60">
        <v>4991</v>
      </c>
      <c r="K579" s="60">
        <v>4336</v>
      </c>
      <c r="L579" s="60">
        <v>3343</v>
      </c>
      <c r="M579" s="60">
        <v>2752</v>
      </c>
      <c r="N579" s="60">
        <v>2503</v>
      </c>
      <c r="O579" s="60">
        <v>2422</v>
      </c>
      <c r="P579" s="60">
        <v>2048</v>
      </c>
      <c r="Q579" s="60">
        <v>1827</v>
      </c>
      <c r="R579" s="60">
        <v>1320</v>
      </c>
      <c r="S579" s="60">
        <v>1176</v>
      </c>
      <c r="T579" s="60">
        <v>826</v>
      </c>
      <c r="U579" s="60">
        <v>732</v>
      </c>
      <c r="V579" s="60">
        <v>433</v>
      </c>
      <c r="W579" s="60">
        <v>261</v>
      </c>
      <c r="X579" s="60">
        <v>158</v>
      </c>
      <c r="Y579" s="60">
        <v>4883</v>
      </c>
      <c r="Z579" s="60">
        <v>5033</v>
      </c>
      <c r="AA579" s="60">
        <v>5105</v>
      </c>
      <c r="AB579" s="60">
        <v>4795</v>
      </c>
      <c r="AC579" s="60">
        <v>3859</v>
      </c>
      <c r="AD579" s="60">
        <v>2880</v>
      </c>
      <c r="AE579" s="60">
        <v>2418</v>
      </c>
      <c r="AF579" s="60">
        <v>2039</v>
      </c>
      <c r="AG579" s="60">
        <v>1970</v>
      </c>
      <c r="AH579" s="60">
        <v>1619</v>
      </c>
      <c r="AI579" s="60">
        <v>1269</v>
      </c>
      <c r="AJ579" s="60">
        <v>981</v>
      </c>
      <c r="AK579" s="60">
        <v>776</v>
      </c>
      <c r="AL579" s="60">
        <v>633</v>
      </c>
      <c r="AM579" s="60">
        <v>324</v>
      </c>
      <c r="AN579" s="60">
        <v>246</v>
      </c>
      <c r="AO579" s="60">
        <v>144</v>
      </c>
      <c r="AP579" s="60">
        <v>9545</v>
      </c>
      <c r="AQ579" s="60">
        <v>9856</v>
      </c>
      <c r="AR579" s="60">
        <v>10096</v>
      </c>
      <c r="AS579" s="60">
        <v>9131</v>
      </c>
      <c r="AT579" s="60">
        <v>7202</v>
      </c>
      <c r="AU579" s="60">
        <v>5632</v>
      </c>
      <c r="AV579" s="60">
        <v>4921</v>
      </c>
      <c r="AW579" s="60">
        <v>4461</v>
      </c>
      <c r="AX579" s="60">
        <v>4018</v>
      </c>
      <c r="AY579" s="60">
        <v>3446</v>
      </c>
      <c r="AZ579" s="60">
        <v>2589</v>
      </c>
      <c r="BA579" s="60">
        <v>2157</v>
      </c>
      <c r="BB579" s="60">
        <v>1602</v>
      </c>
      <c r="BC579" s="60">
        <v>1365</v>
      </c>
      <c r="BD579" s="60">
        <v>757</v>
      </c>
      <c r="BE579" s="60">
        <v>507</v>
      </c>
      <c r="BF579" s="60">
        <v>302</v>
      </c>
    </row>
    <row r="580" spans="1:58" customFormat="1" hidden="1" x14ac:dyDescent="0.25">
      <c r="A580" t="s">
        <v>538</v>
      </c>
      <c r="B580" t="s">
        <v>554</v>
      </c>
      <c r="C580" t="str">
        <f>VLOOKUP(B580,'Cross river Land'!A:B,2,0)</f>
        <v>NG028019</v>
      </c>
      <c r="D580">
        <f t="shared" si="9"/>
        <v>1</v>
      </c>
      <c r="E580" s="60">
        <v>41852</v>
      </c>
      <c r="F580" s="60">
        <v>41500</v>
      </c>
      <c r="G580" s="60">
        <v>83352</v>
      </c>
      <c r="H580" s="60">
        <v>4885</v>
      </c>
      <c r="I580" s="60">
        <v>5143</v>
      </c>
      <c r="J580" s="60">
        <v>4939</v>
      </c>
      <c r="K580" s="60">
        <v>4472</v>
      </c>
      <c r="L580" s="60">
        <v>3378</v>
      </c>
      <c r="M580" s="60">
        <v>3023</v>
      </c>
      <c r="N580" s="60">
        <v>2669</v>
      </c>
      <c r="O580" s="60">
        <v>2632</v>
      </c>
      <c r="P580" s="60">
        <v>2126</v>
      </c>
      <c r="Q580" s="60">
        <v>1930</v>
      </c>
      <c r="R580" s="60">
        <v>1598</v>
      </c>
      <c r="S580" s="60">
        <v>1353</v>
      </c>
      <c r="T580" s="60">
        <v>1012</v>
      </c>
      <c r="U580" s="60">
        <v>1175</v>
      </c>
      <c r="V580" s="60">
        <v>682</v>
      </c>
      <c r="W580" s="60">
        <v>505</v>
      </c>
      <c r="X580" s="60">
        <v>330</v>
      </c>
      <c r="Y580" s="60">
        <v>5007</v>
      </c>
      <c r="Z580" s="60">
        <v>5442</v>
      </c>
      <c r="AA580" s="60">
        <v>5227</v>
      </c>
      <c r="AB580" s="60">
        <v>4924</v>
      </c>
      <c r="AC580" s="60">
        <v>3996</v>
      </c>
      <c r="AD580" s="60">
        <v>3212</v>
      </c>
      <c r="AE580" s="60">
        <v>2559</v>
      </c>
      <c r="AF580" s="60">
        <v>2325</v>
      </c>
      <c r="AG580" s="60">
        <v>1975</v>
      </c>
      <c r="AH580" s="60">
        <v>1807</v>
      </c>
      <c r="AI580" s="60">
        <v>1290</v>
      </c>
      <c r="AJ580" s="60">
        <v>1254</v>
      </c>
      <c r="AK580" s="60">
        <v>597</v>
      </c>
      <c r="AL580" s="60">
        <v>866</v>
      </c>
      <c r="AM580" s="60">
        <v>440</v>
      </c>
      <c r="AN580" s="60">
        <v>384</v>
      </c>
      <c r="AO580" s="60">
        <v>195</v>
      </c>
      <c r="AP580" s="60">
        <v>9892</v>
      </c>
      <c r="AQ580" s="60">
        <v>10585</v>
      </c>
      <c r="AR580" s="60">
        <v>10166</v>
      </c>
      <c r="AS580" s="60">
        <v>9396</v>
      </c>
      <c r="AT580" s="60">
        <v>7374</v>
      </c>
      <c r="AU580" s="60">
        <v>6235</v>
      </c>
      <c r="AV580" s="60">
        <v>5228</v>
      </c>
      <c r="AW580" s="60">
        <v>4957</v>
      </c>
      <c r="AX580" s="60">
        <v>4101</v>
      </c>
      <c r="AY580" s="60">
        <v>3737</v>
      </c>
      <c r="AZ580" s="60">
        <v>2888</v>
      </c>
      <c r="BA580" s="60">
        <v>2607</v>
      </c>
      <c r="BB580" s="60">
        <v>1609</v>
      </c>
      <c r="BC580" s="60">
        <v>2041</v>
      </c>
      <c r="BD580" s="60">
        <v>1122</v>
      </c>
      <c r="BE580" s="60">
        <v>889</v>
      </c>
      <c r="BF580" s="60">
        <v>525</v>
      </c>
    </row>
    <row r="581" spans="1:58" customFormat="1" hidden="1" x14ac:dyDescent="0.25">
      <c r="A581" t="s">
        <v>538</v>
      </c>
      <c r="B581" t="s">
        <v>555</v>
      </c>
      <c r="C581" t="str">
        <f>VLOOKUP(B581,'Cross river Land'!A:B,2,0)</f>
        <v>NG028020</v>
      </c>
      <c r="D581">
        <f t="shared" si="9"/>
        <v>1</v>
      </c>
      <c r="E581" s="60">
        <v>184335</v>
      </c>
      <c r="F581" s="60">
        <v>182028</v>
      </c>
      <c r="G581" s="60">
        <v>366363</v>
      </c>
      <c r="H581" s="60">
        <v>25707</v>
      </c>
      <c r="I581" s="60">
        <v>22413</v>
      </c>
      <c r="J581" s="60">
        <v>22554</v>
      </c>
      <c r="K581" s="60">
        <v>18185</v>
      </c>
      <c r="L581" s="60">
        <v>15940</v>
      </c>
      <c r="M581" s="60">
        <v>14645</v>
      </c>
      <c r="N581" s="60">
        <v>12935</v>
      </c>
      <c r="O581" s="60">
        <v>11640</v>
      </c>
      <c r="P581" s="60">
        <v>9182</v>
      </c>
      <c r="Q581" s="60">
        <v>7427</v>
      </c>
      <c r="R581" s="60">
        <v>5836</v>
      </c>
      <c r="S581" s="60">
        <v>5200</v>
      </c>
      <c r="T581" s="60">
        <v>4060</v>
      </c>
      <c r="U581" s="60">
        <v>3501</v>
      </c>
      <c r="V581" s="60">
        <v>2473</v>
      </c>
      <c r="W581" s="60">
        <v>1521</v>
      </c>
      <c r="X581" s="60">
        <v>1116</v>
      </c>
      <c r="Y581" s="60">
        <v>25779</v>
      </c>
      <c r="Z581" s="60">
        <v>22081</v>
      </c>
      <c r="AA581" s="60">
        <v>20218</v>
      </c>
      <c r="AB581" s="60">
        <v>17926</v>
      </c>
      <c r="AC581" s="60">
        <v>18008</v>
      </c>
      <c r="AD581" s="60">
        <v>16529</v>
      </c>
      <c r="AE581" s="60">
        <v>14573</v>
      </c>
      <c r="AF581" s="60">
        <v>13140</v>
      </c>
      <c r="AG581" s="60">
        <v>9519</v>
      </c>
      <c r="AH581" s="60">
        <v>7586</v>
      </c>
      <c r="AI581" s="60">
        <v>4852</v>
      </c>
      <c r="AJ581" s="60">
        <v>4339</v>
      </c>
      <c r="AK581" s="60">
        <v>2558</v>
      </c>
      <c r="AL581" s="60">
        <v>2240</v>
      </c>
      <c r="AM581" s="60">
        <v>1261</v>
      </c>
      <c r="AN581" s="60">
        <v>963</v>
      </c>
      <c r="AO581" s="60">
        <v>456</v>
      </c>
      <c r="AP581" s="60">
        <v>51486</v>
      </c>
      <c r="AQ581" s="60">
        <v>44494</v>
      </c>
      <c r="AR581" s="60">
        <v>42772</v>
      </c>
      <c r="AS581" s="60">
        <v>36111</v>
      </c>
      <c r="AT581" s="60">
        <v>33948</v>
      </c>
      <c r="AU581" s="60">
        <v>31174</v>
      </c>
      <c r="AV581" s="60">
        <v>27508</v>
      </c>
      <c r="AW581" s="60">
        <v>24780</v>
      </c>
      <c r="AX581" s="60">
        <v>18701</v>
      </c>
      <c r="AY581" s="60">
        <v>15013</v>
      </c>
      <c r="AZ581" s="60">
        <v>10688</v>
      </c>
      <c r="BA581" s="60">
        <v>9539</v>
      </c>
      <c r="BB581" s="60">
        <v>6618</v>
      </c>
      <c r="BC581" s="60">
        <v>5741</v>
      </c>
      <c r="BD581" s="60">
        <v>3734</v>
      </c>
      <c r="BE581" s="60">
        <v>2484</v>
      </c>
      <c r="BF581" s="60">
        <v>1572</v>
      </c>
    </row>
    <row r="582" spans="1:58" customFormat="1" hidden="1" x14ac:dyDescent="0.25">
      <c r="A582" t="s">
        <v>538</v>
      </c>
      <c r="B582" s="58" t="s">
        <v>1547</v>
      </c>
      <c r="C582" t="str">
        <f>VLOOKUP(B582,'Cross river Land'!A:B,2,0)</f>
        <v>NG028004</v>
      </c>
      <c r="D582">
        <f t="shared" si="9"/>
        <v>1</v>
      </c>
      <c r="E582" s="60">
        <v>96104</v>
      </c>
      <c r="F582" s="60">
        <v>90711</v>
      </c>
      <c r="G582" s="60">
        <v>186815</v>
      </c>
      <c r="H582" s="60">
        <v>13360</v>
      </c>
      <c r="I582" s="60">
        <v>12578</v>
      </c>
      <c r="J582" s="60">
        <v>11207</v>
      </c>
      <c r="K582" s="60">
        <v>9349</v>
      </c>
      <c r="L582" s="60">
        <v>7350</v>
      </c>
      <c r="M582" s="60">
        <v>6891</v>
      </c>
      <c r="N582" s="60">
        <v>6091</v>
      </c>
      <c r="O582" s="60">
        <v>5754</v>
      </c>
      <c r="P582" s="60">
        <v>4613</v>
      </c>
      <c r="Q582" s="60">
        <v>4419</v>
      </c>
      <c r="R582" s="60">
        <v>3370</v>
      </c>
      <c r="S582" s="60">
        <v>3473</v>
      </c>
      <c r="T582" s="60">
        <v>2436</v>
      </c>
      <c r="U582" s="60">
        <v>2450</v>
      </c>
      <c r="V582" s="60">
        <v>1403</v>
      </c>
      <c r="W582" s="60">
        <v>885</v>
      </c>
      <c r="X582" s="60">
        <v>475</v>
      </c>
      <c r="Y582" s="60">
        <v>13290</v>
      </c>
      <c r="Z582" s="60">
        <v>12773</v>
      </c>
      <c r="AA582" s="60">
        <v>11403</v>
      </c>
      <c r="AB582" s="60">
        <v>9748</v>
      </c>
      <c r="AC582" s="60">
        <v>7660</v>
      </c>
      <c r="AD582" s="60">
        <v>6377</v>
      </c>
      <c r="AE582" s="60">
        <v>5589</v>
      </c>
      <c r="AF582" s="60">
        <v>5001</v>
      </c>
      <c r="AG582" s="60">
        <v>4416</v>
      </c>
      <c r="AH582" s="60">
        <v>3628</v>
      </c>
      <c r="AI582" s="60">
        <v>2824</v>
      </c>
      <c r="AJ582" s="60">
        <v>2428</v>
      </c>
      <c r="AK582" s="60">
        <v>1892</v>
      </c>
      <c r="AL582" s="60">
        <v>1716</v>
      </c>
      <c r="AM582" s="60">
        <v>1018</v>
      </c>
      <c r="AN582" s="60">
        <v>656</v>
      </c>
      <c r="AO582" s="60">
        <v>292</v>
      </c>
      <c r="AP582" s="60">
        <v>26650</v>
      </c>
      <c r="AQ582" s="60">
        <v>25351</v>
      </c>
      <c r="AR582" s="60">
        <v>22610</v>
      </c>
      <c r="AS582" s="60">
        <v>19097</v>
      </c>
      <c r="AT582" s="60">
        <v>15010</v>
      </c>
      <c r="AU582" s="60">
        <v>13268</v>
      </c>
      <c r="AV582" s="60">
        <v>11680</v>
      </c>
      <c r="AW582" s="60">
        <v>10755</v>
      </c>
      <c r="AX582" s="60">
        <v>9029</v>
      </c>
      <c r="AY582" s="60">
        <v>8047</v>
      </c>
      <c r="AZ582" s="60">
        <v>6194</v>
      </c>
      <c r="BA582" s="60">
        <v>5901</v>
      </c>
      <c r="BB582" s="60">
        <v>4328</v>
      </c>
      <c r="BC582" s="60">
        <v>4166</v>
      </c>
      <c r="BD582" s="60">
        <v>2421</v>
      </c>
      <c r="BE582" s="60">
        <v>1541</v>
      </c>
      <c r="BF582" s="60">
        <v>767</v>
      </c>
    </row>
    <row r="583" spans="1:58" customFormat="1" hidden="1" x14ac:dyDescent="0.25">
      <c r="A583" t="s">
        <v>538</v>
      </c>
      <c r="B583" s="58" t="s">
        <v>1549</v>
      </c>
      <c r="C583" t="str">
        <f>VLOOKUP(B583,'Cross river Land'!A:B,2,0)</f>
        <v>NG028005</v>
      </c>
      <c r="D583">
        <f t="shared" si="9"/>
        <v>1</v>
      </c>
      <c r="E583" s="60">
        <v>89535</v>
      </c>
      <c r="F583" s="60">
        <v>83820</v>
      </c>
      <c r="G583" s="60">
        <v>173355</v>
      </c>
      <c r="H583" s="60">
        <v>12944</v>
      </c>
      <c r="I583" s="60">
        <v>11110</v>
      </c>
      <c r="J583" s="60">
        <v>10286</v>
      </c>
      <c r="K583" s="60">
        <v>8557</v>
      </c>
      <c r="L583" s="60">
        <v>7639</v>
      </c>
      <c r="M583" s="60">
        <v>6864</v>
      </c>
      <c r="N583" s="60">
        <v>5729</v>
      </c>
      <c r="O583" s="60">
        <v>4884</v>
      </c>
      <c r="P583" s="60">
        <v>4175</v>
      </c>
      <c r="Q583" s="60">
        <v>3700</v>
      </c>
      <c r="R583" s="60">
        <v>3072</v>
      </c>
      <c r="S583" s="60">
        <v>2957</v>
      </c>
      <c r="T583" s="60">
        <v>2252</v>
      </c>
      <c r="U583" s="60">
        <v>2464</v>
      </c>
      <c r="V583" s="60">
        <v>1340</v>
      </c>
      <c r="W583" s="60">
        <v>1066</v>
      </c>
      <c r="X583" s="60">
        <v>496</v>
      </c>
      <c r="Y583" s="60">
        <v>12932</v>
      </c>
      <c r="Z583" s="60">
        <v>11035</v>
      </c>
      <c r="AA583" s="60">
        <v>9905</v>
      </c>
      <c r="AB583" s="60">
        <v>8692</v>
      </c>
      <c r="AC583" s="60">
        <v>7825</v>
      </c>
      <c r="AD583" s="60">
        <v>6790</v>
      </c>
      <c r="AE583" s="60">
        <v>5689</v>
      </c>
      <c r="AF583" s="60">
        <v>5067</v>
      </c>
      <c r="AG583" s="60">
        <v>3813</v>
      </c>
      <c r="AH583" s="60">
        <v>3407</v>
      </c>
      <c r="AI583" s="60">
        <v>2261</v>
      </c>
      <c r="AJ583" s="60">
        <v>2075</v>
      </c>
      <c r="AK583" s="60">
        <v>1441</v>
      </c>
      <c r="AL583" s="60">
        <v>1444</v>
      </c>
      <c r="AM583" s="60">
        <v>750</v>
      </c>
      <c r="AN583" s="60">
        <v>473</v>
      </c>
      <c r="AO583" s="60">
        <v>221</v>
      </c>
      <c r="AP583" s="60">
        <v>25876</v>
      </c>
      <c r="AQ583" s="60">
        <v>22145</v>
      </c>
      <c r="AR583" s="60">
        <v>20191</v>
      </c>
      <c r="AS583" s="60">
        <v>17249</v>
      </c>
      <c r="AT583" s="60">
        <v>15464</v>
      </c>
      <c r="AU583" s="60">
        <v>13654</v>
      </c>
      <c r="AV583" s="60">
        <v>11418</v>
      </c>
      <c r="AW583" s="60">
        <v>9951</v>
      </c>
      <c r="AX583" s="60">
        <v>7988</v>
      </c>
      <c r="AY583" s="60">
        <v>7107</v>
      </c>
      <c r="AZ583" s="60">
        <v>5333</v>
      </c>
      <c r="BA583" s="60">
        <v>5032</v>
      </c>
      <c r="BB583" s="60">
        <v>3693</v>
      </c>
      <c r="BC583" s="60">
        <v>3908</v>
      </c>
      <c r="BD583" s="60">
        <v>2090</v>
      </c>
      <c r="BE583" s="60">
        <v>1539</v>
      </c>
      <c r="BF583" s="60">
        <v>717</v>
      </c>
    </row>
    <row r="584" spans="1:58" customFormat="1" hidden="1" x14ac:dyDescent="0.25">
      <c r="A584" t="s">
        <v>556</v>
      </c>
      <c r="B584" t="s">
        <v>557</v>
      </c>
      <c r="C584" t="str">
        <f>VLOOKUP(B584,'Cross river Land'!A:B,2,0)</f>
        <v>NG029001</v>
      </c>
      <c r="D584">
        <f t="shared" si="9"/>
        <v>1</v>
      </c>
      <c r="E584" s="60">
        <v>130182</v>
      </c>
      <c r="F584" s="60">
        <v>138903</v>
      </c>
      <c r="G584" s="60">
        <v>269085</v>
      </c>
      <c r="H584" s="60">
        <v>14939</v>
      </c>
      <c r="I584" s="60">
        <v>16025</v>
      </c>
      <c r="J584" s="60">
        <v>17706</v>
      </c>
      <c r="K584" s="60">
        <v>15865</v>
      </c>
      <c r="L584" s="60">
        <v>11480</v>
      </c>
      <c r="M584" s="60">
        <v>9488</v>
      </c>
      <c r="N584" s="60">
        <v>8275</v>
      </c>
      <c r="O584" s="60">
        <v>8149</v>
      </c>
      <c r="P584" s="60">
        <v>6501</v>
      </c>
      <c r="Q584" s="60">
        <v>6031</v>
      </c>
      <c r="R584" s="60">
        <v>4331</v>
      </c>
      <c r="S584" s="60">
        <v>3854</v>
      </c>
      <c r="T584" s="60">
        <v>2997</v>
      </c>
      <c r="U584" s="60">
        <v>1768</v>
      </c>
      <c r="V584" s="60">
        <v>1331</v>
      </c>
      <c r="W584" s="60">
        <v>790</v>
      </c>
      <c r="X584" s="60">
        <v>652</v>
      </c>
      <c r="Y584" s="60">
        <v>15480</v>
      </c>
      <c r="Z584" s="60">
        <v>16843</v>
      </c>
      <c r="AA584" s="60">
        <v>18980</v>
      </c>
      <c r="AB584" s="60">
        <v>18367</v>
      </c>
      <c r="AC584" s="60">
        <v>16830</v>
      </c>
      <c r="AD584" s="60">
        <v>11128</v>
      </c>
      <c r="AE584" s="60">
        <v>7931</v>
      </c>
      <c r="AF584" s="60">
        <v>6922</v>
      </c>
      <c r="AG584" s="60">
        <v>6371</v>
      </c>
      <c r="AH584" s="60">
        <v>5447</v>
      </c>
      <c r="AI584" s="60">
        <v>4409</v>
      </c>
      <c r="AJ584" s="60">
        <v>3205</v>
      </c>
      <c r="AK584" s="60">
        <v>2667</v>
      </c>
      <c r="AL584" s="60">
        <v>1836</v>
      </c>
      <c r="AM584" s="60">
        <v>1326</v>
      </c>
      <c r="AN584" s="60">
        <v>775</v>
      </c>
      <c r="AO584" s="60">
        <v>386</v>
      </c>
      <c r="AP584" s="60">
        <v>30419</v>
      </c>
      <c r="AQ584" s="60">
        <v>32868</v>
      </c>
      <c r="AR584" s="60">
        <v>36686</v>
      </c>
      <c r="AS584" s="60">
        <v>34232</v>
      </c>
      <c r="AT584" s="60">
        <v>28310</v>
      </c>
      <c r="AU584" s="60">
        <v>20616</v>
      </c>
      <c r="AV584" s="60">
        <v>16206</v>
      </c>
      <c r="AW584" s="60">
        <v>15071</v>
      </c>
      <c r="AX584" s="60">
        <v>12872</v>
      </c>
      <c r="AY584" s="60">
        <v>11478</v>
      </c>
      <c r="AZ584" s="60">
        <v>8740</v>
      </c>
      <c r="BA584" s="60">
        <v>7059</v>
      </c>
      <c r="BB584" s="60">
        <v>5664</v>
      </c>
      <c r="BC584" s="60">
        <v>3604</v>
      </c>
      <c r="BD584" s="60">
        <v>2657</v>
      </c>
      <c r="BE584" s="60">
        <v>1565</v>
      </c>
      <c r="BF584" s="60">
        <v>1038</v>
      </c>
    </row>
    <row r="585" spans="1:58" customFormat="1" hidden="1" x14ac:dyDescent="0.25">
      <c r="A585" t="s">
        <v>556</v>
      </c>
      <c r="B585" t="s">
        <v>558</v>
      </c>
      <c r="C585" t="str">
        <f>VLOOKUP(B585,'Cross river Land'!A:B,2,0)</f>
        <v>NG029002</v>
      </c>
      <c r="D585">
        <f t="shared" si="9"/>
        <v>1</v>
      </c>
      <c r="E585" s="60">
        <v>162965</v>
      </c>
      <c r="F585" s="60">
        <v>164861</v>
      </c>
      <c r="G585" s="60">
        <v>327826</v>
      </c>
      <c r="H585" s="60">
        <v>17917</v>
      </c>
      <c r="I585" s="60">
        <v>19937</v>
      </c>
      <c r="J585" s="60">
        <v>21273</v>
      </c>
      <c r="K585" s="60">
        <v>18918</v>
      </c>
      <c r="L585" s="60">
        <v>13610</v>
      </c>
      <c r="M585" s="60">
        <v>11695</v>
      </c>
      <c r="N585" s="60">
        <v>10573</v>
      </c>
      <c r="O585" s="60">
        <v>10520</v>
      </c>
      <c r="P585" s="60">
        <v>8528</v>
      </c>
      <c r="Q585" s="60">
        <v>8013</v>
      </c>
      <c r="R585" s="60">
        <v>5687</v>
      </c>
      <c r="S585" s="60">
        <v>5757</v>
      </c>
      <c r="T585" s="60">
        <v>3785</v>
      </c>
      <c r="U585" s="60">
        <v>2958</v>
      </c>
      <c r="V585" s="60">
        <v>2142</v>
      </c>
      <c r="W585" s="60">
        <v>841</v>
      </c>
      <c r="X585" s="60">
        <v>811</v>
      </c>
      <c r="Y585" s="60">
        <v>18810</v>
      </c>
      <c r="Z585" s="60">
        <v>21088</v>
      </c>
      <c r="AA585" s="60">
        <v>22214</v>
      </c>
      <c r="AB585" s="60">
        <v>20716</v>
      </c>
      <c r="AC585" s="60">
        <v>16136</v>
      </c>
      <c r="AD585" s="60">
        <v>11883</v>
      </c>
      <c r="AE585" s="60">
        <v>9555</v>
      </c>
      <c r="AF585" s="60">
        <v>8709</v>
      </c>
      <c r="AG585" s="60">
        <v>8347</v>
      </c>
      <c r="AH585" s="60">
        <v>7072</v>
      </c>
      <c r="AI585" s="60">
        <v>5893</v>
      </c>
      <c r="AJ585" s="60">
        <v>4447</v>
      </c>
      <c r="AK585" s="60">
        <v>3749</v>
      </c>
      <c r="AL585" s="60">
        <v>2825</v>
      </c>
      <c r="AM585" s="60">
        <v>1772</v>
      </c>
      <c r="AN585" s="60">
        <v>974</v>
      </c>
      <c r="AO585" s="60">
        <v>671</v>
      </c>
      <c r="AP585" s="60">
        <v>36727</v>
      </c>
      <c r="AQ585" s="60">
        <v>41025</v>
      </c>
      <c r="AR585" s="60">
        <v>43487</v>
      </c>
      <c r="AS585" s="60">
        <v>39634</v>
      </c>
      <c r="AT585" s="60">
        <v>29746</v>
      </c>
      <c r="AU585" s="60">
        <v>23578</v>
      </c>
      <c r="AV585" s="60">
        <v>20128</v>
      </c>
      <c r="AW585" s="60">
        <v>19229</v>
      </c>
      <c r="AX585" s="60">
        <v>16875</v>
      </c>
      <c r="AY585" s="60">
        <v>15085</v>
      </c>
      <c r="AZ585" s="60">
        <v>11580</v>
      </c>
      <c r="BA585" s="60">
        <v>10204</v>
      </c>
      <c r="BB585" s="60">
        <v>7534</v>
      </c>
      <c r="BC585" s="60">
        <v>5783</v>
      </c>
      <c r="BD585" s="60">
        <v>3914</v>
      </c>
      <c r="BE585" s="60">
        <v>1815</v>
      </c>
      <c r="BF585" s="60">
        <v>1482</v>
      </c>
    </row>
    <row r="586" spans="1:58" customFormat="1" hidden="1" x14ac:dyDescent="0.25">
      <c r="A586" t="s">
        <v>556</v>
      </c>
      <c r="B586" t="s">
        <v>559</v>
      </c>
      <c r="C586" t="str">
        <f>VLOOKUP(B586,'Cross river Land'!A:B,2,0)</f>
        <v>NG029003</v>
      </c>
      <c r="D586">
        <f t="shared" si="9"/>
        <v>1</v>
      </c>
      <c r="E586" s="60">
        <v>62197</v>
      </c>
      <c r="F586" s="60">
        <v>64510</v>
      </c>
      <c r="G586" s="60">
        <v>126707</v>
      </c>
      <c r="H586" s="60">
        <v>7085</v>
      </c>
      <c r="I586" s="60">
        <v>7871</v>
      </c>
      <c r="J586" s="60">
        <v>8925</v>
      </c>
      <c r="K586" s="60">
        <v>7789</v>
      </c>
      <c r="L586" s="60">
        <v>5026</v>
      </c>
      <c r="M586" s="60">
        <v>4316</v>
      </c>
      <c r="N586" s="60">
        <v>3864</v>
      </c>
      <c r="O586" s="60">
        <v>3880</v>
      </c>
      <c r="P586" s="60">
        <v>3075</v>
      </c>
      <c r="Q586" s="60">
        <v>2766</v>
      </c>
      <c r="R586" s="60">
        <v>2081</v>
      </c>
      <c r="S586" s="60">
        <v>1749</v>
      </c>
      <c r="T586" s="60">
        <v>1224</v>
      </c>
      <c r="U586" s="60">
        <v>1163</v>
      </c>
      <c r="V586" s="60">
        <v>676</v>
      </c>
      <c r="W586" s="60">
        <v>440</v>
      </c>
      <c r="X586" s="60">
        <v>267</v>
      </c>
      <c r="Y586" s="60">
        <v>7543</v>
      </c>
      <c r="Z586" s="60">
        <v>8589</v>
      </c>
      <c r="AA586" s="60">
        <v>9766</v>
      </c>
      <c r="AB586" s="60">
        <v>8965</v>
      </c>
      <c r="AC586" s="60">
        <v>5998</v>
      </c>
      <c r="AD586" s="60">
        <v>4349</v>
      </c>
      <c r="AE586" s="60">
        <v>3613</v>
      </c>
      <c r="AF586" s="60">
        <v>3275</v>
      </c>
      <c r="AG586" s="60">
        <v>3076</v>
      </c>
      <c r="AH586" s="60">
        <v>2585</v>
      </c>
      <c r="AI586" s="60">
        <v>2142</v>
      </c>
      <c r="AJ586" s="60">
        <v>1436</v>
      </c>
      <c r="AK586" s="60">
        <v>1123</v>
      </c>
      <c r="AL586" s="60">
        <v>746</v>
      </c>
      <c r="AM586" s="60">
        <v>618</v>
      </c>
      <c r="AN586" s="60">
        <v>428</v>
      </c>
      <c r="AO586" s="60">
        <v>258</v>
      </c>
      <c r="AP586" s="60">
        <v>14628</v>
      </c>
      <c r="AQ586" s="60">
        <v>16460</v>
      </c>
      <c r="AR586" s="60">
        <v>18691</v>
      </c>
      <c r="AS586" s="60">
        <v>16754</v>
      </c>
      <c r="AT586" s="60">
        <v>11024</v>
      </c>
      <c r="AU586" s="60">
        <v>8665</v>
      </c>
      <c r="AV586" s="60">
        <v>7477</v>
      </c>
      <c r="AW586" s="60">
        <v>7155</v>
      </c>
      <c r="AX586" s="60">
        <v>6151</v>
      </c>
      <c r="AY586" s="60">
        <v>5351</v>
      </c>
      <c r="AZ586" s="60">
        <v>4223</v>
      </c>
      <c r="BA586" s="60">
        <v>3185</v>
      </c>
      <c r="BB586" s="60">
        <v>2347</v>
      </c>
      <c r="BC586" s="60">
        <v>1909</v>
      </c>
      <c r="BD586" s="60">
        <v>1294</v>
      </c>
      <c r="BE586" s="60">
        <v>868</v>
      </c>
      <c r="BF586" s="60">
        <v>525</v>
      </c>
    </row>
    <row r="587" spans="1:58" customFormat="1" hidden="1" x14ac:dyDescent="0.25">
      <c r="A587" t="s">
        <v>556</v>
      </c>
      <c r="B587" t="s">
        <v>560</v>
      </c>
      <c r="C587" t="str">
        <f>VLOOKUP(B587,'Cross river Land'!A:B,2,0)</f>
        <v>NG029004</v>
      </c>
      <c r="D587">
        <f t="shared" si="9"/>
        <v>1</v>
      </c>
      <c r="E587" s="60">
        <v>175099</v>
      </c>
      <c r="F587" s="60">
        <v>175900</v>
      </c>
      <c r="G587" s="60">
        <v>350999</v>
      </c>
      <c r="H587" s="60">
        <v>19257</v>
      </c>
      <c r="I587" s="60">
        <v>21464</v>
      </c>
      <c r="J587" s="60">
        <v>22429</v>
      </c>
      <c r="K587" s="60">
        <v>20451</v>
      </c>
      <c r="L587" s="60">
        <v>16448</v>
      </c>
      <c r="M587" s="60">
        <v>13052</v>
      </c>
      <c r="N587" s="60">
        <v>11095</v>
      </c>
      <c r="O587" s="60">
        <v>11286</v>
      </c>
      <c r="P587" s="60">
        <v>9012</v>
      </c>
      <c r="Q587" s="60">
        <v>8483</v>
      </c>
      <c r="R587" s="60">
        <v>6022</v>
      </c>
      <c r="S587" s="60">
        <v>5276</v>
      </c>
      <c r="T587" s="60">
        <v>4277</v>
      </c>
      <c r="U587" s="60">
        <v>2988</v>
      </c>
      <c r="V587" s="60">
        <v>1796</v>
      </c>
      <c r="W587" s="60">
        <v>1036</v>
      </c>
      <c r="X587" s="60">
        <v>727</v>
      </c>
      <c r="Y587" s="60">
        <v>20264</v>
      </c>
      <c r="Z587" s="60">
        <v>22807</v>
      </c>
      <c r="AA587" s="60">
        <v>23679</v>
      </c>
      <c r="AB587" s="60">
        <v>22095</v>
      </c>
      <c r="AC587" s="60">
        <v>17656</v>
      </c>
      <c r="AD587" s="60">
        <v>13074</v>
      </c>
      <c r="AE587" s="60">
        <v>10259</v>
      </c>
      <c r="AF587" s="60">
        <v>9169</v>
      </c>
      <c r="AG587" s="60">
        <v>8741</v>
      </c>
      <c r="AH587" s="60">
        <v>7603</v>
      </c>
      <c r="AI587" s="60">
        <v>6272</v>
      </c>
      <c r="AJ587" s="60">
        <v>4108</v>
      </c>
      <c r="AK587" s="60">
        <v>3534</v>
      </c>
      <c r="AL587" s="60">
        <v>2717</v>
      </c>
      <c r="AM587" s="60">
        <v>2169</v>
      </c>
      <c r="AN587" s="60">
        <v>1168</v>
      </c>
      <c r="AO587" s="60">
        <v>585</v>
      </c>
      <c r="AP587" s="60">
        <v>39521</v>
      </c>
      <c r="AQ587" s="60">
        <v>44271</v>
      </c>
      <c r="AR587" s="60">
        <v>46108</v>
      </c>
      <c r="AS587" s="60">
        <v>42546</v>
      </c>
      <c r="AT587" s="60">
        <v>34104</v>
      </c>
      <c r="AU587" s="60">
        <v>26126</v>
      </c>
      <c r="AV587" s="60">
        <v>21354</v>
      </c>
      <c r="AW587" s="60">
        <v>20455</v>
      </c>
      <c r="AX587" s="60">
        <v>17753</v>
      </c>
      <c r="AY587" s="60">
        <v>16086</v>
      </c>
      <c r="AZ587" s="60">
        <v>12294</v>
      </c>
      <c r="BA587" s="60">
        <v>9384</v>
      </c>
      <c r="BB587" s="60">
        <v>7811</v>
      </c>
      <c r="BC587" s="60">
        <v>5705</v>
      </c>
      <c r="BD587" s="60">
        <v>3965</v>
      </c>
      <c r="BE587" s="60">
        <v>2204</v>
      </c>
      <c r="BF587" s="60">
        <v>1312</v>
      </c>
    </row>
    <row r="588" spans="1:58" customFormat="1" hidden="1" x14ac:dyDescent="0.25">
      <c r="A588" t="s">
        <v>556</v>
      </c>
      <c r="B588" t="s">
        <v>561</v>
      </c>
      <c r="C588" t="str">
        <f>VLOOKUP(B588,'Cross river Land'!A:B,2,0)</f>
        <v>NG029005</v>
      </c>
      <c r="D588">
        <f t="shared" si="9"/>
        <v>1</v>
      </c>
      <c r="E588" s="60">
        <v>84909</v>
      </c>
      <c r="F588" s="60">
        <v>87460</v>
      </c>
      <c r="G588" s="60">
        <v>172369</v>
      </c>
      <c r="H588" s="60">
        <v>10732</v>
      </c>
      <c r="I588" s="60">
        <v>10314</v>
      </c>
      <c r="J588" s="60">
        <v>11365</v>
      </c>
      <c r="K588" s="60">
        <v>9825</v>
      </c>
      <c r="L588" s="60">
        <v>7327</v>
      </c>
      <c r="M588" s="60">
        <v>6316</v>
      </c>
      <c r="N588" s="60">
        <v>5407</v>
      </c>
      <c r="O588" s="60">
        <v>5202</v>
      </c>
      <c r="P588" s="60">
        <v>4177</v>
      </c>
      <c r="Q588" s="60">
        <v>3691</v>
      </c>
      <c r="R588" s="60">
        <v>2541</v>
      </c>
      <c r="S588" s="60">
        <v>2803</v>
      </c>
      <c r="T588" s="60">
        <v>1989</v>
      </c>
      <c r="U588" s="60">
        <v>1480</v>
      </c>
      <c r="V588" s="60">
        <v>815</v>
      </c>
      <c r="W588" s="60">
        <v>587</v>
      </c>
      <c r="X588" s="60">
        <v>338</v>
      </c>
      <c r="Y588" s="60">
        <v>11146</v>
      </c>
      <c r="Z588" s="60">
        <v>10903</v>
      </c>
      <c r="AA588" s="60">
        <v>10744</v>
      </c>
      <c r="AB588" s="60">
        <v>10089</v>
      </c>
      <c r="AC588" s="60">
        <v>8538</v>
      </c>
      <c r="AD588" s="60">
        <v>6816</v>
      </c>
      <c r="AE588" s="60">
        <v>5659</v>
      </c>
      <c r="AF588" s="60">
        <v>5254</v>
      </c>
      <c r="AG588" s="60">
        <v>4425</v>
      </c>
      <c r="AH588" s="60">
        <v>3719</v>
      </c>
      <c r="AI588" s="60">
        <v>2883</v>
      </c>
      <c r="AJ588" s="60">
        <v>2332</v>
      </c>
      <c r="AK588" s="60">
        <v>1777</v>
      </c>
      <c r="AL588" s="60">
        <v>1428</v>
      </c>
      <c r="AM588" s="60">
        <v>931</v>
      </c>
      <c r="AN588" s="60">
        <v>526</v>
      </c>
      <c r="AO588" s="60">
        <v>290</v>
      </c>
      <c r="AP588" s="60">
        <v>21878</v>
      </c>
      <c r="AQ588" s="60">
        <v>21217</v>
      </c>
      <c r="AR588" s="60">
        <v>22109</v>
      </c>
      <c r="AS588" s="60">
        <v>19914</v>
      </c>
      <c r="AT588" s="60">
        <v>15865</v>
      </c>
      <c r="AU588" s="60">
        <v>13132</v>
      </c>
      <c r="AV588" s="60">
        <v>11066</v>
      </c>
      <c r="AW588" s="60">
        <v>10456</v>
      </c>
      <c r="AX588" s="60">
        <v>8602</v>
      </c>
      <c r="AY588" s="60">
        <v>7410</v>
      </c>
      <c r="AZ588" s="60">
        <v>5424</v>
      </c>
      <c r="BA588" s="60">
        <v>5135</v>
      </c>
      <c r="BB588" s="60">
        <v>3766</v>
      </c>
      <c r="BC588" s="60">
        <v>2908</v>
      </c>
      <c r="BD588" s="60">
        <v>1746</v>
      </c>
      <c r="BE588" s="60">
        <v>1113</v>
      </c>
      <c r="BF588" s="60">
        <v>628</v>
      </c>
    </row>
    <row r="589" spans="1:58" customFormat="1" hidden="1" x14ac:dyDescent="0.25">
      <c r="A589" t="s">
        <v>556</v>
      </c>
      <c r="B589" t="s">
        <v>562</v>
      </c>
      <c r="C589" t="str">
        <f>VLOOKUP(B589,'Cross river Land'!A:B,2,0)</f>
        <v>NG029006</v>
      </c>
      <c r="D589">
        <f t="shared" si="9"/>
        <v>1</v>
      </c>
      <c r="E589" s="60">
        <v>237806</v>
      </c>
      <c r="F589" s="60">
        <v>237086</v>
      </c>
      <c r="G589" s="60">
        <v>474892</v>
      </c>
      <c r="H589" s="60">
        <v>29977</v>
      </c>
      <c r="I589" s="60">
        <v>27105</v>
      </c>
      <c r="J589" s="60">
        <v>27662</v>
      </c>
      <c r="K589" s="60">
        <v>24948</v>
      </c>
      <c r="L589" s="60">
        <v>22885</v>
      </c>
      <c r="M589" s="60">
        <v>20179</v>
      </c>
      <c r="N589" s="60">
        <v>17535</v>
      </c>
      <c r="O589" s="60">
        <v>15993</v>
      </c>
      <c r="P589" s="60">
        <v>12667</v>
      </c>
      <c r="Q589" s="60">
        <v>10766</v>
      </c>
      <c r="R589" s="60">
        <v>7677</v>
      </c>
      <c r="S589" s="60">
        <v>6618</v>
      </c>
      <c r="T589" s="60">
        <v>4797</v>
      </c>
      <c r="U589" s="60">
        <v>3575</v>
      </c>
      <c r="V589" s="60">
        <v>2374</v>
      </c>
      <c r="W589" s="60">
        <v>1684</v>
      </c>
      <c r="X589" s="60">
        <v>1364</v>
      </c>
      <c r="Y589" s="60">
        <v>30806</v>
      </c>
      <c r="Z589" s="60">
        <v>27391</v>
      </c>
      <c r="AA589" s="60">
        <v>26911</v>
      </c>
      <c r="AB589" s="60">
        <v>26073</v>
      </c>
      <c r="AC589" s="60">
        <v>26137</v>
      </c>
      <c r="AD589" s="60">
        <v>21826</v>
      </c>
      <c r="AE589" s="60">
        <v>17918</v>
      </c>
      <c r="AF589" s="60">
        <v>15839</v>
      </c>
      <c r="AG589" s="60">
        <v>11295</v>
      </c>
      <c r="AH589" s="60">
        <v>10511</v>
      </c>
      <c r="AI589" s="60">
        <v>6626</v>
      </c>
      <c r="AJ589" s="60">
        <v>6617</v>
      </c>
      <c r="AK589" s="60">
        <v>3265</v>
      </c>
      <c r="AL589" s="60">
        <v>3058</v>
      </c>
      <c r="AM589" s="60">
        <v>1357</v>
      </c>
      <c r="AN589" s="60">
        <v>966</v>
      </c>
      <c r="AO589" s="60">
        <v>490</v>
      </c>
      <c r="AP589" s="60">
        <v>60783</v>
      </c>
      <c r="AQ589" s="60">
        <v>54496</v>
      </c>
      <c r="AR589" s="60">
        <v>54573</v>
      </c>
      <c r="AS589" s="60">
        <v>51021</v>
      </c>
      <c r="AT589" s="60">
        <v>49022</v>
      </c>
      <c r="AU589" s="60">
        <v>42005</v>
      </c>
      <c r="AV589" s="60">
        <v>35453</v>
      </c>
      <c r="AW589" s="60">
        <v>31832</v>
      </c>
      <c r="AX589" s="60">
        <v>23962</v>
      </c>
      <c r="AY589" s="60">
        <v>21277</v>
      </c>
      <c r="AZ589" s="60">
        <v>14303</v>
      </c>
      <c r="BA589" s="60">
        <v>13235</v>
      </c>
      <c r="BB589" s="60">
        <v>8062</v>
      </c>
      <c r="BC589" s="60">
        <v>6633</v>
      </c>
      <c r="BD589" s="60">
        <v>3731</v>
      </c>
      <c r="BE589" s="60">
        <v>2650</v>
      </c>
      <c r="BF589" s="60">
        <v>1854</v>
      </c>
    </row>
    <row r="590" spans="1:58" customFormat="1" hidden="1" x14ac:dyDescent="0.25">
      <c r="A590" t="s">
        <v>556</v>
      </c>
      <c r="B590" t="s">
        <v>563</v>
      </c>
      <c r="C590" t="str">
        <f>VLOOKUP(B590,'Cross river Land'!A:B,2,0)</f>
        <v>NG029007</v>
      </c>
      <c r="D590">
        <f t="shared" si="9"/>
        <v>1</v>
      </c>
      <c r="E590" s="60">
        <v>107288</v>
      </c>
      <c r="F590" s="60">
        <v>108018</v>
      </c>
      <c r="G590" s="60">
        <v>215306</v>
      </c>
      <c r="H590" s="60">
        <v>13027</v>
      </c>
      <c r="I590" s="60">
        <v>13521</v>
      </c>
      <c r="J590" s="60">
        <v>13412</v>
      </c>
      <c r="K590" s="60">
        <v>11898</v>
      </c>
      <c r="L590" s="60">
        <v>8959</v>
      </c>
      <c r="M590" s="60">
        <v>7746</v>
      </c>
      <c r="N590" s="60">
        <v>7017</v>
      </c>
      <c r="O590" s="60">
        <v>6883</v>
      </c>
      <c r="P590" s="60">
        <v>5634</v>
      </c>
      <c r="Q590" s="60">
        <v>4911</v>
      </c>
      <c r="R590" s="60">
        <v>3778</v>
      </c>
      <c r="S590" s="60">
        <v>3136</v>
      </c>
      <c r="T590" s="60">
        <v>2697</v>
      </c>
      <c r="U590" s="60">
        <v>2499</v>
      </c>
      <c r="V590" s="60">
        <v>979</v>
      </c>
      <c r="W590" s="60">
        <v>830</v>
      </c>
      <c r="X590" s="60">
        <v>361</v>
      </c>
      <c r="Y590" s="60">
        <v>13587</v>
      </c>
      <c r="Z590" s="60">
        <v>14607</v>
      </c>
      <c r="AA590" s="60">
        <v>14370</v>
      </c>
      <c r="AB590" s="60">
        <v>13201</v>
      </c>
      <c r="AC590" s="60">
        <v>10374</v>
      </c>
      <c r="AD590" s="60">
        <v>7738</v>
      </c>
      <c r="AE590" s="60">
        <v>6402</v>
      </c>
      <c r="AF590" s="60">
        <v>5472</v>
      </c>
      <c r="AG590" s="60">
        <v>5396</v>
      </c>
      <c r="AH590" s="60">
        <v>4648</v>
      </c>
      <c r="AI590" s="60">
        <v>3282</v>
      </c>
      <c r="AJ590" s="60">
        <v>2973</v>
      </c>
      <c r="AK590" s="60">
        <v>2199</v>
      </c>
      <c r="AL590" s="60">
        <v>1340</v>
      </c>
      <c r="AM590" s="60">
        <v>1582</v>
      </c>
      <c r="AN590" s="60">
        <v>501</v>
      </c>
      <c r="AO590" s="60">
        <v>346</v>
      </c>
      <c r="AP590" s="60">
        <v>26614</v>
      </c>
      <c r="AQ590" s="60">
        <v>28128</v>
      </c>
      <c r="AR590" s="60">
        <v>27782</v>
      </c>
      <c r="AS590" s="60">
        <v>25099</v>
      </c>
      <c r="AT590" s="60">
        <v>19333</v>
      </c>
      <c r="AU590" s="60">
        <v>15484</v>
      </c>
      <c r="AV590" s="60">
        <v>13419</v>
      </c>
      <c r="AW590" s="60">
        <v>12355</v>
      </c>
      <c r="AX590" s="60">
        <v>11030</v>
      </c>
      <c r="AY590" s="60">
        <v>9559</v>
      </c>
      <c r="AZ590" s="60">
        <v>7060</v>
      </c>
      <c r="BA590" s="60">
        <v>6109</v>
      </c>
      <c r="BB590" s="60">
        <v>4896</v>
      </c>
      <c r="BC590" s="60">
        <v>3839</v>
      </c>
      <c r="BD590" s="60">
        <v>2561</v>
      </c>
      <c r="BE590" s="60">
        <v>1331</v>
      </c>
      <c r="BF590" s="60">
        <v>707</v>
      </c>
    </row>
    <row r="591" spans="1:58" customFormat="1" hidden="1" x14ac:dyDescent="0.25">
      <c r="A591" t="s">
        <v>556</v>
      </c>
      <c r="B591" t="s">
        <v>564</v>
      </c>
      <c r="C591" t="str">
        <f>VLOOKUP(B591,'Cross river Land'!A:B,2,0)</f>
        <v>NG029008</v>
      </c>
      <c r="D591">
        <f t="shared" si="9"/>
        <v>1</v>
      </c>
      <c r="E591" s="60">
        <v>81989</v>
      </c>
      <c r="F591" s="60">
        <v>89185</v>
      </c>
      <c r="G591" s="60">
        <v>171174</v>
      </c>
      <c r="H591" s="60">
        <v>12371</v>
      </c>
      <c r="I591" s="60">
        <v>10417</v>
      </c>
      <c r="J591" s="60">
        <v>9688</v>
      </c>
      <c r="K591" s="60">
        <v>8224</v>
      </c>
      <c r="L591" s="60">
        <v>6894</v>
      </c>
      <c r="M591" s="60">
        <v>6375</v>
      </c>
      <c r="N591" s="60">
        <v>5637</v>
      </c>
      <c r="O591" s="60">
        <v>5030</v>
      </c>
      <c r="P591" s="60">
        <v>4010</v>
      </c>
      <c r="Q591" s="60">
        <v>3266</v>
      </c>
      <c r="R591" s="60">
        <v>2892</v>
      </c>
      <c r="S591" s="60">
        <v>2020</v>
      </c>
      <c r="T591" s="60">
        <v>1847</v>
      </c>
      <c r="U591" s="60">
        <v>1447</v>
      </c>
      <c r="V591" s="60">
        <v>889</v>
      </c>
      <c r="W591" s="60">
        <v>555</v>
      </c>
      <c r="X591" s="60">
        <v>427</v>
      </c>
      <c r="Y591" s="60">
        <v>12679</v>
      </c>
      <c r="Z591" s="60">
        <v>10922</v>
      </c>
      <c r="AA591" s="60">
        <v>10414</v>
      </c>
      <c r="AB591" s="60">
        <v>9998</v>
      </c>
      <c r="AC591" s="60">
        <v>8289</v>
      </c>
      <c r="AD591" s="60">
        <v>7373</v>
      </c>
      <c r="AE591" s="60">
        <v>6366</v>
      </c>
      <c r="AF591" s="60">
        <v>5661</v>
      </c>
      <c r="AG591" s="60">
        <v>4427</v>
      </c>
      <c r="AH591" s="60">
        <v>3594</v>
      </c>
      <c r="AI591" s="60">
        <v>2604</v>
      </c>
      <c r="AJ591" s="60">
        <v>2010</v>
      </c>
      <c r="AK591" s="60">
        <v>1621</v>
      </c>
      <c r="AL591" s="60">
        <v>1465</v>
      </c>
      <c r="AM591" s="60">
        <v>806</v>
      </c>
      <c r="AN591" s="60">
        <v>627</v>
      </c>
      <c r="AO591" s="60">
        <v>329</v>
      </c>
      <c r="AP591" s="60">
        <v>25050</v>
      </c>
      <c r="AQ591" s="60">
        <v>21339</v>
      </c>
      <c r="AR591" s="60">
        <v>20102</v>
      </c>
      <c r="AS591" s="60">
        <v>18222</v>
      </c>
      <c r="AT591" s="60">
        <v>15183</v>
      </c>
      <c r="AU591" s="60">
        <v>13748</v>
      </c>
      <c r="AV591" s="60">
        <v>12003</v>
      </c>
      <c r="AW591" s="60">
        <v>10691</v>
      </c>
      <c r="AX591" s="60">
        <v>8437</v>
      </c>
      <c r="AY591" s="60">
        <v>6860</v>
      </c>
      <c r="AZ591" s="60">
        <v>5496</v>
      </c>
      <c r="BA591" s="60">
        <v>4030</v>
      </c>
      <c r="BB591" s="60">
        <v>3468</v>
      </c>
      <c r="BC591" s="60">
        <v>2912</v>
      </c>
      <c r="BD591" s="60">
        <v>1695</v>
      </c>
      <c r="BE591" s="60">
        <v>1182</v>
      </c>
      <c r="BF591" s="60">
        <v>756</v>
      </c>
    </row>
    <row r="592" spans="1:58" customFormat="1" hidden="1" x14ac:dyDescent="0.25">
      <c r="A592" t="s">
        <v>556</v>
      </c>
      <c r="B592" t="s">
        <v>565</v>
      </c>
      <c r="C592" t="str">
        <f>VLOOKUP(B592,'Cross river Land'!A:B,2,0)</f>
        <v>NG029009</v>
      </c>
      <c r="D592">
        <f t="shared" si="9"/>
        <v>1</v>
      </c>
      <c r="E592" s="60">
        <v>130540</v>
      </c>
      <c r="F592" s="60">
        <v>133556</v>
      </c>
      <c r="G592" s="60">
        <v>264096</v>
      </c>
      <c r="H592" s="60">
        <v>14249</v>
      </c>
      <c r="I592" s="60">
        <v>16854</v>
      </c>
      <c r="J592" s="60">
        <v>17570</v>
      </c>
      <c r="K592" s="60">
        <v>15313</v>
      </c>
      <c r="L592" s="60">
        <v>10782</v>
      </c>
      <c r="M592" s="60">
        <v>9083</v>
      </c>
      <c r="N592" s="60">
        <v>8073</v>
      </c>
      <c r="O592" s="60">
        <v>8410</v>
      </c>
      <c r="P592" s="60">
        <v>6744</v>
      </c>
      <c r="Q592" s="60">
        <v>6445</v>
      </c>
      <c r="R592" s="60">
        <v>4221</v>
      </c>
      <c r="S592" s="60">
        <v>4867</v>
      </c>
      <c r="T592" s="60">
        <v>2935</v>
      </c>
      <c r="U592" s="60">
        <v>2506</v>
      </c>
      <c r="V592" s="60">
        <v>1230</v>
      </c>
      <c r="W592" s="60">
        <v>634</v>
      </c>
      <c r="X592" s="60">
        <v>624</v>
      </c>
      <c r="Y592" s="60">
        <v>14978</v>
      </c>
      <c r="Z592" s="60">
        <v>18126</v>
      </c>
      <c r="AA592" s="60">
        <v>18823</v>
      </c>
      <c r="AB592" s="60">
        <v>17100</v>
      </c>
      <c r="AC592" s="60">
        <v>13071</v>
      </c>
      <c r="AD592" s="60">
        <v>9359</v>
      </c>
      <c r="AE592" s="60">
        <v>7356</v>
      </c>
      <c r="AF592" s="60">
        <v>6640</v>
      </c>
      <c r="AG592" s="60">
        <v>6549</v>
      </c>
      <c r="AH592" s="60">
        <v>5752</v>
      </c>
      <c r="AI592" s="60">
        <v>4670</v>
      </c>
      <c r="AJ592" s="60">
        <v>3426</v>
      </c>
      <c r="AK592" s="60">
        <v>2876</v>
      </c>
      <c r="AL592" s="60">
        <v>2358</v>
      </c>
      <c r="AM592" s="60">
        <v>1355</v>
      </c>
      <c r="AN592" s="60">
        <v>753</v>
      </c>
      <c r="AO592" s="60">
        <v>364</v>
      </c>
      <c r="AP592" s="60">
        <v>29227</v>
      </c>
      <c r="AQ592" s="60">
        <v>34980</v>
      </c>
      <c r="AR592" s="60">
        <v>36393</v>
      </c>
      <c r="AS592" s="60">
        <v>32413</v>
      </c>
      <c r="AT592" s="60">
        <v>23853</v>
      </c>
      <c r="AU592" s="60">
        <v>18442</v>
      </c>
      <c r="AV592" s="60">
        <v>15429</v>
      </c>
      <c r="AW592" s="60">
        <v>15050</v>
      </c>
      <c r="AX592" s="60">
        <v>13293</v>
      </c>
      <c r="AY592" s="60">
        <v>12197</v>
      </c>
      <c r="AZ592" s="60">
        <v>8891</v>
      </c>
      <c r="BA592" s="60">
        <v>8293</v>
      </c>
      <c r="BB592" s="60">
        <v>5811</v>
      </c>
      <c r="BC592" s="60">
        <v>4864</v>
      </c>
      <c r="BD592" s="60">
        <v>2585</v>
      </c>
      <c r="BE592" s="60">
        <v>1387</v>
      </c>
      <c r="BF592" s="60">
        <v>988</v>
      </c>
    </row>
    <row r="593" spans="1:58" customFormat="1" hidden="1" x14ac:dyDescent="0.25">
      <c r="A593" t="s">
        <v>556</v>
      </c>
      <c r="B593" t="s">
        <v>566</v>
      </c>
      <c r="C593" t="str">
        <f>VLOOKUP(B593,'Cross river Land'!A:B,2,0)</f>
        <v>NG029010</v>
      </c>
      <c r="D593">
        <f t="shared" si="9"/>
        <v>1</v>
      </c>
      <c r="E593" s="60">
        <v>195215</v>
      </c>
      <c r="F593" s="60">
        <v>199109</v>
      </c>
      <c r="G593" s="60">
        <v>394324</v>
      </c>
      <c r="H593" s="60">
        <v>23332</v>
      </c>
      <c r="I593" s="60">
        <v>24360</v>
      </c>
      <c r="J593" s="60">
        <v>24659</v>
      </c>
      <c r="K593" s="60">
        <v>22152</v>
      </c>
      <c r="L593" s="60">
        <v>16515</v>
      </c>
      <c r="M593" s="60">
        <v>14216</v>
      </c>
      <c r="N593" s="60">
        <v>12823</v>
      </c>
      <c r="O593" s="60">
        <v>12660</v>
      </c>
      <c r="P593" s="60">
        <v>10280</v>
      </c>
      <c r="Q593" s="60">
        <v>9357</v>
      </c>
      <c r="R593" s="60">
        <v>6650</v>
      </c>
      <c r="S593" s="60">
        <v>6150</v>
      </c>
      <c r="T593" s="60">
        <v>4910</v>
      </c>
      <c r="U593" s="60">
        <v>3414</v>
      </c>
      <c r="V593" s="60">
        <v>1579</v>
      </c>
      <c r="W593" s="60">
        <v>1195</v>
      </c>
      <c r="X593" s="60">
        <v>963</v>
      </c>
      <c r="Y593" s="60">
        <v>24647</v>
      </c>
      <c r="Z593" s="60">
        <v>26225</v>
      </c>
      <c r="AA593" s="60">
        <v>26317</v>
      </c>
      <c r="AB593" s="60">
        <v>24593</v>
      </c>
      <c r="AC593" s="60">
        <v>19340</v>
      </c>
      <c r="AD593" s="60">
        <v>14259</v>
      </c>
      <c r="AE593" s="60">
        <v>11692</v>
      </c>
      <c r="AF593" s="60">
        <v>10669</v>
      </c>
      <c r="AG593" s="60">
        <v>10002</v>
      </c>
      <c r="AH593" s="60">
        <v>8549</v>
      </c>
      <c r="AI593" s="60">
        <v>7068</v>
      </c>
      <c r="AJ593" s="60">
        <v>4912</v>
      </c>
      <c r="AK593" s="60">
        <v>4417</v>
      </c>
      <c r="AL593" s="60">
        <v>2714</v>
      </c>
      <c r="AM593" s="60">
        <v>1649</v>
      </c>
      <c r="AN593" s="60">
        <v>1284</v>
      </c>
      <c r="AO593" s="60">
        <v>772</v>
      </c>
      <c r="AP593" s="60">
        <v>47979</v>
      </c>
      <c r="AQ593" s="60">
        <v>50585</v>
      </c>
      <c r="AR593" s="60">
        <v>50976</v>
      </c>
      <c r="AS593" s="60">
        <v>46745</v>
      </c>
      <c r="AT593" s="60">
        <v>35855</v>
      </c>
      <c r="AU593" s="60">
        <v>28475</v>
      </c>
      <c r="AV593" s="60">
        <v>24515</v>
      </c>
      <c r="AW593" s="60">
        <v>23329</v>
      </c>
      <c r="AX593" s="60">
        <v>20282</v>
      </c>
      <c r="AY593" s="60">
        <v>17906</v>
      </c>
      <c r="AZ593" s="60">
        <v>13718</v>
      </c>
      <c r="BA593" s="60">
        <v>11062</v>
      </c>
      <c r="BB593" s="60">
        <v>9327</v>
      </c>
      <c r="BC593" s="60">
        <v>6128</v>
      </c>
      <c r="BD593" s="60">
        <v>3228</v>
      </c>
      <c r="BE593" s="60">
        <v>2479</v>
      </c>
      <c r="BF593" s="60">
        <v>1735</v>
      </c>
    </row>
    <row r="594" spans="1:58" customFormat="1" hidden="1" x14ac:dyDescent="0.25">
      <c r="A594" t="s">
        <v>556</v>
      </c>
      <c r="B594" s="58" t="s">
        <v>1920</v>
      </c>
      <c r="C594" t="str">
        <f>VLOOKUP(B594,'Cross river Land'!A:B,2,0)</f>
        <v>NG029011</v>
      </c>
      <c r="D594">
        <f t="shared" si="9"/>
        <v>1</v>
      </c>
      <c r="E594" s="60">
        <v>109774</v>
      </c>
      <c r="F594" s="60">
        <v>112008</v>
      </c>
      <c r="G594" s="60">
        <v>221782</v>
      </c>
      <c r="H594" s="60">
        <v>12902</v>
      </c>
      <c r="I594" s="60">
        <v>14464</v>
      </c>
      <c r="J594" s="60">
        <v>14902</v>
      </c>
      <c r="K594" s="60">
        <v>12290</v>
      </c>
      <c r="L594" s="60">
        <v>9054</v>
      </c>
      <c r="M594" s="60">
        <v>7990</v>
      </c>
      <c r="N594" s="60">
        <v>7102</v>
      </c>
      <c r="O594" s="60">
        <v>6781</v>
      </c>
      <c r="P594" s="60">
        <v>5454</v>
      </c>
      <c r="Q594" s="60">
        <v>4886</v>
      </c>
      <c r="R594" s="60">
        <v>3687</v>
      </c>
      <c r="S594" s="60">
        <v>3231</v>
      </c>
      <c r="T594" s="60">
        <v>2189</v>
      </c>
      <c r="U594" s="60">
        <v>2120</v>
      </c>
      <c r="V594" s="60">
        <v>1457</v>
      </c>
      <c r="W594" s="60">
        <v>750</v>
      </c>
      <c r="X594" s="60">
        <v>515</v>
      </c>
      <c r="Y594" s="60">
        <v>13571</v>
      </c>
      <c r="Z594" s="60">
        <v>15140</v>
      </c>
      <c r="AA594" s="60">
        <v>15517</v>
      </c>
      <c r="AB594" s="60">
        <v>13865</v>
      </c>
      <c r="AC594" s="60">
        <v>10613</v>
      </c>
      <c r="AD594" s="60">
        <v>8165</v>
      </c>
      <c r="AE594" s="60">
        <v>6783</v>
      </c>
      <c r="AF594" s="60">
        <v>6022</v>
      </c>
      <c r="AG594" s="60">
        <v>5418</v>
      </c>
      <c r="AH594" s="60">
        <v>4560</v>
      </c>
      <c r="AI594" s="60">
        <v>3524</v>
      </c>
      <c r="AJ594" s="60">
        <v>2607</v>
      </c>
      <c r="AK594" s="60">
        <v>1933</v>
      </c>
      <c r="AL594" s="60">
        <v>1823</v>
      </c>
      <c r="AM594" s="60">
        <v>1249</v>
      </c>
      <c r="AN594" s="60">
        <v>784</v>
      </c>
      <c r="AO594" s="60">
        <v>434</v>
      </c>
      <c r="AP594" s="60">
        <v>26473</v>
      </c>
      <c r="AQ594" s="60">
        <v>29604</v>
      </c>
      <c r="AR594" s="60">
        <v>30419</v>
      </c>
      <c r="AS594" s="60">
        <v>26155</v>
      </c>
      <c r="AT594" s="60">
        <v>19667</v>
      </c>
      <c r="AU594" s="60">
        <v>16155</v>
      </c>
      <c r="AV594" s="60">
        <v>13885</v>
      </c>
      <c r="AW594" s="60">
        <v>12803</v>
      </c>
      <c r="AX594" s="60">
        <v>10872</v>
      </c>
      <c r="AY594" s="60">
        <v>9446</v>
      </c>
      <c r="AZ594" s="60">
        <v>7211</v>
      </c>
      <c r="BA594" s="60">
        <v>5838</v>
      </c>
      <c r="BB594" s="60">
        <v>4122</v>
      </c>
      <c r="BC594" s="60">
        <v>3943</v>
      </c>
      <c r="BD594" s="60">
        <v>2706</v>
      </c>
      <c r="BE594" s="60">
        <v>1534</v>
      </c>
      <c r="BF594" s="60">
        <v>949</v>
      </c>
    </row>
    <row r="595" spans="1:58" customFormat="1" hidden="1" x14ac:dyDescent="0.25">
      <c r="A595" t="s">
        <v>556</v>
      </c>
      <c r="B595" t="s">
        <v>567</v>
      </c>
      <c r="C595" t="str">
        <f>VLOOKUP(B595,'Cross river Land'!A:B,2,0)</f>
        <v>NG029012</v>
      </c>
      <c r="D595">
        <f t="shared" si="9"/>
        <v>1</v>
      </c>
      <c r="E595" s="60">
        <v>89570</v>
      </c>
      <c r="F595" s="60">
        <v>91288</v>
      </c>
      <c r="G595" s="60">
        <v>180858</v>
      </c>
      <c r="H595" s="60">
        <v>11281</v>
      </c>
      <c r="I595" s="60">
        <v>11866</v>
      </c>
      <c r="J595" s="60">
        <v>11784</v>
      </c>
      <c r="K595" s="60">
        <v>9875</v>
      </c>
      <c r="L595" s="60">
        <v>7556</v>
      </c>
      <c r="M595" s="60">
        <v>6651</v>
      </c>
      <c r="N595" s="60">
        <v>5816</v>
      </c>
      <c r="O595" s="60">
        <v>5561</v>
      </c>
      <c r="P595" s="60">
        <v>4428</v>
      </c>
      <c r="Q595" s="60">
        <v>3827</v>
      </c>
      <c r="R595" s="60">
        <v>3078</v>
      </c>
      <c r="S595" s="60">
        <v>2386</v>
      </c>
      <c r="T595" s="60">
        <v>1849</v>
      </c>
      <c r="U595" s="60">
        <v>1421</v>
      </c>
      <c r="V595" s="60">
        <v>1006</v>
      </c>
      <c r="W595" s="60">
        <v>585</v>
      </c>
      <c r="X595" s="60">
        <v>600</v>
      </c>
      <c r="Y595" s="60">
        <v>11770</v>
      </c>
      <c r="Z595" s="60">
        <v>12690</v>
      </c>
      <c r="AA595" s="60">
        <v>12504</v>
      </c>
      <c r="AB595" s="60">
        <v>11156</v>
      </c>
      <c r="AC595" s="60">
        <v>8738</v>
      </c>
      <c r="AD595" s="60">
        <v>6578</v>
      </c>
      <c r="AE595" s="60">
        <v>5503</v>
      </c>
      <c r="AF595" s="60">
        <v>4718</v>
      </c>
      <c r="AG595" s="60">
        <v>4478</v>
      </c>
      <c r="AH595" s="60">
        <v>3545</v>
      </c>
      <c r="AI595" s="60">
        <v>3127</v>
      </c>
      <c r="AJ595" s="60">
        <v>1725</v>
      </c>
      <c r="AK595" s="60">
        <v>1647</v>
      </c>
      <c r="AL595" s="60">
        <v>1292</v>
      </c>
      <c r="AM595" s="60">
        <v>944</v>
      </c>
      <c r="AN595" s="60">
        <v>496</v>
      </c>
      <c r="AO595" s="60">
        <v>377</v>
      </c>
      <c r="AP595" s="60">
        <v>23051</v>
      </c>
      <c r="AQ595" s="60">
        <v>24556</v>
      </c>
      <c r="AR595" s="60">
        <v>24288</v>
      </c>
      <c r="AS595" s="60">
        <v>21031</v>
      </c>
      <c r="AT595" s="60">
        <v>16294</v>
      </c>
      <c r="AU595" s="60">
        <v>13229</v>
      </c>
      <c r="AV595" s="60">
        <v>11319</v>
      </c>
      <c r="AW595" s="60">
        <v>10279</v>
      </c>
      <c r="AX595" s="60">
        <v>8906</v>
      </c>
      <c r="AY595" s="60">
        <v>7372</v>
      </c>
      <c r="AZ595" s="60">
        <v>6205</v>
      </c>
      <c r="BA595" s="60">
        <v>4111</v>
      </c>
      <c r="BB595" s="60">
        <v>3496</v>
      </c>
      <c r="BC595" s="60">
        <v>2713</v>
      </c>
      <c r="BD595" s="60">
        <v>1950</v>
      </c>
      <c r="BE595" s="60">
        <v>1081</v>
      </c>
      <c r="BF595" s="60">
        <v>977</v>
      </c>
    </row>
    <row r="596" spans="1:58" customFormat="1" hidden="1" x14ac:dyDescent="0.25">
      <c r="A596" t="s">
        <v>556</v>
      </c>
      <c r="B596" t="s">
        <v>568</v>
      </c>
      <c r="C596" t="str">
        <f>VLOOKUP(B596,'Cross river Land'!A:B,2,0)</f>
        <v>NG029013</v>
      </c>
      <c r="D596">
        <f t="shared" si="9"/>
        <v>1</v>
      </c>
      <c r="E596" s="60">
        <v>152250</v>
      </c>
      <c r="F596" s="60">
        <v>152484</v>
      </c>
      <c r="G596" s="60">
        <v>304734</v>
      </c>
      <c r="H596" s="60">
        <v>20399</v>
      </c>
      <c r="I596" s="60">
        <v>20158</v>
      </c>
      <c r="J596" s="60">
        <v>19600</v>
      </c>
      <c r="K596" s="60">
        <v>15727</v>
      </c>
      <c r="L596" s="60">
        <v>12548</v>
      </c>
      <c r="M596" s="60">
        <v>11441</v>
      </c>
      <c r="N596" s="60">
        <v>10412</v>
      </c>
      <c r="O596" s="60">
        <v>9117</v>
      </c>
      <c r="P596" s="60">
        <v>7799</v>
      </c>
      <c r="Q596" s="60">
        <v>6334</v>
      </c>
      <c r="R596" s="60">
        <v>5398</v>
      </c>
      <c r="S596" s="60">
        <v>4202</v>
      </c>
      <c r="T596" s="60">
        <v>3758</v>
      </c>
      <c r="U596" s="60">
        <v>2571</v>
      </c>
      <c r="V596" s="60">
        <v>1492</v>
      </c>
      <c r="W596" s="60">
        <v>776</v>
      </c>
      <c r="X596" s="60">
        <v>518</v>
      </c>
      <c r="Y596" s="60">
        <v>20746</v>
      </c>
      <c r="Z596" s="60">
        <v>20602</v>
      </c>
      <c r="AA596" s="60">
        <v>19520</v>
      </c>
      <c r="AB596" s="60">
        <v>17546</v>
      </c>
      <c r="AC596" s="60">
        <v>14011</v>
      </c>
      <c r="AD596" s="60">
        <v>11467</v>
      </c>
      <c r="AE596" s="60">
        <v>9858</v>
      </c>
      <c r="AF596" s="60">
        <v>8879</v>
      </c>
      <c r="AG596" s="60">
        <v>7366</v>
      </c>
      <c r="AH596" s="60">
        <v>5853</v>
      </c>
      <c r="AI596" s="60">
        <v>4602</v>
      </c>
      <c r="AJ596" s="60">
        <v>3622</v>
      </c>
      <c r="AK596" s="60">
        <v>3115</v>
      </c>
      <c r="AL596" s="60">
        <v>2511</v>
      </c>
      <c r="AM596" s="60">
        <v>1501</v>
      </c>
      <c r="AN596" s="60">
        <v>871</v>
      </c>
      <c r="AO596" s="60">
        <v>414</v>
      </c>
      <c r="AP596" s="60">
        <v>41145</v>
      </c>
      <c r="AQ596" s="60">
        <v>40760</v>
      </c>
      <c r="AR596" s="60">
        <v>39120</v>
      </c>
      <c r="AS596" s="60">
        <v>33273</v>
      </c>
      <c r="AT596" s="60">
        <v>26559</v>
      </c>
      <c r="AU596" s="60">
        <v>22908</v>
      </c>
      <c r="AV596" s="60">
        <v>20270</v>
      </c>
      <c r="AW596" s="60">
        <v>17996</v>
      </c>
      <c r="AX596" s="60">
        <v>15165</v>
      </c>
      <c r="AY596" s="60">
        <v>12187</v>
      </c>
      <c r="AZ596" s="60">
        <v>10000</v>
      </c>
      <c r="BA596" s="60">
        <v>7824</v>
      </c>
      <c r="BB596" s="60">
        <v>6873</v>
      </c>
      <c r="BC596" s="60">
        <v>5082</v>
      </c>
      <c r="BD596" s="60">
        <v>2993</v>
      </c>
      <c r="BE596" s="60">
        <v>1647</v>
      </c>
      <c r="BF596" s="60">
        <v>932</v>
      </c>
    </row>
    <row r="597" spans="1:58" customFormat="1" hidden="1" x14ac:dyDescent="0.25">
      <c r="A597" t="s">
        <v>556</v>
      </c>
      <c r="B597" t="s">
        <v>569</v>
      </c>
      <c r="C597" t="str">
        <f>VLOOKUP(B597,'Cross river Land'!A:B,2,0)</f>
        <v>NG029014</v>
      </c>
      <c r="D597">
        <f t="shared" si="9"/>
        <v>1</v>
      </c>
      <c r="E597" s="60">
        <v>135022</v>
      </c>
      <c r="F597" s="60">
        <v>135591</v>
      </c>
      <c r="G597" s="60">
        <v>270613</v>
      </c>
      <c r="H597" s="60">
        <v>16289</v>
      </c>
      <c r="I597" s="60">
        <v>16830</v>
      </c>
      <c r="J597" s="60">
        <v>17693</v>
      </c>
      <c r="K597" s="60">
        <v>15620</v>
      </c>
      <c r="L597" s="60">
        <v>11449</v>
      </c>
      <c r="M597" s="60">
        <v>9703</v>
      </c>
      <c r="N597" s="60">
        <v>8675</v>
      </c>
      <c r="O597" s="60">
        <v>8519</v>
      </c>
      <c r="P597" s="60">
        <v>6791</v>
      </c>
      <c r="Q597" s="60">
        <v>6191</v>
      </c>
      <c r="R597" s="60">
        <v>4450</v>
      </c>
      <c r="S597" s="60">
        <v>4141</v>
      </c>
      <c r="T597" s="60">
        <v>2846</v>
      </c>
      <c r="U597" s="60">
        <v>2540</v>
      </c>
      <c r="V597" s="60">
        <v>1584</v>
      </c>
      <c r="W597" s="60">
        <v>1057</v>
      </c>
      <c r="X597" s="60">
        <v>644</v>
      </c>
      <c r="Y597" s="60">
        <v>17018</v>
      </c>
      <c r="Z597" s="60">
        <v>17686</v>
      </c>
      <c r="AA597" s="60">
        <v>18474</v>
      </c>
      <c r="AB597" s="60">
        <v>17001</v>
      </c>
      <c r="AC597" s="60">
        <v>13364</v>
      </c>
      <c r="AD597" s="60">
        <v>9791</v>
      </c>
      <c r="AE597" s="60">
        <v>7960</v>
      </c>
      <c r="AF597" s="60">
        <v>7223</v>
      </c>
      <c r="AG597" s="60">
        <v>6474</v>
      </c>
      <c r="AH597" s="60">
        <v>5651</v>
      </c>
      <c r="AI597" s="60">
        <v>4297</v>
      </c>
      <c r="AJ597" s="60">
        <v>3476</v>
      </c>
      <c r="AK597" s="60">
        <v>2567</v>
      </c>
      <c r="AL597" s="60">
        <v>2317</v>
      </c>
      <c r="AM597" s="60">
        <v>1058</v>
      </c>
      <c r="AN597" s="60">
        <v>776</v>
      </c>
      <c r="AO597" s="60">
        <v>458</v>
      </c>
      <c r="AP597" s="60">
        <v>33307</v>
      </c>
      <c r="AQ597" s="60">
        <v>34516</v>
      </c>
      <c r="AR597" s="60">
        <v>36167</v>
      </c>
      <c r="AS597" s="60">
        <v>32621</v>
      </c>
      <c r="AT597" s="60">
        <v>24813</v>
      </c>
      <c r="AU597" s="60">
        <v>19494</v>
      </c>
      <c r="AV597" s="60">
        <v>16635</v>
      </c>
      <c r="AW597" s="60">
        <v>15742</v>
      </c>
      <c r="AX597" s="60">
        <v>13265</v>
      </c>
      <c r="AY597" s="60">
        <v>11842</v>
      </c>
      <c r="AZ597" s="60">
        <v>8747</v>
      </c>
      <c r="BA597" s="60">
        <v>7617</v>
      </c>
      <c r="BB597" s="60">
        <v>5413</v>
      </c>
      <c r="BC597" s="60">
        <v>4857</v>
      </c>
      <c r="BD597" s="60">
        <v>2642</v>
      </c>
      <c r="BE597" s="60">
        <v>1833</v>
      </c>
      <c r="BF597" s="60">
        <v>1102</v>
      </c>
    </row>
    <row r="598" spans="1:58" customFormat="1" hidden="1" x14ac:dyDescent="0.25">
      <c r="A598" t="s">
        <v>556</v>
      </c>
      <c r="B598" t="s">
        <v>570</v>
      </c>
      <c r="C598" t="str">
        <f>VLOOKUP(B598,'Cross river Land'!A:B,2,0)</f>
        <v>NG029015</v>
      </c>
      <c r="D598">
        <f t="shared" si="9"/>
        <v>1</v>
      </c>
      <c r="E598" s="60">
        <v>47164</v>
      </c>
      <c r="F598" s="60">
        <v>48760</v>
      </c>
      <c r="G598" s="60">
        <v>95924</v>
      </c>
      <c r="H598" s="60">
        <v>6078</v>
      </c>
      <c r="I598" s="60">
        <v>6330</v>
      </c>
      <c r="J598" s="60">
        <v>6546</v>
      </c>
      <c r="K598" s="60">
        <v>5145</v>
      </c>
      <c r="L598" s="60">
        <v>3543</v>
      </c>
      <c r="M598" s="60">
        <v>3143</v>
      </c>
      <c r="N598" s="60">
        <v>2976</v>
      </c>
      <c r="O598" s="60">
        <v>2679</v>
      </c>
      <c r="P598" s="60">
        <v>2430</v>
      </c>
      <c r="Q598" s="60">
        <v>2064</v>
      </c>
      <c r="R598" s="60">
        <v>1694</v>
      </c>
      <c r="S598" s="60">
        <v>1353</v>
      </c>
      <c r="T598" s="60">
        <v>1232</v>
      </c>
      <c r="U598" s="60">
        <v>906</v>
      </c>
      <c r="V598" s="60">
        <v>535</v>
      </c>
      <c r="W598" s="60">
        <v>339</v>
      </c>
      <c r="X598" s="60">
        <v>171</v>
      </c>
      <c r="Y598" s="60">
        <v>6017</v>
      </c>
      <c r="Z598" s="60">
        <v>6577</v>
      </c>
      <c r="AA598" s="60">
        <v>6671</v>
      </c>
      <c r="AB598" s="60">
        <v>5804</v>
      </c>
      <c r="AC598" s="60">
        <v>4420</v>
      </c>
      <c r="AD598" s="60">
        <v>3611</v>
      </c>
      <c r="AE598" s="60">
        <v>3030</v>
      </c>
      <c r="AF598" s="60">
        <v>2654</v>
      </c>
      <c r="AG598" s="60">
        <v>2205</v>
      </c>
      <c r="AH598" s="60">
        <v>1889</v>
      </c>
      <c r="AI598" s="60">
        <v>1498</v>
      </c>
      <c r="AJ598" s="60">
        <v>1214</v>
      </c>
      <c r="AK598" s="60">
        <v>1066</v>
      </c>
      <c r="AL598" s="60">
        <v>1022</v>
      </c>
      <c r="AM598" s="60">
        <v>573</v>
      </c>
      <c r="AN598" s="60">
        <v>353</v>
      </c>
      <c r="AO598" s="60">
        <v>156</v>
      </c>
      <c r="AP598" s="60">
        <v>12095</v>
      </c>
      <c r="AQ598" s="60">
        <v>12907</v>
      </c>
      <c r="AR598" s="60">
        <v>13217</v>
      </c>
      <c r="AS598" s="60">
        <v>10949</v>
      </c>
      <c r="AT598" s="60">
        <v>7963</v>
      </c>
      <c r="AU598" s="60">
        <v>6754</v>
      </c>
      <c r="AV598" s="60">
        <v>6006</v>
      </c>
      <c r="AW598" s="60">
        <v>5333</v>
      </c>
      <c r="AX598" s="60">
        <v>4635</v>
      </c>
      <c r="AY598" s="60">
        <v>3953</v>
      </c>
      <c r="AZ598" s="60">
        <v>3192</v>
      </c>
      <c r="BA598" s="60">
        <v>2567</v>
      </c>
      <c r="BB598" s="60">
        <v>2298</v>
      </c>
      <c r="BC598" s="60">
        <v>1928</v>
      </c>
      <c r="BD598" s="60">
        <v>1108</v>
      </c>
      <c r="BE598" s="60">
        <v>692</v>
      </c>
      <c r="BF598" s="60">
        <v>327</v>
      </c>
    </row>
    <row r="599" spans="1:58" customFormat="1" hidden="1" x14ac:dyDescent="0.25">
      <c r="A599" t="s">
        <v>556</v>
      </c>
      <c r="B599" t="s">
        <v>571</v>
      </c>
      <c r="C599" t="str">
        <f>VLOOKUP(B599,'Cross river Land'!A:B,2,0)</f>
        <v>NG029016</v>
      </c>
      <c r="D599">
        <f t="shared" si="9"/>
        <v>1</v>
      </c>
      <c r="E599" s="60">
        <v>185676</v>
      </c>
      <c r="F599" s="60">
        <v>178479</v>
      </c>
      <c r="G599" s="60">
        <v>364155</v>
      </c>
      <c r="H599" s="60">
        <v>23453</v>
      </c>
      <c r="I599" s="60">
        <v>22073</v>
      </c>
      <c r="J599" s="60">
        <v>23150</v>
      </c>
      <c r="K599" s="60">
        <v>19917</v>
      </c>
      <c r="L599" s="60">
        <v>15913</v>
      </c>
      <c r="M599" s="60">
        <v>14111</v>
      </c>
      <c r="N599" s="60">
        <v>12261</v>
      </c>
      <c r="O599" s="60">
        <v>10983</v>
      </c>
      <c r="P599" s="60">
        <v>9012</v>
      </c>
      <c r="Q599" s="60">
        <v>7732</v>
      </c>
      <c r="R599" s="60">
        <v>6701</v>
      </c>
      <c r="S599" s="60">
        <v>5246</v>
      </c>
      <c r="T599" s="60">
        <v>5150</v>
      </c>
      <c r="U599" s="60">
        <v>4170</v>
      </c>
      <c r="V599" s="60">
        <v>2754</v>
      </c>
      <c r="W599" s="60">
        <v>1863</v>
      </c>
      <c r="X599" s="60">
        <v>1187</v>
      </c>
      <c r="Y599" s="60">
        <v>23373</v>
      </c>
      <c r="Z599" s="60">
        <v>22015</v>
      </c>
      <c r="AA599" s="60">
        <v>22401</v>
      </c>
      <c r="AB599" s="60">
        <v>20998</v>
      </c>
      <c r="AC599" s="60">
        <v>18208</v>
      </c>
      <c r="AD599" s="60">
        <v>14692</v>
      </c>
      <c r="AE599" s="60">
        <v>11908</v>
      </c>
      <c r="AF599" s="60">
        <v>10317</v>
      </c>
      <c r="AG599" s="60">
        <v>8102</v>
      </c>
      <c r="AH599" s="60">
        <v>6914</v>
      </c>
      <c r="AI599" s="60">
        <v>5075</v>
      </c>
      <c r="AJ599" s="60">
        <v>4284</v>
      </c>
      <c r="AK599" s="60">
        <v>3307</v>
      </c>
      <c r="AL599" s="60">
        <v>3116</v>
      </c>
      <c r="AM599" s="60">
        <v>1966</v>
      </c>
      <c r="AN599" s="60">
        <v>1252</v>
      </c>
      <c r="AO599" s="60">
        <v>551</v>
      </c>
      <c r="AP599" s="60">
        <v>46826</v>
      </c>
      <c r="AQ599" s="60">
        <v>44088</v>
      </c>
      <c r="AR599" s="60">
        <v>45551</v>
      </c>
      <c r="AS599" s="60">
        <v>40915</v>
      </c>
      <c r="AT599" s="60">
        <v>34121</v>
      </c>
      <c r="AU599" s="60">
        <v>28803</v>
      </c>
      <c r="AV599" s="60">
        <v>24169</v>
      </c>
      <c r="AW599" s="60">
        <v>21300</v>
      </c>
      <c r="AX599" s="60">
        <v>17114</v>
      </c>
      <c r="AY599" s="60">
        <v>14646</v>
      </c>
      <c r="AZ599" s="60">
        <v>11776</v>
      </c>
      <c r="BA599" s="60">
        <v>9530</v>
      </c>
      <c r="BB599" s="60">
        <v>8457</v>
      </c>
      <c r="BC599" s="60">
        <v>7286</v>
      </c>
      <c r="BD599" s="60">
        <v>4720</v>
      </c>
      <c r="BE599" s="60">
        <v>3115</v>
      </c>
      <c r="BF599" s="60">
        <v>1738</v>
      </c>
    </row>
    <row r="600" spans="1:58" customFormat="1" hidden="1" x14ac:dyDescent="0.25">
      <c r="A600" t="s">
        <v>556</v>
      </c>
      <c r="B600" t="s">
        <v>572</v>
      </c>
      <c r="C600" t="str">
        <f>VLOOKUP(B600,'Cross river Land'!A:B,2,0)</f>
        <v>NG029017</v>
      </c>
      <c r="D600">
        <f t="shared" si="9"/>
        <v>1</v>
      </c>
      <c r="E600" s="60">
        <v>96255</v>
      </c>
      <c r="F600" s="60">
        <v>98361</v>
      </c>
      <c r="G600" s="60">
        <v>194616</v>
      </c>
      <c r="H600" s="60">
        <v>11509</v>
      </c>
      <c r="I600" s="60">
        <v>12129</v>
      </c>
      <c r="J600" s="60">
        <v>12585</v>
      </c>
      <c r="K600" s="60">
        <v>11043</v>
      </c>
      <c r="L600" s="60">
        <v>7697</v>
      </c>
      <c r="M600" s="60">
        <v>6922</v>
      </c>
      <c r="N600" s="60">
        <v>6286</v>
      </c>
      <c r="O600" s="60">
        <v>6138</v>
      </c>
      <c r="P600" s="60">
        <v>5032</v>
      </c>
      <c r="Q600" s="60">
        <v>4642</v>
      </c>
      <c r="R600" s="60">
        <v>3257</v>
      </c>
      <c r="S600" s="60">
        <v>3148</v>
      </c>
      <c r="T600" s="60">
        <v>2372</v>
      </c>
      <c r="U600" s="60">
        <v>1618</v>
      </c>
      <c r="V600" s="60">
        <v>761</v>
      </c>
      <c r="W600" s="60">
        <v>646</v>
      </c>
      <c r="X600" s="60">
        <v>470</v>
      </c>
      <c r="Y600" s="60">
        <v>12033</v>
      </c>
      <c r="Z600" s="60">
        <v>12964</v>
      </c>
      <c r="AA600" s="60">
        <v>13378</v>
      </c>
      <c r="AB600" s="60">
        <v>12177</v>
      </c>
      <c r="AC600" s="60">
        <v>9227</v>
      </c>
      <c r="AD600" s="60">
        <v>7034</v>
      </c>
      <c r="AE600" s="60">
        <v>5729</v>
      </c>
      <c r="AF600" s="60">
        <v>5218</v>
      </c>
      <c r="AG600" s="60">
        <v>4917</v>
      </c>
      <c r="AH600" s="60">
        <v>4265</v>
      </c>
      <c r="AI600" s="60">
        <v>3580</v>
      </c>
      <c r="AJ600" s="60">
        <v>2203</v>
      </c>
      <c r="AK600" s="60">
        <v>1932</v>
      </c>
      <c r="AL600" s="60">
        <v>1744</v>
      </c>
      <c r="AM600" s="60">
        <v>1137</v>
      </c>
      <c r="AN600" s="60">
        <v>499</v>
      </c>
      <c r="AO600" s="60">
        <v>324</v>
      </c>
      <c r="AP600" s="60">
        <v>23542</v>
      </c>
      <c r="AQ600" s="60">
        <v>25093</v>
      </c>
      <c r="AR600" s="60">
        <v>25963</v>
      </c>
      <c r="AS600" s="60">
        <v>23220</v>
      </c>
      <c r="AT600" s="60">
        <v>16924</v>
      </c>
      <c r="AU600" s="60">
        <v>13956</v>
      </c>
      <c r="AV600" s="60">
        <v>12015</v>
      </c>
      <c r="AW600" s="60">
        <v>11356</v>
      </c>
      <c r="AX600" s="60">
        <v>9949</v>
      </c>
      <c r="AY600" s="60">
        <v>8907</v>
      </c>
      <c r="AZ600" s="60">
        <v>6837</v>
      </c>
      <c r="BA600" s="60">
        <v>5351</v>
      </c>
      <c r="BB600" s="60">
        <v>4304</v>
      </c>
      <c r="BC600" s="60">
        <v>3362</v>
      </c>
      <c r="BD600" s="60">
        <v>1898</v>
      </c>
      <c r="BE600" s="60">
        <v>1145</v>
      </c>
      <c r="BF600" s="60">
        <v>794</v>
      </c>
    </row>
    <row r="601" spans="1:58" customFormat="1" hidden="1" x14ac:dyDescent="0.25">
      <c r="A601" t="s">
        <v>556</v>
      </c>
      <c r="B601" t="s">
        <v>573</v>
      </c>
      <c r="C601" t="str">
        <f>VLOOKUP(B601,'Cross river Land'!A:B,2,0)</f>
        <v>NG029018</v>
      </c>
      <c r="D601">
        <f t="shared" si="9"/>
        <v>1</v>
      </c>
      <c r="E601" s="60">
        <v>136124</v>
      </c>
      <c r="F601" s="60">
        <v>137825</v>
      </c>
      <c r="G601" s="60">
        <v>273949</v>
      </c>
      <c r="H601" s="60">
        <v>16875</v>
      </c>
      <c r="I601" s="60">
        <v>16692</v>
      </c>
      <c r="J601" s="60">
        <v>16704</v>
      </c>
      <c r="K601" s="60">
        <v>14536</v>
      </c>
      <c r="L601" s="60">
        <v>11991</v>
      </c>
      <c r="M601" s="60">
        <v>9927</v>
      </c>
      <c r="N601" s="60">
        <v>8825</v>
      </c>
      <c r="O601" s="60">
        <v>8211</v>
      </c>
      <c r="P601" s="60">
        <v>6789</v>
      </c>
      <c r="Q601" s="60">
        <v>6016</v>
      </c>
      <c r="R601" s="60">
        <v>4928</v>
      </c>
      <c r="S601" s="60">
        <v>4137</v>
      </c>
      <c r="T601" s="60">
        <v>3289</v>
      </c>
      <c r="U601" s="60">
        <v>2802</v>
      </c>
      <c r="V601" s="60">
        <v>2023</v>
      </c>
      <c r="W601" s="60">
        <v>1358</v>
      </c>
      <c r="X601" s="60">
        <v>1021</v>
      </c>
      <c r="Y601" s="60">
        <v>17254</v>
      </c>
      <c r="Z601" s="60">
        <v>17604</v>
      </c>
      <c r="AA601" s="60">
        <v>18000</v>
      </c>
      <c r="AB601" s="60">
        <v>16699</v>
      </c>
      <c r="AC601" s="60">
        <v>14275</v>
      </c>
      <c r="AD601" s="60">
        <v>10629</v>
      </c>
      <c r="AE601" s="60">
        <v>8676</v>
      </c>
      <c r="AF601" s="60">
        <v>7475</v>
      </c>
      <c r="AG601" s="60">
        <v>6463</v>
      </c>
      <c r="AH601" s="60">
        <v>5307</v>
      </c>
      <c r="AI601" s="60">
        <v>4250</v>
      </c>
      <c r="AJ601" s="60">
        <v>3298</v>
      </c>
      <c r="AK601" s="60">
        <v>2560</v>
      </c>
      <c r="AL601" s="60">
        <v>2360</v>
      </c>
      <c r="AM601" s="60">
        <v>1455</v>
      </c>
      <c r="AN601" s="60">
        <v>965</v>
      </c>
      <c r="AO601" s="60">
        <v>555</v>
      </c>
      <c r="AP601" s="60">
        <v>34129</v>
      </c>
      <c r="AQ601" s="60">
        <v>34296</v>
      </c>
      <c r="AR601" s="60">
        <v>34704</v>
      </c>
      <c r="AS601" s="60">
        <v>31235</v>
      </c>
      <c r="AT601" s="60">
        <v>26266</v>
      </c>
      <c r="AU601" s="60">
        <v>20556</v>
      </c>
      <c r="AV601" s="60">
        <v>17501</v>
      </c>
      <c r="AW601" s="60">
        <v>15686</v>
      </c>
      <c r="AX601" s="60">
        <v>13252</v>
      </c>
      <c r="AY601" s="60">
        <v>11323</v>
      </c>
      <c r="AZ601" s="60">
        <v>9178</v>
      </c>
      <c r="BA601" s="60">
        <v>7435</v>
      </c>
      <c r="BB601" s="60">
        <v>5849</v>
      </c>
      <c r="BC601" s="60">
        <v>5162</v>
      </c>
      <c r="BD601" s="60">
        <v>3478</v>
      </c>
      <c r="BE601" s="60">
        <v>2323</v>
      </c>
      <c r="BF601" s="60">
        <v>1576</v>
      </c>
    </row>
    <row r="602" spans="1:58" customFormat="1" hidden="1" x14ac:dyDescent="0.25">
      <c r="A602" t="s">
        <v>574</v>
      </c>
      <c r="B602" s="58" t="s">
        <v>1258</v>
      </c>
      <c r="C602" t="str">
        <f>VLOOKUP(B602,'Cross river Land'!A:B,2,0)</f>
        <v>NG030003</v>
      </c>
      <c r="D602">
        <f t="shared" si="9"/>
        <v>1</v>
      </c>
      <c r="E602" s="60">
        <v>48012</v>
      </c>
      <c r="F602" s="60">
        <v>49623</v>
      </c>
      <c r="G602" s="60">
        <v>97635</v>
      </c>
      <c r="H602" s="60">
        <v>5608</v>
      </c>
      <c r="I602" s="60">
        <v>5850</v>
      </c>
      <c r="J602" s="60">
        <v>6055</v>
      </c>
      <c r="K602" s="60">
        <v>5270</v>
      </c>
      <c r="L602" s="60">
        <v>3842</v>
      </c>
      <c r="M602" s="60">
        <v>3478</v>
      </c>
      <c r="N602" s="60">
        <v>3062</v>
      </c>
      <c r="O602" s="60">
        <v>3023</v>
      </c>
      <c r="P602" s="60">
        <v>2533</v>
      </c>
      <c r="Q602" s="60">
        <v>2254</v>
      </c>
      <c r="R602" s="60">
        <v>1788</v>
      </c>
      <c r="S602" s="60">
        <v>1687</v>
      </c>
      <c r="T602" s="60">
        <v>1259</v>
      </c>
      <c r="U602" s="60">
        <v>1119</v>
      </c>
      <c r="V602" s="60">
        <v>645</v>
      </c>
      <c r="W602" s="60">
        <v>321</v>
      </c>
      <c r="X602" s="60">
        <v>218</v>
      </c>
      <c r="Y602" s="60">
        <v>5938</v>
      </c>
      <c r="Z602" s="60">
        <v>6282</v>
      </c>
      <c r="AA602" s="60">
        <v>6449</v>
      </c>
      <c r="AB602" s="60">
        <v>6035</v>
      </c>
      <c r="AC602" s="60">
        <v>4704</v>
      </c>
      <c r="AD602" s="60">
        <v>3587</v>
      </c>
      <c r="AE602" s="60">
        <v>3005</v>
      </c>
      <c r="AF602" s="60">
        <v>2695</v>
      </c>
      <c r="AG602" s="60">
        <v>2464</v>
      </c>
      <c r="AH602" s="60">
        <v>2124</v>
      </c>
      <c r="AI602" s="60">
        <v>1629</v>
      </c>
      <c r="AJ602" s="60">
        <v>1435</v>
      </c>
      <c r="AK602" s="60">
        <v>1101</v>
      </c>
      <c r="AL602" s="60">
        <v>898</v>
      </c>
      <c r="AM602" s="60">
        <v>721</v>
      </c>
      <c r="AN602" s="60">
        <v>342</v>
      </c>
      <c r="AO602" s="60">
        <v>214</v>
      </c>
      <c r="AP602" s="60">
        <v>11546</v>
      </c>
      <c r="AQ602" s="60">
        <v>12132</v>
      </c>
      <c r="AR602" s="60">
        <v>12504</v>
      </c>
      <c r="AS602" s="60">
        <v>11305</v>
      </c>
      <c r="AT602" s="60">
        <v>8546</v>
      </c>
      <c r="AU602" s="60">
        <v>7065</v>
      </c>
      <c r="AV602" s="60">
        <v>6067</v>
      </c>
      <c r="AW602" s="60">
        <v>5718</v>
      </c>
      <c r="AX602" s="60">
        <v>4997</v>
      </c>
      <c r="AY602" s="60">
        <v>4378</v>
      </c>
      <c r="AZ602" s="60">
        <v>3417</v>
      </c>
      <c r="BA602" s="60">
        <v>3122</v>
      </c>
      <c r="BB602" s="60">
        <v>2360</v>
      </c>
      <c r="BC602" s="60">
        <v>2017</v>
      </c>
      <c r="BD602" s="60">
        <v>1366</v>
      </c>
      <c r="BE602" s="60">
        <v>663</v>
      </c>
      <c r="BF602" s="60">
        <v>432</v>
      </c>
    </row>
    <row r="603" spans="1:58" customFormat="1" hidden="1" x14ac:dyDescent="0.25">
      <c r="A603" t="s">
        <v>574</v>
      </c>
      <c r="B603" s="58" t="s">
        <v>1262</v>
      </c>
      <c r="C603" t="str">
        <f>VLOOKUP(B603,'Cross river Land'!A:B,2,0)</f>
        <v>NG030004</v>
      </c>
      <c r="D603">
        <f t="shared" si="9"/>
        <v>1</v>
      </c>
      <c r="E603" s="60">
        <v>43204</v>
      </c>
      <c r="F603" s="60">
        <v>44483</v>
      </c>
      <c r="G603" s="60">
        <v>87687</v>
      </c>
      <c r="H603" s="60">
        <v>4674</v>
      </c>
      <c r="I603" s="60">
        <v>5069</v>
      </c>
      <c r="J603" s="60">
        <v>5527</v>
      </c>
      <c r="K603" s="60">
        <v>4946</v>
      </c>
      <c r="L603" s="60">
        <v>3661</v>
      </c>
      <c r="M603" s="60">
        <v>3128</v>
      </c>
      <c r="N603" s="60">
        <v>2820</v>
      </c>
      <c r="O603" s="60">
        <v>2706</v>
      </c>
      <c r="P603" s="60">
        <v>2347</v>
      </c>
      <c r="Q603" s="60">
        <v>2076</v>
      </c>
      <c r="R603" s="60">
        <v>1681</v>
      </c>
      <c r="S603" s="60">
        <v>1407</v>
      </c>
      <c r="T603" s="60">
        <v>1207</v>
      </c>
      <c r="U603" s="60">
        <v>780</v>
      </c>
      <c r="V603" s="60">
        <v>702</v>
      </c>
      <c r="W603" s="60">
        <v>270</v>
      </c>
      <c r="X603" s="60">
        <v>203</v>
      </c>
      <c r="Y603" s="60">
        <v>4925</v>
      </c>
      <c r="Z603" s="60">
        <v>5441</v>
      </c>
      <c r="AA603" s="60">
        <v>5922</v>
      </c>
      <c r="AB603" s="60">
        <v>5554</v>
      </c>
      <c r="AC603" s="60">
        <v>4447</v>
      </c>
      <c r="AD603" s="60">
        <v>3342</v>
      </c>
      <c r="AE603" s="60">
        <v>2672</v>
      </c>
      <c r="AF603" s="60">
        <v>2380</v>
      </c>
      <c r="AG603" s="60">
        <v>2234</v>
      </c>
      <c r="AH603" s="60">
        <v>1883</v>
      </c>
      <c r="AI603" s="60">
        <v>1639</v>
      </c>
      <c r="AJ603" s="60">
        <v>1172</v>
      </c>
      <c r="AK603" s="60">
        <v>1086</v>
      </c>
      <c r="AL603" s="60">
        <v>786</v>
      </c>
      <c r="AM603" s="60">
        <v>534</v>
      </c>
      <c r="AN603" s="60">
        <v>280</v>
      </c>
      <c r="AO603" s="60">
        <v>186</v>
      </c>
      <c r="AP603" s="60">
        <v>9599</v>
      </c>
      <c r="AQ603" s="60">
        <v>10510</v>
      </c>
      <c r="AR603" s="60">
        <v>11449</v>
      </c>
      <c r="AS603" s="60">
        <v>10500</v>
      </c>
      <c r="AT603" s="60">
        <v>8108</v>
      </c>
      <c r="AU603" s="60">
        <v>6470</v>
      </c>
      <c r="AV603" s="60">
        <v>5492</v>
      </c>
      <c r="AW603" s="60">
        <v>5086</v>
      </c>
      <c r="AX603" s="60">
        <v>4581</v>
      </c>
      <c r="AY603" s="60">
        <v>3959</v>
      </c>
      <c r="AZ603" s="60">
        <v>3320</v>
      </c>
      <c r="BA603" s="60">
        <v>2579</v>
      </c>
      <c r="BB603" s="60">
        <v>2293</v>
      </c>
      <c r="BC603" s="60">
        <v>1566</v>
      </c>
      <c r="BD603" s="60">
        <v>1236</v>
      </c>
      <c r="BE603" s="60">
        <v>550</v>
      </c>
      <c r="BF603" s="60">
        <v>389</v>
      </c>
    </row>
    <row r="604" spans="1:58" customFormat="1" hidden="1" x14ac:dyDescent="0.25">
      <c r="A604" t="s">
        <v>574</v>
      </c>
      <c r="B604" s="58" t="s">
        <v>1113</v>
      </c>
      <c r="C604" t="str">
        <f>VLOOKUP(B604,'Cross river Land'!A:B,2,0)</f>
        <v>NG030001</v>
      </c>
      <c r="D604">
        <f t="shared" si="9"/>
        <v>1</v>
      </c>
      <c r="E604" s="60">
        <v>101556</v>
      </c>
      <c r="F604" s="60">
        <v>104135</v>
      </c>
      <c r="G604" s="60">
        <v>205691</v>
      </c>
      <c r="H604" s="60">
        <v>11203</v>
      </c>
      <c r="I604" s="60">
        <v>12227</v>
      </c>
      <c r="J604" s="60">
        <v>12806</v>
      </c>
      <c r="K604" s="60">
        <v>11958</v>
      </c>
      <c r="L604" s="60">
        <v>8528</v>
      </c>
      <c r="M604" s="60">
        <v>7388</v>
      </c>
      <c r="N604" s="60">
        <v>6584</v>
      </c>
      <c r="O604" s="60">
        <v>6370</v>
      </c>
      <c r="P604" s="60">
        <v>5356</v>
      </c>
      <c r="Q604" s="60">
        <v>5123</v>
      </c>
      <c r="R604" s="60">
        <v>3761</v>
      </c>
      <c r="S604" s="60">
        <v>3341</v>
      </c>
      <c r="T604" s="60">
        <v>2490</v>
      </c>
      <c r="U604" s="60">
        <v>2039</v>
      </c>
      <c r="V604" s="60">
        <v>1161</v>
      </c>
      <c r="W604" s="60">
        <v>712</v>
      </c>
      <c r="X604" s="60">
        <v>509</v>
      </c>
      <c r="Y604" s="60">
        <v>11670</v>
      </c>
      <c r="Z604" s="60">
        <v>12826</v>
      </c>
      <c r="AA604" s="60">
        <v>13594</v>
      </c>
      <c r="AB604" s="60">
        <v>13389</v>
      </c>
      <c r="AC604" s="60">
        <v>10707</v>
      </c>
      <c r="AD604" s="60">
        <v>7779</v>
      </c>
      <c r="AE604" s="60">
        <v>6182</v>
      </c>
      <c r="AF604" s="60">
        <v>5485</v>
      </c>
      <c r="AG604" s="60">
        <v>5175</v>
      </c>
      <c r="AH604" s="60">
        <v>4496</v>
      </c>
      <c r="AI604" s="60">
        <v>3743</v>
      </c>
      <c r="AJ604" s="60">
        <v>2806</v>
      </c>
      <c r="AK604" s="60">
        <v>2401</v>
      </c>
      <c r="AL604" s="60">
        <v>1787</v>
      </c>
      <c r="AM604" s="60">
        <v>1121</v>
      </c>
      <c r="AN604" s="60">
        <v>604</v>
      </c>
      <c r="AO604" s="60">
        <v>370</v>
      </c>
      <c r="AP604" s="60">
        <v>22873</v>
      </c>
      <c r="AQ604" s="60">
        <v>25053</v>
      </c>
      <c r="AR604" s="60">
        <v>26400</v>
      </c>
      <c r="AS604" s="60">
        <v>25347</v>
      </c>
      <c r="AT604" s="60">
        <v>19235</v>
      </c>
      <c r="AU604" s="60">
        <v>15167</v>
      </c>
      <c r="AV604" s="60">
        <v>12766</v>
      </c>
      <c r="AW604" s="60">
        <v>11855</v>
      </c>
      <c r="AX604" s="60">
        <v>10531</v>
      </c>
      <c r="AY604" s="60">
        <v>9619</v>
      </c>
      <c r="AZ604" s="60">
        <v>7504</v>
      </c>
      <c r="BA604" s="60">
        <v>6147</v>
      </c>
      <c r="BB604" s="60">
        <v>4891</v>
      </c>
      <c r="BC604" s="60">
        <v>3826</v>
      </c>
      <c r="BD604" s="60">
        <v>2282</v>
      </c>
      <c r="BE604" s="60">
        <v>1316</v>
      </c>
      <c r="BF604" s="60">
        <v>879</v>
      </c>
    </row>
    <row r="605" spans="1:58" customFormat="1" hidden="1" x14ac:dyDescent="0.25">
      <c r="A605" t="s">
        <v>574</v>
      </c>
      <c r="B605" s="58" t="s">
        <v>1118</v>
      </c>
      <c r="C605" t="str">
        <f>VLOOKUP(B605,'Cross river Land'!A:B,2,0)</f>
        <v>NG030002</v>
      </c>
      <c r="D605">
        <f t="shared" si="9"/>
        <v>1</v>
      </c>
      <c r="E605" s="60">
        <v>61295</v>
      </c>
      <c r="F605" s="60">
        <v>60528</v>
      </c>
      <c r="G605" s="60">
        <v>121823</v>
      </c>
      <c r="H605" s="60">
        <v>7034</v>
      </c>
      <c r="I605" s="60">
        <v>7904</v>
      </c>
      <c r="J605" s="60">
        <v>7865</v>
      </c>
      <c r="K605" s="60">
        <v>6841</v>
      </c>
      <c r="L605" s="60">
        <v>4974</v>
      </c>
      <c r="M605" s="60">
        <v>4331</v>
      </c>
      <c r="N605" s="60">
        <v>3748</v>
      </c>
      <c r="O605" s="60">
        <v>3858</v>
      </c>
      <c r="P605" s="60">
        <v>3210</v>
      </c>
      <c r="Q605" s="60">
        <v>2767</v>
      </c>
      <c r="R605" s="60">
        <v>2109</v>
      </c>
      <c r="S605" s="60">
        <v>2059</v>
      </c>
      <c r="T605" s="60">
        <v>1425</v>
      </c>
      <c r="U605" s="60">
        <v>1919</v>
      </c>
      <c r="V605" s="60">
        <v>706</v>
      </c>
      <c r="W605" s="60">
        <v>410</v>
      </c>
      <c r="X605" s="60">
        <v>135</v>
      </c>
      <c r="Y605" s="60">
        <v>7379</v>
      </c>
      <c r="Z605" s="60">
        <v>8041</v>
      </c>
      <c r="AA605" s="60">
        <v>8016</v>
      </c>
      <c r="AB605" s="60">
        <v>7734</v>
      </c>
      <c r="AC605" s="60">
        <v>5459</v>
      </c>
      <c r="AD605" s="60">
        <v>4411</v>
      </c>
      <c r="AE605" s="60">
        <v>3529</v>
      </c>
      <c r="AF605" s="60">
        <v>3219</v>
      </c>
      <c r="AG605" s="60">
        <v>3012</v>
      </c>
      <c r="AH605" s="60">
        <v>2721</v>
      </c>
      <c r="AI605" s="60">
        <v>1962</v>
      </c>
      <c r="AJ605" s="60">
        <v>1519</v>
      </c>
      <c r="AK605" s="60">
        <v>1255</v>
      </c>
      <c r="AL605" s="60">
        <v>976</v>
      </c>
      <c r="AM605" s="60">
        <v>590</v>
      </c>
      <c r="AN605" s="60">
        <v>440</v>
      </c>
      <c r="AO605" s="60">
        <v>265</v>
      </c>
      <c r="AP605" s="60">
        <v>14413</v>
      </c>
      <c r="AQ605" s="60">
        <v>15945</v>
      </c>
      <c r="AR605" s="60">
        <v>15881</v>
      </c>
      <c r="AS605" s="60">
        <v>14575</v>
      </c>
      <c r="AT605" s="60">
        <v>10433</v>
      </c>
      <c r="AU605" s="60">
        <v>8742</v>
      </c>
      <c r="AV605" s="60">
        <v>7277</v>
      </c>
      <c r="AW605" s="60">
        <v>7077</v>
      </c>
      <c r="AX605" s="60">
        <v>6222</v>
      </c>
      <c r="AY605" s="60">
        <v>5488</v>
      </c>
      <c r="AZ605" s="60">
        <v>4071</v>
      </c>
      <c r="BA605" s="60">
        <v>3578</v>
      </c>
      <c r="BB605" s="60">
        <v>2680</v>
      </c>
      <c r="BC605" s="60">
        <v>2895</v>
      </c>
      <c r="BD605" s="60">
        <v>1296</v>
      </c>
      <c r="BE605" s="60">
        <v>850</v>
      </c>
      <c r="BF605" s="60">
        <v>400</v>
      </c>
    </row>
    <row r="606" spans="1:58" customFormat="1" hidden="1" x14ac:dyDescent="0.25">
      <c r="A606" t="s">
        <v>574</v>
      </c>
      <c r="B606" t="s">
        <v>575</v>
      </c>
      <c r="C606" t="str">
        <f>VLOOKUP(B606,'Cross river Land'!A:B,2,0)</f>
        <v>NG030005</v>
      </c>
      <c r="D606">
        <f t="shared" si="9"/>
        <v>1</v>
      </c>
      <c r="E606" s="60">
        <v>46966</v>
      </c>
      <c r="F606" s="60">
        <v>48109</v>
      </c>
      <c r="G606" s="60">
        <v>95075</v>
      </c>
      <c r="H606" s="60">
        <v>5680</v>
      </c>
      <c r="I606" s="60">
        <v>5918</v>
      </c>
      <c r="J606" s="60">
        <v>5912</v>
      </c>
      <c r="K606" s="60">
        <v>5297</v>
      </c>
      <c r="L606" s="60">
        <v>4017</v>
      </c>
      <c r="M606" s="60">
        <v>3465</v>
      </c>
      <c r="N606" s="60">
        <v>2938</v>
      </c>
      <c r="O606" s="60">
        <v>3066</v>
      </c>
      <c r="P606" s="60">
        <v>2346</v>
      </c>
      <c r="Q606" s="60">
        <v>2207</v>
      </c>
      <c r="R606" s="60">
        <v>1567</v>
      </c>
      <c r="S606" s="60">
        <v>1590</v>
      </c>
      <c r="T606" s="60">
        <v>807</v>
      </c>
      <c r="U606" s="60">
        <v>947</v>
      </c>
      <c r="V606" s="60">
        <v>640</v>
      </c>
      <c r="W606" s="60">
        <v>372</v>
      </c>
      <c r="X606" s="60">
        <v>197</v>
      </c>
      <c r="Y606" s="60">
        <v>5952</v>
      </c>
      <c r="Z606" s="60">
        <v>6311</v>
      </c>
      <c r="AA606" s="60">
        <v>6373</v>
      </c>
      <c r="AB606" s="60">
        <v>5744</v>
      </c>
      <c r="AC606" s="60">
        <v>4681</v>
      </c>
      <c r="AD606" s="60">
        <v>3552</v>
      </c>
      <c r="AE606" s="60">
        <v>2825</v>
      </c>
      <c r="AF606" s="60">
        <v>2578</v>
      </c>
      <c r="AG606" s="60">
        <v>2393</v>
      </c>
      <c r="AH606" s="60">
        <v>2062</v>
      </c>
      <c r="AI606" s="60">
        <v>1674</v>
      </c>
      <c r="AJ606" s="60">
        <v>1236</v>
      </c>
      <c r="AK606" s="60">
        <v>1105</v>
      </c>
      <c r="AL606" s="60">
        <v>798</v>
      </c>
      <c r="AM606" s="60">
        <v>403</v>
      </c>
      <c r="AN606" s="60">
        <v>269</v>
      </c>
      <c r="AO606" s="60">
        <v>153</v>
      </c>
      <c r="AP606" s="60">
        <v>11632</v>
      </c>
      <c r="AQ606" s="60">
        <v>12229</v>
      </c>
      <c r="AR606" s="60">
        <v>12285</v>
      </c>
      <c r="AS606" s="60">
        <v>11041</v>
      </c>
      <c r="AT606" s="60">
        <v>8698</v>
      </c>
      <c r="AU606" s="60">
        <v>7017</v>
      </c>
      <c r="AV606" s="60">
        <v>5763</v>
      </c>
      <c r="AW606" s="60">
        <v>5644</v>
      </c>
      <c r="AX606" s="60">
        <v>4739</v>
      </c>
      <c r="AY606" s="60">
        <v>4269</v>
      </c>
      <c r="AZ606" s="60">
        <v>3241</v>
      </c>
      <c r="BA606" s="60">
        <v>2826</v>
      </c>
      <c r="BB606" s="60">
        <v>1912</v>
      </c>
      <c r="BC606" s="60">
        <v>1745</v>
      </c>
      <c r="BD606" s="60">
        <v>1043</v>
      </c>
      <c r="BE606" s="60">
        <v>641</v>
      </c>
      <c r="BF606" s="60">
        <v>350</v>
      </c>
    </row>
    <row r="607" spans="1:58" customFormat="1" hidden="1" x14ac:dyDescent="0.25">
      <c r="A607" t="s">
        <v>574</v>
      </c>
      <c r="B607" t="s">
        <v>576</v>
      </c>
      <c r="C607" t="str">
        <f>VLOOKUP(B607,'Cross river Land'!A:B,2,0)</f>
        <v>NG030006</v>
      </c>
      <c r="D607">
        <f t="shared" si="9"/>
        <v>1</v>
      </c>
      <c r="E607" s="60">
        <v>93680</v>
      </c>
      <c r="F607" s="60">
        <v>97503</v>
      </c>
      <c r="G607" s="60">
        <v>191183</v>
      </c>
      <c r="H607" s="60">
        <v>10678</v>
      </c>
      <c r="I607" s="60">
        <v>11349</v>
      </c>
      <c r="J607" s="60">
        <v>11921</v>
      </c>
      <c r="K607" s="60">
        <v>11079</v>
      </c>
      <c r="L607" s="60">
        <v>8799</v>
      </c>
      <c r="M607" s="60">
        <v>6936</v>
      </c>
      <c r="N607" s="60">
        <v>6002</v>
      </c>
      <c r="O607" s="60">
        <v>6194</v>
      </c>
      <c r="P607" s="60">
        <v>5024</v>
      </c>
      <c r="Q607" s="60">
        <v>4196</v>
      </c>
      <c r="R607" s="60">
        <v>2806</v>
      </c>
      <c r="S607" s="60">
        <v>3617</v>
      </c>
      <c r="T607" s="60">
        <v>1424</v>
      </c>
      <c r="U607" s="60">
        <v>2017</v>
      </c>
      <c r="V607" s="60">
        <v>659</v>
      </c>
      <c r="W607" s="60">
        <v>659</v>
      </c>
      <c r="X607" s="60">
        <v>320</v>
      </c>
      <c r="Y607" s="60">
        <v>11378</v>
      </c>
      <c r="Z607" s="60">
        <v>12297</v>
      </c>
      <c r="AA607" s="60">
        <v>12656</v>
      </c>
      <c r="AB607" s="60">
        <v>12330</v>
      </c>
      <c r="AC607" s="60">
        <v>10727</v>
      </c>
      <c r="AD607" s="60">
        <v>7536</v>
      </c>
      <c r="AE607" s="60">
        <v>5596</v>
      </c>
      <c r="AF607" s="60">
        <v>5007</v>
      </c>
      <c r="AG607" s="60">
        <v>4756</v>
      </c>
      <c r="AH607" s="60">
        <v>4263</v>
      </c>
      <c r="AI607" s="60">
        <v>3325</v>
      </c>
      <c r="AJ607" s="60">
        <v>2519</v>
      </c>
      <c r="AK607" s="60">
        <v>2019</v>
      </c>
      <c r="AL607" s="60">
        <v>1212</v>
      </c>
      <c r="AM607" s="60">
        <v>678</v>
      </c>
      <c r="AN607" s="60">
        <v>854</v>
      </c>
      <c r="AO607" s="60">
        <v>350</v>
      </c>
      <c r="AP607" s="60">
        <v>22056</v>
      </c>
      <c r="AQ607" s="60">
        <v>23646</v>
      </c>
      <c r="AR607" s="60">
        <v>24577</v>
      </c>
      <c r="AS607" s="60">
        <v>23409</v>
      </c>
      <c r="AT607" s="60">
        <v>19526</v>
      </c>
      <c r="AU607" s="60">
        <v>14472</v>
      </c>
      <c r="AV607" s="60">
        <v>11598</v>
      </c>
      <c r="AW607" s="60">
        <v>11201</v>
      </c>
      <c r="AX607" s="60">
        <v>9780</v>
      </c>
      <c r="AY607" s="60">
        <v>8459</v>
      </c>
      <c r="AZ607" s="60">
        <v>6131</v>
      </c>
      <c r="BA607" s="60">
        <v>6136</v>
      </c>
      <c r="BB607" s="60">
        <v>3443</v>
      </c>
      <c r="BC607" s="60">
        <v>3229</v>
      </c>
      <c r="BD607" s="60">
        <v>1337</v>
      </c>
      <c r="BE607" s="60">
        <v>1513</v>
      </c>
      <c r="BF607" s="60">
        <v>670</v>
      </c>
    </row>
    <row r="608" spans="1:58" customFormat="1" hidden="1" x14ac:dyDescent="0.25">
      <c r="A608" t="s">
        <v>574</v>
      </c>
      <c r="B608" t="s">
        <v>577</v>
      </c>
      <c r="C608" t="str">
        <f>VLOOKUP(B608,'Cross river Land'!A:B,2,0)</f>
        <v>NG030007</v>
      </c>
      <c r="D608">
        <f t="shared" si="9"/>
        <v>1</v>
      </c>
      <c r="E608" s="60">
        <v>40631</v>
      </c>
      <c r="F608" s="60">
        <v>41179</v>
      </c>
      <c r="G608" s="60">
        <v>81810</v>
      </c>
      <c r="H608" s="60">
        <v>4674</v>
      </c>
      <c r="I608" s="60">
        <v>4831</v>
      </c>
      <c r="J608" s="60">
        <v>4901</v>
      </c>
      <c r="K608" s="60">
        <v>4609</v>
      </c>
      <c r="L608" s="60">
        <v>3974</v>
      </c>
      <c r="M608" s="60">
        <v>3099</v>
      </c>
      <c r="N608" s="60">
        <v>2531</v>
      </c>
      <c r="O608" s="60">
        <v>2495</v>
      </c>
      <c r="P608" s="60">
        <v>2066</v>
      </c>
      <c r="Q608" s="60">
        <v>1921</v>
      </c>
      <c r="R608" s="60">
        <v>1434</v>
      </c>
      <c r="S608" s="60">
        <v>1285</v>
      </c>
      <c r="T608" s="60">
        <v>1010</v>
      </c>
      <c r="U608" s="60">
        <v>782</v>
      </c>
      <c r="V608" s="60">
        <v>499</v>
      </c>
      <c r="W608" s="60">
        <v>337</v>
      </c>
      <c r="X608" s="60">
        <v>183</v>
      </c>
      <c r="Y608" s="60">
        <v>5000</v>
      </c>
      <c r="Z608" s="60">
        <v>5142</v>
      </c>
      <c r="AA608" s="60">
        <v>5210</v>
      </c>
      <c r="AB608" s="60">
        <v>5093</v>
      </c>
      <c r="AC608" s="60">
        <v>4783</v>
      </c>
      <c r="AD608" s="60">
        <v>3384</v>
      </c>
      <c r="AE608" s="60">
        <v>2418</v>
      </c>
      <c r="AF608" s="60">
        <v>2139</v>
      </c>
      <c r="AG608" s="60">
        <v>1894</v>
      </c>
      <c r="AH608" s="60">
        <v>1659</v>
      </c>
      <c r="AI608" s="60">
        <v>1315</v>
      </c>
      <c r="AJ608" s="60">
        <v>973</v>
      </c>
      <c r="AK608" s="60">
        <v>754</v>
      </c>
      <c r="AL608" s="60">
        <v>667</v>
      </c>
      <c r="AM608" s="60">
        <v>428</v>
      </c>
      <c r="AN608" s="60">
        <v>180</v>
      </c>
      <c r="AO608" s="60">
        <v>140</v>
      </c>
      <c r="AP608" s="60">
        <v>9674</v>
      </c>
      <c r="AQ608" s="60">
        <v>9973</v>
      </c>
      <c r="AR608" s="60">
        <v>10111</v>
      </c>
      <c r="AS608" s="60">
        <v>9702</v>
      </c>
      <c r="AT608" s="60">
        <v>8757</v>
      </c>
      <c r="AU608" s="60">
        <v>6483</v>
      </c>
      <c r="AV608" s="60">
        <v>4949</v>
      </c>
      <c r="AW608" s="60">
        <v>4634</v>
      </c>
      <c r="AX608" s="60">
        <v>3960</v>
      </c>
      <c r="AY608" s="60">
        <v>3580</v>
      </c>
      <c r="AZ608" s="60">
        <v>2749</v>
      </c>
      <c r="BA608" s="60">
        <v>2258</v>
      </c>
      <c r="BB608" s="60">
        <v>1764</v>
      </c>
      <c r="BC608" s="60">
        <v>1449</v>
      </c>
      <c r="BD608" s="60">
        <v>927</v>
      </c>
      <c r="BE608" s="60">
        <v>517</v>
      </c>
      <c r="BF608" s="60">
        <v>323</v>
      </c>
    </row>
    <row r="609" spans="1:58" customFormat="1" hidden="1" x14ac:dyDescent="0.25">
      <c r="A609" t="s">
        <v>574</v>
      </c>
      <c r="B609" t="s">
        <v>578</v>
      </c>
      <c r="C609" t="str">
        <f>VLOOKUP(B609,'Cross river Land'!A:B,2,0)</f>
        <v>NG030008</v>
      </c>
      <c r="D609">
        <f t="shared" si="9"/>
        <v>1</v>
      </c>
      <c r="E609" s="60">
        <v>36449</v>
      </c>
      <c r="F609" s="60">
        <v>37233</v>
      </c>
      <c r="G609" s="60">
        <v>73682</v>
      </c>
      <c r="H609" s="60">
        <v>4331</v>
      </c>
      <c r="I609" s="60">
        <v>4542</v>
      </c>
      <c r="J609" s="60">
        <v>4707</v>
      </c>
      <c r="K609" s="60">
        <v>4211</v>
      </c>
      <c r="L609" s="60">
        <v>3184</v>
      </c>
      <c r="M609" s="60">
        <v>2657</v>
      </c>
      <c r="N609" s="60">
        <v>2317</v>
      </c>
      <c r="O609" s="60">
        <v>2270</v>
      </c>
      <c r="P609" s="60">
        <v>1869</v>
      </c>
      <c r="Q609" s="60">
        <v>1669</v>
      </c>
      <c r="R609" s="60">
        <v>1231</v>
      </c>
      <c r="S609" s="60">
        <v>1116</v>
      </c>
      <c r="T609" s="60">
        <v>842</v>
      </c>
      <c r="U609" s="60">
        <v>711</v>
      </c>
      <c r="V609" s="60">
        <v>374</v>
      </c>
      <c r="W609" s="60">
        <v>237</v>
      </c>
      <c r="X609" s="60">
        <v>181</v>
      </c>
      <c r="Y609" s="60">
        <v>4551</v>
      </c>
      <c r="Z609" s="60">
        <v>4816</v>
      </c>
      <c r="AA609" s="60">
        <v>5052</v>
      </c>
      <c r="AB609" s="60">
        <v>4793</v>
      </c>
      <c r="AC609" s="60">
        <v>3724</v>
      </c>
      <c r="AD609" s="60">
        <v>2673</v>
      </c>
      <c r="AE609" s="60">
        <v>2160</v>
      </c>
      <c r="AF609" s="60">
        <v>1951</v>
      </c>
      <c r="AG609" s="60">
        <v>1795</v>
      </c>
      <c r="AH609" s="60">
        <v>1531</v>
      </c>
      <c r="AI609" s="60">
        <v>1196</v>
      </c>
      <c r="AJ609" s="60">
        <v>975</v>
      </c>
      <c r="AK609" s="60">
        <v>771</v>
      </c>
      <c r="AL609" s="60">
        <v>557</v>
      </c>
      <c r="AM609" s="60">
        <v>350</v>
      </c>
      <c r="AN609" s="60">
        <v>210</v>
      </c>
      <c r="AO609" s="60">
        <v>128</v>
      </c>
      <c r="AP609" s="60">
        <v>8882</v>
      </c>
      <c r="AQ609" s="60">
        <v>9358</v>
      </c>
      <c r="AR609" s="60">
        <v>9759</v>
      </c>
      <c r="AS609" s="60">
        <v>9004</v>
      </c>
      <c r="AT609" s="60">
        <v>6908</v>
      </c>
      <c r="AU609" s="60">
        <v>5330</v>
      </c>
      <c r="AV609" s="60">
        <v>4477</v>
      </c>
      <c r="AW609" s="60">
        <v>4221</v>
      </c>
      <c r="AX609" s="60">
        <v>3664</v>
      </c>
      <c r="AY609" s="60">
        <v>3200</v>
      </c>
      <c r="AZ609" s="60">
        <v>2427</v>
      </c>
      <c r="BA609" s="60">
        <v>2091</v>
      </c>
      <c r="BB609" s="60">
        <v>1613</v>
      </c>
      <c r="BC609" s="60">
        <v>1268</v>
      </c>
      <c r="BD609" s="60">
        <v>724</v>
      </c>
      <c r="BE609" s="60">
        <v>447</v>
      </c>
      <c r="BF609" s="60">
        <v>309</v>
      </c>
    </row>
    <row r="610" spans="1:58" customFormat="1" hidden="1" x14ac:dyDescent="0.25">
      <c r="A610" t="s">
        <v>574</v>
      </c>
      <c r="B610" t="s">
        <v>579</v>
      </c>
      <c r="C610" t="str">
        <f>VLOOKUP(B610,'Cross river Land'!A:B,2,0)</f>
        <v>NG030009</v>
      </c>
      <c r="D610">
        <f t="shared" si="9"/>
        <v>1</v>
      </c>
      <c r="E610" s="60">
        <v>58743</v>
      </c>
      <c r="F610" s="60">
        <v>59536</v>
      </c>
      <c r="G610" s="60">
        <v>118279</v>
      </c>
      <c r="H610" s="60">
        <v>6713</v>
      </c>
      <c r="I610" s="60">
        <v>7010</v>
      </c>
      <c r="J610" s="60">
        <v>7552</v>
      </c>
      <c r="K610" s="60">
        <v>6759</v>
      </c>
      <c r="L610" s="60">
        <v>5219</v>
      </c>
      <c r="M610" s="60">
        <v>4348</v>
      </c>
      <c r="N610" s="60">
        <v>3721</v>
      </c>
      <c r="O610" s="60">
        <v>3947</v>
      </c>
      <c r="P610" s="60">
        <v>3091</v>
      </c>
      <c r="Q610" s="60">
        <v>3019</v>
      </c>
      <c r="R610" s="60">
        <v>2093</v>
      </c>
      <c r="S610" s="60">
        <v>1876</v>
      </c>
      <c r="T610" s="60">
        <v>1093</v>
      </c>
      <c r="U610" s="60">
        <v>1263</v>
      </c>
      <c r="V610" s="60">
        <v>586</v>
      </c>
      <c r="W610" s="60">
        <v>243</v>
      </c>
      <c r="X610" s="60">
        <v>210</v>
      </c>
      <c r="Y610" s="60">
        <v>7055</v>
      </c>
      <c r="Z610" s="60">
        <v>7553</v>
      </c>
      <c r="AA610" s="60">
        <v>7767</v>
      </c>
      <c r="AB610" s="60">
        <v>7353</v>
      </c>
      <c r="AC610" s="60">
        <v>5953</v>
      </c>
      <c r="AD610" s="60">
        <v>4583</v>
      </c>
      <c r="AE610" s="60">
        <v>3497</v>
      </c>
      <c r="AF610" s="60">
        <v>3267</v>
      </c>
      <c r="AG610" s="60">
        <v>2915</v>
      </c>
      <c r="AH610" s="60">
        <v>2565</v>
      </c>
      <c r="AI610" s="60">
        <v>2086</v>
      </c>
      <c r="AJ610" s="60">
        <v>1761</v>
      </c>
      <c r="AK610" s="60">
        <v>1427</v>
      </c>
      <c r="AL610" s="60">
        <v>926</v>
      </c>
      <c r="AM610" s="60">
        <v>328</v>
      </c>
      <c r="AN610" s="60">
        <v>355</v>
      </c>
      <c r="AO610" s="60">
        <v>145</v>
      </c>
      <c r="AP610" s="60">
        <v>13768</v>
      </c>
      <c r="AQ610" s="60">
        <v>14563</v>
      </c>
      <c r="AR610" s="60">
        <v>15319</v>
      </c>
      <c r="AS610" s="60">
        <v>14112</v>
      </c>
      <c r="AT610" s="60">
        <v>11172</v>
      </c>
      <c r="AU610" s="60">
        <v>8931</v>
      </c>
      <c r="AV610" s="60">
        <v>7218</v>
      </c>
      <c r="AW610" s="60">
        <v>7214</v>
      </c>
      <c r="AX610" s="60">
        <v>6006</v>
      </c>
      <c r="AY610" s="60">
        <v>5584</v>
      </c>
      <c r="AZ610" s="60">
        <v>4179</v>
      </c>
      <c r="BA610" s="60">
        <v>3637</v>
      </c>
      <c r="BB610" s="60">
        <v>2520</v>
      </c>
      <c r="BC610" s="60">
        <v>2189</v>
      </c>
      <c r="BD610" s="60">
        <v>914</v>
      </c>
      <c r="BE610" s="60">
        <v>598</v>
      </c>
      <c r="BF610" s="60">
        <v>355</v>
      </c>
    </row>
    <row r="611" spans="1:58" customFormat="1" hidden="1" x14ac:dyDescent="0.25">
      <c r="A611" t="s">
        <v>574</v>
      </c>
      <c r="B611" t="s">
        <v>580</v>
      </c>
      <c r="C611" t="str">
        <f>VLOOKUP(B611,'Cross river Land'!A:B,2,0)</f>
        <v>NG030010</v>
      </c>
      <c r="D611">
        <f t="shared" si="9"/>
        <v>1</v>
      </c>
      <c r="E611" s="60">
        <v>108710</v>
      </c>
      <c r="F611" s="60">
        <v>111767</v>
      </c>
      <c r="G611" s="60">
        <v>220477</v>
      </c>
      <c r="H611" s="60">
        <v>12245</v>
      </c>
      <c r="I611" s="60">
        <v>13308</v>
      </c>
      <c r="J611" s="60">
        <v>14580</v>
      </c>
      <c r="K611" s="60">
        <v>12711</v>
      </c>
      <c r="L611" s="60">
        <v>8915</v>
      </c>
      <c r="M611" s="60">
        <v>7737</v>
      </c>
      <c r="N611" s="60">
        <v>7109</v>
      </c>
      <c r="O611" s="60">
        <v>7280</v>
      </c>
      <c r="P611" s="60">
        <v>5606</v>
      </c>
      <c r="Q611" s="60">
        <v>5249</v>
      </c>
      <c r="R611" s="60">
        <v>3732</v>
      </c>
      <c r="S611" s="60">
        <v>3218</v>
      </c>
      <c r="T611" s="60">
        <v>2395</v>
      </c>
      <c r="U611" s="60">
        <v>2200</v>
      </c>
      <c r="V611" s="60">
        <v>1329</v>
      </c>
      <c r="W611" s="60">
        <v>604</v>
      </c>
      <c r="X611" s="60">
        <v>492</v>
      </c>
      <c r="Y611" s="60">
        <v>12973</v>
      </c>
      <c r="Z611" s="60">
        <v>14483</v>
      </c>
      <c r="AA611" s="60">
        <v>15935</v>
      </c>
      <c r="AB611" s="60">
        <v>14430</v>
      </c>
      <c r="AC611" s="60">
        <v>10499</v>
      </c>
      <c r="AD611" s="60">
        <v>7826</v>
      </c>
      <c r="AE611" s="60">
        <v>6471</v>
      </c>
      <c r="AF611" s="60">
        <v>6057</v>
      </c>
      <c r="AG611" s="60">
        <v>5525</v>
      </c>
      <c r="AH611" s="60">
        <v>4911</v>
      </c>
      <c r="AI611" s="60">
        <v>3734</v>
      </c>
      <c r="AJ611" s="60">
        <v>2891</v>
      </c>
      <c r="AK611" s="60">
        <v>2039</v>
      </c>
      <c r="AL611" s="60">
        <v>1818</v>
      </c>
      <c r="AM611" s="60">
        <v>917</v>
      </c>
      <c r="AN611" s="60">
        <v>793</v>
      </c>
      <c r="AO611" s="60">
        <v>465</v>
      </c>
      <c r="AP611" s="60">
        <v>25218</v>
      </c>
      <c r="AQ611" s="60">
        <v>27791</v>
      </c>
      <c r="AR611" s="60">
        <v>30515</v>
      </c>
      <c r="AS611" s="60">
        <v>27141</v>
      </c>
      <c r="AT611" s="60">
        <v>19414</v>
      </c>
      <c r="AU611" s="60">
        <v>15563</v>
      </c>
      <c r="AV611" s="60">
        <v>13580</v>
      </c>
      <c r="AW611" s="60">
        <v>13337</v>
      </c>
      <c r="AX611" s="60">
        <v>11131</v>
      </c>
      <c r="AY611" s="60">
        <v>10160</v>
      </c>
      <c r="AZ611" s="60">
        <v>7466</v>
      </c>
      <c r="BA611" s="60">
        <v>6109</v>
      </c>
      <c r="BB611" s="60">
        <v>4434</v>
      </c>
      <c r="BC611" s="60">
        <v>4018</v>
      </c>
      <c r="BD611" s="60">
        <v>2246</v>
      </c>
      <c r="BE611" s="60">
        <v>1397</v>
      </c>
      <c r="BF611" s="60">
        <v>957</v>
      </c>
    </row>
    <row r="612" spans="1:58" customFormat="1" hidden="1" x14ac:dyDescent="0.25">
      <c r="A612" t="s">
        <v>574</v>
      </c>
      <c r="B612" t="s">
        <v>581</v>
      </c>
      <c r="C612" t="str">
        <f>VLOOKUP(B612,'Cross river Land'!A:B,2,0)</f>
        <v>NG030011</v>
      </c>
      <c r="D612">
        <f t="shared" si="9"/>
        <v>1</v>
      </c>
      <c r="E612" s="60">
        <v>129535</v>
      </c>
      <c r="F612" s="60">
        <v>147763</v>
      </c>
      <c r="G612" s="60">
        <v>277298</v>
      </c>
      <c r="H612" s="60">
        <v>11015</v>
      </c>
      <c r="I612" s="60">
        <v>11680</v>
      </c>
      <c r="J612" s="60">
        <v>13909</v>
      </c>
      <c r="K612" s="60">
        <v>15880</v>
      </c>
      <c r="L612" s="60">
        <v>18773</v>
      </c>
      <c r="M612" s="60">
        <v>12734</v>
      </c>
      <c r="N612" s="60">
        <v>7946</v>
      </c>
      <c r="O612" s="60">
        <v>7186</v>
      </c>
      <c r="P612" s="60">
        <v>6331</v>
      </c>
      <c r="Q612" s="60">
        <v>5947</v>
      </c>
      <c r="R612" s="60">
        <v>4796</v>
      </c>
      <c r="S612" s="60">
        <v>4741</v>
      </c>
      <c r="T612" s="60">
        <v>2876</v>
      </c>
      <c r="U612" s="60">
        <v>2452</v>
      </c>
      <c r="V612" s="60">
        <v>1512</v>
      </c>
      <c r="W612" s="60">
        <v>1082</v>
      </c>
      <c r="X612" s="60">
        <v>675</v>
      </c>
      <c r="Y612" s="60">
        <v>11417</v>
      </c>
      <c r="Z612" s="60">
        <v>12410</v>
      </c>
      <c r="AA612" s="60">
        <v>13713</v>
      </c>
      <c r="AB612" s="60">
        <v>18930</v>
      </c>
      <c r="AC612" s="60">
        <v>29346</v>
      </c>
      <c r="AD612" s="60">
        <v>18174</v>
      </c>
      <c r="AE612" s="60">
        <v>10027</v>
      </c>
      <c r="AF612" s="60">
        <v>7159</v>
      </c>
      <c r="AG612" s="60">
        <v>6335</v>
      </c>
      <c r="AH612" s="60">
        <v>5474</v>
      </c>
      <c r="AI612" s="60">
        <v>4231</v>
      </c>
      <c r="AJ612" s="60">
        <v>3843</v>
      </c>
      <c r="AK612" s="60">
        <v>2594</v>
      </c>
      <c r="AL612" s="60">
        <v>1969</v>
      </c>
      <c r="AM612" s="60">
        <v>1116</v>
      </c>
      <c r="AN612" s="60">
        <v>699</v>
      </c>
      <c r="AO612" s="60">
        <v>326</v>
      </c>
      <c r="AP612" s="60">
        <v>22432</v>
      </c>
      <c r="AQ612" s="60">
        <v>24090</v>
      </c>
      <c r="AR612" s="60">
        <v>27622</v>
      </c>
      <c r="AS612" s="60">
        <v>34810</v>
      </c>
      <c r="AT612" s="60">
        <v>48119</v>
      </c>
      <c r="AU612" s="60">
        <v>30908</v>
      </c>
      <c r="AV612" s="60">
        <v>17973</v>
      </c>
      <c r="AW612" s="60">
        <v>14345</v>
      </c>
      <c r="AX612" s="60">
        <v>12666</v>
      </c>
      <c r="AY612" s="60">
        <v>11421</v>
      </c>
      <c r="AZ612" s="60">
        <v>9027</v>
      </c>
      <c r="BA612" s="60">
        <v>8584</v>
      </c>
      <c r="BB612" s="60">
        <v>5470</v>
      </c>
      <c r="BC612" s="60">
        <v>4421</v>
      </c>
      <c r="BD612" s="60">
        <v>2628</v>
      </c>
      <c r="BE612" s="60">
        <v>1781</v>
      </c>
      <c r="BF612" s="60">
        <v>1001</v>
      </c>
    </row>
    <row r="613" spans="1:58" customFormat="1" hidden="1" x14ac:dyDescent="0.25">
      <c r="A613" t="s">
        <v>574</v>
      </c>
      <c r="B613" t="s">
        <v>582</v>
      </c>
      <c r="C613" t="str">
        <f>VLOOKUP(B613,'Cross river Land'!A:B,2,0)</f>
        <v>NG030012</v>
      </c>
      <c r="D613">
        <f t="shared" si="9"/>
        <v>1</v>
      </c>
      <c r="E613" s="60">
        <v>155358</v>
      </c>
      <c r="F613" s="60">
        <v>157443</v>
      </c>
      <c r="G613" s="60">
        <v>312801</v>
      </c>
      <c r="H613" s="60">
        <v>16878</v>
      </c>
      <c r="I613" s="60">
        <v>18678</v>
      </c>
      <c r="J613" s="60">
        <v>20317</v>
      </c>
      <c r="K613" s="60">
        <v>18343</v>
      </c>
      <c r="L613" s="60">
        <v>13896</v>
      </c>
      <c r="M613" s="60">
        <v>12076</v>
      </c>
      <c r="N613" s="60">
        <v>9726</v>
      </c>
      <c r="O613" s="60">
        <v>9181</v>
      </c>
      <c r="P613" s="60">
        <v>7530</v>
      </c>
      <c r="Q613" s="60">
        <v>7326</v>
      </c>
      <c r="R613" s="60">
        <v>5355</v>
      </c>
      <c r="S613" s="60">
        <v>5127</v>
      </c>
      <c r="T613" s="60">
        <v>3705</v>
      </c>
      <c r="U613" s="60">
        <v>3120</v>
      </c>
      <c r="V613" s="60">
        <v>1974</v>
      </c>
      <c r="W613" s="60">
        <v>1330</v>
      </c>
      <c r="X613" s="60">
        <v>796</v>
      </c>
      <c r="Y613" s="60">
        <v>18515</v>
      </c>
      <c r="Z613" s="60">
        <v>19391</v>
      </c>
      <c r="AA613" s="60">
        <v>20645</v>
      </c>
      <c r="AB613" s="60">
        <v>19419</v>
      </c>
      <c r="AC613" s="60">
        <v>16322</v>
      </c>
      <c r="AD613" s="60">
        <v>12660</v>
      </c>
      <c r="AE613" s="60">
        <v>10104</v>
      </c>
      <c r="AF613" s="60">
        <v>8626</v>
      </c>
      <c r="AG613" s="60">
        <v>7544</v>
      </c>
      <c r="AH613" s="60">
        <v>6557</v>
      </c>
      <c r="AI613" s="60">
        <v>5246</v>
      </c>
      <c r="AJ613" s="60">
        <v>4063</v>
      </c>
      <c r="AK613" s="60">
        <v>2753</v>
      </c>
      <c r="AL613" s="60">
        <v>2597</v>
      </c>
      <c r="AM613" s="60">
        <v>1446</v>
      </c>
      <c r="AN613" s="60">
        <v>1114</v>
      </c>
      <c r="AO613" s="60">
        <v>441</v>
      </c>
      <c r="AP613" s="60">
        <v>35393</v>
      </c>
      <c r="AQ613" s="60">
        <v>38069</v>
      </c>
      <c r="AR613" s="60">
        <v>40962</v>
      </c>
      <c r="AS613" s="60">
        <v>37762</v>
      </c>
      <c r="AT613" s="60">
        <v>30218</v>
      </c>
      <c r="AU613" s="60">
        <v>24736</v>
      </c>
      <c r="AV613" s="60">
        <v>19830</v>
      </c>
      <c r="AW613" s="60">
        <v>17807</v>
      </c>
      <c r="AX613" s="60">
        <v>15074</v>
      </c>
      <c r="AY613" s="60">
        <v>13883</v>
      </c>
      <c r="AZ613" s="60">
        <v>10601</v>
      </c>
      <c r="BA613" s="60">
        <v>9190</v>
      </c>
      <c r="BB613" s="60">
        <v>6458</v>
      </c>
      <c r="BC613" s="60">
        <v>5717</v>
      </c>
      <c r="BD613" s="60">
        <v>3420</v>
      </c>
      <c r="BE613" s="60">
        <v>2444</v>
      </c>
      <c r="BF613" s="60">
        <v>1237</v>
      </c>
    </row>
    <row r="614" spans="1:58" customFormat="1" hidden="1" x14ac:dyDescent="0.25">
      <c r="A614" t="s">
        <v>574</v>
      </c>
      <c r="B614" t="s">
        <v>583</v>
      </c>
      <c r="C614" t="str">
        <f>VLOOKUP(B614,'Cross river Land'!A:B,2,0)</f>
        <v>NG030013</v>
      </c>
      <c r="D614">
        <f t="shared" si="9"/>
        <v>1</v>
      </c>
      <c r="E614" s="60">
        <v>77240</v>
      </c>
      <c r="F614" s="60">
        <v>76513</v>
      </c>
      <c r="G614" s="60">
        <v>153753</v>
      </c>
      <c r="H614" s="60">
        <v>8615</v>
      </c>
      <c r="I614" s="60">
        <v>9293</v>
      </c>
      <c r="J614" s="60">
        <v>10213</v>
      </c>
      <c r="K614" s="60">
        <v>9325</v>
      </c>
      <c r="L614" s="60">
        <v>6448</v>
      </c>
      <c r="M614" s="60">
        <v>5495</v>
      </c>
      <c r="N614" s="60">
        <v>4809</v>
      </c>
      <c r="O614" s="60">
        <v>4926</v>
      </c>
      <c r="P614" s="60">
        <v>3918</v>
      </c>
      <c r="Q614" s="60">
        <v>3759</v>
      </c>
      <c r="R614" s="60">
        <v>2639</v>
      </c>
      <c r="S614" s="60">
        <v>2641</v>
      </c>
      <c r="T614" s="60">
        <v>1769</v>
      </c>
      <c r="U614" s="60">
        <v>1673</v>
      </c>
      <c r="V614" s="60">
        <v>772</v>
      </c>
      <c r="W614" s="60">
        <v>645</v>
      </c>
      <c r="X614" s="60">
        <v>300</v>
      </c>
      <c r="Y614" s="60">
        <v>9043</v>
      </c>
      <c r="Z614" s="60">
        <v>10031</v>
      </c>
      <c r="AA614" s="60">
        <v>9957</v>
      </c>
      <c r="AB614" s="60">
        <v>9306</v>
      </c>
      <c r="AC614" s="60">
        <v>7421</v>
      </c>
      <c r="AD614" s="60">
        <v>5582</v>
      </c>
      <c r="AE614" s="60">
        <v>4471</v>
      </c>
      <c r="AF614" s="60">
        <v>4214</v>
      </c>
      <c r="AG614" s="60">
        <v>3878</v>
      </c>
      <c r="AH614" s="60">
        <v>3298</v>
      </c>
      <c r="AI614" s="60">
        <v>2871</v>
      </c>
      <c r="AJ614" s="60">
        <v>1933</v>
      </c>
      <c r="AK614" s="60">
        <v>1616</v>
      </c>
      <c r="AL614" s="60">
        <v>1209</v>
      </c>
      <c r="AM614" s="60">
        <v>930</v>
      </c>
      <c r="AN614" s="60">
        <v>451</v>
      </c>
      <c r="AO614" s="60">
        <v>302</v>
      </c>
      <c r="AP614" s="60">
        <v>17658</v>
      </c>
      <c r="AQ614" s="60">
        <v>19324</v>
      </c>
      <c r="AR614" s="60">
        <v>20170</v>
      </c>
      <c r="AS614" s="60">
        <v>18631</v>
      </c>
      <c r="AT614" s="60">
        <v>13869</v>
      </c>
      <c r="AU614" s="60">
        <v>11077</v>
      </c>
      <c r="AV614" s="60">
        <v>9280</v>
      </c>
      <c r="AW614" s="60">
        <v>9140</v>
      </c>
      <c r="AX614" s="60">
        <v>7796</v>
      </c>
      <c r="AY614" s="60">
        <v>7057</v>
      </c>
      <c r="AZ614" s="60">
        <v>5510</v>
      </c>
      <c r="BA614" s="60">
        <v>4574</v>
      </c>
      <c r="BB614" s="60">
        <v>3385</v>
      </c>
      <c r="BC614" s="60">
        <v>2882</v>
      </c>
      <c r="BD614" s="60">
        <v>1702</v>
      </c>
      <c r="BE614" s="60">
        <v>1096</v>
      </c>
      <c r="BF614" s="60">
        <v>602</v>
      </c>
    </row>
    <row r="615" spans="1:58" customFormat="1" hidden="1" x14ac:dyDescent="0.25">
      <c r="A615" t="s">
        <v>574</v>
      </c>
      <c r="B615" t="s">
        <v>584</v>
      </c>
      <c r="C615" t="str">
        <f>VLOOKUP(B615,'Cross river Land'!A:B,2,0)</f>
        <v>NG030014</v>
      </c>
      <c r="D615">
        <f t="shared" si="9"/>
        <v>1</v>
      </c>
      <c r="E615" s="60">
        <v>88567</v>
      </c>
      <c r="F615" s="60">
        <v>90218</v>
      </c>
      <c r="G615" s="60">
        <v>178785</v>
      </c>
      <c r="H615" s="60">
        <v>10008</v>
      </c>
      <c r="I615" s="60">
        <v>10686</v>
      </c>
      <c r="J615" s="60">
        <v>10815</v>
      </c>
      <c r="K615" s="60">
        <v>9349</v>
      </c>
      <c r="L615" s="60">
        <v>7278</v>
      </c>
      <c r="M615" s="60">
        <v>6362</v>
      </c>
      <c r="N615" s="60">
        <v>5696</v>
      </c>
      <c r="O615" s="60">
        <v>5349</v>
      </c>
      <c r="P615" s="60">
        <v>4676</v>
      </c>
      <c r="Q615" s="60">
        <v>4263</v>
      </c>
      <c r="R615" s="60">
        <v>3661</v>
      </c>
      <c r="S615" s="60">
        <v>3217</v>
      </c>
      <c r="T615" s="60">
        <v>3134</v>
      </c>
      <c r="U615" s="60">
        <v>2051</v>
      </c>
      <c r="V615" s="60">
        <v>1125</v>
      </c>
      <c r="W615" s="60">
        <v>585</v>
      </c>
      <c r="X615" s="60">
        <v>312</v>
      </c>
      <c r="Y615" s="60">
        <v>10674</v>
      </c>
      <c r="Z615" s="60">
        <v>11238</v>
      </c>
      <c r="AA615" s="60">
        <v>11515</v>
      </c>
      <c r="AB615" s="60">
        <v>10775</v>
      </c>
      <c r="AC615" s="60">
        <v>8735</v>
      </c>
      <c r="AD615" s="60">
        <v>6916</v>
      </c>
      <c r="AE615" s="60">
        <v>5643</v>
      </c>
      <c r="AF615" s="60">
        <v>4965</v>
      </c>
      <c r="AG615" s="60">
        <v>4475</v>
      </c>
      <c r="AH615" s="60">
        <v>3691</v>
      </c>
      <c r="AI615" s="60">
        <v>3110</v>
      </c>
      <c r="AJ615" s="60">
        <v>2267</v>
      </c>
      <c r="AK615" s="60">
        <v>2071</v>
      </c>
      <c r="AL615" s="60">
        <v>1680</v>
      </c>
      <c r="AM615" s="60">
        <v>1333</v>
      </c>
      <c r="AN615" s="60">
        <v>757</v>
      </c>
      <c r="AO615" s="60">
        <v>373</v>
      </c>
      <c r="AP615" s="60">
        <v>20682</v>
      </c>
      <c r="AQ615" s="60">
        <v>21924</v>
      </c>
      <c r="AR615" s="60">
        <v>22330</v>
      </c>
      <c r="AS615" s="60">
        <v>20124</v>
      </c>
      <c r="AT615" s="60">
        <v>16013</v>
      </c>
      <c r="AU615" s="60">
        <v>13278</v>
      </c>
      <c r="AV615" s="60">
        <v>11339</v>
      </c>
      <c r="AW615" s="60">
        <v>10314</v>
      </c>
      <c r="AX615" s="60">
        <v>9151</v>
      </c>
      <c r="AY615" s="60">
        <v>7954</v>
      </c>
      <c r="AZ615" s="60">
        <v>6771</v>
      </c>
      <c r="BA615" s="60">
        <v>5484</v>
      </c>
      <c r="BB615" s="60">
        <v>5205</v>
      </c>
      <c r="BC615" s="60">
        <v>3731</v>
      </c>
      <c r="BD615" s="60">
        <v>2458</v>
      </c>
      <c r="BE615" s="60">
        <v>1342</v>
      </c>
      <c r="BF615" s="60">
        <v>685</v>
      </c>
    </row>
    <row r="616" spans="1:58" customFormat="1" hidden="1" x14ac:dyDescent="0.25">
      <c r="A616" t="s">
        <v>574</v>
      </c>
      <c r="B616" t="s">
        <v>585</v>
      </c>
      <c r="C616" t="str">
        <f>VLOOKUP(B616,'Cross river Land'!A:B,2,0)</f>
        <v>NG030015</v>
      </c>
      <c r="D616">
        <f t="shared" si="9"/>
        <v>1</v>
      </c>
      <c r="E616" s="60">
        <v>24449</v>
      </c>
      <c r="F616" s="60">
        <v>25252</v>
      </c>
      <c r="G616" s="60">
        <v>49701</v>
      </c>
      <c r="H616" s="60">
        <v>2787</v>
      </c>
      <c r="I616" s="60">
        <v>3057</v>
      </c>
      <c r="J616" s="60">
        <v>3205</v>
      </c>
      <c r="K616" s="60">
        <v>2699</v>
      </c>
      <c r="L616" s="60">
        <v>2090</v>
      </c>
      <c r="M616" s="60">
        <v>1798</v>
      </c>
      <c r="N616" s="60">
        <v>1630</v>
      </c>
      <c r="O616" s="60">
        <v>1679</v>
      </c>
      <c r="P616" s="60">
        <v>1251</v>
      </c>
      <c r="Q616" s="60">
        <v>1223</v>
      </c>
      <c r="R616" s="60">
        <v>750</v>
      </c>
      <c r="S616" s="60">
        <v>841</v>
      </c>
      <c r="T616" s="60">
        <v>629</v>
      </c>
      <c r="U616" s="60">
        <v>264</v>
      </c>
      <c r="V616" s="60">
        <v>206</v>
      </c>
      <c r="W616" s="60">
        <v>298</v>
      </c>
      <c r="X616" s="60">
        <v>42</v>
      </c>
      <c r="Y616" s="60">
        <v>2884</v>
      </c>
      <c r="Z616" s="60">
        <v>3245</v>
      </c>
      <c r="AA616" s="60">
        <v>3554</v>
      </c>
      <c r="AB616" s="60">
        <v>3094</v>
      </c>
      <c r="AC616" s="60">
        <v>2285</v>
      </c>
      <c r="AD616" s="60">
        <v>1864</v>
      </c>
      <c r="AE616" s="60">
        <v>1515</v>
      </c>
      <c r="AF616" s="60">
        <v>1437</v>
      </c>
      <c r="AG616" s="60">
        <v>1262</v>
      </c>
      <c r="AH616" s="60">
        <v>1024</v>
      </c>
      <c r="AI616" s="60">
        <v>943</v>
      </c>
      <c r="AJ616" s="60">
        <v>650</v>
      </c>
      <c r="AK616" s="60">
        <v>571</v>
      </c>
      <c r="AL616" s="60">
        <v>369</v>
      </c>
      <c r="AM616" s="60">
        <v>270</v>
      </c>
      <c r="AN616" s="60">
        <v>125</v>
      </c>
      <c r="AO616" s="60">
        <v>160</v>
      </c>
      <c r="AP616" s="60">
        <v>5671</v>
      </c>
      <c r="AQ616" s="60">
        <v>6302</v>
      </c>
      <c r="AR616" s="60">
        <v>6759</v>
      </c>
      <c r="AS616" s="60">
        <v>5793</v>
      </c>
      <c r="AT616" s="60">
        <v>4375</v>
      </c>
      <c r="AU616" s="60">
        <v>3662</v>
      </c>
      <c r="AV616" s="60">
        <v>3145</v>
      </c>
      <c r="AW616" s="60">
        <v>3116</v>
      </c>
      <c r="AX616" s="60">
        <v>2513</v>
      </c>
      <c r="AY616" s="60">
        <v>2247</v>
      </c>
      <c r="AZ616" s="60">
        <v>1693</v>
      </c>
      <c r="BA616" s="60">
        <v>1491</v>
      </c>
      <c r="BB616" s="60">
        <v>1200</v>
      </c>
      <c r="BC616" s="60">
        <v>633</v>
      </c>
      <c r="BD616" s="60">
        <v>476</v>
      </c>
      <c r="BE616" s="60">
        <v>423</v>
      </c>
      <c r="BF616" s="60">
        <v>202</v>
      </c>
    </row>
    <row r="617" spans="1:58" customFormat="1" hidden="1" x14ac:dyDescent="0.25">
      <c r="A617" t="s">
        <v>574</v>
      </c>
      <c r="B617" t="s">
        <v>472</v>
      </c>
      <c r="C617" s="58" t="s">
        <v>1840</v>
      </c>
      <c r="D617">
        <f t="shared" si="9"/>
        <v>1</v>
      </c>
      <c r="E617" s="60">
        <v>52718</v>
      </c>
      <c r="F617" s="60">
        <v>53215</v>
      </c>
      <c r="G617" s="60">
        <v>105933</v>
      </c>
      <c r="H617" s="60">
        <v>6143</v>
      </c>
      <c r="I617" s="60">
        <v>6591</v>
      </c>
      <c r="J617" s="60">
        <v>6986</v>
      </c>
      <c r="K617" s="60">
        <v>6046</v>
      </c>
      <c r="L617" s="60">
        <v>4464</v>
      </c>
      <c r="M617" s="60">
        <v>3881</v>
      </c>
      <c r="N617" s="60">
        <v>3380</v>
      </c>
      <c r="O617" s="60">
        <v>3449</v>
      </c>
      <c r="P617" s="60">
        <v>2716</v>
      </c>
      <c r="Q617" s="60">
        <v>2367</v>
      </c>
      <c r="R617" s="60">
        <v>1698</v>
      </c>
      <c r="S617" s="60">
        <v>1704</v>
      </c>
      <c r="T617" s="60">
        <v>1234</v>
      </c>
      <c r="U617" s="60">
        <v>935</v>
      </c>
      <c r="V617" s="60">
        <v>548</v>
      </c>
      <c r="W617" s="60">
        <v>334</v>
      </c>
      <c r="X617" s="60">
        <v>242</v>
      </c>
      <c r="Y617" s="60">
        <v>6437</v>
      </c>
      <c r="Z617" s="60">
        <v>6976</v>
      </c>
      <c r="AA617" s="60">
        <v>7282</v>
      </c>
      <c r="AB617" s="60">
        <v>6525</v>
      </c>
      <c r="AC617" s="60">
        <v>5159</v>
      </c>
      <c r="AD617" s="60">
        <v>3892</v>
      </c>
      <c r="AE617" s="60">
        <v>3150</v>
      </c>
      <c r="AF617" s="60">
        <v>2827</v>
      </c>
      <c r="AG617" s="60">
        <v>2626</v>
      </c>
      <c r="AH617" s="60">
        <v>2337</v>
      </c>
      <c r="AI617" s="60">
        <v>1742</v>
      </c>
      <c r="AJ617" s="60">
        <v>1365</v>
      </c>
      <c r="AK617" s="60">
        <v>911</v>
      </c>
      <c r="AL617" s="60">
        <v>947</v>
      </c>
      <c r="AM617" s="60">
        <v>519</v>
      </c>
      <c r="AN617" s="60">
        <v>330</v>
      </c>
      <c r="AO617" s="60">
        <v>190</v>
      </c>
      <c r="AP617" s="60">
        <v>12580</v>
      </c>
      <c r="AQ617" s="60">
        <v>13567</v>
      </c>
      <c r="AR617" s="60">
        <v>14268</v>
      </c>
      <c r="AS617" s="60">
        <v>12571</v>
      </c>
      <c r="AT617" s="60">
        <v>9623</v>
      </c>
      <c r="AU617" s="60">
        <v>7773</v>
      </c>
      <c r="AV617" s="60">
        <v>6530</v>
      </c>
      <c r="AW617" s="60">
        <v>6276</v>
      </c>
      <c r="AX617" s="60">
        <v>5342</v>
      </c>
      <c r="AY617" s="60">
        <v>4704</v>
      </c>
      <c r="AZ617" s="60">
        <v>3440</v>
      </c>
      <c r="BA617" s="60">
        <v>3069</v>
      </c>
      <c r="BB617" s="60">
        <v>2145</v>
      </c>
      <c r="BC617" s="60">
        <v>1882</v>
      </c>
      <c r="BD617" s="60">
        <v>1067</v>
      </c>
      <c r="BE617" s="60">
        <v>664</v>
      </c>
      <c r="BF617" s="60">
        <v>432</v>
      </c>
    </row>
    <row r="618" spans="1:58" customFormat="1" hidden="1" x14ac:dyDescent="0.25">
      <c r="A618" t="s">
        <v>574</v>
      </c>
      <c r="B618" t="s">
        <v>586</v>
      </c>
      <c r="C618" t="str">
        <f>VLOOKUP(B618,'Cross river Land'!A:B,2,0)</f>
        <v>NG030017</v>
      </c>
      <c r="D618">
        <f t="shared" si="9"/>
        <v>1</v>
      </c>
      <c r="E618" s="60">
        <v>40011</v>
      </c>
      <c r="F618" s="60">
        <v>40908</v>
      </c>
      <c r="G618" s="60">
        <v>80919</v>
      </c>
      <c r="H618" s="60">
        <v>4784</v>
      </c>
      <c r="I618" s="60">
        <v>4957</v>
      </c>
      <c r="J618" s="60">
        <v>4938</v>
      </c>
      <c r="K618" s="60">
        <v>4402</v>
      </c>
      <c r="L618" s="60">
        <v>3506</v>
      </c>
      <c r="M618" s="60">
        <v>3036</v>
      </c>
      <c r="N618" s="60">
        <v>2566</v>
      </c>
      <c r="O618" s="60">
        <v>2572</v>
      </c>
      <c r="P618" s="60">
        <v>1969</v>
      </c>
      <c r="Q618" s="60">
        <v>1926</v>
      </c>
      <c r="R618" s="60">
        <v>1213</v>
      </c>
      <c r="S618" s="60">
        <v>1616</v>
      </c>
      <c r="T618" s="60">
        <v>922</v>
      </c>
      <c r="U618" s="60">
        <v>582</v>
      </c>
      <c r="V618" s="60">
        <v>445</v>
      </c>
      <c r="W618" s="60">
        <v>315</v>
      </c>
      <c r="X618" s="60">
        <v>262</v>
      </c>
      <c r="Y618" s="60">
        <v>5082</v>
      </c>
      <c r="Z618" s="60">
        <v>5240</v>
      </c>
      <c r="AA618" s="60">
        <v>5228</v>
      </c>
      <c r="AB618" s="60">
        <v>4858</v>
      </c>
      <c r="AC618" s="60">
        <v>4159</v>
      </c>
      <c r="AD618" s="60">
        <v>3134</v>
      </c>
      <c r="AE618" s="60">
        <v>2418</v>
      </c>
      <c r="AF618" s="60">
        <v>2054</v>
      </c>
      <c r="AG618" s="60">
        <v>2049</v>
      </c>
      <c r="AH618" s="60">
        <v>1777</v>
      </c>
      <c r="AI618" s="60">
        <v>1363</v>
      </c>
      <c r="AJ618" s="60">
        <v>1162</v>
      </c>
      <c r="AK618" s="60">
        <v>678</v>
      </c>
      <c r="AL618" s="60">
        <v>766</v>
      </c>
      <c r="AM618" s="60">
        <v>537</v>
      </c>
      <c r="AN618" s="60">
        <v>202</v>
      </c>
      <c r="AO618" s="60">
        <v>201</v>
      </c>
      <c r="AP618" s="60">
        <v>9866</v>
      </c>
      <c r="AQ618" s="60">
        <v>10197</v>
      </c>
      <c r="AR618" s="60">
        <v>10166</v>
      </c>
      <c r="AS618" s="60">
        <v>9260</v>
      </c>
      <c r="AT618" s="60">
        <v>7665</v>
      </c>
      <c r="AU618" s="60">
        <v>6170</v>
      </c>
      <c r="AV618" s="60">
        <v>4984</v>
      </c>
      <c r="AW618" s="60">
        <v>4626</v>
      </c>
      <c r="AX618" s="60">
        <v>4018</v>
      </c>
      <c r="AY618" s="60">
        <v>3703</v>
      </c>
      <c r="AZ618" s="60">
        <v>2576</v>
      </c>
      <c r="BA618" s="60">
        <v>2778</v>
      </c>
      <c r="BB618" s="60">
        <v>1600</v>
      </c>
      <c r="BC618" s="60">
        <v>1348</v>
      </c>
      <c r="BD618" s="60">
        <v>982</v>
      </c>
      <c r="BE618" s="60">
        <v>517</v>
      </c>
      <c r="BF618" s="60">
        <v>463</v>
      </c>
    </row>
    <row r="619" spans="1:58" customFormat="1" hidden="1" x14ac:dyDescent="0.25">
      <c r="A619" t="s">
        <v>574</v>
      </c>
      <c r="B619" s="58" t="s">
        <v>1924</v>
      </c>
      <c r="C619" t="str">
        <f>VLOOKUP(B619,'Cross river Land'!A:B,2,0)</f>
        <v>NG030018</v>
      </c>
      <c r="D619">
        <f t="shared" si="9"/>
        <v>1</v>
      </c>
      <c r="E619" s="60">
        <v>70091</v>
      </c>
      <c r="F619" s="60">
        <v>69731</v>
      </c>
      <c r="G619" s="60">
        <v>139822</v>
      </c>
      <c r="H619" s="60">
        <v>7856</v>
      </c>
      <c r="I619" s="60">
        <v>8293</v>
      </c>
      <c r="J619" s="60">
        <v>8871</v>
      </c>
      <c r="K619" s="60">
        <v>7759</v>
      </c>
      <c r="L619" s="60">
        <v>6294</v>
      </c>
      <c r="M619" s="60">
        <v>5058</v>
      </c>
      <c r="N619" s="60">
        <v>4350</v>
      </c>
      <c r="O619" s="60">
        <v>4244</v>
      </c>
      <c r="P619" s="60">
        <v>3500</v>
      </c>
      <c r="Q619" s="60">
        <v>3340</v>
      </c>
      <c r="R619" s="60">
        <v>2363</v>
      </c>
      <c r="S619" s="60">
        <v>2447</v>
      </c>
      <c r="T619" s="60">
        <v>1657</v>
      </c>
      <c r="U619" s="60">
        <v>1658</v>
      </c>
      <c r="V619" s="60">
        <v>1180</v>
      </c>
      <c r="W619" s="60">
        <v>702</v>
      </c>
      <c r="X619" s="60">
        <v>519</v>
      </c>
      <c r="Y619" s="60">
        <v>8049</v>
      </c>
      <c r="Z619" s="60">
        <v>8370</v>
      </c>
      <c r="AA619" s="60">
        <v>8968</v>
      </c>
      <c r="AB619" s="60">
        <v>8559</v>
      </c>
      <c r="AC619" s="60">
        <v>7393</v>
      </c>
      <c r="AD619" s="60">
        <v>5556</v>
      </c>
      <c r="AE619" s="60">
        <v>4342</v>
      </c>
      <c r="AF619" s="60">
        <v>3806</v>
      </c>
      <c r="AG619" s="60">
        <v>3377</v>
      </c>
      <c r="AH619" s="60">
        <v>2988</v>
      </c>
      <c r="AI619" s="60">
        <v>2272</v>
      </c>
      <c r="AJ619" s="60">
        <v>1925</v>
      </c>
      <c r="AK619" s="60">
        <v>1248</v>
      </c>
      <c r="AL619" s="60">
        <v>1298</v>
      </c>
      <c r="AM619" s="60">
        <v>764</v>
      </c>
      <c r="AN619" s="60">
        <v>595</v>
      </c>
      <c r="AO619" s="60">
        <v>221</v>
      </c>
      <c r="AP619" s="60">
        <v>15905</v>
      </c>
      <c r="AQ619" s="60">
        <v>16663</v>
      </c>
      <c r="AR619" s="60">
        <v>17839</v>
      </c>
      <c r="AS619" s="60">
        <v>16318</v>
      </c>
      <c r="AT619" s="60">
        <v>13687</v>
      </c>
      <c r="AU619" s="60">
        <v>10614</v>
      </c>
      <c r="AV619" s="60">
        <v>8692</v>
      </c>
      <c r="AW619" s="60">
        <v>8050</v>
      </c>
      <c r="AX619" s="60">
        <v>6877</v>
      </c>
      <c r="AY619" s="60">
        <v>6328</v>
      </c>
      <c r="AZ619" s="60">
        <v>4635</v>
      </c>
      <c r="BA619" s="60">
        <v>4372</v>
      </c>
      <c r="BB619" s="60">
        <v>2905</v>
      </c>
      <c r="BC619" s="60">
        <v>2956</v>
      </c>
      <c r="BD619" s="60">
        <v>1944</v>
      </c>
      <c r="BE619" s="60">
        <v>1297</v>
      </c>
      <c r="BF619" s="60">
        <v>740</v>
      </c>
    </row>
    <row r="620" spans="1:58" customFormat="1" hidden="1" x14ac:dyDescent="0.25">
      <c r="A620" t="s">
        <v>574</v>
      </c>
      <c r="B620" s="58" t="s">
        <v>1926</v>
      </c>
      <c r="C620" t="str">
        <f>VLOOKUP(B620,'Cross river Land'!A:B,2,0)</f>
        <v>NG030019</v>
      </c>
      <c r="D620">
        <f t="shared" si="9"/>
        <v>1</v>
      </c>
      <c r="E620" s="60">
        <v>71708</v>
      </c>
      <c r="F620" s="60">
        <v>69962</v>
      </c>
      <c r="G620" s="60">
        <v>141670</v>
      </c>
      <c r="H620" s="60">
        <v>7755</v>
      </c>
      <c r="I620" s="60">
        <v>8153</v>
      </c>
      <c r="J620" s="60">
        <v>8982</v>
      </c>
      <c r="K620" s="60">
        <v>8041</v>
      </c>
      <c r="L620" s="60">
        <v>6252</v>
      </c>
      <c r="M620" s="60">
        <v>5233</v>
      </c>
      <c r="N620" s="60">
        <v>4289</v>
      </c>
      <c r="O620" s="60">
        <v>4468</v>
      </c>
      <c r="P620" s="60">
        <v>3725</v>
      </c>
      <c r="Q620" s="60">
        <v>3432</v>
      </c>
      <c r="R620" s="60">
        <v>2581</v>
      </c>
      <c r="S620" s="60">
        <v>2570</v>
      </c>
      <c r="T620" s="60">
        <v>1787</v>
      </c>
      <c r="U620" s="60">
        <v>1740</v>
      </c>
      <c r="V620" s="60">
        <v>1208</v>
      </c>
      <c r="W620" s="60">
        <v>885</v>
      </c>
      <c r="X620" s="60">
        <v>607</v>
      </c>
      <c r="Y620" s="60">
        <v>8270</v>
      </c>
      <c r="Z620" s="60">
        <v>8476</v>
      </c>
      <c r="AA620" s="60">
        <v>8900</v>
      </c>
      <c r="AB620" s="60">
        <v>8499</v>
      </c>
      <c r="AC620" s="60">
        <v>7244</v>
      </c>
      <c r="AD620" s="60">
        <v>5534</v>
      </c>
      <c r="AE620" s="60">
        <v>4369</v>
      </c>
      <c r="AF620" s="60">
        <v>3739</v>
      </c>
      <c r="AG620" s="60">
        <v>3465</v>
      </c>
      <c r="AH620" s="60">
        <v>3016</v>
      </c>
      <c r="AI620" s="60">
        <v>2244</v>
      </c>
      <c r="AJ620" s="60">
        <v>1934</v>
      </c>
      <c r="AK620" s="60">
        <v>1254</v>
      </c>
      <c r="AL620" s="60">
        <v>1411</v>
      </c>
      <c r="AM620" s="60">
        <v>760</v>
      </c>
      <c r="AN620" s="60">
        <v>568</v>
      </c>
      <c r="AO620" s="60">
        <v>279</v>
      </c>
      <c r="AP620" s="60">
        <v>16025</v>
      </c>
      <c r="AQ620" s="60">
        <v>16629</v>
      </c>
      <c r="AR620" s="60">
        <v>17882</v>
      </c>
      <c r="AS620" s="60">
        <v>16540</v>
      </c>
      <c r="AT620" s="60">
        <v>13496</v>
      </c>
      <c r="AU620" s="60">
        <v>10767</v>
      </c>
      <c r="AV620" s="60">
        <v>8658</v>
      </c>
      <c r="AW620" s="60">
        <v>8207</v>
      </c>
      <c r="AX620" s="60">
        <v>7190</v>
      </c>
      <c r="AY620" s="60">
        <v>6448</v>
      </c>
      <c r="AZ620" s="60">
        <v>4825</v>
      </c>
      <c r="BA620" s="60">
        <v>4504</v>
      </c>
      <c r="BB620" s="60">
        <v>3041</v>
      </c>
      <c r="BC620" s="60">
        <v>3151</v>
      </c>
      <c r="BD620" s="60">
        <v>1968</v>
      </c>
      <c r="BE620" s="60">
        <v>1453</v>
      </c>
      <c r="BF620" s="60">
        <v>886</v>
      </c>
    </row>
    <row r="621" spans="1:58" customFormat="1" hidden="1" x14ac:dyDescent="0.25">
      <c r="A621" t="s">
        <v>574</v>
      </c>
      <c r="B621" t="s">
        <v>476</v>
      </c>
      <c r="C621" s="58" t="s">
        <v>1950</v>
      </c>
      <c r="D621">
        <f t="shared" si="9"/>
        <v>1</v>
      </c>
      <c r="E621" s="60">
        <v>74692</v>
      </c>
      <c r="F621" s="60">
        <v>76396</v>
      </c>
      <c r="G621" s="60">
        <v>151088</v>
      </c>
      <c r="H621" s="60">
        <v>8749</v>
      </c>
      <c r="I621" s="60">
        <v>9383</v>
      </c>
      <c r="J621" s="60">
        <v>9720</v>
      </c>
      <c r="K621" s="60">
        <v>8642</v>
      </c>
      <c r="L621" s="60">
        <v>6703</v>
      </c>
      <c r="M621" s="60">
        <v>5767</v>
      </c>
      <c r="N621" s="60">
        <v>4783</v>
      </c>
      <c r="O621" s="60">
        <v>5036</v>
      </c>
      <c r="P621" s="60">
        <v>3984</v>
      </c>
      <c r="Q621" s="60">
        <v>3531</v>
      </c>
      <c r="R621" s="60">
        <v>2403</v>
      </c>
      <c r="S621" s="60">
        <v>2431</v>
      </c>
      <c r="T621" s="60">
        <v>1494</v>
      </c>
      <c r="U621" s="60">
        <v>1009</v>
      </c>
      <c r="V621" s="60">
        <v>563</v>
      </c>
      <c r="W621" s="60">
        <v>380</v>
      </c>
      <c r="X621" s="60">
        <v>114</v>
      </c>
      <c r="Y621" s="60">
        <v>8983</v>
      </c>
      <c r="Z621" s="60">
        <v>9744</v>
      </c>
      <c r="AA621" s="60">
        <v>9944</v>
      </c>
      <c r="AB621" s="60">
        <v>9718</v>
      </c>
      <c r="AC621" s="60">
        <v>8187</v>
      </c>
      <c r="AD621" s="60">
        <v>6411</v>
      </c>
      <c r="AE621" s="60">
        <v>4053</v>
      </c>
      <c r="AF621" s="60">
        <v>3847</v>
      </c>
      <c r="AG621" s="60">
        <v>3835</v>
      </c>
      <c r="AH621" s="60">
        <v>3319</v>
      </c>
      <c r="AI621" s="60">
        <v>2824</v>
      </c>
      <c r="AJ621" s="60">
        <v>1796</v>
      </c>
      <c r="AK621" s="60">
        <v>1409</v>
      </c>
      <c r="AL621" s="60">
        <v>1239</v>
      </c>
      <c r="AM621" s="60">
        <v>591</v>
      </c>
      <c r="AN621" s="60">
        <v>310</v>
      </c>
      <c r="AO621" s="60">
        <v>186</v>
      </c>
      <c r="AP621" s="60">
        <v>17732</v>
      </c>
      <c r="AQ621" s="60">
        <v>19127</v>
      </c>
      <c r="AR621" s="60">
        <v>19664</v>
      </c>
      <c r="AS621" s="60">
        <v>18360</v>
      </c>
      <c r="AT621" s="60">
        <v>14890</v>
      </c>
      <c r="AU621" s="60">
        <v>12178</v>
      </c>
      <c r="AV621" s="60">
        <v>8836</v>
      </c>
      <c r="AW621" s="60">
        <v>8883</v>
      </c>
      <c r="AX621" s="60">
        <v>7819</v>
      </c>
      <c r="AY621" s="60">
        <v>6850</v>
      </c>
      <c r="AZ621" s="60">
        <v>5227</v>
      </c>
      <c r="BA621" s="60">
        <v>4227</v>
      </c>
      <c r="BB621" s="60">
        <v>2903</v>
      </c>
      <c r="BC621" s="60">
        <v>2248</v>
      </c>
      <c r="BD621" s="60">
        <v>1154</v>
      </c>
      <c r="BE621" s="60">
        <v>690</v>
      </c>
      <c r="BF621" s="60">
        <v>300</v>
      </c>
    </row>
    <row r="622" spans="1:58" customFormat="1" hidden="1" x14ac:dyDescent="0.25">
      <c r="A622" t="s">
        <v>574</v>
      </c>
      <c r="B622" t="s">
        <v>587</v>
      </c>
      <c r="C622" t="str">
        <f>VLOOKUP(B622,'Cross river Land'!A:B,2,0)</f>
        <v>NG030021</v>
      </c>
      <c r="D622">
        <f t="shared" si="9"/>
        <v>1</v>
      </c>
      <c r="E622" s="60">
        <v>113112</v>
      </c>
      <c r="F622" s="60">
        <v>112804</v>
      </c>
      <c r="G622" s="60">
        <v>225916</v>
      </c>
      <c r="H622" s="60">
        <v>13283</v>
      </c>
      <c r="I622" s="60">
        <v>14031</v>
      </c>
      <c r="J622" s="60">
        <v>14124</v>
      </c>
      <c r="K622" s="60">
        <v>12599</v>
      </c>
      <c r="L622" s="60">
        <v>9360</v>
      </c>
      <c r="M622" s="60">
        <v>8160</v>
      </c>
      <c r="N622" s="60">
        <v>7094</v>
      </c>
      <c r="O622" s="60">
        <v>7078</v>
      </c>
      <c r="P622" s="60">
        <v>6076</v>
      </c>
      <c r="Q622" s="60">
        <v>5582</v>
      </c>
      <c r="R622" s="60">
        <v>4140</v>
      </c>
      <c r="S622" s="60">
        <v>3848</v>
      </c>
      <c r="T622" s="60">
        <v>3035</v>
      </c>
      <c r="U622" s="60">
        <v>2096</v>
      </c>
      <c r="V622" s="60">
        <v>1431</v>
      </c>
      <c r="W622" s="60">
        <v>678</v>
      </c>
      <c r="X622" s="60">
        <v>497</v>
      </c>
      <c r="Y622" s="60">
        <v>13430</v>
      </c>
      <c r="Z622" s="60">
        <v>14825</v>
      </c>
      <c r="AA622" s="60">
        <v>14871</v>
      </c>
      <c r="AB622" s="60">
        <v>14145</v>
      </c>
      <c r="AC622" s="60">
        <v>10937</v>
      </c>
      <c r="AD622" s="60">
        <v>8289</v>
      </c>
      <c r="AE622" s="60">
        <v>6662</v>
      </c>
      <c r="AF622" s="60">
        <v>5769</v>
      </c>
      <c r="AG622" s="60">
        <v>5549</v>
      </c>
      <c r="AH622" s="60">
        <v>4736</v>
      </c>
      <c r="AI622" s="60">
        <v>3984</v>
      </c>
      <c r="AJ622" s="60">
        <v>2795</v>
      </c>
      <c r="AK622" s="60">
        <v>2354</v>
      </c>
      <c r="AL622" s="60">
        <v>1929</v>
      </c>
      <c r="AM622" s="60">
        <v>1433</v>
      </c>
      <c r="AN622" s="60">
        <v>640</v>
      </c>
      <c r="AO622" s="60">
        <v>456</v>
      </c>
      <c r="AP622" s="60">
        <v>26713</v>
      </c>
      <c r="AQ622" s="60">
        <v>28856</v>
      </c>
      <c r="AR622" s="60">
        <v>28995</v>
      </c>
      <c r="AS622" s="60">
        <v>26744</v>
      </c>
      <c r="AT622" s="60">
        <v>20297</v>
      </c>
      <c r="AU622" s="60">
        <v>16449</v>
      </c>
      <c r="AV622" s="60">
        <v>13756</v>
      </c>
      <c r="AW622" s="60">
        <v>12847</v>
      </c>
      <c r="AX622" s="60">
        <v>11625</v>
      </c>
      <c r="AY622" s="60">
        <v>10318</v>
      </c>
      <c r="AZ622" s="60">
        <v>8124</v>
      </c>
      <c r="BA622" s="60">
        <v>6643</v>
      </c>
      <c r="BB622" s="60">
        <v>5389</v>
      </c>
      <c r="BC622" s="60">
        <v>4025</v>
      </c>
      <c r="BD622" s="60">
        <v>2864</v>
      </c>
      <c r="BE622" s="60">
        <v>1318</v>
      </c>
      <c r="BF622" s="60">
        <v>953</v>
      </c>
    </row>
    <row r="623" spans="1:58" customFormat="1" hidden="1" x14ac:dyDescent="0.25">
      <c r="A623" t="s">
        <v>574</v>
      </c>
      <c r="B623" t="s">
        <v>588</v>
      </c>
      <c r="C623" t="str">
        <f>VLOOKUP(B623,'Cross river Land'!A:B,2,0)</f>
        <v>NG030022</v>
      </c>
      <c r="D623">
        <f t="shared" si="9"/>
        <v>1</v>
      </c>
      <c r="E623" s="60">
        <v>80614</v>
      </c>
      <c r="F623" s="60">
        <v>80843</v>
      </c>
      <c r="G623" s="60">
        <v>161457</v>
      </c>
      <c r="H623" s="60">
        <v>9504</v>
      </c>
      <c r="I623" s="60">
        <v>10156</v>
      </c>
      <c r="J623" s="60">
        <v>10238</v>
      </c>
      <c r="K623" s="60">
        <v>8963</v>
      </c>
      <c r="L623" s="60">
        <v>6800</v>
      </c>
      <c r="M623" s="60">
        <v>6001</v>
      </c>
      <c r="N623" s="60">
        <v>5300</v>
      </c>
      <c r="O623" s="60">
        <v>5197</v>
      </c>
      <c r="P623" s="60">
        <v>4256</v>
      </c>
      <c r="Q623" s="60">
        <v>3894</v>
      </c>
      <c r="R623" s="60">
        <v>2806</v>
      </c>
      <c r="S623" s="60">
        <v>2539</v>
      </c>
      <c r="T623" s="60">
        <v>1873</v>
      </c>
      <c r="U623" s="60">
        <v>1344</v>
      </c>
      <c r="V623" s="60">
        <v>907</v>
      </c>
      <c r="W623" s="60">
        <v>480</v>
      </c>
      <c r="X623" s="60">
        <v>356</v>
      </c>
      <c r="Y623" s="60">
        <v>9920</v>
      </c>
      <c r="Z623" s="60">
        <v>10792</v>
      </c>
      <c r="AA623" s="60">
        <v>10615</v>
      </c>
      <c r="AB623" s="60">
        <v>9946</v>
      </c>
      <c r="AC623" s="60">
        <v>7536</v>
      </c>
      <c r="AD623" s="60">
        <v>5924</v>
      </c>
      <c r="AE623" s="60">
        <v>4859</v>
      </c>
      <c r="AF623" s="60">
        <v>4295</v>
      </c>
      <c r="AG623" s="60">
        <v>4138</v>
      </c>
      <c r="AH623" s="60">
        <v>3497</v>
      </c>
      <c r="AI623" s="60">
        <v>2909</v>
      </c>
      <c r="AJ623" s="60">
        <v>2004</v>
      </c>
      <c r="AK623" s="60">
        <v>1727</v>
      </c>
      <c r="AL623" s="60">
        <v>1129</v>
      </c>
      <c r="AM623" s="60">
        <v>721</v>
      </c>
      <c r="AN623" s="60">
        <v>506</v>
      </c>
      <c r="AO623" s="60">
        <v>325</v>
      </c>
      <c r="AP623" s="60">
        <v>19424</v>
      </c>
      <c r="AQ623" s="60">
        <v>20948</v>
      </c>
      <c r="AR623" s="60">
        <v>20853</v>
      </c>
      <c r="AS623" s="60">
        <v>18909</v>
      </c>
      <c r="AT623" s="60">
        <v>14336</v>
      </c>
      <c r="AU623" s="60">
        <v>11925</v>
      </c>
      <c r="AV623" s="60">
        <v>10159</v>
      </c>
      <c r="AW623" s="60">
        <v>9492</v>
      </c>
      <c r="AX623" s="60">
        <v>8394</v>
      </c>
      <c r="AY623" s="60">
        <v>7391</v>
      </c>
      <c r="AZ623" s="60">
        <v>5715</v>
      </c>
      <c r="BA623" s="60">
        <v>4543</v>
      </c>
      <c r="BB623" s="60">
        <v>3600</v>
      </c>
      <c r="BC623" s="60">
        <v>2473</v>
      </c>
      <c r="BD623" s="60">
        <v>1628</v>
      </c>
      <c r="BE623" s="60">
        <v>986</v>
      </c>
      <c r="BF623" s="60">
        <v>681</v>
      </c>
    </row>
    <row r="624" spans="1:58" customFormat="1" hidden="1" x14ac:dyDescent="0.25">
      <c r="A624" t="s">
        <v>574</v>
      </c>
      <c r="B624" t="s">
        <v>589</v>
      </c>
      <c r="C624" t="str">
        <f>VLOOKUP(B624,'Cross river Land'!A:B,2,0)</f>
        <v>NG030023</v>
      </c>
      <c r="D624">
        <f t="shared" si="9"/>
        <v>1</v>
      </c>
      <c r="E624" s="60">
        <v>150895</v>
      </c>
      <c r="F624" s="60">
        <v>151690</v>
      </c>
      <c r="G624" s="60">
        <v>302585</v>
      </c>
      <c r="H624" s="60">
        <v>17424</v>
      </c>
      <c r="I624" s="60">
        <v>18492</v>
      </c>
      <c r="J624" s="60">
        <v>20338</v>
      </c>
      <c r="K624" s="60">
        <v>17305</v>
      </c>
      <c r="L624" s="60">
        <v>12572</v>
      </c>
      <c r="M624" s="60">
        <v>10640</v>
      </c>
      <c r="N624" s="60">
        <v>9612</v>
      </c>
      <c r="O624" s="60">
        <v>9714</v>
      </c>
      <c r="P624" s="60">
        <v>7865</v>
      </c>
      <c r="Q624" s="60">
        <v>7239</v>
      </c>
      <c r="R624" s="60">
        <v>4956</v>
      </c>
      <c r="S624" s="60">
        <v>5140</v>
      </c>
      <c r="T624" s="60">
        <v>3600</v>
      </c>
      <c r="U624" s="60">
        <v>2736</v>
      </c>
      <c r="V624" s="60">
        <v>1698</v>
      </c>
      <c r="W624" s="60">
        <v>886</v>
      </c>
      <c r="X624" s="60">
        <v>678</v>
      </c>
      <c r="Y624" s="60">
        <v>18401</v>
      </c>
      <c r="Z624" s="60">
        <v>19717</v>
      </c>
      <c r="AA624" s="60">
        <v>20655</v>
      </c>
      <c r="AB624" s="60">
        <v>18627</v>
      </c>
      <c r="AC624" s="60">
        <v>14784</v>
      </c>
      <c r="AD624" s="60">
        <v>10907</v>
      </c>
      <c r="AE624" s="60">
        <v>8945</v>
      </c>
      <c r="AF624" s="60">
        <v>8064</v>
      </c>
      <c r="AG624" s="60">
        <v>7420</v>
      </c>
      <c r="AH624" s="60">
        <v>6598</v>
      </c>
      <c r="AI624" s="60">
        <v>5490</v>
      </c>
      <c r="AJ624" s="60">
        <v>3563</v>
      </c>
      <c r="AK624" s="60">
        <v>2964</v>
      </c>
      <c r="AL624" s="60">
        <v>2625</v>
      </c>
      <c r="AM624" s="60">
        <v>1527</v>
      </c>
      <c r="AN624" s="60">
        <v>831</v>
      </c>
      <c r="AO624" s="60">
        <v>572</v>
      </c>
      <c r="AP624" s="60">
        <v>35825</v>
      </c>
      <c r="AQ624" s="60">
        <v>38209</v>
      </c>
      <c r="AR624" s="60">
        <v>40993</v>
      </c>
      <c r="AS624" s="60">
        <v>35932</v>
      </c>
      <c r="AT624" s="60">
        <v>27356</v>
      </c>
      <c r="AU624" s="60">
        <v>21547</v>
      </c>
      <c r="AV624" s="60">
        <v>18557</v>
      </c>
      <c r="AW624" s="60">
        <v>17778</v>
      </c>
      <c r="AX624" s="60">
        <v>15285</v>
      </c>
      <c r="AY624" s="60">
        <v>13837</v>
      </c>
      <c r="AZ624" s="60">
        <v>10446</v>
      </c>
      <c r="BA624" s="60">
        <v>8703</v>
      </c>
      <c r="BB624" s="60">
        <v>6564</v>
      </c>
      <c r="BC624" s="60">
        <v>5361</v>
      </c>
      <c r="BD624" s="60">
        <v>3225</v>
      </c>
      <c r="BE624" s="60">
        <v>1717</v>
      </c>
      <c r="BF624" s="60">
        <v>1250</v>
      </c>
    </row>
    <row r="625" spans="1:58" customFormat="1" hidden="1" x14ac:dyDescent="0.25">
      <c r="A625" t="s">
        <v>574</v>
      </c>
      <c r="B625" t="s">
        <v>590</v>
      </c>
      <c r="C625" t="str">
        <f>VLOOKUP(B625,'Cross river Land'!A:B,2,0)</f>
        <v>NG030024</v>
      </c>
      <c r="D625">
        <f t="shared" si="9"/>
        <v>1</v>
      </c>
      <c r="E625" s="60">
        <v>95641</v>
      </c>
      <c r="F625" s="60">
        <v>98607</v>
      </c>
      <c r="G625" s="60">
        <v>194248</v>
      </c>
      <c r="H625" s="60">
        <v>10628</v>
      </c>
      <c r="I625" s="60">
        <v>11557</v>
      </c>
      <c r="J625" s="60">
        <v>12486</v>
      </c>
      <c r="K625" s="60">
        <v>11239</v>
      </c>
      <c r="L625" s="60">
        <v>8518</v>
      </c>
      <c r="M625" s="60">
        <v>6962</v>
      </c>
      <c r="N625" s="60">
        <v>5975</v>
      </c>
      <c r="O625" s="60">
        <v>6159</v>
      </c>
      <c r="P625" s="60">
        <v>4684</v>
      </c>
      <c r="Q625" s="60">
        <v>4517</v>
      </c>
      <c r="R625" s="60">
        <v>2901</v>
      </c>
      <c r="S625" s="60">
        <v>3697</v>
      </c>
      <c r="T625" s="60">
        <v>2442</v>
      </c>
      <c r="U625" s="60">
        <v>1520</v>
      </c>
      <c r="V625" s="60">
        <v>1308</v>
      </c>
      <c r="W625" s="60">
        <v>707</v>
      </c>
      <c r="X625" s="60">
        <v>341</v>
      </c>
      <c r="Y625" s="60">
        <v>11499</v>
      </c>
      <c r="Z625" s="60">
        <v>12426</v>
      </c>
      <c r="AA625" s="60">
        <v>13121</v>
      </c>
      <c r="AB625" s="60">
        <v>12272</v>
      </c>
      <c r="AC625" s="60">
        <v>10496</v>
      </c>
      <c r="AD625" s="60">
        <v>7414</v>
      </c>
      <c r="AE625" s="60">
        <v>5649</v>
      </c>
      <c r="AF625" s="60">
        <v>5022</v>
      </c>
      <c r="AG625" s="60">
        <v>4835</v>
      </c>
      <c r="AH625" s="60">
        <v>4284</v>
      </c>
      <c r="AI625" s="60">
        <v>3290</v>
      </c>
      <c r="AJ625" s="60">
        <v>2675</v>
      </c>
      <c r="AK625" s="60">
        <v>2188</v>
      </c>
      <c r="AL625" s="60">
        <v>1613</v>
      </c>
      <c r="AM625" s="60">
        <v>908</v>
      </c>
      <c r="AN625" s="60">
        <v>600</v>
      </c>
      <c r="AO625" s="60">
        <v>315</v>
      </c>
      <c r="AP625" s="60">
        <v>22127</v>
      </c>
      <c r="AQ625" s="60">
        <v>23983</v>
      </c>
      <c r="AR625" s="60">
        <v>25607</v>
      </c>
      <c r="AS625" s="60">
        <v>23511</v>
      </c>
      <c r="AT625" s="60">
        <v>19014</v>
      </c>
      <c r="AU625" s="60">
        <v>14376</v>
      </c>
      <c r="AV625" s="60">
        <v>11624</v>
      </c>
      <c r="AW625" s="60">
        <v>11181</v>
      </c>
      <c r="AX625" s="60">
        <v>9519</v>
      </c>
      <c r="AY625" s="60">
        <v>8801</v>
      </c>
      <c r="AZ625" s="60">
        <v>6191</v>
      </c>
      <c r="BA625" s="60">
        <v>6372</v>
      </c>
      <c r="BB625" s="60">
        <v>4630</v>
      </c>
      <c r="BC625" s="60">
        <v>3133</v>
      </c>
      <c r="BD625" s="60">
        <v>2216</v>
      </c>
      <c r="BE625" s="60">
        <v>1307</v>
      </c>
      <c r="BF625" s="60">
        <v>656</v>
      </c>
    </row>
    <row r="626" spans="1:58" customFormat="1" hidden="1" x14ac:dyDescent="0.25">
      <c r="A626" t="s">
        <v>574</v>
      </c>
      <c r="B626" s="58" t="s">
        <v>2359</v>
      </c>
      <c r="C626" t="str">
        <f>VLOOKUP(B626,'Cross river Land'!A:B,2,0)</f>
        <v>NG030025</v>
      </c>
      <c r="D626">
        <f t="shared" si="9"/>
        <v>1</v>
      </c>
      <c r="E626" s="60">
        <v>89925</v>
      </c>
      <c r="F626" s="60">
        <v>94742</v>
      </c>
      <c r="G626" s="60">
        <v>184667</v>
      </c>
      <c r="H626" s="60">
        <v>10718</v>
      </c>
      <c r="I626" s="60">
        <v>11536</v>
      </c>
      <c r="J626" s="60">
        <v>12189</v>
      </c>
      <c r="K626" s="60">
        <v>10609</v>
      </c>
      <c r="L626" s="60">
        <v>7468</v>
      </c>
      <c r="M626" s="60">
        <v>6502</v>
      </c>
      <c r="N626" s="60">
        <v>5785</v>
      </c>
      <c r="O626" s="60">
        <v>6182</v>
      </c>
      <c r="P626" s="60">
        <v>4610</v>
      </c>
      <c r="Q626" s="60">
        <v>3987</v>
      </c>
      <c r="R626" s="60">
        <v>2453</v>
      </c>
      <c r="S626" s="60">
        <v>3501</v>
      </c>
      <c r="T626" s="60">
        <v>1801</v>
      </c>
      <c r="U626" s="60">
        <v>1554</v>
      </c>
      <c r="V626" s="60">
        <v>590</v>
      </c>
      <c r="W626" s="60">
        <v>240</v>
      </c>
      <c r="X626" s="60">
        <v>200</v>
      </c>
      <c r="Y626" s="60">
        <v>11557</v>
      </c>
      <c r="Z626" s="60">
        <v>12899</v>
      </c>
      <c r="AA626" s="60">
        <v>13054</v>
      </c>
      <c r="AB626" s="60">
        <v>11445</v>
      </c>
      <c r="AC626" s="60">
        <v>8530</v>
      </c>
      <c r="AD626" s="60">
        <v>7190</v>
      </c>
      <c r="AE626" s="60">
        <v>5398</v>
      </c>
      <c r="AF626" s="60">
        <v>5479</v>
      </c>
      <c r="AG626" s="60">
        <v>5052</v>
      </c>
      <c r="AH626" s="60">
        <v>3756</v>
      </c>
      <c r="AI626" s="60">
        <v>3016</v>
      </c>
      <c r="AJ626" s="60">
        <v>2809</v>
      </c>
      <c r="AK626" s="60">
        <v>1618</v>
      </c>
      <c r="AL626" s="60">
        <v>1465</v>
      </c>
      <c r="AM626" s="60">
        <v>881</v>
      </c>
      <c r="AN626" s="60">
        <v>370</v>
      </c>
      <c r="AO626" s="60">
        <v>223</v>
      </c>
      <c r="AP626" s="60">
        <v>22275</v>
      </c>
      <c r="AQ626" s="60">
        <v>24435</v>
      </c>
      <c r="AR626" s="60">
        <v>25243</v>
      </c>
      <c r="AS626" s="60">
        <v>22054</v>
      </c>
      <c r="AT626" s="60">
        <v>15998</v>
      </c>
      <c r="AU626" s="60">
        <v>13692</v>
      </c>
      <c r="AV626" s="60">
        <v>11183</v>
      </c>
      <c r="AW626" s="60">
        <v>11661</v>
      </c>
      <c r="AX626" s="60">
        <v>9662</v>
      </c>
      <c r="AY626" s="60">
        <v>7743</v>
      </c>
      <c r="AZ626" s="60">
        <v>5469</v>
      </c>
      <c r="BA626" s="60">
        <v>6310</v>
      </c>
      <c r="BB626" s="60">
        <v>3419</v>
      </c>
      <c r="BC626" s="60">
        <v>3019</v>
      </c>
      <c r="BD626" s="60">
        <v>1471</v>
      </c>
      <c r="BE626" s="60">
        <v>610</v>
      </c>
      <c r="BF626" s="60">
        <v>423</v>
      </c>
    </row>
    <row r="627" spans="1:58" customFormat="1" hidden="1" x14ac:dyDescent="0.25">
      <c r="A627" t="s">
        <v>574</v>
      </c>
      <c r="B627" s="58" t="s">
        <v>2427</v>
      </c>
      <c r="C627" t="str">
        <f>VLOOKUP(B627,'Cross river Land'!A:B,2,0)</f>
        <v>NG030026</v>
      </c>
      <c r="D627">
        <f t="shared" si="9"/>
        <v>1</v>
      </c>
      <c r="E627" s="60">
        <v>62673</v>
      </c>
      <c r="F627" s="60">
        <v>65589</v>
      </c>
      <c r="G627" s="60">
        <v>128262</v>
      </c>
      <c r="H627" s="60">
        <v>7260</v>
      </c>
      <c r="I627" s="60">
        <v>7820</v>
      </c>
      <c r="J627" s="60">
        <v>7970</v>
      </c>
      <c r="K627" s="60">
        <v>7275</v>
      </c>
      <c r="L627" s="60">
        <v>5070</v>
      </c>
      <c r="M627" s="60">
        <v>4369</v>
      </c>
      <c r="N627" s="60">
        <v>4111</v>
      </c>
      <c r="O627" s="60">
        <v>4357</v>
      </c>
      <c r="P627" s="60">
        <v>3453</v>
      </c>
      <c r="Q627" s="60">
        <v>3256</v>
      </c>
      <c r="R627" s="60">
        <v>1767</v>
      </c>
      <c r="S627" s="60">
        <v>2880</v>
      </c>
      <c r="T627" s="60">
        <v>1157</v>
      </c>
      <c r="U627" s="60">
        <v>806</v>
      </c>
      <c r="V627" s="60">
        <v>408</v>
      </c>
      <c r="W627" s="60">
        <v>530</v>
      </c>
      <c r="X627" s="60">
        <v>184</v>
      </c>
      <c r="Y627" s="60">
        <v>7724</v>
      </c>
      <c r="Z627" s="60">
        <v>8265</v>
      </c>
      <c r="AA627" s="60">
        <v>8772</v>
      </c>
      <c r="AB627" s="60">
        <v>8122</v>
      </c>
      <c r="AC627" s="60">
        <v>6364</v>
      </c>
      <c r="AD627" s="60">
        <v>4738</v>
      </c>
      <c r="AE627" s="60">
        <v>3797</v>
      </c>
      <c r="AF627" s="60">
        <v>3500</v>
      </c>
      <c r="AG627" s="60">
        <v>3400</v>
      </c>
      <c r="AH627" s="60">
        <v>2956</v>
      </c>
      <c r="AI627" s="60">
        <v>2381</v>
      </c>
      <c r="AJ627" s="60">
        <v>1782</v>
      </c>
      <c r="AK627" s="60">
        <v>1701</v>
      </c>
      <c r="AL627" s="60">
        <v>1097</v>
      </c>
      <c r="AM627" s="60">
        <v>457</v>
      </c>
      <c r="AN627" s="60">
        <v>313</v>
      </c>
      <c r="AO627" s="60">
        <v>220</v>
      </c>
      <c r="AP627" s="60">
        <v>14984</v>
      </c>
      <c r="AQ627" s="60">
        <v>16085</v>
      </c>
      <c r="AR627" s="60">
        <v>16742</v>
      </c>
      <c r="AS627" s="60">
        <v>15397</v>
      </c>
      <c r="AT627" s="60">
        <v>11434</v>
      </c>
      <c r="AU627" s="60">
        <v>9107</v>
      </c>
      <c r="AV627" s="60">
        <v>7908</v>
      </c>
      <c r="AW627" s="60">
        <v>7857</v>
      </c>
      <c r="AX627" s="60">
        <v>6853</v>
      </c>
      <c r="AY627" s="60">
        <v>6212</v>
      </c>
      <c r="AZ627" s="60">
        <v>4148</v>
      </c>
      <c r="BA627" s="60">
        <v>4662</v>
      </c>
      <c r="BB627" s="60">
        <v>2858</v>
      </c>
      <c r="BC627" s="60">
        <v>1903</v>
      </c>
      <c r="BD627" s="60">
        <v>865</v>
      </c>
      <c r="BE627" s="60">
        <v>843</v>
      </c>
      <c r="BF627" s="60">
        <v>404</v>
      </c>
    </row>
    <row r="628" spans="1:58" customFormat="1" hidden="1" x14ac:dyDescent="0.25">
      <c r="A628" t="s">
        <v>574</v>
      </c>
      <c r="B628" t="s">
        <v>591</v>
      </c>
      <c r="C628" t="str">
        <f>VLOOKUP(B628,'Cross river Land'!A:B,2,0)</f>
        <v>NG030027</v>
      </c>
      <c r="D628">
        <f t="shared" si="9"/>
        <v>1</v>
      </c>
      <c r="E628" s="60">
        <v>89564</v>
      </c>
      <c r="F628" s="60">
        <v>91643</v>
      </c>
      <c r="G628" s="60">
        <v>181207</v>
      </c>
      <c r="H628" s="60">
        <v>10694</v>
      </c>
      <c r="I628" s="60">
        <v>10988</v>
      </c>
      <c r="J628" s="60">
        <v>11283</v>
      </c>
      <c r="K628" s="60">
        <v>10154</v>
      </c>
      <c r="L628" s="60">
        <v>7744</v>
      </c>
      <c r="M628" s="60">
        <v>6705</v>
      </c>
      <c r="N628" s="60">
        <v>5765</v>
      </c>
      <c r="O628" s="60">
        <v>5813</v>
      </c>
      <c r="P628" s="60">
        <v>4626</v>
      </c>
      <c r="Q628" s="60">
        <v>4144</v>
      </c>
      <c r="R628" s="60">
        <v>2881</v>
      </c>
      <c r="S628" s="60">
        <v>3062</v>
      </c>
      <c r="T628" s="60">
        <v>1569</v>
      </c>
      <c r="U628" s="60">
        <v>1951</v>
      </c>
      <c r="V628" s="60">
        <v>893</v>
      </c>
      <c r="W628" s="60">
        <v>818</v>
      </c>
      <c r="X628" s="60">
        <v>474</v>
      </c>
      <c r="Y628" s="60">
        <v>11286</v>
      </c>
      <c r="Z628" s="60">
        <v>11916</v>
      </c>
      <c r="AA628" s="60">
        <v>11983</v>
      </c>
      <c r="AB628" s="60">
        <v>11190</v>
      </c>
      <c r="AC628" s="60">
        <v>9086</v>
      </c>
      <c r="AD628" s="60">
        <v>6858</v>
      </c>
      <c r="AE628" s="60">
        <v>5434</v>
      </c>
      <c r="AF628" s="60">
        <v>4979</v>
      </c>
      <c r="AG628" s="60">
        <v>4475</v>
      </c>
      <c r="AH628" s="60">
        <v>3902</v>
      </c>
      <c r="AI628" s="60">
        <v>2805</v>
      </c>
      <c r="AJ628" s="60">
        <v>2745</v>
      </c>
      <c r="AK628" s="60">
        <v>1639</v>
      </c>
      <c r="AL628" s="60">
        <v>1608</v>
      </c>
      <c r="AM628" s="60">
        <v>756</v>
      </c>
      <c r="AN628" s="60">
        <v>696</v>
      </c>
      <c r="AO628" s="60">
        <v>285</v>
      </c>
      <c r="AP628" s="60">
        <v>21980</v>
      </c>
      <c r="AQ628" s="60">
        <v>22904</v>
      </c>
      <c r="AR628" s="60">
        <v>23266</v>
      </c>
      <c r="AS628" s="60">
        <v>21344</v>
      </c>
      <c r="AT628" s="60">
        <v>16830</v>
      </c>
      <c r="AU628" s="60">
        <v>13563</v>
      </c>
      <c r="AV628" s="60">
        <v>11199</v>
      </c>
      <c r="AW628" s="60">
        <v>10792</v>
      </c>
      <c r="AX628" s="60">
        <v>9101</v>
      </c>
      <c r="AY628" s="60">
        <v>8046</v>
      </c>
      <c r="AZ628" s="60">
        <v>5686</v>
      </c>
      <c r="BA628" s="60">
        <v>5807</v>
      </c>
      <c r="BB628" s="60">
        <v>3208</v>
      </c>
      <c r="BC628" s="60">
        <v>3559</v>
      </c>
      <c r="BD628" s="60">
        <v>1649</v>
      </c>
      <c r="BE628" s="60">
        <v>1514</v>
      </c>
      <c r="BF628" s="60">
        <v>759</v>
      </c>
    </row>
    <row r="629" spans="1:58" customFormat="1" hidden="1" x14ac:dyDescent="0.25">
      <c r="A629" t="s">
        <v>574</v>
      </c>
      <c r="B629" t="s">
        <v>592</v>
      </c>
      <c r="C629" t="str">
        <f>VLOOKUP(B629,'Cross river Land'!A:B,2,0)</f>
        <v>NG030028</v>
      </c>
      <c r="D629">
        <f t="shared" si="9"/>
        <v>1</v>
      </c>
      <c r="E629" s="60">
        <v>117651</v>
      </c>
      <c r="F629" s="60">
        <v>119592</v>
      </c>
      <c r="G629" s="60">
        <v>237243</v>
      </c>
      <c r="H629" s="60">
        <v>13311</v>
      </c>
      <c r="I629" s="60">
        <v>14116</v>
      </c>
      <c r="J629" s="60">
        <v>15225</v>
      </c>
      <c r="K629" s="60">
        <v>13600</v>
      </c>
      <c r="L629" s="60">
        <v>10045</v>
      </c>
      <c r="M629" s="60">
        <v>8460</v>
      </c>
      <c r="N629" s="60">
        <v>7558</v>
      </c>
      <c r="O629" s="60">
        <v>7709</v>
      </c>
      <c r="P629" s="60">
        <v>6128</v>
      </c>
      <c r="Q629" s="60">
        <v>5717</v>
      </c>
      <c r="R629" s="60">
        <v>4459</v>
      </c>
      <c r="S629" s="60">
        <v>3326</v>
      </c>
      <c r="T629" s="60">
        <v>2184</v>
      </c>
      <c r="U629" s="60">
        <v>2637</v>
      </c>
      <c r="V629" s="60">
        <v>1495</v>
      </c>
      <c r="W629" s="60">
        <v>1222</v>
      </c>
      <c r="X629" s="60">
        <v>459</v>
      </c>
      <c r="Y629" s="60">
        <v>14138</v>
      </c>
      <c r="Z629" s="60">
        <v>15222</v>
      </c>
      <c r="AA629" s="60">
        <v>15944</v>
      </c>
      <c r="AB629" s="60">
        <v>15421</v>
      </c>
      <c r="AC629" s="60">
        <v>11811</v>
      </c>
      <c r="AD629" s="60">
        <v>8686</v>
      </c>
      <c r="AE629" s="60">
        <v>7016</v>
      </c>
      <c r="AF629" s="60">
        <v>6262</v>
      </c>
      <c r="AG629" s="60">
        <v>5944</v>
      </c>
      <c r="AH629" s="60">
        <v>5192</v>
      </c>
      <c r="AI629" s="60">
        <v>4227</v>
      </c>
      <c r="AJ629" s="60">
        <v>2978</v>
      </c>
      <c r="AK629" s="60">
        <v>2072</v>
      </c>
      <c r="AL629" s="60">
        <v>1946</v>
      </c>
      <c r="AM629" s="60">
        <v>1359</v>
      </c>
      <c r="AN629" s="60">
        <v>876</v>
      </c>
      <c r="AO629" s="60">
        <v>498</v>
      </c>
      <c r="AP629" s="60">
        <v>27449</v>
      </c>
      <c r="AQ629" s="60">
        <v>29338</v>
      </c>
      <c r="AR629" s="60">
        <v>31169</v>
      </c>
      <c r="AS629" s="60">
        <v>29021</v>
      </c>
      <c r="AT629" s="60">
        <v>21856</v>
      </c>
      <c r="AU629" s="60">
        <v>17146</v>
      </c>
      <c r="AV629" s="60">
        <v>14574</v>
      </c>
      <c r="AW629" s="60">
        <v>13971</v>
      </c>
      <c r="AX629" s="60">
        <v>12072</v>
      </c>
      <c r="AY629" s="60">
        <v>10909</v>
      </c>
      <c r="AZ629" s="60">
        <v>8686</v>
      </c>
      <c r="BA629" s="60">
        <v>6304</v>
      </c>
      <c r="BB629" s="60">
        <v>4256</v>
      </c>
      <c r="BC629" s="60">
        <v>4583</v>
      </c>
      <c r="BD629" s="60">
        <v>2854</v>
      </c>
      <c r="BE629" s="60">
        <v>2098</v>
      </c>
      <c r="BF629" s="60">
        <v>957</v>
      </c>
    </row>
    <row r="630" spans="1:58" customFormat="1" hidden="1" x14ac:dyDescent="0.25">
      <c r="A630" t="s">
        <v>574</v>
      </c>
      <c r="B630" t="s">
        <v>593</v>
      </c>
      <c r="C630" t="str">
        <f>VLOOKUP(B630,'Cross river Land'!A:B,2,0)</f>
        <v>NG030029</v>
      </c>
      <c r="D630">
        <f t="shared" si="9"/>
        <v>1</v>
      </c>
      <c r="E630" s="60">
        <v>63516</v>
      </c>
      <c r="F630" s="60">
        <v>66400</v>
      </c>
      <c r="G630" s="60">
        <v>129916</v>
      </c>
      <c r="H630" s="60">
        <v>7671</v>
      </c>
      <c r="I630" s="60">
        <v>8079</v>
      </c>
      <c r="J630" s="60">
        <v>8153</v>
      </c>
      <c r="K630" s="60">
        <v>7271</v>
      </c>
      <c r="L630" s="60">
        <v>5205</v>
      </c>
      <c r="M630" s="60">
        <v>4759</v>
      </c>
      <c r="N630" s="60">
        <v>4071</v>
      </c>
      <c r="O630" s="60">
        <v>3926</v>
      </c>
      <c r="P630" s="60">
        <v>3415</v>
      </c>
      <c r="Q630" s="60">
        <v>3147</v>
      </c>
      <c r="R630" s="60">
        <v>2447</v>
      </c>
      <c r="S630" s="60">
        <v>1844</v>
      </c>
      <c r="T630" s="60">
        <v>1425</v>
      </c>
      <c r="U630" s="60">
        <v>1358</v>
      </c>
      <c r="V630" s="60">
        <v>433</v>
      </c>
      <c r="W630" s="60">
        <v>157</v>
      </c>
      <c r="X630" s="60">
        <v>155</v>
      </c>
      <c r="Y630" s="60">
        <v>8230</v>
      </c>
      <c r="Z630" s="60">
        <v>8761</v>
      </c>
      <c r="AA630" s="60">
        <v>8787</v>
      </c>
      <c r="AB630" s="60">
        <v>7772</v>
      </c>
      <c r="AC630" s="60">
        <v>6472</v>
      </c>
      <c r="AD630" s="60">
        <v>4862</v>
      </c>
      <c r="AE630" s="60">
        <v>3964</v>
      </c>
      <c r="AF630" s="60">
        <v>3629</v>
      </c>
      <c r="AG630" s="60">
        <v>3341</v>
      </c>
      <c r="AH630" s="60">
        <v>2762</v>
      </c>
      <c r="AI630" s="60">
        <v>2456</v>
      </c>
      <c r="AJ630" s="60">
        <v>1573</v>
      </c>
      <c r="AK630" s="60">
        <v>1751</v>
      </c>
      <c r="AL630" s="60">
        <v>835</v>
      </c>
      <c r="AM630" s="60">
        <v>643</v>
      </c>
      <c r="AN630" s="60">
        <v>367</v>
      </c>
      <c r="AO630" s="60">
        <v>195</v>
      </c>
      <c r="AP630" s="60">
        <v>15901</v>
      </c>
      <c r="AQ630" s="60">
        <v>16840</v>
      </c>
      <c r="AR630" s="60">
        <v>16940</v>
      </c>
      <c r="AS630" s="60">
        <v>15043</v>
      </c>
      <c r="AT630" s="60">
        <v>11677</v>
      </c>
      <c r="AU630" s="60">
        <v>9621</v>
      </c>
      <c r="AV630" s="60">
        <v>8035</v>
      </c>
      <c r="AW630" s="60">
        <v>7555</v>
      </c>
      <c r="AX630" s="60">
        <v>6756</v>
      </c>
      <c r="AY630" s="60">
        <v>5909</v>
      </c>
      <c r="AZ630" s="60">
        <v>4903</v>
      </c>
      <c r="BA630" s="60">
        <v>3417</v>
      </c>
      <c r="BB630" s="60">
        <v>3176</v>
      </c>
      <c r="BC630" s="60">
        <v>2193</v>
      </c>
      <c r="BD630" s="60">
        <v>1076</v>
      </c>
      <c r="BE630" s="60">
        <v>524</v>
      </c>
      <c r="BF630" s="60">
        <v>350</v>
      </c>
    </row>
    <row r="631" spans="1:58" customFormat="1" hidden="1" x14ac:dyDescent="0.25">
      <c r="A631" t="s">
        <v>574</v>
      </c>
      <c r="B631" t="s">
        <v>594</v>
      </c>
      <c r="C631" t="str">
        <f>VLOOKUP(B631,'Cross river Land'!A:B,2,0)</f>
        <v>NG030030</v>
      </c>
      <c r="D631">
        <f t="shared" si="9"/>
        <v>1</v>
      </c>
      <c r="E631" s="60">
        <v>98265</v>
      </c>
      <c r="F631" s="60">
        <v>99862</v>
      </c>
      <c r="G631" s="60">
        <v>198127</v>
      </c>
      <c r="H631" s="60">
        <v>11722</v>
      </c>
      <c r="I631" s="60">
        <v>12002</v>
      </c>
      <c r="J631" s="60">
        <v>12522</v>
      </c>
      <c r="K631" s="60">
        <v>10986</v>
      </c>
      <c r="L631" s="60">
        <v>8551</v>
      </c>
      <c r="M631" s="60">
        <v>7524</v>
      </c>
      <c r="N631" s="60">
        <v>6454</v>
      </c>
      <c r="O631" s="60">
        <v>6346</v>
      </c>
      <c r="P631" s="60">
        <v>4956</v>
      </c>
      <c r="Q631" s="60">
        <v>4564</v>
      </c>
      <c r="R631" s="60">
        <v>3338</v>
      </c>
      <c r="S631" s="60">
        <v>3035</v>
      </c>
      <c r="T631" s="60">
        <v>2151</v>
      </c>
      <c r="U631" s="60">
        <v>1826</v>
      </c>
      <c r="V631" s="60">
        <v>1149</v>
      </c>
      <c r="W631" s="60">
        <v>656</v>
      </c>
      <c r="X631" s="60">
        <v>483</v>
      </c>
      <c r="Y631" s="60">
        <v>12469</v>
      </c>
      <c r="Z631" s="60">
        <v>12582</v>
      </c>
      <c r="AA631" s="60">
        <v>12799</v>
      </c>
      <c r="AB631" s="60">
        <v>12258</v>
      </c>
      <c r="AC631" s="60">
        <v>10007</v>
      </c>
      <c r="AD631" s="60">
        <v>7718</v>
      </c>
      <c r="AE631" s="60">
        <v>6157</v>
      </c>
      <c r="AF631" s="60">
        <v>5533</v>
      </c>
      <c r="AG631" s="60">
        <v>4885</v>
      </c>
      <c r="AH631" s="60">
        <v>4306</v>
      </c>
      <c r="AI631" s="60">
        <v>3178</v>
      </c>
      <c r="AJ631" s="60">
        <v>2827</v>
      </c>
      <c r="AK631" s="60">
        <v>1847</v>
      </c>
      <c r="AL631" s="60">
        <v>1762</v>
      </c>
      <c r="AM631" s="60">
        <v>800</v>
      </c>
      <c r="AN631" s="60">
        <v>442</v>
      </c>
      <c r="AO631" s="60">
        <v>292</v>
      </c>
      <c r="AP631" s="60">
        <v>24191</v>
      </c>
      <c r="AQ631" s="60">
        <v>24584</v>
      </c>
      <c r="AR631" s="60">
        <v>25321</v>
      </c>
      <c r="AS631" s="60">
        <v>23244</v>
      </c>
      <c r="AT631" s="60">
        <v>18558</v>
      </c>
      <c r="AU631" s="60">
        <v>15242</v>
      </c>
      <c r="AV631" s="60">
        <v>12611</v>
      </c>
      <c r="AW631" s="60">
        <v>11879</v>
      </c>
      <c r="AX631" s="60">
        <v>9841</v>
      </c>
      <c r="AY631" s="60">
        <v>8870</v>
      </c>
      <c r="AZ631" s="60">
        <v>6516</v>
      </c>
      <c r="BA631" s="60">
        <v>5862</v>
      </c>
      <c r="BB631" s="60">
        <v>3998</v>
      </c>
      <c r="BC631" s="60">
        <v>3588</v>
      </c>
      <c r="BD631" s="60">
        <v>1949</v>
      </c>
      <c r="BE631" s="60">
        <v>1098</v>
      </c>
      <c r="BF631" s="60">
        <v>775</v>
      </c>
    </row>
    <row r="632" spans="1:58" customFormat="1" hidden="1" x14ac:dyDescent="0.25">
      <c r="A632" t="s">
        <v>595</v>
      </c>
      <c r="B632" t="s">
        <v>596</v>
      </c>
      <c r="C632" t="str">
        <f>VLOOKUP(B632,'Cross river Land'!A:B,2,0)</f>
        <v>NG031001</v>
      </c>
      <c r="D632">
        <f t="shared" si="9"/>
        <v>1</v>
      </c>
      <c r="E632" s="60">
        <v>92066</v>
      </c>
      <c r="F632" s="60">
        <v>91838</v>
      </c>
      <c r="G632" s="60">
        <v>183904</v>
      </c>
      <c r="H632" s="60">
        <v>8681</v>
      </c>
      <c r="I632" s="60">
        <v>10443</v>
      </c>
      <c r="J632" s="60">
        <v>10986</v>
      </c>
      <c r="K632" s="60">
        <v>10474</v>
      </c>
      <c r="L632" s="60">
        <v>9151</v>
      </c>
      <c r="M632" s="60">
        <v>7337</v>
      </c>
      <c r="N632" s="60">
        <v>5680</v>
      </c>
      <c r="O632" s="60">
        <v>5812</v>
      </c>
      <c r="P632" s="60">
        <v>4382</v>
      </c>
      <c r="Q632" s="60">
        <v>4514</v>
      </c>
      <c r="R632" s="60">
        <v>3035</v>
      </c>
      <c r="S632" s="60">
        <v>3777</v>
      </c>
      <c r="T632" s="60">
        <v>2386</v>
      </c>
      <c r="U632" s="60">
        <v>2715</v>
      </c>
      <c r="V632" s="60">
        <v>1249</v>
      </c>
      <c r="W632" s="60">
        <v>951</v>
      </c>
      <c r="X632" s="60">
        <v>493</v>
      </c>
      <c r="Y632" s="60">
        <v>9009</v>
      </c>
      <c r="Z632" s="60">
        <v>10467</v>
      </c>
      <c r="AA632" s="60">
        <v>10887</v>
      </c>
      <c r="AB632" s="60">
        <v>11268</v>
      </c>
      <c r="AC632" s="60">
        <v>10194</v>
      </c>
      <c r="AD632" s="60">
        <v>7726</v>
      </c>
      <c r="AE632" s="60">
        <v>5790</v>
      </c>
      <c r="AF632" s="60">
        <v>5018</v>
      </c>
      <c r="AG632" s="60">
        <v>4810</v>
      </c>
      <c r="AH632" s="60">
        <v>3949</v>
      </c>
      <c r="AI632" s="60">
        <v>3142</v>
      </c>
      <c r="AJ632" s="60">
        <v>2691</v>
      </c>
      <c r="AK632" s="60">
        <v>2131</v>
      </c>
      <c r="AL632" s="60">
        <v>2226</v>
      </c>
      <c r="AM632" s="60">
        <v>1271</v>
      </c>
      <c r="AN632" s="60">
        <v>838</v>
      </c>
      <c r="AO632" s="60">
        <v>421</v>
      </c>
      <c r="AP632" s="60">
        <v>17690</v>
      </c>
      <c r="AQ632" s="60">
        <v>20910</v>
      </c>
      <c r="AR632" s="60">
        <v>21873</v>
      </c>
      <c r="AS632" s="60">
        <v>21742</v>
      </c>
      <c r="AT632" s="60">
        <v>19345</v>
      </c>
      <c r="AU632" s="60">
        <v>15063</v>
      </c>
      <c r="AV632" s="60">
        <v>11470</v>
      </c>
      <c r="AW632" s="60">
        <v>10830</v>
      </c>
      <c r="AX632" s="60">
        <v>9192</v>
      </c>
      <c r="AY632" s="60">
        <v>8463</v>
      </c>
      <c r="AZ632" s="60">
        <v>6177</v>
      </c>
      <c r="BA632" s="60">
        <v>6468</v>
      </c>
      <c r="BB632" s="60">
        <v>4517</v>
      </c>
      <c r="BC632" s="60">
        <v>4941</v>
      </c>
      <c r="BD632" s="60">
        <v>2520</v>
      </c>
      <c r="BE632" s="60">
        <v>1789</v>
      </c>
      <c r="BF632" s="60">
        <v>914</v>
      </c>
    </row>
    <row r="633" spans="1:58" customFormat="1" hidden="1" x14ac:dyDescent="0.25">
      <c r="A633" t="s">
        <v>595</v>
      </c>
      <c r="B633" t="s">
        <v>597</v>
      </c>
      <c r="C633" t="str">
        <f>VLOOKUP(B633,'Cross river Land'!A:B,2,0)</f>
        <v>NG031002</v>
      </c>
      <c r="D633">
        <f t="shared" si="9"/>
        <v>1</v>
      </c>
      <c r="E633" s="60">
        <v>140687</v>
      </c>
      <c r="F633" s="60">
        <v>138371</v>
      </c>
      <c r="G633" s="60">
        <v>279058</v>
      </c>
      <c r="H633" s="60">
        <v>18205</v>
      </c>
      <c r="I633" s="60">
        <v>17392</v>
      </c>
      <c r="J633" s="60">
        <v>16927</v>
      </c>
      <c r="K633" s="60">
        <v>13528</v>
      </c>
      <c r="L633" s="60">
        <v>11081</v>
      </c>
      <c r="M633" s="60">
        <v>10357</v>
      </c>
      <c r="N633" s="60">
        <v>9355</v>
      </c>
      <c r="O633" s="60">
        <v>8248</v>
      </c>
      <c r="P633" s="60">
        <v>7253</v>
      </c>
      <c r="Q633" s="60">
        <v>5992</v>
      </c>
      <c r="R633" s="60">
        <v>5190</v>
      </c>
      <c r="S633" s="60">
        <v>5189</v>
      </c>
      <c r="T633" s="60">
        <v>4026</v>
      </c>
      <c r="U633" s="60">
        <v>3445</v>
      </c>
      <c r="V633" s="60">
        <v>2222</v>
      </c>
      <c r="W633" s="60">
        <v>1388</v>
      </c>
      <c r="X633" s="60">
        <v>889</v>
      </c>
      <c r="Y633" s="60">
        <v>18635</v>
      </c>
      <c r="Z633" s="60">
        <v>17192</v>
      </c>
      <c r="AA633" s="60">
        <v>16770</v>
      </c>
      <c r="AB633" s="60">
        <v>14249</v>
      </c>
      <c r="AC633" s="60">
        <v>12171</v>
      </c>
      <c r="AD633" s="60">
        <v>10716</v>
      </c>
      <c r="AE633" s="60">
        <v>9609</v>
      </c>
      <c r="AF633" s="60">
        <v>8625</v>
      </c>
      <c r="AG633" s="60">
        <v>7065</v>
      </c>
      <c r="AH633" s="60">
        <v>6186</v>
      </c>
      <c r="AI633" s="60">
        <v>4446</v>
      </c>
      <c r="AJ633" s="60">
        <v>4211</v>
      </c>
      <c r="AK633" s="60">
        <v>2921</v>
      </c>
      <c r="AL633" s="60">
        <v>2659</v>
      </c>
      <c r="AM633" s="60">
        <v>1415</v>
      </c>
      <c r="AN633" s="60">
        <v>945</v>
      </c>
      <c r="AO633" s="60">
        <v>556</v>
      </c>
      <c r="AP633" s="60">
        <v>36840</v>
      </c>
      <c r="AQ633" s="60">
        <v>34584</v>
      </c>
      <c r="AR633" s="60">
        <v>33697</v>
      </c>
      <c r="AS633" s="60">
        <v>27777</v>
      </c>
      <c r="AT633" s="60">
        <v>23252</v>
      </c>
      <c r="AU633" s="60">
        <v>21073</v>
      </c>
      <c r="AV633" s="60">
        <v>18964</v>
      </c>
      <c r="AW633" s="60">
        <v>16873</v>
      </c>
      <c r="AX633" s="60">
        <v>14318</v>
      </c>
      <c r="AY633" s="60">
        <v>12178</v>
      </c>
      <c r="AZ633" s="60">
        <v>9636</v>
      </c>
      <c r="BA633" s="60">
        <v>9400</v>
      </c>
      <c r="BB633" s="60">
        <v>6947</v>
      </c>
      <c r="BC633" s="60">
        <v>6104</v>
      </c>
      <c r="BD633" s="60">
        <v>3637</v>
      </c>
      <c r="BE633" s="60">
        <v>2333</v>
      </c>
      <c r="BF633" s="60">
        <v>1445</v>
      </c>
    </row>
    <row r="634" spans="1:58" customFormat="1" hidden="1" x14ac:dyDescent="0.25">
      <c r="A634" t="s">
        <v>595</v>
      </c>
      <c r="B634" t="s">
        <v>598</v>
      </c>
      <c r="C634" t="str">
        <f>VLOOKUP(B634,'Cross river Land'!A:B,2,0)</f>
        <v>NG031003</v>
      </c>
      <c r="D634">
        <f t="shared" si="9"/>
        <v>1</v>
      </c>
      <c r="E634" s="60">
        <v>120699</v>
      </c>
      <c r="F634" s="60">
        <v>120240</v>
      </c>
      <c r="G634" s="60">
        <v>240939</v>
      </c>
      <c r="H634" s="60">
        <v>15074</v>
      </c>
      <c r="I634" s="60">
        <v>15765</v>
      </c>
      <c r="J634" s="60">
        <v>16612</v>
      </c>
      <c r="K634" s="60">
        <v>13831</v>
      </c>
      <c r="L634" s="60">
        <v>10119</v>
      </c>
      <c r="M634" s="60">
        <v>8991</v>
      </c>
      <c r="N634" s="60">
        <v>7522</v>
      </c>
      <c r="O634" s="60">
        <v>7179</v>
      </c>
      <c r="P634" s="60">
        <v>5703</v>
      </c>
      <c r="Q634" s="60">
        <v>5138</v>
      </c>
      <c r="R634" s="60">
        <v>3746</v>
      </c>
      <c r="S634" s="60">
        <v>3472</v>
      </c>
      <c r="T634" s="60">
        <v>2472</v>
      </c>
      <c r="U634" s="60">
        <v>2311</v>
      </c>
      <c r="V634" s="60">
        <v>1304</v>
      </c>
      <c r="W634" s="60">
        <v>989</v>
      </c>
      <c r="X634" s="60">
        <v>471</v>
      </c>
      <c r="Y634" s="60">
        <v>15553</v>
      </c>
      <c r="Z634" s="60">
        <v>16352</v>
      </c>
      <c r="AA634" s="60">
        <v>15717</v>
      </c>
      <c r="AB634" s="60">
        <v>14174</v>
      </c>
      <c r="AC634" s="60">
        <v>11462</v>
      </c>
      <c r="AD634" s="60">
        <v>9071</v>
      </c>
      <c r="AE634" s="60">
        <v>7590</v>
      </c>
      <c r="AF634" s="60">
        <v>6725</v>
      </c>
      <c r="AG634" s="60">
        <v>5819</v>
      </c>
      <c r="AH634" s="60">
        <v>4850</v>
      </c>
      <c r="AI634" s="60">
        <v>3755</v>
      </c>
      <c r="AJ634" s="60">
        <v>2783</v>
      </c>
      <c r="AK634" s="60">
        <v>2002</v>
      </c>
      <c r="AL634" s="60">
        <v>1901</v>
      </c>
      <c r="AM634" s="60">
        <v>1230</v>
      </c>
      <c r="AN634" s="60">
        <v>794</v>
      </c>
      <c r="AO634" s="60">
        <v>462</v>
      </c>
      <c r="AP634" s="60">
        <v>30627</v>
      </c>
      <c r="AQ634" s="60">
        <v>32117</v>
      </c>
      <c r="AR634" s="60">
        <v>32329</v>
      </c>
      <c r="AS634" s="60">
        <v>28005</v>
      </c>
      <c r="AT634" s="60">
        <v>21581</v>
      </c>
      <c r="AU634" s="60">
        <v>18062</v>
      </c>
      <c r="AV634" s="60">
        <v>15112</v>
      </c>
      <c r="AW634" s="60">
        <v>13904</v>
      </c>
      <c r="AX634" s="60">
        <v>11522</v>
      </c>
      <c r="AY634" s="60">
        <v>9988</v>
      </c>
      <c r="AZ634" s="60">
        <v>7501</v>
      </c>
      <c r="BA634" s="60">
        <v>6255</v>
      </c>
      <c r="BB634" s="60">
        <v>4474</v>
      </c>
      <c r="BC634" s="60">
        <v>4212</v>
      </c>
      <c r="BD634" s="60">
        <v>2534</v>
      </c>
      <c r="BE634" s="60">
        <v>1783</v>
      </c>
      <c r="BF634" s="60">
        <v>933</v>
      </c>
    </row>
    <row r="635" spans="1:58" customFormat="1" hidden="1" x14ac:dyDescent="0.25">
      <c r="A635" t="s">
        <v>595</v>
      </c>
      <c r="B635" s="58" t="s">
        <v>1266</v>
      </c>
      <c r="C635" t="str">
        <f>VLOOKUP(B635,'Cross river Land'!A:B,2,0)</f>
        <v>NG031004</v>
      </c>
      <c r="D635">
        <f t="shared" si="9"/>
        <v>1</v>
      </c>
      <c r="E635" s="60">
        <v>104384</v>
      </c>
      <c r="F635" s="60">
        <v>110419</v>
      </c>
      <c r="G635" s="60">
        <v>214803</v>
      </c>
      <c r="H635" s="60">
        <v>12666</v>
      </c>
      <c r="I635" s="60">
        <v>13915</v>
      </c>
      <c r="J635" s="60">
        <v>13897</v>
      </c>
      <c r="K635" s="60">
        <v>11504</v>
      </c>
      <c r="L635" s="60">
        <v>8519</v>
      </c>
      <c r="M635" s="60">
        <v>7326</v>
      </c>
      <c r="N635" s="60">
        <v>7054</v>
      </c>
      <c r="O635" s="60">
        <v>7052</v>
      </c>
      <c r="P635" s="60">
        <v>5448</v>
      </c>
      <c r="Q635" s="60">
        <v>5108</v>
      </c>
      <c r="R635" s="60">
        <v>2970</v>
      </c>
      <c r="S635" s="60">
        <v>4014</v>
      </c>
      <c r="T635" s="60">
        <v>1871</v>
      </c>
      <c r="U635" s="60">
        <v>1674</v>
      </c>
      <c r="V635" s="60">
        <v>605</v>
      </c>
      <c r="W635" s="60">
        <v>512</v>
      </c>
      <c r="X635" s="60">
        <v>249</v>
      </c>
      <c r="Y635" s="60">
        <v>13493</v>
      </c>
      <c r="Z635" s="60">
        <v>15299</v>
      </c>
      <c r="AA635" s="60">
        <v>15498</v>
      </c>
      <c r="AB635" s="60">
        <v>13626</v>
      </c>
      <c r="AC635" s="60">
        <v>10151</v>
      </c>
      <c r="AD635" s="60">
        <v>7390</v>
      </c>
      <c r="AE635" s="60">
        <v>6460</v>
      </c>
      <c r="AF635" s="60">
        <v>6121</v>
      </c>
      <c r="AG635" s="60">
        <v>5849</v>
      </c>
      <c r="AH635" s="60">
        <v>4715</v>
      </c>
      <c r="AI635" s="60">
        <v>3435</v>
      </c>
      <c r="AJ635" s="60">
        <v>2813</v>
      </c>
      <c r="AK635" s="60">
        <v>2141</v>
      </c>
      <c r="AL635" s="60">
        <v>1647</v>
      </c>
      <c r="AM635" s="60">
        <v>1101</v>
      </c>
      <c r="AN635" s="60">
        <v>394</v>
      </c>
      <c r="AO635" s="60">
        <v>286</v>
      </c>
      <c r="AP635" s="60">
        <v>26159</v>
      </c>
      <c r="AQ635" s="60">
        <v>29214</v>
      </c>
      <c r="AR635" s="60">
        <v>29395</v>
      </c>
      <c r="AS635" s="60">
        <v>25130</v>
      </c>
      <c r="AT635" s="60">
        <v>18670</v>
      </c>
      <c r="AU635" s="60">
        <v>14716</v>
      </c>
      <c r="AV635" s="60">
        <v>13514</v>
      </c>
      <c r="AW635" s="60">
        <v>13173</v>
      </c>
      <c r="AX635" s="60">
        <v>11297</v>
      </c>
      <c r="AY635" s="60">
        <v>9823</v>
      </c>
      <c r="AZ635" s="60">
        <v>6405</v>
      </c>
      <c r="BA635" s="60">
        <v>6827</v>
      </c>
      <c r="BB635" s="60">
        <v>4012</v>
      </c>
      <c r="BC635" s="60">
        <v>3321</v>
      </c>
      <c r="BD635" s="60">
        <v>1706</v>
      </c>
      <c r="BE635" s="60">
        <v>906</v>
      </c>
      <c r="BF635" s="60">
        <v>535</v>
      </c>
    </row>
    <row r="636" spans="1:58" customFormat="1" hidden="1" x14ac:dyDescent="0.25">
      <c r="A636" t="s">
        <v>595</v>
      </c>
      <c r="B636" t="s">
        <v>599</v>
      </c>
      <c r="C636" t="str">
        <f>VLOOKUP(B636,'Cross river Land'!A:B,2,0)</f>
        <v>NG031005</v>
      </c>
      <c r="D636">
        <f t="shared" si="9"/>
        <v>1</v>
      </c>
      <c r="E636" s="60">
        <v>278480</v>
      </c>
      <c r="F636" s="60">
        <v>262436</v>
      </c>
      <c r="G636" s="60">
        <v>540916</v>
      </c>
      <c r="H636" s="60">
        <v>35788</v>
      </c>
      <c r="I636" s="60">
        <v>33928</v>
      </c>
      <c r="J636" s="60">
        <v>34173</v>
      </c>
      <c r="K636" s="60">
        <v>27893</v>
      </c>
      <c r="L636" s="60">
        <v>23176</v>
      </c>
      <c r="M636" s="60">
        <v>21338</v>
      </c>
      <c r="N636" s="60">
        <v>19813</v>
      </c>
      <c r="O636" s="60">
        <v>18116</v>
      </c>
      <c r="P636" s="60">
        <v>15086</v>
      </c>
      <c r="Q636" s="60">
        <v>13343</v>
      </c>
      <c r="R636" s="60">
        <v>9735</v>
      </c>
      <c r="S636" s="60">
        <v>9017</v>
      </c>
      <c r="T636" s="60">
        <v>5806</v>
      </c>
      <c r="U636" s="60">
        <v>4891</v>
      </c>
      <c r="V636" s="60">
        <v>2946</v>
      </c>
      <c r="W636" s="60">
        <v>2006</v>
      </c>
      <c r="X636" s="60">
        <v>1425</v>
      </c>
      <c r="Y636" s="60">
        <v>36332</v>
      </c>
      <c r="Z636" s="60">
        <v>33591</v>
      </c>
      <c r="AA636" s="60">
        <v>32432</v>
      </c>
      <c r="AB636" s="60">
        <v>28095</v>
      </c>
      <c r="AC636" s="60">
        <v>23951</v>
      </c>
      <c r="AD636" s="60">
        <v>20128</v>
      </c>
      <c r="AE636" s="60">
        <v>17515</v>
      </c>
      <c r="AF636" s="60">
        <v>16379</v>
      </c>
      <c r="AG636" s="60">
        <v>13162</v>
      </c>
      <c r="AH636" s="60">
        <v>11736</v>
      </c>
      <c r="AI636" s="60">
        <v>8632</v>
      </c>
      <c r="AJ636" s="60">
        <v>8340</v>
      </c>
      <c r="AK636" s="60">
        <v>4668</v>
      </c>
      <c r="AL636" s="60">
        <v>3902</v>
      </c>
      <c r="AM636" s="60">
        <v>1808</v>
      </c>
      <c r="AN636" s="60">
        <v>1160</v>
      </c>
      <c r="AO636" s="60">
        <v>605</v>
      </c>
      <c r="AP636" s="60">
        <v>72120</v>
      </c>
      <c r="AQ636" s="60">
        <v>67519</v>
      </c>
      <c r="AR636" s="60">
        <v>66605</v>
      </c>
      <c r="AS636" s="60">
        <v>55988</v>
      </c>
      <c r="AT636" s="60">
        <v>47127</v>
      </c>
      <c r="AU636" s="60">
        <v>41466</v>
      </c>
      <c r="AV636" s="60">
        <v>37328</v>
      </c>
      <c r="AW636" s="60">
        <v>34495</v>
      </c>
      <c r="AX636" s="60">
        <v>28248</v>
      </c>
      <c r="AY636" s="60">
        <v>25079</v>
      </c>
      <c r="AZ636" s="60">
        <v>18367</v>
      </c>
      <c r="BA636" s="60">
        <v>17357</v>
      </c>
      <c r="BB636" s="60">
        <v>10474</v>
      </c>
      <c r="BC636" s="60">
        <v>8793</v>
      </c>
      <c r="BD636" s="60">
        <v>4754</v>
      </c>
      <c r="BE636" s="60">
        <v>3166</v>
      </c>
      <c r="BF636" s="60">
        <v>2030</v>
      </c>
    </row>
    <row r="637" spans="1:58" customFormat="1" hidden="1" x14ac:dyDescent="0.25">
      <c r="A637" t="s">
        <v>595</v>
      </c>
      <c r="B637" t="s">
        <v>600</v>
      </c>
      <c r="C637" t="str">
        <f>VLOOKUP(B637,'Cross river Land'!A:B,2,0)</f>
        <v>NG031006</v>
      </c>
      <c r="D637">
        <f t="shared" si="9"/>
        <v>1</v>
      </c>
      <c r="E637" s="60">
        <v>138007</v>
      </c>
      <c r="F637" s="60">
        <v>135924</v>
      </c>
      <c r="G637" s="60">
        <v>273931</v>
      </c>
      <c r="H637" s="60">
        <v>16455</v>
      </c>
      <c r="I637" s="60">
        <v>15245</v>
      </c>
      <c r="J637" s="60">
        <v>15701</v>
      </c>
      <c r="K637" s="60">
        <v>13619</v>
      </c>
      <c r="L637" s="60">
        <v>13553</v>
      </c>
      <c r="M637" s="60">
        <v>12076</v>
      </c>
      <c r="N637" s="60">
        <v>9518</v>
      </c>
      <c r="O637" s="60">
        <v>8339</v>
      </c>
      <c r="P637" s="60">
        <v>6839</v>
      </c>
      <c r="Q637" s="60">
        <v>6050</v>
      </c>
      <c r="R637" s="60">
        <v>5171</v>
      </c>
      <c r="S637" s="60">
        <v>5089</v>
      </c>
      <c r="T637" s="60">
        <v>3498</v>
      </c>
      <c r="U637" s="60">
        <v>3024</v>
      </c>
      <c r="V637" s="60">
        <v>1826</v>
      </c>
      <c r="W637" s="60">
        <v>1250</v>
      </c>
      <c r="X637" s="60">
        <v>754</v>
      </c>
      <c r="Y637" s="60">
        <v>16908</v>
      </c>
      <c r="Z637" s="60">
        <v>14838</v>
      </c>
      <c r="AA637" s="60">
        <v>14198</v>
      </c>
      <c r="AB637" s="60">
        <v>12924</v>
      </c>
      <c r="AC637" s="60">
        <v>15045</v>
      </c>
      <c r="AD637" s="60">
        <v>14193</v>
      </c>
      <c r="AE637" s="60">
        <v>10899</v>
      </c>
      <c r="AF637" s="60">
        <v>8826</v>
      </c>
      <c r="AG637" s="60">
        <v>6560</v>
      </c>
      <c r="AH637" s="60">
        <v>5742</v>
      </c>
      <c r="AI637" s="60">
        <v>4132</v>
      </c>
      <c r="AJ637" s="60">
        <v>4379</v>
      </c>
      <c r="AK637" s="60">
        <v>2473</v>
      </c>
      <c r="AL637" s="60">
        <v>2515</v>
      </c>
      <c r="AM637" s="60">
        <v>1154</v>
      </c>
      <c r="AN637" s="60">
        <v>803</v>
      </c>
      <c r="AO637" s="60">
        <v>335</v>
      </c>
      <c r="AP637" s="60">
        <v>33363</v>
      </c>
      <c r="AQ637" s="60">
        <v>30083</v>
      </c>
      <c r="AR637" s="60">
        <v>29899</v>
      </c>
      <c r="AS637" s="60">
        <v>26543</v>
      </c>
      <c r="AT637" s="60">
        <v>28598</v>
      </c>
      <c r="AU637" s="60">
        <v>26269</v>
      </c>
      <c r="AV637" s="60">
        <v>20417</v>
      </c>
      <c r="AW637" s="60">
        <v>17165</v>
      </c>
      <c r="AX637" s="60">
        <v>13399</v>
      </c>
      <c r="AY637" s="60">
        <v>11792</v>
      </c>
      <c r="AZ637" s="60">
        <v>9303</v>
      </c>
      <c r="BA637" s="60">
        <v>9468</v>
      </c>
      <c r="BB637" s="60">
        <v>5971</v>
      </c>
      <c r="BC637" s="60">
        <v>5539</v>
      </c>
      <c r="BD637" s="60">
        <v>2980</v>
      </c>
      <c r="BE637" s="60">
        <v>2053</v>
      </c>
      <c r="BF637" s="60">
        <v>1089</v>
      </c>
    </row>
    <row r="638" spans="1:58" customFormat="1" hidden="1" x14ac:dyDescent="0.25">
      <c r="A638" t="s">
        <v>595</v>
      </c>
      <c r="B638" t="s">
        <v>601</v>
      </c>
      <c r="C638" t="str">
        <f>VLOOKUP(B638,'Cross river Land'!A:B,2,0)</f>
        <v>NG031007</v>
      </c>
      <c r="D638">
        <f t="shared" si="9"/>
        <v>1</v>
      </c>
      <c r="E638" s="60">
        <v>175778</v>
      </c>
      <c r="F638" s="60">
        <v>171757</v>
      </c>
      <c r="G638" s="60">
        <v>347535</v>
      </c>
      <c r="H638" s="60">
        <v>22037</v>
      </c>
      <c r="I638" s="60">
        <v>20674</v>
      </c>
      <c r="J638" s="60">
        <v>21015</v>
      </c>
      <c r="K638" s="60">
        <v>17971</v>
      </c>
      <c r="L638" s="60">
        <v>15890</v>
      </c>
      <c r="M638" s="60">
        <v>14204</v>
      </c>
      <c r="N638" s="60">
        <v>12100</v>
      </c>
      <c r="O638" s="60">
        <v>10487</v>
      </c>
      <c r="P638" s="60">
        <v>8686</v>
      </c>
      <c r="Q638" s="60">
        <v>7629</v>
      </c>
      <c r="R638" s="60">
        <v>6210</v>
      </c>
      <c r="S638" s="60">
        <v>5640</v>
      </c>
      <c r="T638" s="60">
        <v>4582</v>
      </c>
      <c r="U638" s="60">
        <v>3701</v>
      </c>
      <c r="V638" s="60">
        <v>2332</v>
      </c>
      <c r="W638" s="60">
        <v>1638</v>
      </c>
      <c r="X638" s="60">
        <v>982</v>
      </c>
      <c r="Y638" s="60">
        <v>22765</v>
      </c>
      <c r="Z638" s="60">
        <v>21113</v>
      </c>
      <c r="AA638" s="60">
        <v>20598</v>
      </c>
      <c r="AB638" s="60">
        <v>18595</v>
      </c>
      <c r="AC638" s="60">
        <v>17297</v>
      </c>
      <c r="AD638" s="60">
        <v>14964</v>
      </c>
      <c r="AE638" s="60">
        <v>12161</v>
      </c>
      <c r="AF638" s="60">
        <v>10173</v>
      </c>
      <c r="AG638" s="60">
        <v>8093</v>
      </c>
      <c r="AH638" s="60">
        <v>6908</v>
      </c>
      <c r="AI638" s="60">
        <v>4899</v>
      </c>
      <c r="AJ638" s="60">
        <v>4645</v>
      </c>
      <c r="AK638" s="60">
        <v>3178</v>
      </c>
      <c r="AL638" s="60">
        <v>3040</v>
      </c>
      <c r="AM638" s="60">
        <v>1657</v>
      </c>
      <c r="AN638" s="60">
        <v>1148</v>
      </c>
      <c r="AO638" s="60">
        <v>523</v>
      </c>
      <c r="AP638" s="60">
        <v>44802</v>
      </c>
      <c r="AQ638" s="60">
        <v>41787</v>
      </c>
      <c r="AR638" s="60">
        <v>41613</v>
      </c>
      <c r="AS638" s="60">
        <v>36566</v>
      </c>
      <c r="AT638" s="60">
        <v>33187</v>
      </c>
      <c r="AU638" s="60">
        <v>29168</v>
      </c>
      <c r="AV638" s="60">
        <v>24261</v>
      </c>
      <c r="AW638" s="60">
        <v>20660</v>
      </c>
      <c r="AX638" s="60">
        <v>16779</v>
      </c>
      <c r="AY638" s="60">
        <v>14537</v>
      </c>
      <c r="AZ638" s="60">
        <v>11109</v>
      </c>
      <c r="BA638" s="60">
        <v>10285</v>
      </c>
      <c r="BB638" s="60">
        <v>7760</v>
      </c>
      <c r="BC638" s="60">
        <v>6741</v>
      </c>
      <c r="BD638" s="60">
        <v>3989</v>
      </c>
      <c r="BE638" s="60">
        <v>2786</v>
      </c>
      <c r="BF638" s="60">
        <v>1505</v>
      </c>
    </row>
    <row r="639" spans="1:58" customFormat="1" hidden="1" x14ac:dyDescent="0.25">
      <c r="A639" t="s">
        <v>595</v>
      </c>
      <c r="B639" t="s">
        <v>602</v>
      </c>
      <c r="C639" t="str">
        <f>VLOOKUP(B639,'Cross river Land'!A:B,2,0)</f>
        <v>NG031008</v>
      </c>
      <c r="D639">
        <f t="shared" si="9"/>
        <v>1</v>
      </c>
      <c r="E639" s="60">
        <v>71495</v>
      </c>
      <c r="F639" s="60">
        <v>68419</v>
      </c>
      <c r="G639" s="60">
        <v>139914</v>
      </c>
      <c r="H639" s="60">
        <v>8459</v>
      </c>
      <c r="I639" s="60">
        <v>8037</v>
      </c>
      <c r="J639" s="60">
        <v>8085</v>
      </c>
      <c r="K639" s="60">
        <v>7254</v>
      </c>
      <c r="L639" s="60">
        <v>6632</v>
      </c>
      <c r="M639" s="60">
        <v>5610</v>
      </c>
      <c r="N639" s="60">
        <v>4829</v>
      </c>
      <c r="O639" s="60">
        <v>4271</v>
      </c>
      <c r="P639" s="60">
        <v>3516</v>
      </c>
      <c r="Q639" s="60">
        <v>3228</v>
      </c>
      <c r="R639" s="60">
        <v>2784</v>
      </c>
      <c r="S639" s="60">
        <v>2640</v>
      </c>
      <c r="T639" s="60">
        <v>2072</v>
      </c>
      <c r="U639" s="60">
        <v>1714</v>
      </c>
      <c r="V639" s="60">
        <v>1119</v>
      </c>
      <c r="W639" s="60">
        <v>774</v>
      </c>
      <c r="X639" s="60">
        <v>471</v>
      </c>
      <c r="Y639" s="60">
        <v>8671</v>
      </c>
      <c r="Z639" s="60">
        <v>7726</v>
      </c>
      <c r="AA639" s="60">
        <v>7551</v>
      </c>
      <c r="AB639" s="60">
        <v>6975</v>
      </c>
      <c r="AC639" s="60">
        <v>7255</v>
      </c>
      <c r="AD639" s="60">
        <v>6435</v>
      </c>
      <c r="AE639" s="60">
        <v>5074</v>
      </c>
      <c r="AF639" s="60">
        <v>4293</v>
      </c>
      <c r="AG639" s="60">
        <v>3303</v>
      </c>
      <c r="AH639" s="60">
        <v>2869</v>
      </c>
      <c r="AI639" s="60">
        <v>2071</v>
      </c>
      <c r="AJ639" s="60">
        <v>2215</v>
      </c>
      <c r="AK639" s="60">
        <v>1297</v>
      </c>
      <c r="AL639" s="60">
        <v>1332</v>
      </c>
      <c r="AM639" s="60">
        <v>657</v>
      </c>
      <c r="AN639" s="60">
        <v>500</v>
      </c>
      <c r="AO639" s="60">
        <v>195</v>
      </c>
      <c r="AP639" s="60">
        <v>17130</v>
      </c>
      <c r="AQ639" s="60">
        <v>15763</v>
      </c>
      <c r="AR639" s="60">
        <v>15636</v>
      </c>
      <c r="AS639" s="60">
        <v>14229</v>
      </c>
      <c r="AT639" s="60">
        <v>13887</v>
      </c>
      <c r="AU639" s="60">
        <v>12045</v>
      </c>
      <c r="AV639" s="60">
        <v>9903</v>
      </c>
      <c r="AW639" s="60">
        <v>8564</v>
      </c>
      <c r="AX639" s="60">
        <v>6819</v>
      </c>
      <c r="AY639" s="60">
        <v>6097</v>
      </c>
      <c r="AZ639" s="60">
        <v>4855</v>
      </c>
      <c r="BA639" s="60">
        <v>4855</v>
      </c>
      <c r="BB639" s="60">
        <v>3369</v>
      </c>
      <c r="BC639" s="60">
        <v>3046</v>
      </c>
      <c r="BD639" s="60">
        <v>1776</v>
      </c>
      <c r="BE639" s="60">
        <v>1274</v>
      </c>
      <c r="BF639" s="60">
        <v>666</v>
      </c>
    </row>
    <row r="640" spans="1:58" customFormat="1" hidden="1" x14ac:dyDescent="0.25">
      <c r="A640" t="s">
        <v>595</v>
      </c>
      <c r="B640" t="s">
        <v>603</v>
      </c>
      <c r="C640" t="str">
        <f>VLOOKUP(B640,'Cross river Land'!A:B,2,0)</f>
        <v>NG031009</v>
      </c>
      <c r="D640">
        <f t="shared" si="9"/>
        <v>1</v>
      </c>
      <c r="E640" s="60">
        <v>140087</v>
      </c>
      <c r="F640" s="60">
        <v>134108</v>
      </c>
      <c r="G640" s="60">
        <v>274195</v>
      </c>
      <c r="H640" s="60">
        <v>19495</v>
      </c>
      <c r="I640" s="60">
        <v>16991</v>
      </c>
      <c r="J640" s="60">
        <v>16474</v>
      </c>
      <c r="K640" s="60">
        <v>12746</v>
      </c>
      <c r="L640" s="60">
        <v>11379</v>
      </c>
      <c r="M640" s="60">
        <v>11442</v>
      </c>
      <c r="N640" s="60">
        <v>10245</v>
      </c>
      <c r="O640" s="60">
        <v>8680</v>
      </c>
      <c r="P640" s="60">
        <v>6707</v>
      </c>
      <c r="Q640" s="60">
        <v>5612</v>
      </c>
      <c r="R640" s="60">
        <v>4756</v>
      </c>
      <c r="S640" s="60">
        <v>4414</v>
      </c>
      <c r="T640" s="60">
        <v>3966</v>
      </c>
      <c r="U640" s="60">
        <v>3119</v>
      </c>
      <c r="V640" s="60">
        <v>1919</v>
      </c>
      <c r="W640" s="60">
        <v>1313</v>
      </c>
      <c r="X640" s="60">
        <v>829</v>
      </c>
      <c r="Y640" s="60">
        <v>19802</v>
      </c>
      <c r="Z640" s="60">
        <v>17093</v>
      </c>
      <c r="AA640" s="60">
        <v>15719</v>
      </c>
      <c r="AB640" s="60">
        <v>13206</v>
      </c>
      <c r="AC640" s="60">
        <v>11753</v>
      </c>
      <c r="AD640" s="60">
        <v>11110</v>
      </c>
      <c r="AE640" s="60">
        <v>10424</v>
      </c>
      <c r="AF640" s="60">
        <v>8811</v>
      </c>
      <c r="AG640" s="60">
        <v>6535</v>
      </c>
      <c r="AH640" s="60">
        <v>5305</v>
      </c>
      <c r="AI640" s="60">
        <v>3570</v>
      </c>
      <c r="AJ640" s="60">
        <v>3558</v>
      </c>
      <c r="AK640" s="60">
        <v>2438</v>
      </c>
      <c r="AL640" s="60">
        <v>2384</v>
      </c>
      <c r="AM640" s="60">
        <v>1211</v>
      </c>
      <c r="AN640" s="60">
        <v>805</v>
      </c>
      <c r="AO640" s="60">
        <v>384</v>
      </c>
      <c r="AP640" s="60">
        <v>39297</v>
      </c>
      <c r="AQ640" s="60">
        <v>34084</v>
      </c>
      <c r="AR640" s="60">
        <v>32193</v>
      </c>
      <c r="AS640" s="60">
        <v>25952</v>
      </c>
      <c r="AT640" s="60">
        <v>23132</v>
      </c>
      <c r="AU640" s="60">
        <v>22552</v>
      </c>
      <c r="AV640" s="60">
        <v>20669</v>
      </c>
      <c r="AW640" s="60">
        <v>17491</v>
      </c>
      <c r="AX640" s="60">
        <v>13242</v>
      </c>
      <c r="AY640" s="60">
        <v>10917</v>
      </c>
      <c r="AZ640" s="60">
        <v>8326</v>
      </c>
      <c r="BA640" s="60">
        <v>7972</v>
      </c>
      <c r="BB640" s="60">
        <v>6404</v>
      </c>
      <c r="BC640" s="60">
        <v>5503</v>
      </c>
      <c r="BD640" s="60">
        <v>3130</v>
      </c>
      <c r="BE640" s="60">
        <v>2118</v>
      </c>
      <c r="BF640" s="60">
        <v>1213</v>
      </c>
    </row>
    <row r="641" spans="1:58" customFormat="1" hidden="1" x14ac:dyDescent="0.25">
      <c r="A641" t="s">
        <v>595</v>
      </c>
      <c r="B641" t="s">
        <v>604</v>
      </c>
      <c r="C641" t="str">
        <f>VLOOKUP(B641,'Cross river Land'!A:B,2,0)</f>
        <v>NG031010</v>
      </c>
      <c r="D641">
        <f t="shared" si="9"/>
        <v>1</v>
      </c>
      <c r="E641" s="60">
        <v>128206</v>
      </c>
      <c r="F641" s="60">
        <v>124102</v>
      </c>
      <c r="G641" s="60">
        <v>252308</v>
      </c>
      <c r="H641" s="60">
        <v>14599</v>
      </c>
      <c r="I641" s="60">
        <v>13756</v>
      </c>
      <c r="J641" s="60">
        <v>14717</v>
      </c>
      <c r="K641" s="60">
        <v>12379</v>
      </c>
      <c r="L641" s="60">
        <v>11259</v>
      </c>
      <c r="M641" s="60">
        <v>10156</v>
      </c>
      <c r="N641" s="60">
        <v>8889</v>
      </c>
      <c r="O641" s="60">
        <v>8175</v>
      </c>
      <c r="P641" s="60">
        <v>6518</v>
      </c>
      <c r="Q641" s="60">
        <v>6004</v>
      </c>
      <c r="R641" s="60">
        <v>4941</v>
      </c>
      <c r="S641" s="60">
        <v>5201</v>
      </c>
      <c r="T641" s="60">
        <v>3796</v>
      </c>
      <c r="U641" s="60">
        <v>3384</v>
      </c>
      <c r="V641" s="60">
        <v>2061</v>
      </c>
      <c r="W641" s="60">
        <v>1477</v>
      </c>
      <c r="X641" s="60">
        <v>894</v>
      </c>
      <c r="Y641" s="60">
        <v>14865</v>
      </c>
      <c r="Z641" s="60">
        <v>13562</v>
      </c>
      <c r="AA641" s="60">
        <v>13325</v>
      </c>
      <c r="AB641" s="60">
        <v>12389</v>
      </c>
      <c r="AC641" s="60">
        <v>12850</v>
      </c>
      <c r="AD641" s="60">
        <v>11554</v>
      </c>
      <c r="AE641" s="60">
        <v>9636</v>
      </c>
      <c r="AF641" s="60">
        <v>8505</v>
      </c>
      <c r="AG641" s="60">
        <v>6575</v>
      </c>
      <c r="AH641" s="60">
        <v>5416</v>
      </c>
      <c r="AI641" s="60">
        <v>3730</v>
      </c>
      <c r="AJ641" s="60">
        <v>4062</v>
      </c>
      <c r="AK641" s="60">
        <v>2375</v>
      </c>
      <c r="AL641" s="60">
        <v>2604</v>
      </c>
      <c r="AM641" s="60">
        <v>1249</v>
      </c>
      <c r="AN641" s="60">
        <v>1042</v>
      </c>
      <c r="AO641" s="60">
        <v>363</v>
      </c>
      <c r="AP641" s="60">
        <v>29464</v>
      </c>
      <c r="AQ641" s="60">
        <v>27318</v>
      </c>
      <c r="AR641" s="60">
        <v>28042</v>
      </c>
      <c r="AS641" s="60">
        <v>24768</v>
      </c>
      <c r="AT641" s="60">
        <v>24109</v>
      </c>
      <c r="AU641" s="60">
        <v>21710</v>
      </c>
      <c r="AV641" s="60">
        <v>18525</v>
      </c>
      <c r="AW641" s="60">
        <v>16680</v>
      </c>
      <c r="AX641" s="60">
        <v>13093</v>
      </c>
      <c r="AY641" s="60">
        <v>11420</v>
      </c>
      <c r="AZ641" s="60">
        <v>8671</v>
      </c>
      <c r="BA641" s="60">
        <v>9263</v>
      </c>
      <c r="BB641" s="60">
        <v>6171</v>
      </c>
      <c r="BC641" s="60">
        <v>5988</v>
      </c>
      <c r="BD641" s="60">
        <v>3310</v>
      </c>
      <c r="BE641" s="60">
        <v>2519</v>
      </c>
      <c r="BF641" s="60">
        <v>1257</v>
      </c>
    </row>
    <row r="642" spans="1:58" customFormat="1" hidden="1" x14ac:dyDescent="0.25">
      <c r="A642" t="s">
        <v>595</v>
      </c>
      <c r="B642" t="s">
        <v>605</v>
      </c>
      <c r="C642" t="str">
        <f>VLOOKUP(B642,'Cross river Land'!A:B,2,0)</f>
        <v>NG031011</v>
      </c>
      <c r="D642">
        <f t="shared" ref="D642:D705" si="10">COUNTIF(C:C,C642)</f>
        <v>1</v>
      </c>
      <c r="E642" s="60">
        <v>84153</v>
      </c>
      <c r="F642" s="60">
        <v>84602</v>
      </c>
      <c r="G642" s="60">
        <v>168755</v>
      </c>
      <c r="H642" s="60">
        <v>9442</v>
      </c>
      <c r="I642" s="60">
        <v>10151</v>
      </c>
      <c r="J642" s="60">
        <v>10399</v>
      </c>
      <c r="K642" s="60">
        <v>9507</v>
      </c>
      <c r="L642" s="60">
        <v>7281</v>
      </c>
      <c r="M642" s="60">
        <v>6132</v>
      </c>
      <c r="N642" s="60">
        <v>5474</v>
      </c>
      <c r="O642" s="60">
        <v>5379</v>
      </c>
      <c r="P642" s="60">
        <v>4298</v>
      </c>
      <c r="Q642" s="60">
        <v>4058</v>
      </c>
      <c r="R642" s="60">
        <v>2760</v>
      </c>
      <c r="S642" s="60">
        <v>3212</v>
      </c>
      <c r="T642" s="60">
        <v>1842</v>
      </c>
      <c r="U642" s="60">
        <v>1807</v>
      </c>
      <c r="V642" s="60">
        <v>1113</v>
      </c>
      <c r="W642" s="60">
        <v>887</v>
      </c>
      <c r="X642" s="60">
        <v>411</v>
      </c>
      <c r="Y642" s="60">
        <v>9904</v>
      </c>
      <c r="Z642" s="60">
        <v>10783</v>
      </c>
      <c r="AA642" s="60">
        <v>10682</v>
      </c>
      <c r="AB642" s="60">
        <v>10291</v>
      </c>
      <c r="AC642" s="60">
        <v>8409</v>
      </c>
      <c r="AD642" s="60">
        <v>6445</v>
      </c>
      <c r="AE642" s="60">
        <v>5074</v>
      </c>
      <c r="AF642" s="60">
        <v>4587</v>
      </c>
      <c r="AG642" s="60">
        <v>4361</v>
      </c>
      <c r="AH642" s="60">
        <v>3747</v>
      </c>
      <c r="AI642" s="60">
        <v>2829</v>
      </c>
      <c r="AJ642" s="60">
        <v>2241</v>
      </c>
      <c r="AK642" s="60">
        <v>1819</v>
      </c>
      <c r="AL642" s="60">
        <v>1596</v>
      </c>
      <c r="AM642" s="60">
        <v>898</v>
      </c>
      <c r="AN642" s="60">
        <v>574</v>
      </c>
      <c r="AO642" s="60">
        <v>362</v>
      </c>
      <c r="AP642" s="60">
        <v>19346</v>
      </c>
      <c r="AQ642" s="60">
        <v>20934</v>
      </c>
      <c r="AR642" s="60">
        <v>21081</v>
      </c>
      <c r="AS642" s="60">
        <v>19798</v>
      </c>
      <c r="AT642" s="60">
        <v>15690</v>
      </c>
      <c r="AU642" s="60">
        <v>12577</v>
      </c>
      <c r="AV642" s="60">
        <v>10548</v>
      </c>
      <c r="AW642" s="60">
        <v>9966</v>
      </c>
      <c r="AX642" s="60">
        <v>8659</v>
      </c>
      <c r="AY642" s="60">
        <v>7805</v>
      </c>
      <c r="AZ642" s="60">
        <v>5589</v>
      </c>
      <c r="BA642" s="60">
        <v>5453</v>
      </c>
      <c r="BB642" s="60">
        <v>3661</v>
      </c>
      <c r="BC642" s="60">
        <v>3403</v>
      </c>
      <c r="BD642" s="60">
        <v>2011</v>
      </c>
      <c r="BE642" s="60">
        <v>1461</v>
      </c>
      <c r="BF642" s="60">
        <v>773</v>
      </c>
    </row>
    <row r="643" spans="1:58" customFormat="1" hidden="1" x14ac:dyDescent="0.25">
      <c r="A643" t="s">
        <v>595</v>
      </c>
      <c r="B643" t="s">
        <v>606</v>
      </c>
      <c r="C643" t="str">
        <f>VLOOKUP(B643,'Cross river Land'!A:B,2,0)</f>
        <v>NG031012</v>
      </c>
      <c r="D643">
        <f t="shared" si="10"/>
        <v>1</v>
      </c>
      <c r="E643" s="60">
        <v>100033</v>
      </c>
      <c r="F643" s="60">
        <v>101968</v>
      </c>
      <c r="G643" s="60">
        <v>202001</v>
      </c>
      <c r="H643" s="60">
        <v>11486</v>
      </c>
      <c r="I643" s="60">
        <v>12353</v>
      </c>
      <c r="J643" s="60">
        <v>12379</v>
      </c>
      <c r="K643" s="60">
        <v>11429</v>
      </c>
      <c r="L643" s="60">
        <v>9905</v>
      </c>
      <c r="M643" s="60">
        <v>7339</v>
      </c>
      <c r="N643" s="60">
        <v>6263</v>
      </c>
      <c r="O643" s="60">
        <v>6342</v>
      </c>
      <c r="P643" s="60">
        <v>4838</v>
      </c>
      <c r="Q643" s="60">
        <v>4606</v>
      </c>
      <c r="R643" s="60">
        <v>3230</v>
      </c>
      <c r="S643" s="60">
        <v>3419</v>
      </c>
      <c r="T643" s="60">
        <v>1985</v>
      </c>
      <c r="U643" s="60">
        <v>2068</v>
      </c>
      <c r="V643" s="60">
        <v>1149</v>
      </c>
      <c r="W643" s="60">
        <v>816</v>
      </c>
      <c r="X643" s="60">
        <v>426</v>
      </c>
      <c r="Y643" s="60">
        <v>11984</v>
      </c>
      <c r="Z643" s="60">
        <v>12992</v>
      </c>
      <c r="AA643" s="60">
        <v>12824</v>
      </c>
      <c r="AB643" s="60">
        <v>12433</v>
      </c>
      <c r="AC643" s="60">
        <v>11758</v>
      </c>
      <c r="AD643" s="60">
        <v>8120</v>
      </c>
      <c r="AE643" s="60">
        <v>5926</v>
      </c>
      <c r="AF643" s="60">
        <v>5521</v>
      </c>
      <c r="AG643" s="60">
        <v>4751</v>
      </c>
      <c r="AH643" s="60">
        <v>4274</v>
      </c>
      <c r="AI643" s="60">
        <v>3135</v>
      </c>
      <c r="AJ643" s="60">
        <v>2781</v>
      </c>
      <c r="AK643" s="60">
        <v>1829</v>
      </c>
      <c r="AL643" s="60">
        <v>1553</v>
      </c>
      <c r="AM643" s="60">
        <v>1098</v>
      </c>
      <c r="AN643" s="60">
        <v>616</v>
      </c>
      <c r="AO643" s="60">
        <v>373</v>
      </c>
      <c r="AP643" s="60">
        <v>23470</v>
      </c>
      <c r="AQ643" s="60">
        <v>25345</v>
      </c>
      <c r="AR643" s="60">
        <v>25203</v>
      </c>
      <c r="AS643" s="60">
        <v>23862</v>
      </c>
      <c r="AT643" s="60">
        <v>21663</v>
      </c>
      <c r="AU643" s="60">
        <v>15459</v>
      </c>
      <c r="AV643" s="60">
        <v>12189</v>
      </c>
      <c r="AW643" s="60">
        <v>11863</v>
      </c>
      <c r="AX643" s="60">
        <v>9589</v>
      </c>
      <c r="AY643" s="60">
        <v>8880</v>
      </c>
      <c r="AZ643" s="60">
        <v>6365</v>
      </c>
      <c r="BA643" s="60">
        <v>6200</v>
      </c>
      <c r="BB643" s="60">
        <v>3814</v>
      </c>
      <c r="BC643" s="60">
        <v>3621</v>
      </c>
      <c r="BD643" s="60">
        <v>2247</v>
      </c>
      <c r="BE643" s="60">
        <v>1432</v>
      </c>
      <c r="BF643" s="60">
        <v>799</v>
      </c>
    </row>
    <row r="644" spans="1:58" customFormat="1" hidden="1" x14ac:dyDescent="0.25">
      <c r="A644" t="s">
        <v>595</v>
      </c>
      <c r="B644" t="s">
        <v>607</v>
      </c>
      <c r="C644" t="str">
        <f>VLOOKUP(B644,'Cross river Land'!A:B,2,0)</f>
        <v>NG031013</v>
      </c>
      <c r="D644">
        <f t="shared" si="10"/>
        <v>1</v>
      </c>
      <c r="E644" s="60">
        <v>80470</v>
      </c>
      <c r="F644" s="60">
        <v>83461</v>
      </c>
      <c r="G644" s="60">
        <v>163931</v>
      </c>
      <c r="H644" s="60">
        <v>9738</v>
      </c>
      <c r="I644" s="60">
        <v>10362</v>
      </c>
      <c r="J644" s="60">
        <v>10247</v>
      </c>
      <c r="K644" s="60">
        <v>9011</v>
      </c>
      <c r="L644" s="60">
        <v>6585</v>
      </c>
      <c r="M644" s="60">
        <v>6056</v>
      </c>
      <c r="N644" s="60">
        <v>5439</v>
      </c>
      <c r="O644" s="60">
        <v>5261</v>
      </c>
      <c r="P644" s="60">
        <v>4132</v>
      </c>
      <c r="Q644" s="60">
        <v>3671</v>
      </c>
      <c r="R644" s="60">
        <v>2797</v>
      </c>
      <c r="S644" s="60">
        <v>2226</v>
      </c>
      <c r="T644" s="60">
        <v>1693</v>
      </c>
      <c r="U644" s="60">
        <v>1798</v>
      </c>
      <c r="V644" s="60">
        <v>689</v>
      </c>
      <c r="W644" s="60">
        <v>512</v>
      </c>
      <c r="X644" s="60">
        <v>253</v>
      </c>
      <c r="Y644" s="60">
        <v>10217</v>
      </c>
      <c r="Z644" s="60">
        <v>11116</v>
      </c>
      <c r="AA644" s="60">
        <v>11317</v>
      </c>
      <c r="AB644" s="60">
        <v>10137</v>
      </c>
      <c r="AC644" s="60">
        <v>7942</v>
      </c>
      <c r="AD644" s="60">
        <v>6103</v>
      </c>
      <c r="AE644" s="60">
        <v>5029</v>
      </c>
      <c r="AF644" s="60">
        <v>4629</v>
      </c>
      <c r="AG644" s="60">
        <v>4242</v>
      </c>
      <c r="AH644" s="60">
        <v>3545</v>
      </c>
      <c r="AI644" s="60">
        <v>3103</v>
      </c>
      <c r="AJ644" s="60">
        <v>1680</v>
      </c>
      <c r="AK644" s="60">
        <v>1574</v>
      </c>
      <c r="AL644" s="60">
        <v>1267</v>
      </c>
      <c r="AM644" s="60">
        <v>793</v>
      </c>
      <c r="AN644" s="60">
        <v>472</v>
      </c>
      <c r="AO644" s="60">
        <v>295</v>
      </c>
      <c r="AP644" s="60">
        <v>19955</v>
      </c>
      <c r="AQ644" s="60">
        <v>21478</v>
      </c>
      <c r="AR644" s="60">
        <v>21564</v>
      </c>
      <c r="AS644" s="60">
        <v>19148</v>
      </c>
      <c r="AT644" s="60">
        <v>14527</v>
      </c>
      <c r="AU644" s="60">
        <v>12159</v>
      </c>
      <c r="AV644" s="60">
        <v>10468</v>
      </c>
      <c r="AW644" s="60">
        <v>9890</v>
      </c>
      <c r="AX644" s="60">
        <v>8374</v>
      </c>
      <c r="AY644" s="60">
        <v>7216</v>
      </c>
      <c r="AZ644" s="60">
        <v>5900</v>
      </c>
      <c r="BA644" s="60">
        <v>3906</v>
      </c>
      <c r="BB644" s="60">
        <v>3267</v>
      </c>
      <c r="BC644" s="60">
        <v>3065</v>
      </c>
      <c r="BD644" s="60">
        <v>1482</v>
      </c>
      <c r="BE644" s="60">
        <v>984</v>
      </c>
      <c r="BF644" s="60">
        <v>548</v>
      </c>
    </row>
    <row r="645" spans="1:58" customFormat="1" hidden="1" x14ac:dyDescent="0.25">
      <c r="A645" t="s">
        <v>595</v>
      </c>
      <c r="B645" t="s">
        <v>608</v>
      </c>
      <c r="C645" t="str">
        <f>VLOOKUP(B645,'Cross river Land'!A:B,2,0)</f>
        <v>NG031014</v>
      </c>
      <c r="D645">
        <f t="shared" si="10"/>
        <v>1</v>
      </c>
      <c r="E645" s="60">
        <v>87587</v>
      </c>
      <c r="F645" s="60">
        <v>88505</v>
      </c>
      <c r="G645" s="60">
        <v>176092</v>
      </c>
      <c r="H645" s="60">
        <v>10747</v>
      </c>
      <c r="I645" s="60">
        <v>10546</v>
      </c>
      <c r="J645" s="60">
        <v>11212</v>
      </c>
      <c r="K645" s="60">
        <v>8707</v>
      </c>
      <c r="L645" s="60">
        <v>7192</v>
      </c>
      <c r="M645" s="60">
        <v>6427</v>
      </c>
      <c r="N645" s="60">
        <v>5864</v>
      </c>
      <c r="O645" s="60">
        <v>5242</v>
      </c>
      <c r="P645" s="60">
        <v>4657</v>
      </c>
      <c r="Q645" s="60">
        <v>4095</v>
      </c>
      <c r="R645" s="60">
        <v>3287</v>
      </c>
      <c r="S645" s="60">
        <v>2988</v>
      </c>
      <c r="T645" s="60">
        <v>2262</v>
      </c>
      <c r="U645" s="60">
        <v>1892</v>
      </c>
      <c r="V645" s="60">
        <v>1181</v>
      </c>
      <c r="W645" s="60">
        <v>765</v>
      </c>
      <c r="X645" s="60">
        <v>523</v>
      </c>
      <c r="Y645" s="60">
        <v>10936</v>
      </c>
      <c r="Z645" s="60">
        <v>10328</v>
      </c>
      <c r="AA645" s="60">
        <v>11414</v>
      </c>
      <c r="AB645" s="60">
        <v>9463</v>
      </c>
      <c r="AC645" s="60">
        <v>8128</v>
      </c>
      <c r="AD645" s="60">
        <v>7221</v>
      </c>
      <c r="AE645" s="60">
        <v>5951</v>
      </c>
      <c r="AF645" s="60">
        <v>5519</v>
      </c>
      <c r="AG645" s="60">
        <v>4505</v>
      </c>
      <c r="AH645" s="60">
        <v>4069</v>
      </c>
      <c r="AI645" s="60">
        <v>2918</v>
      </c>
      <c r="AJ645" s="60">
        <v>2836</v>
      </c>
      <c r="AK645" s="60">
        <v>1971</v>
      </c>
      <c r="AL645" s="60">
        <v>1602</v>
      </c>
      <c r="AM645" s="60">
        <v>860</v>
      </c>
      <c r="AN645" s="60">
        <v>492</v>
      </c>
      <c r="AO645" s="60">
        <v>292</v>
      </c>
      <c r="AP645" s="60">
        <v>21683</v>
      </c>
      <c r="AQ645" s="60">
        <v>20874</v>
      </c>
      <c r="AR645" s="60">
        <v>22626</v>
      </c>
      <c r="AS645" s="60">
        <v>18170</v>
      </c>
      <c r="AT645" s="60">
        <v>15320</v>
      </c>
      <c r="AU645" s="60">
        <v>13648</v>
      </c>
      <c r="AV645" s="60">
        <v>11815</v>
      </c>
      <c r="AW645" s="60">
        <v>10761</v>
      </c>
      <c r="AX645" s="60">
        <v>9162</v>
      </c>
      <c r="AY645" s="60">
        <v>8164</v>
      </c>
      <c r="AZ645" s="60">
        <v>6205</v>
      </c>
      <c r="BA645" s="60">
        <v>5824</v>
      </c>
      <c r="BB645" s="60">
        <v>4233</v>
      </c>
      <c r="BC645" s="60">
        <v>3494</v>
      </c>
      <c r="BD645" s="60">
        <v>2041</v>
      </c>
      <c r="BE645" s="60">
        <v>1257</v>
      </c>
      <c r="BF645" s="60">
        <v>815</v>
      </c>
    </row>
    <row r="646" spans="1:58" customFormat="1" hidden="1" x14ac:dyDescent="0.25">
      <c r="A646" t="s">
        <v>595</v>
      </c>
      <c r="B646" t="s">
        <v>609</v>
      </c>
      <c r="C646" t="str">
        <f>VLOOKUP(B646,'Cross river Land'!A:B,2,0)</f>
        <v>NG031015</v>
      </c>
      <c r="D646">
        <f t="shared" si="10"/>
        <v>1</v>
      </c>
      <c r="E646" s="60">
        <v>98448</v>
      </c>
      <c r="F646" s="60">
        <v>105577</v>
      </c>
      <c r="G646" s="60">
        <v>204025</v>
      </c>
      <c r="H646" s="60">
        <v>12789</v>
      </c>
      <c r="I646" s="60">
        <v>14501</v>
      </c>
      <c r="J646" s="60">
        <v>13793</v>
      </c>
      <c r="K646" s="60">
        <v>10778</v>
      </c>
      <c r="L646" s="60">
        <v>7698</v>
      </c>
      <c r="M646" s="60">
        <v>7472</v>
      </c>
      <c r="N646" s="60">
        <v>7076</v>
      </c>
      <c r="O646" s="60">
        <v>6853</v>
      </c>
      <c r="P646" s="60">
        <v>4854</v>
      </c>
      <c r="Q646" s="60">
        <v>4240</v>
      </c>
      <c r="R646" s="60">
        <v>2372</v>
      </c>
      <c r="S646" s="60">
        <v>2454</v>
      </c>
      <c r="T646" s="60">
        <v>1180</v>
      </c>
      <c r="U646" s="60">
        <v>1207</v>
      </c>
      <c r="V646" s="60">
        <v>562</v>
      </c>
      <c r="W646" s="60">
        <v>376</v>
      </c>
      <c r="X646" s="60">
        <v>243</v>
      </c>
      <c r="Y646" s="60">
        <v>13476</v>
      </c>
      <c r="Z646" s="60">
        <v>15682</v>
      </c>
      <c r="AA646" s="60">
        <v>15600</v>
      </c>
      <c r="AB646" s="60">
        <v>12550</v>
      </c>
      <c r="AC646" s="60">
        <v>8792</v>
      </c>
      <c r="AD646" s="60">
        <v>6791</v>
      </c>
      <c r="AE646" s="60">
        <v>6222</v>
      </c>
      <c r="AF646" s="60">
        <v>6407</v>
      </c>
      <c r="AG646" s="60">
        <v>5785</v>
      </c>
      <c r="AH646" s="60">
        <v>4367</v>
      </c>
      <c r="AI646" s="60">
        <v>3422</v>
      </c>
      <c r="AJ646" s="60">
        <v>2153</v>
      </c>
      <c r="AK646" s="60">
        <v>1573</v>
      </c>
      <c r="AL646" s="60">
        <v>1432</v>
      </c>
      <c r="AM646" s="60">
        <v>607</v>
      </c>
      <c r="AN646" s="60">
        <v>481</v>
      </c>
      <c r="AO646" s="60">
        <v>237</v>
      </c>
      <c r="AP646" s="60">
        <v>26265</v>
      </c>
      <c r="AQ646" s="60">
        <v>30183</v>
      </c>
      <c r="AR646" s="60">
        <v>29393</v>
      </c>
      <c r="AS646" s="60">
        <v>23328</v>
      </c>
      <c r="AT646" s="60">
        <v>16490</v>
      </c>
      <c r="AU646" s="60">
        <v>14263</v>
      </c>
      <c r="AV646" s="60">
        <v>13298</v>
      </c>
      <c r="AW646" s="60">
        <v>13260</v>
      </c>
      <c r="AX646" s="60">
        <v>10639</v>
      </c>
      <c r="AY646" s="60">
        <v>8607</v>
      </c>
      <c r="AZ646" s="60">
        <v>5794</v>
      </c>
      <c r="BA646" s="60">
        <v>4607</v>
      </c>
      <c r="BB646" s="60">
        <v>2753</v>
      </c>
      <c r="BC646" s="60">
        <v>2639</v>
      </c>
      <c r="BD646" s="60">
        <v>1169</v>
      </c>
      <c r="BE646" s="60">
        <v>857</v>
      </c>
      <c r="BF646" s="60">
        <v>480</v>
      </c>
    </row>
    <row r="647" spans="1:58" customFormat="1" hidden="1" x14ac:dyDescent="0.25">
      <c r="A647" t="s">
        <v>595</v>
      </c>
      <c r="B647" t="s">
        <v>610</v>
      </c>
      <c r="C647" t="str">
        <f>VLOOKUP(B647,'Cross river Land'!A:B,2,0)</f>
        <v>NG031016</v>
      </c>
      <c r="D647">
        <f t="shared" si="10"/>
        <v>1</v>
      </c>
      <c r="E647" s="60">
        <v>247767</v>
      </c>
      <c r="F647" s="60">
        <v>250730</v>
      </c>
      <c r="G647" s="60">
        <v>498497</v>
      </c>
      <c r="H647" s="60">
        <v>28661</v>
      </c>
      <c r="I647" s="60">
        <v>30786</v>
      </c>
      <c r="J647" s="60">
        <v>31925</v>
      </c>
      <c r="K647" s="60">
        <v>27960</v>
      </c>
      <c r="L647" s="60">
        <v>20823</v>
      </c>
      <c r="M647" s="60">
        <v>18247</v>
      </c>
      <c r="N647" s="60">
        <v>16126</v>
      </c>
      <c r="O647" s="60">
        <v>16255</v>
      </c>
      <c r="P647" s="60">
        <v>12859</v>
      </c>
      <c r="Q647" s="60">
        <v>11755</v>
      </c>
      <c r="R647" s="60">
        <v>8157</v>
      </c>
      <c r="S647" s="60">
        <v>8283</v>
      </c>
      <c r="T647" s="60">
        <v>5427</v>
      </c>
      <c r="U647" s="60">
        <v>5157</v>
      </c>
      <c r="V647" s="60">
        <v>2642</v>
      </c>
      <c r="W647" s="60">
        <v>1900</v>
      </c>
      <c r="X647" s="60">
        <v>804</v>
      </c>
      <c r="Y647" s="60">
        <v>30001</v>
      </c>
      <c r="Z647" s="60">
        <v>32800</v>
      </c>
      <c r="AA647" s="60">
        <v>33843</v>
      </c>
      <c r="AB647" s="60">
        <v>31046</v>
      </c>
      <c r="AC647" s="60">
        <v>24088</v>
      </c>
      <c r="AD647" s="60">
        <v>18144</v>
      </c>
      <c r="AE647" s="60">
        <v>15048</v>
      </c>
      <c r="AF647" s="60">
        <v>13566</v>
      </c>
      <c r="AG647" s="60">
        <v>12611</v>
      </c>
      <c r="AH647" s="60">
        <v>10733</v>
      </c>
      <c r="AI647" s="60">
        <v>8557</v>
      </c>
      <c r="AJ647" s="60">
        <v>6147</v>
      </c>
      <c r="AK647" s="60">
        <v>4906</v>
      </c>
      <c r="AL647" s="60">
        <v>4008</v>
      </c>
      <c r="AM647" s="60">
        <v>2693</v>
      </c>
      <c r="AN647" s="60">
        <v>1623</v>
      </c>
      <c r="AO647" s="60">
        <v>916</v>
      </c>
      <c r="AP647" s="60">
        <v>58662</v>
      </c>
      <c r="AQ647" s="60">
        <v>63586</v>
      </c>
      <c r="AR647" s="60">
        <v>65768</v>
      </c>
      <c r="AS647" s="60">
        <v>59006</v>
      </c>
      <c r="AT647" s="60">
        <v>44911</v>
      </c>
      <c r="AU647" s="60">
        <v>36391</v>
      </c>
      <c r="AV647" s="60">
        <v>31174</v>
      </c>
      <c r="AW647" s="60">
        <v>29821</v>
      </c>
      <c r="AX647" s="60">
        <v>25470</v>
      </c>
      <c r="AY647" s="60">
        <v>22488</v>
      </c>
      <c r="AZ647" s="60">
        <v>16714</v>
      </c>
      <c r="BA647" s="60">
        <v>14430</v>
      </c>
      <c r="BB647" s="60">
        <v>10333</v>
      </c>
      <c r="BC647" s="60">
        <v>9165</v>
      </c>
      <c r="BD647" s="60">
        <v>5335</v>
      </c>
      <c r="BE647" s="60">
        <v>3523</v>
      </c>
      <c r="BF647" s="60">
        <v>1720</v>
      </c>
    </row>
    <row r="648" spans="1:58" customFormat="1" hidden="1" x14ac:dyDescent="0.25">
      <c r="A648" t="s">
        <v>595</v>
      </c>
      <c r="B648" t="s">
        <v>611</v>
      </c>
      <c r="C648" t="str">
        <f>VLOOKUP(B648,'Cross river Land'!A:B,2,0)</f>
        <v>NG031017</v>
      </c>
      <c r="D648">
        <f t="shared" si="10"/>
        <v>1</v>
      </c>
      <c r="E648" s="60">
        <v>120242</v>
      </c>
      <c r="F648" s="60">
        <v>128216</v>
      </c>
      <c r="G648" s="60">
        <v>248458</v>
      </c>
      <c r="H648" s="60">
        <v>14328</v>
      </c>
      <c r="I648" s="60">
        <v>15728</v>
      </c>
      <c r="J648" s="60">
        <v>15901</v>
      </c>
      <c r="K648" s="60">
        <v>13740</v>
      </c>
      <c r="L648" s="60">
        <v>9940</v>
      </c>
      <c r="M648" s="60">
        <v>8799</v>
      </c>
      <c r="N648" s="60">
        <v>8224</v>
      </c>
      <c r="O648" s="60">
        <v>8134</v>
      </c>
      <c r="P648" s="60">
        <v>6659</v>
      </c>
      <c r="Q648" s="60">
        <v>6215</v>
      </c>
      <c r="R648" s="60">
        <v>4211</v>
      </c>
      <c r="S648" s="60">
        <v>3033</v>
      </c>
      <c r="T648" s="60">
        <v>1801</v>
      </c>
      <c r="U648" s="60">
        <v>1950</v>
      </c>
      <c r="V648" s="60">
        <v>806</v>
      </c>
      <c r="W648" s="60">
        <v>581</v>
      </c>
      <c r="X648" s="60">
        <v>192</v>
      </c>
      <c r="Y648" s="60">
        <v>14937</v>
      </c>
      <c r="Z648" s="60">
        <v>16471</v>
      </c>
      <c r="AA648" s="60">
        <v>17119</v>
      </c>
      <c r="AB648" s="60">
        <v>15763</v>
      </c>
      <c r="AC648" s="60">
        <v>12246</v>
      </c>
      <c r="AD648" s="60">
        <v>9666</v>
      </c>
      <c r="AE648" s="60">
        <v>7854</v>
      </c>
      <c r="AF648" s="60">
        <v>7026</v>
      </c>
      <c r="AG648" s="60">
        <v>6594</v>
      </c>
      <c r="AH648" s="60">
        <v>5933</v>
      </c>
      <c r="AI648" s="60">
        <v>4858</v>
      </c>
      <c r="AJ648" s="60">
        <v>3179</v>
      </c>
      <c r="AK648" s="60">
        <v>2626</v>
      </c>
      <c r="AL648" s="60">
        <v>1920</v>
      </c>
      <c r="AM648" s="60">
        <v>861</v>
      </c>
      <c r="AN648" s="60">
        <v>820</v>
      </c>
      <c r="AO648" s="60">
        <v>343</v>
      </c>
      <c r="AP648" s="60">
        <v>29265</v>
      </c>
      <c r="AQ648" s="60">
        <v>32199</v>
      </c>
      <c r="AR648" s="60">
        <v>33020</v>
      </c>
      <c r="AS648" s="60">
        <v>29503</v>
      </c>
      <c r="AT648" s="60">
        <v>22186</v>
      </c>
      <c r="AU648" s="60">
        <v>18465</v>
      </c>
      <c r="AV648" s="60">
        <v>16078</v>
      </c>
      <c r="AW648" s="60">
        <v>15160</v>
      </c>
      <c r="AX648" s="60">
        <v>13253</v>
      </c>
      <c r="AY648" s="60">
        <v>12148</v>
      </c>
      <c r="AZ648" s="60">
        <v>9069</v>
      </c>
      <c r="BA648" s="60">
        <v>6212</v>
      </c>
      <c r="BB648" s="60">
        <v>4427</v>
      </c>
      <c r="BC648" s="60">
        <v>3870</v>
      </c>
      <c r="BD648" s="60">
        <v>1667</v>
      </c>
      <c r="BE648" s="60">
        <v>1401</v>
      </c>
      <c r="BF648" s="60">
        <v>535</v>
      </c>
    </row>
    <row r="649" spans="1:58" customFormat="1" hidden="1" x14ac:dyDescent="0.25">
      <c r="A649" t="s">
        <v>595</v>
      </c>
      <c r="B649" t="s">
        <v>612</v>
      </c>
      <c r="C649" t="str">
        <f>VLOOKUP(B649,'Cross river Land'!A:B,2,0)</f>
        <v>NG031018</v>
      </c>
      <c r="D649">
        <f t="shared" si="10"/>
        <v>1</v>
      </c>
      <c r="E649" s="60">
        <v>79814</v>
      </c>
      <c r="F649" s="60">
        <v>81712</v>
      </c>
      <c r="G649" s="60">
        <v>161526</v>
      </c>
      <c r="H649" s="60">
        <v>9440</v>
      </c>
      <c r="I649" s="60">
        <v>10474</v>
      </c>
      <c r="J649" s="60">
        <v>10420</v>
      </c>
      <c r="K649" s="60">
        <v>8931</v>
      </c>
      <c r="L649" s="60">
        <v>6214</v>
      </c>
      <c r="M649" s="60">
        <v>5641</v>
      </c>
      <c r="N649" s="60">
        <v>5135</v>
      </c>
      <c r="O649" s="60">
        <v>5305</v>
      </c>
      <c r="P649" s="60">
        <v>4079</v>
      </c>
      <c r="Q649" s="60">
        <v>3733</v>
      </c>
      <c r="R649" s="60">
        <v>2606</v>
      </c>
      <c r="S649" s="60">
        <v>2585</v>
      </c>
      <c r="T649" s="60">
        <v>1389</v>
      </c>
      <c r="U649" s="60">
        <v>2199</v>
      </c>
      <c r="V649" s="60">
        <v>570</v>
      </c>
      <c r="W649" s="60">
        <v>782</v>
      </c>
      <c r="X649" s="60">
        <v>311</v>
      </c>
      <c r="Y649" s="60">
        <v>9758</v>
      </c>
      <c r="Z649" s="60">
        <v>11052</v>
      </c>
      <c r="AA649" s="60">
        <v>11254</v>
      </c>
      <c r="AB649" s="60">
        <v>10053</v>
      </c>
      <c r="AC649" s="60">
        <v>7688</v>
      </c>
      <c r="AD649" s="60">
        <v>5645</v>
      </c>
      <c r="AE649" s="60">
        <v>4905</v>
      </c>
      <c r="AF649" s="60">
        <v>4432</v>
      </c>
      <c r="AG649" s="60">
        <v>4242</v>
      </c>
      <c r="AH649" s="60">
        <v>3617</v>
      </c>
      <c r="AI649" s="60">
        <v>2923</v>
      </c>
      <c r="AJ649" s="60">
        <v>1958</v>
      </c>
      <c r="AK649" s="60">
        <v>1571</v>
      </c>
      <c r="AL649" s="60">
        <v>1012</v>
      </c>
      <c r="AM649" s="60">
        <v>732</v>
      </c>
      <c r="AN649" s="60">
        <v>500</v>
      </c>
      <c r="AO649" s="60">
        <v>370</v>
      </c>
      <c r="AP649" s="60">
        <v>19198</v>
      </c>
      <c r="AQ649" s="60">
        <v>21526</v>
      </c>
      <c r="AR649" s="60">
        <v>21674</v>
      </c>
      <c r="AS649" s="60">
        <v>18984</v>
      </c>
      <c r="AT649" s="60">
        <v>13902</v>
      </c>
      <c r="AU649" s="60">
        <v>11286</v>
      </c>
      <c r="AV649" s="60">
        <v>10040</v>
      </c>
      <c r="AW649" s="60">
        <v>9737</v>
      </c>
      <c r="AX649" s="60">
        <v>8321</v>
      </c>
      <c r="AY649" s="60">
        <v>7350</v>
      </c>
      <c r="AZ649" s="60">
        <v>5529</v>
      </c>
      <c r="BA649" s="60">
        <v>4543</v>
      </c>
      <c r="BB649" s="60">
        <v>2960</v>
      </c>
      <c r="BC649" s="60">
        <v>3211</v>
      </c>
      <c r="BD649" s="60">
        <v>1302</v>
      </c>
      <c r="BE649" s="60">
        <v>1282</v>
      </c>
      <c r="BF649" s="60">
        <v>681</v>
      </c>
    </row>
    <row r="650" spans="1:58" customFormat="1" hidden="1" x14ac:dyDescent="0.25">
      <c r="A650" t="s">
        <v>595</v>
      </c>
      <c r="B650" t="s">
        <v>613</v>
      </c>
      <c r="C650" t="str">
        <f>VLOOKUP(B650,'Cross river Land'!A:B,2,0)</f>
        <v>NG031019</v>
      </c>
      <c r="D650">
        <f t="shared" si="10"/>
        <v>1</v>
      </c>
      <c r="E650" s="60">
        <v>157029</v>
      </c>
      <c r="F650" s="60">
        <v>157914</v>
      </c>
      <c r="G650" s="60">
        <v>314943</v>
      </c>
      <c r="H650" s="60">
        <v>18478</v>
      </c>
      <c r="I650" s="60">
        <v>19362</v>
      </c>
      <c r="J650" s="60">
        <v>19620</v>
      </c>
      <c r="K650" s="60">
        <v>17521</v>
      </c>
      <c r="L650" s="60">
        <v>13071</v>
      </c>
      <c r="M650" s="60">
        <v>11429</v>
      </c>
      <c r="N650" s="60">
        <v>10227</v>
      </c>
      <c r="O650" s="60">
        <v>10360</v>
      </c>
      <c r="P650" s="60">
        <v>8361</v>
      </c>
      <c r="Q650" s="60">
        <v>7637</v>
      </c>
      <c r="R650" s="60">
        <v>5148</v>
      </c>
      <c r="S650" s="60">
        <v>5624</v>
      </c>
      <c r="T650" s="60">
        <v>3108</v>
      </c>
      <c r="U650" s="60">
        <v>3282</v>
      </c>
      <c r="V650" s="60">
        <v>1823</v>
      </c>
      <c r="W650" s="60">
        <v>1212</v>
      </c>
      <c r="X650" s="60">
        <v>766</v>
      </c>
      <c r="Y650" s="60">
        <v>19506</v>
      </c>
      <c r="Z650" s="60">
        <v>20718</v>
      </c>
      <c r="AA650" s="60">
        <v>20875</v>
      </c>
      <c r="AB650" s="60">
        <v>19266</v>
      </c>
      <c r="AC650" s="60">
        <v>15195</v>
      </c>
      <c r="AD650" s="60">
        <v>11391</v>
      </c>
      <c r="AE650" s="60">
        <v>9274</v>
      </c>
      <c r="AF650" s="60">
        <v>8492</v>
      </c>
      <c r="AG650" s="60">
        <v>7859</v>
      </c>
      <c r="AH650" s="60">
        <v>7043</v>
      </c>
      <c r="AI650" s="60">
        <v>5488</v>
      </c>
      <c r="AJ650" s="60">
        <v>4117</v>
      </c>
      <c r="AK650" s="60">
        <v>2559</v>
      </c>
      <c r="AL650" s="60">
        <v>2548</v>
      </c>
      <c r="AM650" s="60">
        <v>1583</v>
      </c>
      <c r="AN650" s="60">
        <v>1196</v>
      </c>
      <c r="AO650" s="60">
        <v>804</v>
      </c>
      <c r="AP650" s="60">
        <v>37984</v>
      </c>
      <c r="AQ650" s="60">
        <v>40080</v>
      </c>
      <c r="AR650" s="60">
        <v>40495</v>
      </c>
      <c r="AS650" s="60">
        <v>36787</v>
      </c>
      <c r="AT650" s="60">
        <v>28266</v>
      </c>
      <c r="AU650" s="60">
        <v>22820</v>
      </c>
      <c r="AV650" s="60">
        <v>19501</v>
      </c>
      <c r="AW650" s="60">
        <v>18852</v>
      </c>
      <c r="AX650" s="60">
        <v>16220</v>
      </c>
      <c r="AY650" s="60">
        <v>14680</v>
      </c>
      <c r="AZ650" s="60">
        <v>10636</v>
      </c>
      <c r="BA650" s="60">
        <v>9741</v>
      </c>
      <c r="BB650" s="60">
        <v>5667</v>
      </c>
      <c r="BC650" s="60">
        <v>5830</v>
      </c>
      <c r="BD650" s="60">
        <v>3406</v>
      </c>
      <c r="BE650" s="60">
        <v>2408</v>
      </c>
      <c r="BF650" s="60">
        <v>1570</v>
      </c>
    </row>
    <row r="651" spans="1:58" customFormat="1" hidden="1" x14ac:dyDescent="0.25">
      <c r="A651" t="s">
        <v>595</v>
      </c>
      <c r="B651" t="s">
        <v>614</v>
      </c>
      <c r="C651" t="str">
        <f>VLOOKUP(B651,'Cross river Land'!A:B,2,0)</f>
        <v>NG031020</v>
      </c>
      <c r="D651">
        <f t="shared" si="10"/>
        <v>1</v>
      </c>
      <c r="E651" s="60">
        <v>139219</v>
      </c>
      <c r="F651" s="60">
        <v>138034</v>
      </c>
      <c r="G651" s="60">
        <v>277253</v>
      </c>
      <c r="H651" s="60">
        <v>15680</v>
      </c>
      <c r="I651" s="60">
        <v>15937</v>
      </c>
      <c r="J651" s="60">
        <v>17791</v>
      </c>
      <c r="K651" s="60">
        <v>14780</v>
      </c>
      <c r="L651" s="60">
        <v>11220</v>
      </c>
      <c r="M651" s="60">
        <v>10108</v>
      </c>
      <c r="N651" s="60">
        <v>9133</v>
      </c>
      <c r="O651" s="60">
        <v>8997</v>
      </c>
      <c r="P651" s="60">
        <v>7210</v>
      </c>
      <c r="Q651" s="60">
        <v>6890</v>
      </c>
      <c r="R651" s="60">
        <v>5280</v>
      </c>
      <c r="S651" s="60">
        <v>5252</v>
      </c>
      <c r="T651" s="60">
        <v>3544</v>
      </c>
      <c r="U651" s="60">
        <v>3364</v>
      </c>
      <c r="V651" s="60">
        <v>1929</v>
      </c>
      <c r="W651" s="60">
        <v>1316</v>
      </c>
      <c r="X651" s="60">
        <v>788</v>
      </c>
      <c r="Y651" s="60">
        <v>16810</v>
      </c>
      <c r="Z651" s="60">
        <v>16344</v>
      </c>
      <c r="AA651" s="60">
        <v>18175</v>
      </c>
      <c r="AB651" s="60">
        <v>16005</v>
      </c>
      <c r="AC651" s="60">
        <v>12703</v>
      </c>
      <c r="AD651" s="60">
        <v>10489</v>
      </c>
      <c r="AE651" s="60">
        <v>8716</v>
      </c>
      <c r="AF651" s="60">
        <v>8175</v>
      </c>
      <c r="AG651" s="60">
        <v>7108</v>
      </c>
      <c r="AH651" s="60">
        <v>6075</v>
      </c>
      <c r="AI651" s="60">
        <v>4575</v>
      </c>
      <c r="AJ651" s="60">
        <v>4293</v>
      </c>
      <c r="AK651" s="60">
        <v>3009</v>
      </c>
      <c r="AL651" s="60">
        <v>2531</v>
      </c>
      <c r="AM651" s="60">
        <v>1575</v>
      </c>
      <c r="AN651" s="60">
        <v>927</v>
      </c>
      <c r="AO651" s="60">
        <v>524</v>
      </c>
      <c r="AP651" s="60">
        <v>32490</v>
      </c>
      <c r="AQ651" s="60">
        <v>32281</v>
      </c>
      <c r="AR651" s="60">
        <v>35966</v>
      </c>
      <c r="AS651" s="60">
        <v>30785</v>
      </c>
      <c r="AT651" s="60">
        <v>23923</v>
      </c>
      <c r="AU651" s="60">
        <v>20597</v>
      </c>
      <c r="AV651" s="60">
        <v>17849</v>
      </c>
      <c r="AW651" s="60">
        <v>17172</v>
      </c>
      <c r="AX651" s="60">
        <v>14318</v>
      </c>
      <c r="AY651" s="60">
        <v>12965</v>
      </c>
      <c r="AZ651" s="60">
        <v>9855</v>
      </c>
      <c r="BA651" s="60">
        <v>9545</v>
      </c>
      <c r="BB651" s="60">
        <v>6553</v>
      </c>
      <c r="BC651" s="60">
        <v>5895</v>
      </c>
      <c r="BD651" s="60">
        <v>3504</v>
      </c>
      <c r="BE651" s="60">
        <v>2243</v>
      </c>
      <c r="BF651" s="60">
        <v>1312</v>
      </c>
    </row>
    <row r="652" spans="1:58" customFormat="1" hidden="1" x14ac:dyDescent="0.25">
      <c r="A652" t="s">
        <v>595</v>
      </c>
      <c r="B652" s="58" t="s">
        <v>2377</v>
      </c>
      <c r="C652" t="str">
        <f>VLOOKUP(B652,'Cross river Land'!A:B,2,0)</f>
        <v>NG031021</v>
      </c>
      <c r="D652">
        <f t="shared" si="10"/>
        <v>1</v>
      </c>
      <c r="E652" s="60">
        <v>157943</v>
      </c>
      <c r="F652" s="60">
        <v>172275</v>
      </c>
      <c r="G652" s="60">
        <v>330218</v>
      </c>
      <c r="H652" s="60">
        <v>17303</v>
      </c>
      <c r="I652" s="60">
        <v>18236</v>
      </c>
      <c r="J652" s="60">
        <v>19917</v>
      </c>
      <c r="K652" s="60">
        <v>18335</v>
      </c>
      <c r="L652" s="60">
        <v>18366</v>
      </c>
      <c r="M652" s="60">
        <v>12655</v>
      </c>
      <c r="N652" s="60">
        <v>9704</v>
      </c>
      <c r="O652" s="60">
        <v>9670</v>
      </c>
      <c r="P652" s="60">
        <v>7498</v>
      </c>
      <c r="Q652" s="60">
        <v>7034</v>
      </c>
      <c r="R652" s="60">
        <v>4463</v>
      </c>
      <c r="S652" s="60">
        <v>5039</v>
      </c>
      <c r="T652" s="60">
        <v>2645</v>
      </c>
      <c r="U652" s="60">
        <v>2790</v>
      </c>
      <c r="V652" s="60">
        <v>1906</v>
      </c>
      <c r="W652" s="60">
        <v>1394</v>
      </c>
      <c r="X652" s="60">
        <v>988</v>
      </c>
      <c r="Y652" s="60">
        <v>18237</v>
      </c>
      <c r="Z652" s="60">
        <v>19333</v>
      </c>
      <c r="AA652" s="60">
        <v>21767</v>
      </c>
      <c r="AB652" s="60">
        <v>21654</v>
      </c>
      <c r="AC652" s="60">
        <v>25972</v>
      </c>
      <c r="AD652" s="60">
        <v>15928</v>
      </c>
      <c r="AE652" s="60">
        <v>9632</v>
      </c>
      <c r="AF652" s="60">
        <v>8542</v>
      </c>
      <c r="AG652" s="60">
        <v>7794</v>
      </c>
      <c r="AH652" s="60">
        <v>6552</v>
      </c>
      <c r="AI652" s="60">
        <v>4761</v>
      </c>
      <c r="AJ652" s="60">
        <v>4356</v>
      </c>
      <c r="AK652" s="60">
        <v>2640</v>
      </c>
      <c r="AL652" s="60">
        <v>2305</v>
      </c>
      <c r="AM652" s="60">
        <v>1244</v>
      </c>
      <c r="AN652" s="60">
        <v>942</v>
      </c>
      <c r="AO652" s="60">
        <v>616</v>
      </c>
      <c r="AP652" s="60">
        <v>35540</v>
      </c>
      <c r="AQ652" s="60">
        <v>37569</v>
      </c>
      <c r="AR652" s="60">
        <v>41684</v>
      </c>
      <c r="AS652" s="60">
        <v>39989</v>
      </c>
      <c r="AT652" s="60">
        <v>44338</v>
      </c>
      <c r="AU652" s="60">
        <v>28583</v>
      </c>
      <c r="AV652" s="60">
        <v>19336</v>
      </c>
      <c r="AW652" s="60">
        <v>18212</v>
      </c>
      <c r="AX652" s="60">
        <v>15292</v>
      </c>
      <c r="AY652" s="60">
        <v>13586</v>
      </c>
      <c r="AZ652" s="60">
        <v>9224</v>
      </c>
      <c r="BA652" s="60">
        <v>9395</v>
      </c>
      <c r="BB652" s="60">
        <v>5285</v>
      </c>
      <c r="BC652" s="60">
        <v>5095</v>
      </c>
      <c r="BD652" s="60">
        <v>3150</v>
      </c>
      <c r="BE652" s="60">
        <v>2336</v>
      </c>
      <c r="BF652" s="60">
        <v>1604</v>
      </c>
    </row>
    <row r="653" spans="1:58" customFormat="1" hidden="1" x14ac:dyDescent="0.25">
      <c r="A653" t="s">
        <v>595</v>
      </c>
      <c r="B653" s="58" t="s">
        <v>2379</v>
      </c>
      <c r="C653" t="str">
        <f>VLOOKUP(B653,'Cross river Land'!A:B,2,0)</f>
        <v>NG031022</v>
      </c>
      <c r="D653">
        <f t="shared" si="10"/>
        <v>1</v>
      </c>
      <c r="E653" s="60">
        <v>65689</v>
      </c>
      <c r="F653" s="60">
        <v>67445</v>
      </c>
      <c r="G653" s="60">
        <v>133134</v>
      </c>
      <c r="H653" s="60">
        <v>7817</v>
      </c>
      <c r="I653" s="60">
        <v>8261</v>
      </c>
      <c r="J653" s="60">
        <v>8391</v>
      </c>
      <c r="K653" s="60">
        <v>7439</v>
      </c>
      <c r="L653" s="60">
        <v>5656</v>
      </c>
      <c r="M653" s="60">
        <v>4984</v>
      </c>
      <c r="N653" s="60">
        <v>4480</v>
      </c>
      <c r="O653" s="60">
        <v>4479</v>
      </c>
      <c r="P653" s="60">
        <v>3299</v>
      </c>
      <c r="Q653" s="60">
        <v>2959</v>
      </c>
      <c r="R653" s="60">
        <v>1991</v>
      </c>
      <c r="S653" s="60">
        <v>1944</v>
      </c>
      <c r="T653" s="60">
        <v>1134</v>
      </c>
      <c r="U653" s="60">
        <v>1194</v>
      </c>
      <c r="V653" s="60">
        <v>731</v>
      </c>
      <c r="W653" s="60">
        <v>541</v>
      </c>
      <c r="X653" s="60">
        <v>389</v>
      </c>
      <c r="Y653" s="60">
        <v>8167</v>
      </c>
      <c r="Z653" s="60">
        <v>8661</v>
      </c>
      <c r="AA653" s="60">
        <v>8740</v>
      </c>
      <c r="AB653" s="60">
        <v>8309</v>
      </c>
      <c r="AC653" s="60">
        <v>6449</v>
      </c>
      <c r="AD653" s="60">
        <v>4969</v>
      </c>
      <c r="AE653" s="60">
        <v>4297</v>
      </c>
      <c r="AF653" s="60">
        <v>4122</v>
      </c>
      <c r="AG653" s="60">
        <v>3670</v>
      </c>
      <c r="AH653" s="60">
        <v>2961</v>
      </c>
      <c r="AI653" s="60">
        <v>2233</v>
      </c>
      <c r="AJ653" s="60">
        <v>1561</v>
      </c>
      <c r="AK653" s="60">
        <v>1085</v>
      </c>
      <c r="AL653" s="60">
        <v>1034</v>
      </c>
      <c r="AM653" s="60">
        <v>524</v>
      </c>
      <c r="AN653" s="60">
        <v>427</v>
      </c>
      <c r="AO653" s="60">
        <v>236</v>
      </c>
      <c r="AP653" s="60">
        <v>15984</v>
      </c>
      <c r="AQ653" s="60">
        <v>16922</v>
      </c>
      <c r="AR653" s="60">
        <v>17131</v>
      </c>
      <c r="AS653" s="60">
        <v>15748</v>
      </c>
      <c r="AT653" s="60">
        <v>12105</v>
      </c>
      <c r="AU653" s="60">
        <v>9953</v>
      </c>
      <c r="AV653" s="60">
        <v>8777</v>
      </c>
      <c r="AW653" s="60">
        <v>8601</v>
      </c>
      <c r="AX653" s="60">
        <v>6969</v>
      </c>
      <c r="AY653" s="60">
        <v>5920</v>
      </c>
      <c r="AZ653" s="60">
        <v>4224</v>
      </c>
      <c r="BA653" s="60">
        <v>3505</v>
      </c>
      <c r="BB653" s="60">
        <v>2219</v>
      </c>
      <c r="BC653" s="60">
        <v>2228</v>
      </c>
      <c r="BD653" s="60">
        <v>1255</v>
      </c>
      <c r="BE653" s="60">
        <v>968</v>
      </c>
      <c r="BF653" s="60">
        <v>625</v>
      </c>
    </row>
    <row r="654" spans="1:58" customFormat="1" hidden="1" x14ac:dyDescent="0.25">
      <c r="A654" t="s">
        <v>595</v>
      </c>
      <c r="B654" t="s">
        <v>615</v>
      </c>
      <c r="C654" t="str">
        <f>VLOOKUP(B654,'Cross river Land'!A:B,2,0)</f>
        <v>NG031023</v>
      </c>
      <c r="D654">
        <f t="shared" si="10"/>
        <v>1</v>
      </c>
      <c r="E654" s="60">
        <v>50198</v>
      </c>
      <c r="F654" s="60">
        <v>52127</v>
      </c>
      <c r="G654" s="60">
        <v>102325</v>
      </c>
      <c r="H654" s="60">
        <v>5755</v>
      </c>
      <c r="I654" s="60">
        <v>6298</v>
      </c>
      <c r="J654" s="60">
        <v>6479</v>
      </c>
      <c r="K654" s="60">
        <v>5798</v>
      </c>
      <c r="L654" s="60">
        <v>4075</v>
      </c>
      <c r="M654" s="60">
        <v>3760</v>
      </c>
      <c r="N654" s="60">
        <v>3306</v>
      </c>
      <c r="O654" s="60">
        <v>3212</v>
      </c>
      <c r="P654" s="60">
        <v>2663</v>
      </c>
      <c r="Q654" s="60">
        <v>2298</v>
      </c>
      <c r="R654" s="60">
        <v>1589</v>
      </c>
      <c r="S654" s="60">
        <v>1672</v>
      </c>
      <c r="T654" s="60">
        <v>1193</v>
      </c>
      <c r="U654" s="60">
        <v>780</v>
      </c>
      <c r="V654" s="60">
        <v>621</v>
      </c>
      <c r="W654" s="60">
        <v>474</v>
      </c>
      <c r="X654" s="60">
        <v>225</v>
      </c>
      <c r="Y654" s="60">
        <v>6226</v>
      </c>
      <c r="Z654" s="60">
        <v>6688</v>
      </c>
      <c r="AA654" s="60">
        <v>7036</v>
      </c>
      <c r="AB654" s="60">
        <v>6490</v>
      </c>
      <c r="AC654" s="60">
        <v>4972</v>
      </c>
      <c r="AD654" s="60">
        <v>3956</v>
      </c>
      <c r="AE654" s="60">
        <v>3291</v>
      </c>
      <c r="AF654" s="60">
        <v>2854</v>
      </c>
      <c r="AG654" s="60">
        <v>2687</v>
      </c>
      <c r="AH654" s="60">
        <v>2075</v>
      </c>
      <c r="AI654" s="60">
        <v>1872</v>
      </c>
      <c r="AJ654" s="60">
        <v>1166</v>
      </c>
      <c r="AK654" s="60">
        <v>980</v>
      </c>
      <c r="AL654" s="60">
        <v>741</v>
      </c>
      <c r="AM654" s="60">
        <v>596</v>
      </c>
      <c r="AN654" s="60">
        <v>258</v>
      </c>
      <c r="AO654" s="60">
        <v>239</v>
      </c>
      <c r="AP654" s="60">
        <v>11981</v>
      </c>
      <c r="AQ654" s="60">
        <v>12986</v>
      </c>
      <c r="AR654" s="60">
        <v>13515</v>
      </c>
      <c r="AS654" s="60">
        <v>12288</v>
      </c>
      <c r="AT654" s="60">
        <v>9047</v>
      </c>
      <c r="AU654" s="60">
        <v>7716</v>
      </c>
      <c r="AV654" s="60">
        <v>6597</v>
      </c>
      <c r="AW654" s="60">
        <v>6066</v>
      </c>
      <c r="AX654" s="60">
        <v>5350</v>
      </c>
      <c r="AY654" s="60">
        <v>4373</v>
      </c>
      <c r="AZ654" s="60">
        <v>3461</v>
      </c>
      <c r="BA654" s="60">
        <v>2838</v>
      </c>
      <c r="BB654" s="60">
        <v>2173</v>
      </c>
      <c r="BC654" s="60">
        <v>1521</v>
      </c>
      <c r="BD654" s="60">
        <v>1217</v>
      </c>
      <c r="BE654" s="60">
        <v>732</v>
      </c>
      <c r="BF654" s="60">
        <v>464</v>
      </c>
    </row>
    <row r="655" spans="1:58" customFormat="1" hidden="1" x14ac:dyDescent="0.25">
      <c r="A655" t="s">
        <v>595</v>
      </c>
      <c r="B655" t="s">
        <v>616</v>
      </c>
      <c r="C655" t="str">
        <f>VLOOKUP(B655,'Cross river Land'!A:B,2,0)</f>
        <v>NG031024</v>
      </c>
      <c r="D655">
        <f t="shared" si="10"/>
        <v>1</v>
      </c>
      <c r="E655" s="60">
        <v>66793</v>
      </c>
      <c r="F655" s="60">
        <v>70084</v>
      </c>
      <c r="G655" s="60">
        <v>136877</v>
      </c>
      <c r="H655" s="60">
        <v>7781</v>
      </c>
      <c r="I655" s="60">
        <v>8538</v>
      </c>
      <c r="J655" s="60">
        <v>8954</v>
      </c>
      <c r="K655" s="60">
        <v>7661</v>
      </c>
      <c r="L655" s="60">
        <v>5563</v>
      </c>
      <c r="M655" s="60">
        <v>4684</v>
      </c>
      <c r="N655" s="60">
        <v>4418</v>
      </c>
      <c r="O655" s="60">
        <v>4430</v>
      </c>
      <c r="P655" s="60">
        <v>3495</v>
      </c>
      <c r="Q655" s="60">
        <v>3406</v>
      </c>
      <c r="R655" s="60">
        <v>2080</v>
      </c>
      <c r="S655" s="60">
        <v>2254</v>
      </c>
      <c r="T655" s="60">
        <v>1320</v>
      </c>
      <c r="U655" s="60">
        <v>1025</v>
      </c>
      <c r="V655" s="60">
        <v>609</v>
      </c>
      <c r="W655" s="60">
        <v>382</v>
      </c>
      <c r="X655" s="60">
        <v>193</v>
      </c>
      <c r="Y655" s="60">
        <v>8233</v>
      </c>
      <c r="Z655" s="60">
        <v>9352</v>
      </c>
      <c r="AA655" s="60">
        <v>9591</v>
      </c>
      <c r="AB655" s="60">
        <v>8862</v>
      </c>
      <c r="AC655" s="60">
        <v>6843</v>
      </c>
      <c r="AD655" s="60">
        <v>4956</v>
      </c>
      <c r="AE655" s="60">
        <v>3982</v>
      </c>
      <c r="AF655" s="60">
        <v>3788</v>
      </c>
      <c r="AG655" s="60">
        <v>3541</v>
      </c>
      <c r="AH655" s="60">
        <v>3110</v>
      </c>
      <c r="AI655" s="60">
        <v>2807</v>
      </c>
      <c r="AJ655" s="60">
        <v>1421</v>
      </c>
      <c r="AK655" s="60">
        <v>1142</v>
      </c>
      <c r="AL655" s="60">
        <v>1234</v>
      </c>
      <c r="AM655" s="60">
        <v>476</v>
      </c>
      <c r="AN655" s="60">
        <v>547</v>
      </c>
      <c r="AO655" s="60">
        <v>199</v>
      </c>
      <c r="AP655" s="60">
        <v>16014</v>
      </c>
      <c r="AQ655" s="60">
        <v>17890</v>
      </c>
      <c r="AR655" s="60">
        <v>18545</v>
      </c>
      <c r="AS655" s="60">
        <v>16523</v>
      </c>
      <c r="AT655" s="60">
        <v>12406</v>
      </c>
      <c r="AU655" s="60">
        <v>9640</v>
      </c>
      <c r="AV655" s="60">
        <v>8400</v>
      </c>
      <c r="AW655" s="60">
        <v>8218</v>
      </c>
      <c r="AX655" s="60">
        <v>7036</v>
      </c>
      <c r="AY655" s="60">
        <v>6516</v>
      </c>
      <c r="AZ655" s="60">
        <v>4887</v>
      </c>
      <c r="BA655" s="60">
        <v>3675</v>
      </c>
      <c r="BB655" s="60">
        <v>2462</v>
      </c>
      <c r="BC655" s="60">
        <v>2259</v>
      </c>
      <c r="BD655" s="60">
        <v>1085</v>
      </c>
      <c r="BE655" s="60">
        <v>929</v>
      </c>
      <c r="BF655" s="60">
        <v>392</v>
      </c>
    </row>
    <row r="656" spans="1:58" customFormat="1" hidden="1" x14ac:dyDescent="0.25">
      <c r="A656" t="s">
        <v>595</v>
      </c>
      <c r="B656" t="s">
        <v>617</v>
      </c>
      <c r="C656" t="str">
        <f>VLOOKUP(B656,'Cross river Land'!A:B,2,0)</f>
        <v>NG031025</v>
      </c>
      <c r="D656">
        <f t="shared" si="10"/>
        <v>1</v>
      </c>
      <c r="E656" s="60">
        <v>195867</v>
      </c>
      <c r="F656" s="60">
        <v>197810</v>
      </c>
      <c r="G656" s="60">
        <v>393677</v>
      </c>
      <c r="H656" s="60">
        <v>24862</v>
      </c>
      <c r="I656" s="60">
        <v>24716</v>
      </c>
      <c r="J656" s="60">
        <v>24737</v>
      </c>
      <c r="K656" s="60">
        <v>19383</v>
      </c>
      <c r="L656" s="60">
        <v>15506</v>
      </c>
      <c r="M656" s="60">
        <v>14981</v>
      </c>
      <c r="N656" s="60">
        <v>13524</v>
      </c>
      <c r="O656" s="60">
        <v>12817</v>
      </c>
      <c r="P656" s="60">
        <v>10428</v>
      </c>
      <c r="Q656" s="60">
        <v>9055</v>
      </c>
      <c r="R656" s="60">
        <v>6761</v>
      </c>
      <c r="S656" s="60">
        <v>6422</v>
      </c>
      <c r="T656" s="60">
        <v>4176</v>
      </c>
      <c r="U656" s="60">
        <v>3825</v>
      </c>
      <c r="V656" s="60">
        <v>2265</v>
      </c>
      <c r="W656" s="60">
        <v>1424</v>
      </c>
      <c r="X656" s="60">
        <v>985</v>
      </c>
      <c r="Y656" s="60">
        <v>26065</v>
      </c>
      <c r="Z656" s="60">
        <v>25392</v>
      </c>
      <c r="AA656" s="60">
        <v>24482</v>
      </c>
      <c r="AB656" s="60">
        <v>21338</v>
      </c>
      <c r="AC656" s="60">
        <v>17849</v>
      </c>
      <c r="AD656" s="60">
        <v>14661</v>
      </c>
      <c r="AE656" s="60">
        <v>13357</v>
      </c>
      <c r="AF656" s="60">
        <v>12524</v>
      </c>
      <c r="AG656" s="60">
        <v>10646</v>
      </c>
      <c r="AH656" s="60">
        <v>9147</v>
      </c>
      <c r="AI656" s="60">
        <v>6697</v>
      </c>
      <c r="AJ656" s="60">
        <v>5782</v>
      </c>
      <c r="AK656" s="60">
        <v>3674</v>
      </c>
      <c r="AL656" s="60">
        <v>3076</v>
      </c>
      <c r="AM656" s="60">
        <v>1629</v>
      </c>
      <c r="AN656" s="60">
        <v>960</v>
      </c>
      <c r="AO656" s="60">
        <v>531</v>
      </c>
      <c r="AP656" s="60">
        <v>50927</v>
      </c>
      <c r="AQ656" s="60">
        <v>50108</v>
      </c>
      <c r="AR656" s="60">
        <v>49219</v>
      </c>
      <c r="AS656" s="60">
        <v>40721</v>
      </c>
      <c r="AT656" s="60">
        <v>33355</v>
      </c>
      <c r="AU656" s="60">
        <v>29642</v>
      </c>
      <c r="AV656" s="60">
        <v>26881</v>
      </c>
      <c r="AW656" s="60">
        <v>25341</v>
      </c>
      <c r="AX656" s="60">
        <v>21074</v>
      </c>
      <c r="AY656" s="60">
        <v>18202</v>
      </c>
      <c r="AZ656" s="60">
        <v>13458</v>
      </c>
      <c r="BA656" s="60">
        <v>12204</v>
      </c>
      <c r="BB656" s="60">
        <v>7850</v>
      </c>
      <c r="BC656" s="60">
        <v>6901</v>
      </c>
      <c r="BD656" s="60">
        <v>3894</v>
      </c>
      <c r="BE656" s="60">
        <v>2384</v>
      </c>
      <c r="BF656" s="60">
        <v>1516</v>
      </c>
    </row>
    <row r="657" spans="1:58" customFormat="1" hidden="1" x14ac:dyDescent="0.25">
      <c r="A657" t="s">
        <v>595</v>
      </c>
      <c r="B657" s="58" t="s">
        <v>2441</v>
      </c>
      <c r="C657" t="str">
        <f>VLOOKUP(B657,'Cross river Land'!A:B,2,0)</f>
        <v>NG031026</v>
      </c>
      <c r="D657">
        <f t="shared" si="10"/>
        <v>1</v>
      </c>
      <c r="E657" s="60">
        <v>253226</v>
      </c>
      <c r="F657" s="60">
        <v>245704</v>
      </c>
      <c r="G657" s="60">
        <v>498930</v>
      </c>
      <c r="H657" s="60">
        <v>35182</v>
      </c>
      <c r="I657" s="60">
        <v>32964</v>
      </c>
      <c r="J657" s="60">
        <v>32224</v>
      </c>
      <c r="K657" s="60">
        <v>25347</v>
      </c>
      <c r="L657" s="60">
        <v>20593</v>
      </c>
      <c r="M657" s="60">
        <v>19577</v>
      </c>
      <c r="N657" s="60">
        <v>17261</v>
      </c>
      <c r="O657" s="60">
        <v>15653</v>
      </c>
      <c r="P657" s="60">
        <v>12500</v>
      </c>
      <c r="Q657" s="60">
        <v>10790</v>
      </c>
      <c r="R657" s="60">
        <v>8293</v>
      </c>
      <c r="S657" s="60">
        <v>7246</v>
      </c>
      <c r="T657" s="60">
        <v>5300</v>
      </c>
      <c r="U657" s="60">
        <v>4439</v>
      </c>
      <c r="V657" s="60">
        <v>2714</v>
      </c>
      <c r="W657" s="60">
        <v>1696</v>
      </c>
      <c r="X657" s="60">
        <v>1447</v>
      </c>
      <c r="Y657" s="60">
        <v>36076</v>
      </c>
      <c r="Z657" s="60">
        <v>33274</v>
      </c>
      <c r="AA657" s="60">
        <v>31607</v>
      </c>
      <c r="AB657" s="60">
        <v>26809</v>
      </c>
      <c r="AC657" s="60">
        <v>21649</v>
      </c>
      <c r="AD657" s="60">
        <v>18158</v>
      </c>
      <c r="AE657" s="60">
        <v>15942</v>
      </c>
      <c r="AF657" s="60">
        <v>14193</v>
      </c>
      <c r="AG657" s="60">
        <v>11729</v>
      </c>
      <c r="AH657" s="60">
        <v>10434</v>
      </c>
      <c r="AI657" s="60">
        <v>7220</v>
      </c>
      <c r="AJ657" s="60">
        <v>6703</v>
      </c>
      <c r="AK657" s="60">
        <v>4373</v>
      </c>
      <c r="AL657" s="60">
        <v>3884</v>
      </c>
      <c r="AM657" s="60">
        <v>1849</v>
      </c>
      <c r="AN657" s="60">
        <v>1139</v>
      </c>
      <c r="AO657" s="60">
        <v>665</v>
      </c>
      <c r="AP657" s="60">
        <v>71258</v>
      </c>
      <c r="AQ657" s="60">
        <v>66238</v>
      </c>
      <c r="AR657" s="60">
        <v>63831</v>
      </c>
      <c r="AS657" s="60">
        <v>52156</v>
      </c>
      <c r="AT657" s="60">
        <v>42242</v>
      </c>
      <c r="AU657" s="60">
        <v>37735</v>
      </c>
      <c r="AV657" s="60">
        <v>33203</v>
      </c>
      <c r="AW657" s="60">
        <v>29846</v>
      </c>
      <c r="AX657" s="60">
        <v>24229</v>
      </c>
      <c r="AY657" s="60">
        <v>21224</v>
      </c>
      <c r="AZ657" s="60">
        <v>15513</v>
      </c>
      <c r="BA657" s="60">
        <v>13949</v>
      </c>
      <c r="BB657" s="60">
        <v>9673</v>
      </c>
      <c r="BC657" s="60">
        <v>8323</v>
      </c>
      <c r="BD657" s="60">
        <v>4563</v>
      </c>
      <c r="BE657" s="60">
        <v>2835</v>
      </c>
      <c r="BF657" s="60">
        <v>2112</v>
      </c>
    </row>
    <row r="658" spans="1:58" customFormat="1" hidden="1" x14ac:dyDescent="0.25">
      <c r="A658" t="s">
        <v>595</v>
      </c>
      <c r="B658" s="58" t="s">
        <v>2459</v>
      </c>
      <c r="C658" t="str">
        <f>VLOOKUP(B658,'Cross river Land'!A:B,2,0)</f>
        <v>NG031027</v>
      </c>
      <c r="D658">
        <f t="shared" si="10"/>
        <v>1</v>
      </c>
      <c r="E658" s="60">
        <v>67723</v>
      </c>
      <c r="F658" s="60">
        <v>69768</v>
      </c>
      <c r="G658" s="60">
        <v>137491</v>
      </c>
      <c r="H658" s="60">
        <v>7753</v>
      </c>
      <c r="I658" s="60">
        <v>8468</v>
      </c>
      <c r="J658" s="60">
        <v>8664</v>
      </c>
      <c r="K658" s="60">
        <v>7767</v>
      </c>
      <c r="L658" s="60">
        <v>5527</v>
      </c>
      <c r="M658" s="60">
        <v>4985</v>
      </c>
      <c r="N658" s="60">
        <v>4467</v>
      </c>
      <c r="O658" s="60">
        <v>4605</v>
      </c>
      <c r="P658" s="60">
        <v>3611</v>
      </c>
      <c r="Q658" s="60">
        <v>3297</v>
      </c>
      <c r="R658" s="60">
        <v>2340</v>
      </c>
      <c r="S658" s="60">
        <v>2142</v>
      </c>
      <c r="T658" s="60">
        <v>1368</v>
      </c>
      <c r="U658" s="60">
        <v>1414</v>
      </c>
      <c r="V658" s="60">
        <v>561</v>
      </c>
      <c r="W658" s="60">
        <v>493</v>
      </c>
      <c r="X658" s="60">
        <v>261</v>
      </c>
      <c r="Y658" s="60">
        <v>8302</v>
      </c>
      <c r="Z658" s="60">
        <v>9052</v>
      </c>
      <c r="AA658" s="60">
        <v>9325</v>
      </c>
      <c r="AB658" s="60">
        <v>8746</v>
      </c>
      <c r="AC658" s="60">
        <v>7066</v>
      </c>
      <c r="AD658" s="60">
        <v>5260</v>
      </c>
      <c r="AE658" s="60">
        <v>4196</v>
      </c>
      <c r="AF658" s="60">
        <v>3853</v>
      </c>
      <c r="AG658" s="60">
        <v>3435</v>
      </c>
      <c r="AH658" s="60">
        <v>2825</v>
      </c>
      <c r="AI658" s="60">
        <v>2393</v>
      </c>
      <c r="AJ658" s="60">
        <v>1700</v>
      </c>
      <c r="AK658" s="60">
        <v>1376</v>
      </c>
      <c r="AL658" s="60">
        <v>765</v>
      </c>
      <c r="AM658" s="60">
        <v>889</v>
      </c>
      <c r="AN658" s="60">
        <v>400</v>
      </c>
      <c r="AO658" s="60">
        <v>185</v>
      </c>
      <c r="AP658" s="60">
        <v>16055</v>
      </c>
      <c r="AQ658" s="60">
        <v>17520</v>
      </c>
      <c r="AR658" s="60">
        <v>17989</v>
      </c>
      <c r="AS658" s="60">
        <v>16513</v>
      </c>
      <c r="AT658" s="60">
        <v>12593</v>
      </c>
      <c r="AU658" s="60">
        <v>10245</v>
      </c>
      <c r="AV658" s="60">
        <v>8663</v>
      </c>
      <c r="AW658" s="60">
        <v>8458</v>
      </c>
      <c r="AX658" s="60">
        <v>7046</v>
      </c>
      <c r="AY658" s="60">
        <v>6122</v>
      </c>
      <c r="AZ658" s="60">
        <v>4733</v>
      </c>
      <c r="BA658" s="60">
        <v>3842</v>
      </c>
      <c r="BB658" s="60">
        <v>2744</v>
      </c>
      <c r="BC658" s="60">
        <v>2179</v>
      </c>
      <c r="BD658" s="60">
        <v>1450</v>
      </c>
      <c r="BE658" s="60">
        <v>893</v>
      </c>
      <c r="BF658" s="60">
        <v>446</v>
      </c>
    </row>
    <row r="659" spans="1:58" customFormat="1" hidden="1" x14ac:dyDescent="0.25">
      <c r="A659" t="s">
        <v>595</v>
      </c>
      <c r="B659" s="58" t="s">
        <v>2463</v>
      </c>
      <c r="C659" t="str">
        <f>VLOOKUP(B659,'Cross river Land'!A:B,2,0)</f>
        <v>NG031028</v>
      </c>
      <c r="D659">
        <f t="shared" si="10"/>
        <v>1</v>
      </c>
      <c r="E659" s="60">
        <v>92104</v>
      </c>
      <c r="F659" s="60">
        <v>95690</v>
      </c>
      <c r="G659" s="60">
        <v>187794</v>
      </c>
      <c r="H659" s="60">
        <v>11348</v>
      </c>
      <c r="I659" s="60">
        <v>12516</v>
      </c>
      <c r="J659" s="60">
        <v>11757</v>
      </c>
      <c r="K659" s="60">
        <v>9840</v>
      </c>
      <c r="L659" s="60">
        <v>7358</v>
      </c>
      <c r="M659" s="60">
        <v>6842</v>
      </c>
      <c r="N659" s="60">
        <v>6059</v>
      </c>
      <c r="O659" s="60">
        <v>5890</v>
      </c>
      <c r="P659" s="60">
        <v>4590</v>
      </c>
      <c r="Q659" s="60">
        <v>4176</v>
      </c>
      <c r="R659" s="60">
        <v>2885</v>
      </c>
      <c r="S659" s="60">
        <v>2989</v>
      </c>
      <c r="T659" s="60">
        <v>1921</v>
      </c>
      <c r="U659" s="60">
        <v>1812</v>
      </c>
      <c r="V659" s="60">
        <v>1050</v>
      </c>
      <c r="W659" s="60">
        <v>709</v>
      </c>
      <c r="X659" s="60">
        <v>362</v>
      </c>
      <c r="Y659" s="60">
        <v>11724</v>
      </c>
      <c r="Z659" s="60">
        <v>13276</v>
      </c>
      <c r="AA659" s="60">
        <v>12792</v>
      </c>
      <c r="AB659" s="60">
        <v>11564</v>
      </c>
      <c r="AC659" s="60">
        <v>8781</v>
      </c>
      <c r="AD659" s="60">
        <v>6818</v>
      </c>
      <c r="AE659" s="60">
        <v>5953</v>
      </c>
      <c r="AF659" s="60">
        <v>5198</v>
      </c>
      <c r="AG659" s="60">
        <v>4811</v>
      </c>
      <c r="AH659" s="60">
        <v>4032</v>
      </c>
      <c r="AI659" s="60">
        <v>3220</v>
      </c>
      <c r="AJ659" s="60">
        <v>2173</v>
      </c>
      <c r="AK659" s="60">
        <v>1893</v>
      </c>
      <c r="AL659" s="60">
        <v>1550</v>
      </c>
      <c r="AM659" s="60">
        <v>1019</v>
      </c>
      <c r="AN659" s="60">
        <v>549</v>
      </c>
      <c r="AO659" s="60">
        <v>337</v>
      </c>
      <c r="AP659" s="60">
        <v>23072</v>
      </c>
      <c r="AQ659" s="60">
        <v>25792</v>
      </c>
      <c r="AR659" s="60">
        <v>24549</v>
      </c>
      <c r="AS659" s="60">
        <v>21404</v>
      </c>
      <c r="AT659" s="60">
        <v>16139</v>
      </c>
      <c r="AU659" s="60">
        <v>13660</v>
      </c>
      <c r="AV659" s="60">
        <v>12012</v>
      </c>
      <c r="AW659" s="60">
        <v>11088</v>
      </c>
      <c r="AX659" s="60">
        <v>9401</v>
      </c>
      <c r="AY659" s="60">
        <v>8208</v>
      </c>
      <c r="AZ659" s="60">
        <v>6105</v>
      </c>
      <c r="BA659" s="60">
        <v>5162</v>
      </c>
      <c r="BB659" s="60">
        <v>3814</v>
      </c>
      <c r="BC659" s="60">
        <v>3362</v>
      </c>
      <c r="BD659" s="60">
        <v>2069</v>
      </c>
      <c r="BE659" s="60">
        <v>1258</v>
      </c>
      <c r="BF659" s="60">
        <v>699</v>
      </c>
    </row>
    <row r="660" spans="1:58" customFormat="1" hidden="1" x14ac:dyDescent="0.25">
      <c r="A660" t="s">
        <v>595</v>
      </c>
      <c r="B660" t="s">
        <v>618</v>
      </c>
      <c r="C660" t="str">
        <f>VLOOKUP(B660,'Cross river Land'!A:B,2,0)</f>
        <v>NG031029</v>
      </c>
      <c r="D660">
        <f t="shared" si="10"/>
        <v>1</v>
      </c>
      <c r="E660" s="60">
        <v>89157</v>
      </c>
      <c r="F660" s="60">
        <v>88557</v>
      </c>
      <c r="G660" s="60">
        <v>177714</v>
      </c>
      <c r="H660" s="60">
        <v>10500</v>
      </c>
      <c r="I660" s="60">
        <v>11148</v>
      </c>
      <c r="J660" s="60">
        <v>11055</v>
      </c>
      <c r="K660" s="60">
        <v>9727</v>
      </c>
      <c r="L660" s="60">
        <v>7562</v>
      </c>
      <c r="M660" s="60">
        <v>6515</v>
      </c>
      <c r="N660" s="60">
        <v>5682</v>
      </c>
      <c r="O660" s="60">
        <v>5388</v>
      </c>
      <c r="P660" s="60">
        <v>4384</v>
      </c>
      <c r="Q660" s="60">
        <v>3965</v>
      </c>
      <c r="R660" s="60">
        <v>2990</v>
      </c>
      <c r="S660" s="60">
        <v>3290</v>
      </c>
      <c r="T660" s="60">
        <v>2283</v>
      </c>
      <c r="U660" s="60">
        <v>1988</v>
      </c>
      <c r="V660" s="60">
        <v>1196</v>
      </c>
      <c r="W660" s="60">
        <v>940</v>
      </c>
      <c r="X660" s="60">
        <v>544</v>
      </c>
      <c r="Y660" s="60">
        <v>11070</v>
      </c>
      <c r="Z660" s="60">
        <v>11571</v>
      </c>
      <c r="AA660" s="60">
        <v>10987</v>
      </c>
      <c r="AB660" s="60">
        <v>10221</v>
      </c>
      <c r="AC660" s="60">
        <v>8437</v>
      </c>
      <c r="AD660" s="60">
        <v>6864</v>
      </c>
      <c r="AE660" s="60">
        <v>5675</v>
      </c>
      <c r="AF660" s="60">
        <v>5136</v>
      </c>
      <c r="AG660" s="60">
        <v>4455</v>
      </c>
      <c r="AH660" s="60">
        <v>3729</v>
      </c>
      <c r="AI660" s="60">
        <v>2735</v>
      </c>
      <c r="AJ660" s="60">
        <v>2261</v>
      </c>
      <c r="AK660" s="60">
        <v>1710</v>
      </c>
      <c r="AL660" s="60">
        <v>1760</v>
      </c>
      <c r="AM660" s="60">
        <v>932</v>
      </c>
      <c r="AN660" s="60">
        <v>666</v>
      </c>
      <c r="AO660" s="60">
        <v>348</v>
      </c>
      <c r="AP660" s="60">
        <v>21570</v>
      </c>
      <c r="AQ660" s="60">
        <v>22719</v>
      </c>
      <c r="AR660" s="60">
        <v>22042</v>
      </c>
      <c r="AS660" s="60">
        <v>19948</v>
      </c>
      <c r="AT660" s="60">
        <v>15999</v>
      </c>
      <c r="AU660" s="60">
        <v>13379</v>
      </c>
      <c r="AV660" s="60">
        <v>11357</v>
      </c>
      <c r="AW660" s="60">
        <v>10524</v>
      </c>
      <c r="AX660" s="60">
        <v>8839</v>
      </c>
      <c r="AY660" s="60">
        <v>7694</v>
      </c>
      <c r="AZ660" s="60">
        <v>5725</v>
      </c>
      <c r="BA660" s="60">
        <v>5551</v>
      </c>
      <c r="BB660" s="60">
        <v>3993</v>
      </c>
      <c r="BC660" s="60">
        <v>3748</v>
      </c>
      <c r="BD660" s="60">
        <v>2128</v>
      </c>
      <c r="BE660" s="60">
        <v>1606</v>
      </c>
      <c r="BF660" s="60">
        <v>892</v>
      </c>
    </row>
    <row r="661" spans="1:58" customFormat="1" hidden="1" x14ac:dyDescent="0.25">
      <c r="A661" t="s">
        <v>595</v>
      </c>
      <c r="B661" t="s">
        <v>619</v>
      </c>
      <c r="C661" t="str">
        <f>VLOOKUP(B661,'Cross river Land'!A:B,2,0)</f>
        <v>NG031030</v>
      </c>
      <c r="D661">
        <f t="shared" si="10"/>
        <v>1</v>
      </c>
      <c r="E661" s="60">
        <v>96921</v>
      </c>
      <c r="F661" s="60">
        <v>98498</v>
      </c>
      <c r="G661" s="60">
        <v>195419</v>
      </c>
      <c r="H661" s="60">
        <v>11929</v>
      </c>
      <c r="I661" s="60">
        <v>12448</v>
      </c>
      <c r="J661" s="60">
        <v>12222</v>
      </c>
      <c r="K661" s="60">
        <v>10629</v>
      </c>
      <c r="L661" s="60">
        <v>8604</v>
      </c>
      <c r="M661" s="60">
        <v>7547</v>
      </c>
      <c r="N661" s="60">
        <v>6427</v>
      </c>
      <c r="O661" s="60">
        <v>5931</v>
      </c>
      <c r="P661" s="60">
        <v>4558</v>
      </c>
      <c r="Q661" s="60">
        <v>4321</v>
      </c>
      <c r="R661" s="60">
        <v>3059</v>
      </c>
      <c r="S661" s="60">
        <v>3046</v>
      </c>
      <c r="T661" s="60">
        <v>2070</v>
      </c>
      <c r="U661" s="60">
        <v>1896</v>
      </c>
      <c r="V661" s="60">
        <v>1083</v>
      </c>
      <c r="W661" s="60">
        <v>711</v>
      </c>
      <c r="X661" s="60">
        <v>440</v>
      </c>
      <c r="Y661" s="60">
        <v>12379</v>
      </c>
      <c r="Z661" s="60">
        <v>12886</v>
      </c>
      <c r="AA661" s="60">
        <v>12581</v>
      </c>
      <c r="AB661" s="60">
        <v>11717</v>
      </c>
      <c r="AC661" s="60">
        <v>9680</v>
      </c>
      <c r="AD661" s="60">
        <v>7812</v>
      </c>
      <c r="AE661" s="60">
        <v>6437</v>
      </c>
      <c r="AF661" s="60">
        <v>5624</v>
      </c>
      <c r="AG661" s="60">
        <v>4928</v>
      </c>
      <c r="AH661" s="60">
        <v>3935</v>
      </c>
      <c r="AI661" s="60">
        <v>3062</v>
      </c>
      <c r="AJ661" s="60">
        <v>2283</v>
      </c>
      <c r="AK661" s="60">
        <v>1777</v>
      </c>
      <c r="AL661" s="60">
        <v>1571</v>
      </c>
      <c r="AM661" s="60">
        <v>927</v>
      </c>
      <c r="AN661" s="60">
        <v>558</v>
      </c>
      <c r="AO661" s="60">
        <v>341</v>
      </c>
      <c r="AP661" s="60">
        <v>24308</v>
      </c>
      <c r="AQ661" s="60">
        <v>25334</v>
      </c>
      <c r="AR661" s="60">
        <v>24803</v>
      </c>
      <c r="AS661" s="60">
        <v>22346</v>
      </c>
      <c r="AT661" s="60">
        <v>18284</v>
      </c>
      <c r="AU661" s="60">
        <v>15359</v>
      </c>
      <c r="AV661" s="60">
        <v>12864</v>
      </c>
      <c r="AW661" s="60">
        <v>11555</v>
      </c>
      <c r="AX661" s="60">
        <v>9486</v>
      </c>
      <c r="AY661" s="60">
        <v>8256</v>
      </c>
      <c r="AZ661" s="60">
        <v>6121</v>
      </c>
      <c r="BA661" s="60">
        <v>5329</v>
      </c>
      <c r="BB661" s="60">
        <v>3847</v>
      </c>
      <c r="BC661" s="60">
        <v>3467</v>
      </c>
      <c r="BD661" s="60">
        <v>2010</v>
      </c>
      <c r="BE661" s="60">
        <v>1269</v>
      </c>
      <c r="BF661" s="60">
        <v>781</v>
      </c>
    </row>
    <row r="662" spans="1:58" customFormat="1" hidden="1" x14ac:dyDescent="0.25">
      <c r="A662" t="s">
        <v>595</v>
      </c>
      <c r="B662" t="s">
        <v>620</v>
      </c>
      <c r="C662" t="str">
        <f>VLOOKUP(B662,'Cross river Land'!A:B,2,0)</f>
        <v>NG031031</v>
      </c>
      <c r="D662">
        <f t="shared" si="10"/>
        <v>1</v>
      </c>
      <c r="E662" s="60">
        <v>103546</v>
      </c>
      <c r="F662" s="60">
        <v>109286</v>
      </c>
      <c r="G662" s="60">
        <v>212832</v>
      </c>
      <c r="H662" s="60">
        <v>12898</v>
      </c>
      <c r="I662" s="60">
        <v>13537</v>
      </c>
      <c r="J662" s="60">
        <v>13434</v>
      </c>
      <c r="K662" s="60">
        <v>11743</v>
      </c>
      <c r="L662" s="60">
        <v>8595</v>
      </c>
      <c r="M662" s="60">
        <v>7459</v>
      </c>
      <c r="N662" s="60">
        <v>6811</v>
      </c>
      <c r="O662" s="60">
        <v>7151</v>
      </c>
      <c r="P662" s="60">
        <v>5412</v>
      </c>
      <c r="Q662" s="60">
        <v>4884</v>
      </c>
      <c r="R662" s="60">
        <v>3587</v>
      </c>
      <c r="S662" s="60">
        <v>2719</v>
      </c>
      <c r="T662" s="60">
        <v>2037</v>
      </c>
      <c r="U662" s="60">
        <v>1821</v>
      </c>
      <c r="V662" s="60">
        <v>761</v>
      </c>
      <c r="W662" s="60">
        <v>441</v>
      </c>
      <c r="X662" s="60">
        <v>256</v>
      </c>
      <c r="Y662" s="60">
        <v>13494</v>
      </c>
      <c r="Z662" s="60">
        <v>14655</v>
      </c>
      <c r="AA662" s="60">
        <v>14780</v>
      </c>
      <c r="AB662" s="60">
        <v>13294</v>
      </c>
      <c r="AC662" s="60">
        <v>10179</v>
      </c>
      <c r="AD662" s="60">
        <v>7668</v>
      </c>
      <c r="AE662" s="60">
        <v>6397</v>
      </c>
      <c r="AF662" s="60">
        <v>6029</v>
      </c>
      <c r="AG662" s="60">
        <v>5679</v>
      </c>
      <c r="AH662" s="60">
        <v>4799</v>
      </c>
      <c r="AI662" s="60">
        <v>3761</v>
      </c>
      <c r="AJ662" s="60">
        <v>2642</v>
      </c>
      <c r="AK662" s="60">
        <v>2651</v>
      </c>
      <c r="AL662" s="60">
        <v>1564</v>
      </c>
      <c r="AM662" s="60">
        <v>956</v>
      </c>
      <c r="AN662" s="60">
        <v>515</v>
      </c>
      <c r="AO662" s="60">
        <v>223</v>
      </c>
      <c r="AP662" s="60">
        <v>26392</v>
      </c>
      <c r="AQ662" s="60">
        <v>28192</v>
      </c>
      <c r="AR662" s="60">
        <v>28214</v>
      </c>
      <c r="AS662" s="60">
        <v>25037</v>
      </c>
      <c r="AT662" s="60">
        <v>18774</v>
      </c>
      <c r="AU662" s="60">
        <v>15127</v>
      </c>
      <c r="AV662" s="60">
        <v>13208</v>
      </c>
      <c r="AW662" s="60">
        <v>13180</v>
      </c>
      <c r="AX662" s="60">
        <v>11091</v>
      </c>
      <c r="AY662" s="60">
        <v>9683</v>
      </c>
      <c r="AZ662" s="60">
        <v>7348</v>
      </c>
      <c r="BA662" s="60">
        <v>5361</v>
      </c>
      <c r="BB662" s="60">
        <v>4688</v>
      </c>
      <c r="BC662" s="60">
        <v>3385</v>
      </c>
      <c r="BD662" s="60">
        <v>1717</v>
      </c>
      <c r="BE662" s="60">
        <v>956</v>
      </c>
      <c r="BF662" s="60">
        <v>479</v>
      </c>
    </row>
    <row r="663" spans="1:58" customFormat="1" hidden="1" x14ac:dyDescent="0.25">
      <c r="A663" t="s">
        <v>595</v>
      </c>
      <c r="B663" t="s">
        <v>621</v>
      </c>
      <c r="C663" t="str">
        <f>VLOOKUP(B663,'Cross river Land'!A:B,2,0)</f>
        <v>NG031032</v>
      </c>
      <c r="D663">
        <f t="shared" si="10"/>
        <v>1</v>
      </c>
      <c r="E663" s="60">
        <v>262936</v>
      </c>
      <c r="F663" s="60">
        <v>270775</v>
      </c>
      <c r="G663" s="60">
        <v>533711</v>
      </c>
      <c r="H663" s="60">
        <v>34213</v>
      </c>
      <c r="I663" s="60">
        <v>35040</v>
      </c>
      <c r="J663" s="60">
        <v>32971</v>
      </c>
      <c r="K663" s="60">
        <v>28371</v>
      </c>
      <c r="L663" s="60">
        <v>22633</v>
      </c>
      <c r="M663" s="60">
        <v>20519</v>
      </c>
      <c r="N663" s="60">
        <v>17999</v>
      </c>
      <c r="O663" s="60">
        <v>17281</v>
      </c>
      <c r="P663" s="60">
        <v>12966</v>
      </c>
      <c r="Q663" s="60">
        <v>11501</v>
      </c>
      <c r="R663" s="60">
        <v>7699</v>
      </c>
      <c r="S663" s="60">
        <v>7800</v>
      </c>
      <c r="T663" s="60">
        <v>4916</v>
      </c>
      <c r="U663" s="60">
        <v>4210</v>
      </c>
      <c r="V663" s="60">
        <v>2225</v>
      </c>
      <c r="W663" s="60">
        <v>1649</v>
      </c>
      <c r="X663" s="60">
        <v>943</v>
      </c>
      <c r="Y663" s="60">
        <v>35532</v>
      </c>
      <c r="Z663" s="60">
        <v>37638</v>
      </c>
      <c r="AA663" s="60">
        <v>35002</v>
      </c>
      <c r="AB663" s="60">
        <v>31162</v>
      </c>
      <c r="AC663" s="60">
        <v>25242</v>
      </c>
      <c r="AD663" s="60">
        <v>19952</v>
      </c>
      <c r="AE663" s="60">
        <v>17140</v>
      </c>
      <c r="AF663" s="60">
        <v>15968</v>
      </c>
      <c r="AG663" s="60">
        <v>13910</v>
      </c>
      <c r="AH663" s="60">
        <v>11397</v>
      </c>
      <c r="AI663" s="60">
        <v>8585</v>
      </c>
      <c r="AJ663" s="60">
        <v>6017</v>
      </c>
      <c r="AK663" s="60">
        <v>4884</v>
      </c>
      <c r="AL663" s="60">
        <v>3837</v>
      </c>
      <c r="AM663" s="60">
        <v>2148</v>
      </c>
      <c r="AN663" s="60">
        <v>1542</v>
      </c>
      <c r="AO663" s="60">
        <v>819</v>
      </c>
      <c r="AP663" s="60">
        <v>69745</v>
      </c>
      <c r="AQ663" s="60">
        <v>72678</v>
      </c>
      <c r="AR663" s="60">
        <v>67973</v>
      </c>
      <c r="AS663" s="60">
        <v>59533</v>
      </c>
      <c r="AT663" s="60">
        <v>47875</v>
      </c>
      <c r="AU663" s="60">
        <v>40471</v>
      </c>
      <c r="AV663" s="60">
        <v>35139</v>
      </c>
      <c r="AW663" s="60">
        <v>33249</v>
      </c>
      <c r="AX663" s="60">
        <v>26876</v>
      </c>
      <c r="AY663" s="60">
        <v>22898</v>
      </c>
      <c r="AZ663" s="60">
        <v>16284</v>
      </c>
      <c r="BA663" s="60">
        <v>13817</v>
      </c>
      <c r="BB663" s="60">
        <v>9800</v>
      </c>
      <c r="BC663" s="60">
        <v>8047</v>
      </c>
      <c r="BD663" s="60">
        <v>4373</v>
      </c>
      <c r="BE663" s="60">
        <v>3191</v>
      </c>
      <c r="BF663" s="60">
        <v>1762</v>
      </c>
    </row>
    <row r="664" spans="1:58" customFormat="1" hidden="1" x14ac:dyDescent="0.25">
      <c r="A664" t="s">
        <v>595</v>
      </c>
      <c r="B664" s="58" t="s">
        <v>2630</v>
      </c>
      <c r="C664" s="58" t="s">
        <v>2632</v>
      </c>
      <c r="D664">
        <f t="shared" si="10"/>
        <v>1</v>
      </c>
      <c r="E664" s="60">
        <v>131847</v>
      </c>
      <c r="F664" s="60">
        <v>135633</v>
      </c>
      <c r="G664" s="60">
        <v>267480</v>
      </c>
      <c r="H664" s="60">
        <v>15267</v>
      </c>
      <c r="I664" s="60">
        <v>16982</v>
      </c>
      <c r="J664" s="60">
        <v>17695</v>
      </c>
      <c r="K664" s="60">
        <v>15320</v>
      </c>
      <c r="L664" s="60">
        <v>10527</v>
      </c>
      <c r="M664" s="60">
        <v>9199</v>
      </c>
      <c r="N664" s="60">
        <v>8057</v>
      </c>
      <c r="O664" s="60">
        <v>8050</v>
      </c>
      <c r="P664" s="60">
        <v>6602</v>
      </c>
      <c r="Q664" s="60">
        <v>6250</v>
      </c>
      <c r="R664" s="60">
        <v>4576</v>
      </c>
      <c r="S664" s="60">
        <v>4389</v>
      </c>
      <c r="T664" s="60">
        <v>3151</v>
      </c>
      <c r="U664" s="60">
        <v>2789</v>
      </c>
      <c r="V664" s="60">
        <v>1679</v>
      </c>
      <c r="W664" s="60">
        <v>809</v>
      </c>
      <c r="X664" s="60">
        <v>505</v>
      </c>
      <c r="Y664" s="60">
        <v>15638</v>
      </c>
      <c r="Z664" s="60">
        <v>17980</v>
      </c>
      <c r="AA664" s="60">
        <v>18765</v>
      </c>
      <c r="AB664" s="60">
        <v>17362</v>
      </c>
      <c r="AC664" s="60">
        <v>12865</v>
      </c>
      <c r="AD664" s="60">
        <v>9971</v>
      </c>
      <c r="AE664" s="60">
        <v>8190</v>
      </c>
      <c r="AF664" s="60">
        <v>6967</v>
      </c>
      <c r="AG664" s="60">
        <v>6652</v>
      </c>
      <c r="AH664" s="60">
        <v>5509</v>
      </c>
      <c r="AI664" s="60">
        <v>4596</v>
      </c>
      <c r="AJ664" s="60">
        <v>3318</v>
      </c>
      <c r="AK664" s="60">
        <v>2883</v>
      </c>
      <c r="AL664" s="60">
        <v>2038</v>
      </c>
      <c r="AM664" s="60">
        <v>1614</v>
      </c>
      <c r="AN664" s="60">
        <v>753</v>
      </c>
      <c r="AO664" s="60">
        <v>532</v>
      </c>
      <c r="AP664" s="60">
        <v>30905</v>
      </c>
      <c r="AQ664" s="60">
        <v>34962</v>
      </c>
      <c r="AR664" s="60">
        <v>36460</v>
      </c>
      <c r="AS664" s="60">
        <v>32682</v>
      </c>
      <c r="AT664" s="60">
        <v>23392</v>
      </c>
      <c r="AU664" s="60">
        <v>19170</v>
      </c>
      <c r="AV664" s="60">
        <v>16247</v>
      </c>
      <c r="AW664" s="60">
        <v>15017</v>
      </c>
      <c r="AX664" s="60">
        <v>13254</v>
      </c>
      <c r="AY664" s="60">
        <v>11759</v>
      </c>
      <c r="AZ664" s="60">
        <v>9172</v>
      </c>
      <c r="BA664" s="60">
        <v>7707</v>
      </c>
      <c r="BB664" s="60">
        <v>6034</v>
      </c>
      <c r="BC664" s="60">
        <v>4827</v>
      </c>
      <c r="BD664" s="60">
        <v>3293</v>
      </c>
      <c r="BE664" s="60">
        <v>1562</v>
      </c>
      <c r="BF664" s="60">
        <v>1037</v>
      </c>
    </row>
    <row r="665" spans="1:58" customFormat="1" hidden="1" x14ac:dyDescent="0.25">
      <c r="A665" t="s">
        <v>622</v>
      </c>
      <c r="B665" s="58" t="s">
        <v>1327</v>
      </c>
      <c r="C665" t="str">
        <f>VLOOKUP(B665,'Cross river Land'!A:B,2,0)</f>
        <v>NG032001</v>
      </c>
      <c r="D665">
        <f t="shared" si="10"/>
        <v>1</v>
      </c>
      <c r="E665" s="60">
        <v>152009</v>
      </c>
      <c r="F665" s="60">
        <v>155687</v>
      </c>
      <c r="G665" s="60">
        <v>307696</v>
      </c>
      <c r="H665" s="60">
        <v>25003</v>
      </c>
      <c r="I665" s="60">
        <v>22764</v>
      </c>
      <c r="J665" s="60">
        <v>20386</v>
      </c>
      <c r="K665" s="60">
        <v>16863</v>
      </c>
      <c r="L665" s="60">
        <v>13396</v>
      </c>
      <c r="M665" s="60">
        <v>10698</v>
      </c>
      <c r="N665" s="60">
        <v>8520</v>
      </c>
      <c r="O665" s="60">
        <v>7305</v>
      </c>
      <c r="P665" s="60">
        <v>5688</v>
      </c>
      <c r="Q665" s="60">
        <v>4543</v>
      </c>
      <c r="R665" s="60">
        <v>3631</v>
      </c>
      <c r="S665" s="60">
        <v>3540</v>
      </c>
      <c r="T665" s="60">
        <v>2681</v>
      </c>
      <c r="U665" s="60">
        <v>2739</v>
      </c>
      <c r="V665" s="60">
        <v>2113</v>
      </c>
      <c r="W665" s="60">
        <v>1291</v>
      </c>
      <c r="X665" s="60">
        <v>848</v>
      </c>
      <c r="Y665" s="60">
        <v>25355</v>
      </c>
      <c r="Z665" s="60">
        <v>22403</v>
      </c>
      <c r="AA665" s="60">
        <v>20262</v>
      </c>
      <c r="AB665" s="60">
        <v>17593</v>
      </c>
      <c r="AC665" s="60">
        <v>14355</v>
      </c>
      <c r="AD665" s="60">
        <v>12281</v>
      </c>
      <c r="AE665" s="60">
        <v>10368</v>
      </c>
      <c r="AF665" s="60">
        <v>8782</v>
      </c>
      <c r="AG665" s="60">
        <v>6207</v>
      </c>
      <c r="AH665" s="60">
        <v>5235</v>
      </c>
      <c r="AI665" s="60">
        <v>3145</v>
      </c>
      <c r="AJ665" s="60">
        <v>3085</v>
      </c>
      <c r="AK665" s="60">
        <v>1636</v>
      </c>
      <c r="AL665" s="60">
        <v>2001</v>
      </c>
      <c r="AM665" s="60">
        <v>1270</v>
      </c>
      <c r="AN665" s="60">
        <v>1111</v>
      </c>
      <c r="AO665" s="60">
        <v>598</v>
      </c>
      <c r="AP665" s="60">
        <v>50358</v>
      </c>
      <c r="AQ665" s="60">
        <v>45167</v>
      </c>
      <c r="AR665" s="60">
        <v>40648</v>
      </c>
      <c r="AS665" s="60">
        <v>34456</v>
      </c>
      <c r="AT665" s="60">
        <v>27751</v>
      </c>
      <c r="AU665" s="60">
        <v>22979</v>
      </c>
      <c r="AV665" s="60">
        <v>18888</v>
      </c>
      <c r="AW665" s="60">
        <v>16087</v>
      </c>
      <c r="AX665" s="60">
        <v>11895</v>
      </c>
      <c r="AY665" s="60">
        <v>9778</v>
      </c>
      <c r="AZ665" s="60">
        <v>6776</v>
      </c>
      <c r="BA665" s="60">
        <v>6625</v>
      </c>
      <c r="BB665" s="60">
        <v>4317</v>
      </c>
      <c r="BC665" s="60">
        <v>4740</v>
      </c>
      <c r="BD665" s="60">
        <v>3383</v>
      </c>
      <c r="BE665" s="60">
        <v>2402</v>
      </c>
      <c r="BF665" s="60">
        <v>1446</v>
      </c>
    </row>
    <row r="666" spans="1:58" customFormat="1" hidden="1" x14ac:dyDescent="0.25">
      <c r="A666" t="s">
        <v>622</v>
      </c>
      <c r="B666" s="58" t="s">
        <v>1336</v>
      </c>
      <c r="C666" s="58" t="s">
        <v>1338</v>
      </c>
      <c r="D666">
        <f t="shared" si="10"/>
        <v>1</v>
      </c>
      <c r="E666" s="60">
        <v>129178</v>
      </c>
      <c r="F666" s="60">
        <v>128976</v>
      </c>
      <c r="G666" s="60">
        <v>258154</v>
      </c>
      <c r="H666" s="60">
        <v>22402</v>
      </c>
      <c r="I666" s="60">
        <v>19180</v>
      </c>
      <c r="J666" s="60">
        <v>16264</v>
      </c>
      <c r="K666" s="60">
        <v>14187</v>
      </c>
      <c r="L666" s="60">
        <v>11128</v>
      </c>
      <c r="M666" s="60">
        <v>9171</v>
      </c>
      <c r="N666" s="60">
        <v>7343</v>
      </c>
      <c r="O666" s="60">
        <v>6264</v>
      </c>
      <c r="P666" s="60">
        <v>5123</v>
      </c>
      <c r="Q666" s="60">
        <v>4107</v>
      </c>
      <c r="R666" s="60">
        <v>3353</v>
      </c>
      <c r="S666" s="60">
        <v>2889</v>
      </c>
      <c r="T666" s="60">
        <v>2215</v>
      </c>
      <c r="U666" s="60">
        <v>2069</v>
      </c>
      <c r="V666" s="60">
        <v>1624</v>
      </c>
      <c r="W666" s="60">
        <v>1065</v>
      </c>
      <c r="X666" s="60">
        <v>794</v>
      </c>
      <c r="Y666" s="60">
        <v>22618</v>
      </c>
      <c r="Z666" s="60">
        <v>18800</v>
      </c>
      <c r="AA666" s="60">
        <v>16093</v>
      </c>
      <c r="AB666" s="60">
        <v>14407</v>
      </c>
      <c r="AC666" s="60">
        <v>10761</v>
      </c>
      <c r="AD666" s="60">
        <v>9627</v>
      </c>
      <c r="AE666" s="60">
        <v>8273</v>
      </c>
      <c r="AF666" s="60">
        <v>7120</v>
      </c>
      <c r="AG666" s="60">
        <v>5300</v>
      </c>
      <c r="AH666" s="60">
        <v>4483</v>
      </c>
      <c r="AI666" s="60">
        <v>2839</v>
      </c>
      <c r="AJ666" s="60">
        <v>2836</v>
      </c>
      <c r="AK666" s="60">
        <v>1686</v>
      </c>
      <c r="AL666" s="60">
        <v>1646</v>
      </c>
      <c r="AM666" s="60">
        <v>1064</v>
      </c>
      <c r="AN666" s="60">
        <v>890</v>
      </c>
      <c r="AO666" s="60">
        <v>533</v>
      </c>
      <c r="AP666" s="60">
        <v>45020</v>
      </c>
      <c r="AQ666" s="60">
        <v>37980</v>
      </c>
      <c r="AR666" s="60">
        <v>32357</v>
      </c>
      <c r="AS666" s="60">
        <v>28594</v>
      </c>
      <c r="AT666" s="60">
        <v>21889</v>
      </c>
      <c r="AU666" s="60">
        <v>18798</v>
      </c>
      <c r="AV666" s="60">
        <v>15616</v>
      </c>
      <c r="AW666" s="60">
        <v>13384</v>
      </c>
      <c r="AX666" s="60">
        <v>10423</v>
      </c>
      <c r="AY666" s="60">
        <v>8590</v>
      </c>
      <c r="AZ666" s="60">
        <v>6192</v>
      </c>
      <c r="BA666" s="60">
        <v>5725</v>
      </c>
      <c r="BB666" s="60">
        <v>3901</v>
      </c>
      <c r="BC666" s="60">
        <v>3715</v>
      </c>
      <c r="BD666" s="60">
        <v>2688</v>
      </c>
      <c r="BE666" s="60">
        <v>1955</v>
      </c>
      <c r="BF666" s="60">
        <v>1327</v>
      </c>
    </row>
    <row r="667" spans="1:58" customFormat="1" hidden="1" x14ac:dyDescent="0.25">
      <c r="A667" t="s">
        <v>622</v>
      </c>
      <c r="B667" t="s">
        <v>623</v>
      </c>
      <c r="C667" t="str">
        <f>VLOOKUP(B667,'Cross river Land'!A:B,2,0)</f>
        <v>NG032003</v>
      </c>
      <c r="D667">
        <f t="shared" si="10"/>
        <v>1</v>
      </c>
      <c r="E667" s="60">
        <v>149609</v>
      </c>
      <c r="F667" s="60">
        <v>145269</v>
      </c>
      <c r="G667" s="60">
        <v>294878</v>
      </c>
      <c r="H667" s="60">
        <v>23597</v>
      </c>
      <c r="I667" s="60">
        <v>22275</v>
      </c>
      <c r="J667" s="60">
        <v>20481</v>
      </c>
      <c r="K667" s="60">
        <v>17842</v>
      </c>
      <c r="L667" s="60">
        <v>12915</v>
      </c>
      <c r="M667" s="60">
        <v>10134</v>
      </c>
      <c r="N667" s="60">
        <v>8378</v>
      </c>
      <c r="O667" s="60">
        <v>7325</v>
      </c>
      <c r="P667" s="60">
        <v>5599</v>
      </c>
      <c r="Q667" s="60">
        <v>4515</v>
      </c>
      <c r="R667" s="60">
        <v>3788</v>
      </c>
      <c r="S667" s="60">
        <v>3597</v>
      </c>
      <c r="T667" s="60">
        <v>2682</v>
      </c>
      <c r="U667" s="60">
        <v>2545</v>
      </c>
      <c r="V667" s="60">
        <v>1815</v>
      </c>
      <c r="W667" s="60">
        <v>1316</v>
      </c>
      <c r="X667" s="60">
        <v>805</v>
      </c>
      <c r="Y667" s="60">
        <v>23950</v>
      </c>
      <c r="Z667" s="60">
        <v>22141</v>
      </c>
      <c r="AA667" s="60">
        <v>19412</v>
      </c>
      <c r="AB667" s="60">
        <v>17269</v>
      </c>
      <c r="AC667" s="60">
        <v>12679</v>
      </c>
      <c r="AD667" s="60">
        <v>10471</v>
      </c>
      <c r="AE667" s="60">
        <v>8850</v>
      </c>
      <c r="AF667" s="60">
        <v>7699</v>
      </c>
      <c r="AG667" s="60">
        <v>5621</v>
      </c>
      <c r="AH667" s="60">
        <v>4614</v>
      </c>
      <c r="AI667" s="60">
        <v>2961</v>
      </c>
      <c r="AJ667" s="60">
        <v>2926</v>
      </c>
      <c r="AK667" s="60">
        <v>1633</v>
      </c>
      <c r="AL667" s="60">
        <v>1888</v>
      </c>
      <c r="AM667" s="60">
        <v>1262</v>
      </c>
      <c r="AN667" s="60">
        <v>1250</v>
      </c>
      <c r="AO667" s="60">
        <v>643</v>
      </c>
      <c r="AP667" s="60">
        <v>47547</v>
      </c>
      <c r="AQ667" s="60">
        <v>44416</v>
      </c>
      <c r="AR667" s="60">
        <v>39893</v>
      </c>
      <c r="AS667" s="60">
        <v>35111</v>
      </c>
      <c r="AT667" s="60">
        <v>25594</v>
      </c>
      <c r="AU667" s="60">
        <v>20605</v>
      </c>
      <c r="AV667" s="60">
        <v>17228</v>
      </c>
      <c r="AW667" s="60">
        <v>15024</v>
      </c>
      <c r="AX667" s="60">
        <v>11220</v>
      </c>
      <c r="AY667" s="60">
        <v>9129</v>
      </c>
      <c r="AZ667" s="60">
        <v>6749</v>
      </c>
      <c r="BA667" s="60">
        <v>6523</v>
      </c>
      <c r="BB667" s="60">
        <v>4315</v>
      </c>
      <c r="BC667" s="60">
        <v>4433</v>
      </c>
      <c r="BD667" s="60">
        <v>3077</v>
      </c>
      <c r="BE667" s="60">
        <v>2566</v>
      </c>
      <c r="BF667" s="60">
        <v>1448</v>
      </c>
    </row>
    <row r="668" spans="1:58" customFormat="1" hidden="1" x14ac:dyDescent="0.25">
      <c r="A668" t="s">
        <v>622</v>
      </c>
      <c r="B668" t="s">
        <v>624</v>
      </c>
      <c r="C668" t="str">
        <f>VLOOKUP(B668,'Cross river Land'!A:B,2,0)</f>
        <v>NG032004</v>
      </c>
      <c r="D668">
        <f t="shared" si="10"/>
        <v>1</v>
      </c>
      <c r="E668" s="60">
        <v>47926</v>
      </c>
      <c r="F668" s="60">
        <v>49945</v>
      </c>
      <c r="G668" s="60">
        <v>97871</v>
      </c>
      <c r="H668" s="60">
        <v>8292</v>
      </c>
      <c r="I668" s="60">
        <v>7136</v>
      </c>
      <c r="J668" s="60">
        <v>5918</v>
      </c>
      <c r="K668" s="60">
        <v>5199</v>
      </c>
      <c r="L668" s="60">
        <v>4269</v>
      </c>
      <c r="M668" s="60">
        <v>3601</v>
      </c>
      <c r="N668" s="60">
        <v>2913</v>
      </c>
      <c r="O668" s="60">
        <v>2326</v>
      </c>
      <c r="P668" s="60">
        <v>1878</v>
      </c>
      <c r="Q668" s="60">
        <v>1498</v>
      </c>
      <c r="R668" s="60">
        <v>1082</v>
      </c>
      <c r="S668" s="60">
        <v>1191</v>
      </c>
      <c r="T668" s="60">
        <v>698</v>
      </c>
      <c r="U668" s="60">
        <v>736</v>
      </c>
      <c r="V668" s="60">
        <v>505</v>
      </c>
      <c r="W668" s="60">
        <v>379</v>
      </c>
      <c r="X668" s="60">
        <v>305</v>
      </c>
      <c r="Y668" s="60">
        <v>8619</v>
      </c>
      <c r="Z668" s="60">
        <v>7616</v>
      </c>
      <c r="AA668" s="60">
        <v>6255</v>
      </c>
      <c r="AB668" s="60">
        <v>5628</v>
      </c>
      <c r="AC668" s="60">
        <v>4166</v>
      </c>
      <c r="AD668" s="60">
        <v>3626</v>
      </c>
      <c r="AE668" s="60">
        <v>3116</v>
      </c>
      <c r="AF668" s="60">
        <v>2677</v>
      </c>
      <c r="AG668" s="60">
        <v>2152</v>
      </c>
      <c r="AH668" s="60">
        <v>1634</v>
      </c>
      <c r="AI668" s="60">
        <v>1126</v>
      </c>
      <c r="AJ668" s="60">
        <v>1080</v>
      </c>
      <c r="AK668" s="60">
        <v>648</v>
      </c>
      <c r="AL668" s="60">
        <v>614</v>
      </c>
      <c r="AM668" s="60">
        <v>420</v>
      </c>
      <c r="AN668" s="60">
        <v>342</v>
      </c>
      <c r="AO668" s="60">
        <v>226</v>
      </c>
      <c r="AP668" s="60">
        <v>16911</v>
      </c>
      <c r="AQ668" s="60">
        <v>14752</v>
      </c>
      <c r="AR668" s="60">
        <v>12173</v>
      </c>
      <c r="AS668" s="60">
        <v>10827</v>
      </c>
      <c r="AT668" s="60">
        <v>8435</v>
      </c>
      <c r="AU668" s="60">
        <v>7227</v>
      </c>
      <c r="AV668" s="60">
        <v>6029</v>
      </c>
      <c r="AW668" s="60">
        <v>5003</v>
      </c>
      <c r="AX668" s="60">
        <v>4030</v>
      </c>
      <c r="AY668" s="60">
        <v>3132</v>
      </c>
      <c r="AZ668" s="60">
        <v>2208</v>
      </c>
      <c r="BA668" s="60">
        <v>2271</v>
      </c>
      <c r="BB668" s="60">
        <v>1346</v>
      </c>
      <c r="BC668" s="60">
        <v>1350</v>
      </c>
      <c r="BD668" s="60">
        <v>925</v>
      </c>
      <c r="BE668" s="60">
        <v>721</v>
      </c>
      <c r="BF668" s="60">
        <v>531</v>
      </c>
    </row>
    <row r="669" spans="1:58" customFormat="1" hidden="1" x14ac:dyDescent="0.25">
      <c r="A669" t="s">
        <v>622</v>
      </c>
      <c r="B669" t="s">
        <v>625</v>
      </c>
      <c r="C669" t="str">
        <f>VLOOKUP(B669,'Cross river Land'!A:B,2,0)</f>
        <v>NG032005</v>
      </c>
      <c r="D669">
        <f t="shared" si="10"/>
        <v>1</v>
      </c>
      <c r="E669" s="60">
        <v>237914</v>
      </c>
      <c r="F669" s="60">
        <v>246618</v>
      </c>
      <c r="G669" s="60">
        <v>484532</v>
      </c>
      <c r="H669" s="60">
        <v>37029</v>
      </c>
      <c r="I669" s="60">
        <v>31672</v>
      </c>
      <c r="J669" s="60">
        <v>32493</v>
      </c>
      <c r="K669" s="60">
        <v>28159</v>
      </c>
      <c r="L669" s="60">
        <v>23157</v>
      </c>
      <c r="M669" s="60">
        <v>18119</v>
      </c>
      <c r="N669" s="60">
        <v>14179</v>
      </c>
      <c r="O669" s="60">
        <v>13167</v>
      </c>
      <c r="P669" s="60">
        <v>10364</v>
      </c>
      <c r="Q669" s="60">
        <v>8757</v>
      </c>
      <c r="R669" s="60">
        <v>5798</v>
      </c>
      <c r="S669" s="60">
        <v>5207</v>
      </c>
      <c r="T669" s="60">
        <v>2947</v>
      </c>
      <c r="U669" s="60">
        <v>2579</v>
      </c>
      <c r="V669" s="60">
        <v>1884</v>
      </c>
      <c r="W669" s="60">
        <v>1263</v>
      </c>
      <c r="X669" s="60">
        <v>1140</v>
      </c>
      <c r="Y669" s="60">
        <v>37474</v>
      </c>
      <c r="Z669" s="60">
        <v>30761</v>
      </c>
      <c r="AA669" s="60">
        <v>29849</v>
      </c>
      <c r="AB669" s="60">
        <v>27432</v>
      </c>
      <c r="AC669" s="60">
        <v>26071</v>
      </c>
      <c r="AD669" s="60">
        <v>22543</v>
      </c>
      <c r="AE669" s="60">
        <v>15972</v>
      </c>
      <c r="AF669" s="60">
        <v>14599</v>
      </c>
      <c r="AG669" s="60">
        <v>10360</v>
      </c>
      <c r="AH669" s="60">
        <v>9939</v>
      </c>
      <c r="AI669" s="60">
        <v>5908</v>
      </c>
      <c r="AJ669" s="60">
        <v>6679</v>
      </c>
      <c r="AK669" s="60">
        <v>3015</v>
      </c>
      <c r="AL669" s="60">
        <v>3085</v>
      </c>
      <c r="AM669" s="60">
        <v>1264</v>
      </c>
      <c r="AN669" s="60">
        <v>1123</v>
      </c>
      <c r="AO669" s="60">
        <v>544</v>
      </c>
      <c r="AP669" s="60">
        <v>74503</v>
      </c>
      <c r="AQ669" s="60">
        <v>62433</v>
      </c>
      <c r="AR669" s="60">
        <v>62342</v>
      </c>
      <c r="AS669" s="60">
        <v>55591</v>
      </c>
      <c r="AT669" s="60">
        <v>49228</v>
      </c>
      <c r="AU669" s="60">
        <v>40662</v>
      </c>
      <c r="AV669" s="60">
        <v>30151</v>
      </c>
      <c r="AW669" s="60">
        <v>27766</v>
      </c>
      <c r="AX669" s="60">
        <v>20724</v>
      </c>
      <c r="AY669" s="60">
        <v>18696</v>
      </c>
      <c r="AZ669" s="60">
        <v>11706</v>
      </c>
      <c r="BA669" s="60">
        <v>11886</v>
      </c>
      <c r="BB669" s="60">
        <v>5962</v>
      </c>
      <c r="BC669" s="60">
        <v>5664</v>
      </c>
      <c r="BD669" s="60">
        <v>3148</v>
      </c>
      <c r="BE669" s="60">
        <v>2386</v>
      </c>
      <c r="BF669" s="60">
        <v>1684</v>
      </c>
    </row>
    <row r="670" spans="1:58" customFormat="1" hidden="1" x14ac:dyDescent="0.25">
      <c r="A670" t="s">
        <v>622</v>
      </c>
      <c r="B670" t="s">
        <v>626</v>
      </c>
      <c r="C670" t="str">
        <f>VLOOKUP(B670,'Cross river Land'!A:B,2,0)</f>
        <v>NG032006</v>
      </c>
      <c r="D670">
        <f t="shared" si="10"/>
        <v>1</v>
      </c>
      <c r="E670" s="60">
        <v>175464</v>
      </c>
      <c r="F670" s="60">
        <v>180622</v>
      </c>
      <c r="G670" s="60">
        <v>356086</v>
      </c>
      <c r="H670" s="60">
        <v>26284</v>
      </c>
      <c r="I670" s="60">
        <v>23115</v>
      </c>
      <c r="J670" s="60">
        <v>21714</v>
      </c>
      <c r="K670" s="60">
        <v>19593</v>
      </c>
      <c r="L670" s="60">
        <v>17637</v>
      </c>
      <c r="M670" s="60">
        <v>13820</v>
      </c>
      <c r="N670" s="60">
        <v>10767</v>
      </c>
      <c r="O670" s="60">
        <v>10270</v>
      </c>
      <c r="P670" s="60">
        <v>7720</v>
      </c>
      <c r="Q670" s="60">
        <v>6632</v>
      </c>
      <c r="R670" s="60">
        <v>4341</v>
      </c>
      <c r="S670" s="60">
        <v>4275</v>
      </c>
      <c r="T670" s="60">
        <v>2518</v>
      </c>
      <c r="U670" s="60">
        <v>2791</v>
      </c>
      <c r="V670" s="60">
        <v>1854</v>
      </c>
      <c r="W670" s="60">
        <v>1330</v>
      </c>
      <c r="X670" s="60">
        <v>803</v>
      </c>
      <c r="Y670" s="60">
        <v>27201</v>
      </c>
      <c r="Z670" s="60">
        <v>21827</v>
      </c>
      <c r="AA670" s="60">
        <v>20991</v>
      </c>
      <c r="AB670" s="60">
        <v>19497</v>
      </c>
      <c r="AC670" s="60">
        <v>18936</v>
      </c>
      <c r="AD670" s="60">
        <v>16748</v>
      </c>
      <c r="AE670" s="60">
        <v>12956</v>
      </c>
      <c r="AF670" s="60">
        <v>11597</v>
      </c>
      <c r="AG670" s="60">
        <v>8224</v>
      </c>
      <c r="AH670" s="60">
        <v>7266</v>
      </c>
      <c r="AI670" s="60">
        <v>4283</v>
      </c>
      <c r="AJ670" s="60">
        <v>4586</v>
      </c>
      <c r="AK670" s="60">
        <v>2019</v>
      </c>
      <c r="AL670" s="60">
        <v>2224</v>
      </c>
      <c r="AM670" s="60">
        <v>956</v>
      </c>
      <c r="AN670" s="60">
        <v>854</v>
      </c>
      <c r="AO670" s="60">
        <v>457</v>
      </c>
      <c r="AP670" s="60">
        <v>53485</v>
      </c>
      <c r="AQ670" s="60">
        <v>44942</v>
      </c>
      <c r="AR670" s="60">
        <v>42705</v>
      </c>
      <c r="AS670" s="60">
        <v>39090</v>
      </c>
      <c r="AT670" s="60">
        <v>36573</v>
      </c>
      <c r="AU670" s="60">
        <v>30568</v>
      </c>
      <c r="AV670" s="60">
        <v>23723</v>
      </c>
      <c r="AW670" s="60">
        <v>21867</v>
      </c>
      <c r="AX670" s="60">
        <v>15944</v>
      </c>
      <c r="AY670" s="60">
        <v>13898</v>
      </c>
      <c r="AZ670" s="60">
        <v>8624</v>
      </c>
      <c r="BA670" s="60">
        <v>8861</v>
      </c>
      <c r="BB670" s="60">
        <v>4537</v>
      </c>
      <c r="BC670" s="60">
        <v>5015</v>
      </c>
      <c r="BD670" s="60">
        <v>2810</v>
      </c>
      <c r="BE670" s="60">
        <v>2184</v>
      </c>
      <c r="BF670" s="60">
        <v>1260</v>
      </c>
    </row>
    <row r="671" spans="1:58" customFormat="1" hidden="1" x14ac:dyDescent="0.25">
      <c r="A671" t="s">
        <v>622</v>
      </c>
      <c r="B671" t="s">
        <v>627</v>
      </c>
      <c r="C671" t="str">
        <f>VLOOKUP(B671,'Cross river Land'!A:B,2,0)</f>
        <v>NG032007</v>
      </c>
      <c r="D671">
        <f t="shared" si="10"/>
        <v>1</v>
      </c>
      <c r="E671" s="60">
        <v>111230</v>
      </c>
      <c r="F671" s="60">
        <v>104527</v>
      </c>
      <c r="G671" s="60">
        <v>215757</v>
      </c>
      <c r="H671" s="60">
        <v>20784</v>
      </c>
      <c r="I671" s="60">
        <v>17222</v>
      </c>
      <c r="J671" s="60">
        <v>13753</v>
      </c>
      <c r="K671" s="60">
        <v>11581</v>
      </c>
      <c r="L671" s="60">
        <v>9180</v>
      </c>
      <c r="M671" s="60">
        <v>7897</v>
      </c>
      <c r="N671" s="60">
        <v>6507</v>
      </c>
      <c r="O671" s="60">
        <v>5386</v>
      </c>
      <c r="P671" s="60">
        <v>4601</v>
      </c>
      <c r="Q671" s="60">
        <v>3193</v>
      </c>
      <c r="R671" s="60">
        <v>3086</v>
      </c>
      <c r="S671" s="60">
        <v>2284</v>
      </c>
      <c r="T671" s="60">
        <v>1868</v>
      </c>
      <c r="U671" s="60">
        <v>1220</v>
      </c>
      <c r="V671" s="60">
        <v>1368</v>
      </c>
      <c r="W671" s="60">
        <v>711</v>
      </c>
      <c r="X671" s="60">
        <v>589</v>
      </c>
      <c r="Y671" s="60">
        <v>20885</v>
      </c>
      <c r="Z671" s="60">
        <v>16987</v>
      </c>
      <c r="AA671" s="60">
        <v>13078</v>
      </c>
      <c r="AB671" s="60">
        <v>10966</v>
      </c>
      <c r="AC671" s="60">
        <v>7724</v>
      </c>
      <c r="AD671" s="60">
        <v>6650</v>
      </c>
      <c r="AE671" s="60">
        <v>6035</v>
      </c>
      <c r="AF671" s="60">
        <v>5192</v>
      </c>
      <c r="AG671" s="60">
        <v>4123</v>
      </c>
      <c r="AH671" s="60">
        <v>3368</v>
      </c>
      <c r="AI671" s="60">
        <v>2528</v>
      </c>
      <c r="AJ671" s="60">
        <v>2183</v>
      </c>
      <c r="AK671" s="60">
        <v>1472</v>
      </c>
      <c r="AL671" s="60">
        <v>1287</v>
      </c>
      <c r="AM671" s="60">
        <v>909</v>
      </c>
      <c r="AN671" s="60">
        <v>640</v>
      </c>
      <c r="AO671" s="60">
        <v>500</v>
      </c>
      <c r="AP671" s="60">
        <v>41669</v>
      </c>
      <c r="AQ671" s="60">
        <v>34209</v>
      </c>
      <c r="AR671" s="60">
        <v>26831</v>
      </c>
      <c r="AS671" s="60">
        <v>22547</v>
      </c>
      <c r="AT671" s="60">
        <v>16904</v>
      </c>
      <c r="AU671" s="60">
        <v>14547</v>
      </c>
      <c r="AV671" s="60">
        <v>12542</v>
      </c>
      <c r="AW671" s="60">
        <v>10578</v>
      </c>
      <c r="AX671" s="60">
        <v>8724</v>
      </c>
      <c r="AY671" s="60">
        <v>6561</v>
      </c>
      <c r="AZ671" s="60">
        <v>5614</v>
      </c>
      <c r="BA671" s="60">
        <v>4467</v>
      </c>
      <c r="BB671" s="60">
        <v>3340</v>
      </c>
      <c r="BC671" s="60">
        <v>2507</v>
      </c>
      <c r="BD671" s="60">
        <v>2277</v>
      </c>
      <c r="BE671" s="60">
        <v>1351</v>
      </c>
      <c r="BF671" s="60">
        <v>1089</v>
      </c>
    </row>
    <row r="672" spans="1:58" customFormat="1" hidden="1" x14ac:dyDescent="0.25">
      <c r="A672" t="s">
        <v>622</v>
      </c>
      <c r="B672" t="s">
        <v>628</v>
      </c>
      <c r="C672" t="str">
        <f>VLOOKUP(B672,'Cross river Land'!A:B,2,0)</f>
        <v>NG032008</v>
      </c>
      <c r="D672">
        <f t="shared" si="10"/>
        <v>1</v>
      </c>
      <c r="E672" s="60">
        <v>95543</v>
      </c>
      <c r="F672" s="60">
        <v>92930</v>
      </c>
      <c r="G672" s="60">
        <v>188473</v>
      </c>
      <c r="H672" s="60">
        <v>16629</v>
      </c>
      <c r="I672" s="60">
        <v>13604</v>
      </c>
      <c r="J672" s="60">
        <v>11818</v>
      </c>
      <c r="K672" s="60">
        <v>9925</v>
      </c>
      <c r="L672" s="60">
        <v>8087</v>
      </c>
      <c r="M672" s="60">
        <v>6818</v>
      </c>
      <c r="N672" s="60">
        <v>5700</v>
      </c>
      <c r="O672" s="60">
        <v>4727</v>
      </c>
      <c r="P672" s="60">
        <v>4005</v>
      </c>
      <c r="Q672" s="60">
        <v>3256</v>
      </c>
      <c r="R672" s="60">
        <v>2640</v>
      </c>
      <c r="S672" s="60">
        <v>2359</v>
      </c>
      <c r="T672" s="60">
        <v>2036</v>
      </c>
      <c r="U672" s="60">
        <v>1691</v>
      </c>
      <c r="V672" s="60">
        <v>1176</v>
      </c>
      <c r="W672" s="60">
        <v>707</v>
      </c>
      <c r="X672" s="60">
        <v>365</v>
      </c>
      <c r="Y672" s="60">
        <v>16918</v>
      </c>
      <c r="Z672" s="60">
        <v>13963</v>
      </c>
      <c r="AA672" s="60">
        <v>11897</v>
      </c>
      <c r="AB672" s="60">
        <v>10179</v>
      </c>
      <c r="AC672" s="60">
        <v>7612</v>
      </c>
      <c r="AD672" s="60">
        <v>6449</v>
      </c>
      <c r="AE672" s="60">
        <v>5591</v>
      </c>
      <c r="AF672" s="60">
        <v>5146</v>
      </c>
      <c r="AG672" s="60">
        <v>3743</v>
      </c>
      <c r="AH672" s="60">
        <v>3167</v>
      </c>
      <c r="AI672" s="60">
        <v>2131</v>
      </c>
      <c r="AJ672" s="60">
        <v>1890</v>
      </c>
      <c r="AK672" s="60">
        <v>1208</v>
      </c>
      <c r="AL672" s="60">
        <v>1211</v>
      </c>
      <c r="AM672" s="60">
        <v>876</v>
      </c>
      <c r="AN672" s="60">
        <v>592</v>
      </c>
      <c r="AO672" s="60">
        <v>357</v>
      </c>
      <c r="AP672" s="60">
        <v>33547</v>
      </c>
      <c r="AQ672" s="60">
        <v>27567</v>
      </c>
      <c r="AR672" s="60">
        <v>23715</v>
      </c>
      <c r="AS672" s="60">
        <v>20104</v>
      </c>
      <c r="AT672" s="60">
        <v>15699</v>
      </c>
      <c r="AU672" s="60">
        <v>13267</v>
      </c>
      <c r="AV672" s="60">
        <v>11291</v>
      </c>
      <c r="AW672" s="60">
        <v>9873</v>
      </c>
      <c r="AX672" s="60">
        <v>7748</v>
      </c>
      <c r="AY672" s="60">
        <v>6423</v>
      </c>
      <c r="AZ672" s="60">
        <v>4771</v>
      </c>
      <c r="BA672" s="60">
        <v>4249</v>
      </c>
      <c r="BB672" s="60">
        <v>3244</v>
      </c>
      <c r="BC672" s="60">
        <v>2902</v>
      </c>
      <c r="BD672" s="60">
        <v>2052</v>
      </c>
      <c r="BE672" s="60">
        <v>1299</v>
      </c>
      <c r="BF672" s="60">
        <v>722</v>
      </c>
    </row>
    <row r="673" spans="1:58" customFormat="1" hidden="1" x14ac:dyDescent="0.25">
      <c r="A673" t="s">
        <v>622</v>
      </c>
      <c r="B673" t="s">
        <v>629</v>
      </c>
      <c r="C673" t="str">
        <f>VLOOKUP(B673,'Cross river Land'!A:B,2,0)</f>
        <v>NG032009</v>
      </c>
      <c r="D673">
        <f t="shared" si="10"/>
        <v>1</v>
      </c>
      <c r="E673" s="60">
        <v>94221</v>
      </c>
      <c r="F673" s="60">
        <v>92166</v>
      </c>
      <c r="G673" s="60">
        <v>186387</v>
      </c>
      <c r="H673" s="60">
        <v>14758</v>
      </c>
      <c r="I673" s="60">
        <v>13624</v>
      </c>
      <c r="J673" s="60">
        <v>12691</v>
      </c>
      <c r="K673" s="60">
        <v>11437</v>
      </c>
      <c r="L673" s="60">
        <v>7943</v>
      </c>
      <c r="M673" s="60">
        <v>7093</v>
      </c>
      <c r="N673" s="60">
        <v>5893</v>
      </c>
      <c r="O673" s="60">
        <v>4506</v>
      </c>
      <c r="P673" s="60">
        <v>3881</v>
      </c>
      <c r="Q673" s="60">
        <v>2884</v>
      </c>
      <c r="R673" s="60">
        <v>2637</v>
      </c>
      <c r="S673" s="60">
        <v>1711</v>
      </c>
      <c r="T673" s="60">
        <v>1680</v>
      </c>
      <c r="U673" s="60">
        <v>1421</v>
      </c>
      <c r="V673" s="60">
        <v>1069</v>
      </c>
      <c r="W673" s="60">
        <v>581</v>
      </c>
      <c r="X673" s="60">
        <v>412</v>
      </c>
      <c r="Y673" s="60">
        <v>14494</v>
      </c>
      <c r="Z673" s="60">
        <v>13369</v>
      </c>
      <c r="AA673" s="60">
        <v>11932</v>
      </c>
      <c r="AB673" s="60">
        <v>10678</v>
      </c>
      <c r="AC673" s="60">
        <v>7605</v>
      </c>
      <c r="AD673" s="60">
        <v>6739</v>
      </c>
      <c r="AE673" s="60">
        <v>6333</v>
      </c>
      <c r="AF673" s="60">
        <v>5480</v>
      </c>
      <c r="AG673" s="60">
        <v>4240</v>
      </c>
      <c r="AH673" s="60">
        <v>3326</v>
      </c>
      <c r="AI673" s="60">
        <v>2424</v>
      </c>
      <c r="AJ673" s="60">
        <v>1554</v>
      </c>
      <c r="AK673" s="60">
        <v>1326</v>
      </c>
      <c r="AL673" s="60">
        <v>1111</v>
      </c>
      <c r="AM673" s="60">
        <v>686</v>
      </c>
      <c r="AN673" s="60">
        <v>570</v>
      </c>
      <c r="AO673" s="60">
        <v>299</v>
      </c>
      <c r="AP673" s="60">
        <v>29252</v>
      </c>
      <c r="AQ673" s="60">
        <v>26993</v>
      </c>
      <c r="AR673" s="60">
        <v>24623</v>
      </c>
      <c r="AS673" s="60">
        <v>22115</v>
      </c>
      <c r="AT673" s="60">
        <v>15548</v>
      </c>
      <c r="AU673" s="60">
        <v>13832</v>
      </c>
      <c r="AV673" s="60">
        <v>12226</v>
      </c>
      <c r="AW673" s="60">
        <v>9986</v>
      </c>
      <c r="AX673" s="60">
        <v>8121</v>
      </c>
      <c r="AY673" s="60">
        <v>6210</v>
      </c>
      <c r="AZ673" s="60">
        <v>5061</v>
      </c>
      <c r="BA673" s="60">
        <v>3265</v>
      </c>
      <c r="BB673" s="60">
        <v>3006</v>
      </c>
      <c r="BC673" s="60">
        <v>2532</v>
      </c>
      <c r="BD673" s="60">
        <v>1755</v>
      </c>
      <c r="BE673" s="60">
        <v>1151</v>
      </c>
      <c r="BF673" s="60">
        <v>711</v>
      </c>
    </row>
    <row r="674" spans="1:58" customFormat="1" hidden="1" x14ac:dyDescent="0.25">
      <c r="A674" t="s">
        <v>622</v>
      </c>
      <c r="B674" t="s">
        <v>630</v>
      </c>
      <c r="C674" t="str">
        <f>VLOOKUP(B674,'Cross river Land'!A:B,2,0)</f>
        <v>NG032010</v>
      </c>
      <c r="D674">
        <f t="shared" si="10"/>
        <v>1</v>
      </c>
      <c r="E674" s="60">
        <v>100472</v>
      </c>
      <c r="F674" s="60">
        <v>103924</v>
      </c>
      <c r="G674" s="60">
        <v>204396</v>
      </c>
      <c r="H674" s="60">
        <v>17830</v>
      </c>
      <c r="I674" s="60">
        <v>15774</v>
      </c>
      <c r="J674" s="60">
        <v>12841</v>
      </c>
      <c r="K674" s="60">
        <v>10561</v>
      </c>
      <c r="L674" s="60">
        <v>9049</v>
      </c>
      <c r="M674" s="60">
        <v>7944</v>
      </c>
      <c r="N674" s="60">
        <v>6982</v>
      </c>
      <c r="O674" s="60">
        <v>4714</v>
      </c>
      <c r="P674" s="60">
        <v>4003</v>
      </c>
      <c r="Q674" s="60">
        <v>2708</v>
      </c>
      <c r="R674" s="60">
        <v>2464</v>
      </c>
      <c r="S674" s="60">
        <v>1400</v>
      </c>
      <c r="T674" s="60">
        <v>1613</v>
      </c>
      <c r="U674" s="60">
        <v>981</v>
      </c>
      <c r="V674" s="60">
        <v>873</v>
      </c>
      <c r="W674" s="60">
        <v>432</v>
      </c>
      <c r="X674" s="60">
        <v>303</v>
      </c>
      <c r="Y674" s="60">
        <v>18429</v>
      </c>
      <c r="Z674" s="60">
        <v>16197</v>
      </c>
      <c r="AA674" s="60">
        <v>12749</v>
      </c>
      <c r="AB674" s="60">
        <v>11150</v>
      </c>
      <c r="AC674" s="60">
        <v>8094</v>
      </c>
      <c r="AD674" s="60">
        <v>7808</v>
      </c>
      <c r="AE674" s="60">
        <v>7427</v>
      </c>
      <c r="AF674" s="60">
        <v>6262</v>
      </c>
      <c r="AG674" s="60">
        <v>4797</v>
      </c>
      <c r="AH674" s="60">
        <v>3463</v>
      </c>
      <c r="AI674" s="60">
        <v>2370</v>
      </c>
      <c r="AJ674" s="60">
        <v>1505</v>
      </c>
      <c r="AK674" s="60">
        <v>1196</v>
      </c>
      <c r="AL674" s="60">
        <v>1036</v>
      </c>
      <c r="AM674" s="60">
        <v>696</v>
      </c>
      <c r="AN674" s="60">
        <v>474</v>
      </c>
      <c r="AO674" s="60">
        <v>271</v>
      </c>
      <c r="AP674" s="60">
        <v>36259</v>
      </c>
      <c r="AQ674" s="60">
        <v>31971</v>
      </c>
      <c r="AR674" s="60">
        <v>25590</v>
      </c>
      <c r="AS674" s="60">
        <v>21711</v>
      </c>
      <c r="AT674" s="60">
        <v>17143</v>
      </c>
      <c r="AU674" s="60">
        <v>15752</v>
      </c>
      <c r="AV674" s="60">
        <v>14409</v>
      </c>
      <c r="AW674" s="60">
        <v>10976</v>
      </c>
      <c r="AX674" s="60">
        <v>8800</v>
      </c>
      <c r="AY674" s="60">
        <v>6171</v>
      </c>
      <c r="AZ674" s="60">
        <v>4834</v>
      </c>
      <c r="BA674" s="60">
        <v>2905</v>
      </c>
      <c r="BB674" s="60">
        <v>2809</v>
      </c>
      <c r="BC674" s="60">
        <v>2017</v>
      </c>
      <c r="BD674" s="60">
        <v>1569</v>
      </c>
      <c r="BE674" s="60">
        <v>906</v>
      </c>
      <c r="BF674" s="60">
        <v>574</v>
      </c>
    </row>
    <row r="675" spans="1:58" customFormat="1" hidden="1" x14ac:dyDescent="0.25">
      <c r="A675" t="s">
        <v>622</v>
      </c>
      <c r="B675" t="s">
        <v>631</v>
      </c>
      <c r="C675" t="str">
        <f>VLOOKUP(B675,'Cross river Land'!A:B,2,0)</f>
        <v>NG032011</v>
      </c>
      <c r="D675">
        <f t="shared" si="10"/>
        <v>1</v>
      </c>
      <c r="E675" s="60">
        <v>212603</v>
      </c>
      <c r="F675" s="60">
        <v>207344</v>
      </c>
      <c r="G675" s="60">
        <v>419947</v>
      </c>
      <c r="H675" s="60">
        <v>32903</v>
      </c>
      <c r="I675" s="60">
        <v>30613</v>
      </c>
      <c r="J675" s="60">
        <v>28456</v>
      </c>
      <c r="K675" s="60">
        <v>25365</v>
      </c>
      <c r="L675" s="60">
        <v>17949</v>
      </c>
      <c r="M675" s="60">
        <v>14754</v>
      </c>
      <c r="N675" s="60">
        <v>11642</v>
      </c>
      <c r="O675" s="60">
        <v>9967</v>
      </c>
      <c r="P675" s="60">
        <v>8334</v>
      </c>
      <c r="Q675" s="60">
        <v>7168</v>
      </c>
      <c r="R675" s="60">
        <v>5763</v>
      </c>
      <c r="S675" s="60">
        <v>5607</v>
      </c>
      <c r="T675" s="60">
        <v>4084</v>
      </c>
      <c r="U675" s="60">
        <v>3727</v>
      </c>
      <c r="V675" s="60">
        <v>2996</v>
      </c>
      <c r="W675" s="60">
        <v>2017</v>
      </c>
      <c r="X675" s="60">
        <v>1258</v>
      </c>
      <c r="Y675" s="60">
        <v>33235</v>
      </c>
      <c r="Z675" s="60">
        <v>29380</v>
      </c>
      <c r="AA675" s="60">
        <v>28196</v>
      </c>
      <c r="AB675" s="60">
        <v>25372</v>
      </c>
      <c r="AC675" s="60">
        <v>18108</v>
      </c>
      <c r="AD675" s="60">
        <v>15057</v>
      </c>
      <c r="AE675" s="60">
        <v>12180</v>
      </c>
      <c r="AF675" s="60">
        <v>11174</v>
      </c>
      <c r="AG675" s="60">
        <v>8069</v>
      </c>
      <c r="AH675" s="60">
        <v>6878</v>
      </c>
      <c r="AI675" s="60">
        <v>4650</v>
      </c>
      <c r="AJ675" s="60">
        <v>4804</v>
      </c>
      <c r="AK675" s="60">
        <v>2688</v>
      </c>
      <c r="AL675" s="60">
        <v>3065</v>
      </c>
      <c r="AM675" s="60">
        <v>1802</v>
      </c>
      <c r="AN675" s="60">
        <v>1763</v>
      </c>
      <c r="AO675" s="60">
        <v>923</v>
      </c>
      <c r="AP675" s="60">
        <v>66138</v>
      </c>
      <c r="AQ675" s="60">
        <v>59993</v>
      </c>
      <c r="AR675" s="60">
        <v>56652</v>
      </c>
      <c r="AS675" s="60">
        <v>50737</v>
      </c>
      <c r="AT675" s="60">
        <v>36057</v>
      </c>
      <c r="AU675" s="60">
        <v>29811</v>
      </c>
      <c r="AV675" s="60">
        <v>23822</v>
      </c>
      <c r="AW675" s="60">
        <v>21141</v>
      </c>
      <c r="AX675" s="60">
        <v>16403</v>
      </c>
      <c r="AY675" s="60">
        <v>14046</v>
      </c>
      <c r="AZ675" s="60">
        <v>10413</v>
      </c>
      <c r="BA675" s="60">
        <v>10411</v>
      </c>
      <c r="BB675" s="60">
        <v>6772</v>
      </c>
      <c r="BC675" s="60">
        <v>6792</v>
      </c>
      <c r="BD675" s="60">
        <v>4798</v>
      </c>
      <c r="BE675" s="60">
        <v>3780</v>
      </c>
      <c r="BF675" s="60">
        <v>2181</v>
      </c>
    </row>
    <row r="676" spans="1:58" customFormat="1" hidden="1" x14ac:dyDescent="0.25">
      <c r="A676" t="s">
        <v>622</v>
      </c>
      <c r="B676" t="s">
        <v>632</v>
      </c>
      <c r="C676" t="str">
        <f>VLOOKUP(B676,'Cross river Land'!A:B,2,0)</f>
        <v>NG032012</v>
      </c>
      <c r="D676">
        <f t="shared" si="10"/>
        <v>1</v>
      </c>
      <c r="E676" s="60">
        <v>58891</v>
      </c>
      <c r="F676" s="60">
        <v>57638</v>
      </c>
      <c r="G676" s="60">
        <v>116529</v>
      </c>
      <c r="H676" s="60">
        <v>10981</v>
      </c>
      <c r="I676" s="60">
        <v>9076</v>
      </c>
      <c r="J676" s="60">
        <v>7388</v>
      </c>
      <c r="K676" s="60">
        <v>6118</v>
      </c>
      <c r="L676" s="60">
        <v>4824</v>
      </c>
      <c r="M676" s="60">
        <v>4461</v>
      </c>
      <c r="N676" s="60">
        <v>3737</v>
      </c>
      <c r="O676" s="60">
        <v>2763</v>
      </c>
      <c r="P676" s="60">
        <v>2252</v>
      </c>
      <c r="Q676" s="60">
        <v>1793</v>
      </c>
      <c r="R676" s="60">
        <v>1481</v>
      </c>
      <c r="S676" s="60">
        <v>1105</v>
      </c>
      <c r="T676" s="60">
        <v>1009</v>
      </c>
      <c r="U676" s="60">
        <v>840</v>
      </c>
      <c r="V676" s="60">
        <v>528</v>
      </c>
      <c r="W676" s="60">
        <v>335</v>
      </c>
      <c r="X676" s="60">
        <v>200</v>
      </c>
      <c r="Y676" s="60">
        <v>10964</v>
      </c>
      <c r="Z676" s="60">
        <v>9012</v>
      </c>
      <c r="AA676" s="60">
        <v>7398</v>
      </c>
      <c r="AB676" s="60">
        <v>6087</v>
      </c>
      <c r="AC676" s="60">
        <v>4215</v>
      </c>
      <c r="AD676" s="60">
        <v>3877</v>
      </c>
      <c r="AE676" s="60">
        <v>3708</v>
      </c>
      <c r="AF676" s="60">
        <v>3140</v>
      </c>
      <c r="AG676" s="60">
        <v>2505</v>
      </c>
      <c r="AH676" s="60">
        <v>1909</v>
      </c>
      <c r="AI676" s="60">
        <v>1438</v>
      </c>
      <c r="AJ676" s="60">
        <v>998</v>
      </c>
      <c r="AK676" s="60">
        <v>789</v>
      </c>
      <c r="AL676" s="60">
        <v>636</v>
      </c>
      <c r="AM676" s="60">
        <v>486</v>
      </c>
      <c r="AN676" s="60">
        <v>287</v>
      </c>
      <c r="AO676" s="60">
        <v>189</v>
      </c>
      <c r="AP676" s="60">
        <v>21945</v>
      </c>
      <c r="AQ676" s="60">
        <v>18088</v>
      </c>
      <c r="AR676" s="60">
        <v>14786</v>
      </c>
      <c r="AS676" s="60">
        <v>12205</v>
      </c>
      <c r="AT676" s="60">
        <v>9039</v>
      </c>
      <c r="AU676" s="60">
        <v>8338</v>
      </c>
      <c r="AV676" s="60">
        <v>7445</v>
      </c>
      <c r="AW676" s="60">
        <v>5903</v>
      </c>
      <c r="AX676" s="60">
        <v>4757</v>
      </c>
      <c r="AY676" s="60">
        <v>3702</v>
      </c>
      <c r="AZ676" s="60">
        <v>2919</v>
      </c>
      <c r="BA676" s="60">
        <v>2103</v>
      </c>
      <c r="BB676" s="60">
        <v>1798</v>
      </c>
      <c r="BC676" s="60">
        <v>1476</v>
      </c>
      <c r="BD676" s="60">
        <v>1014</v>
      </c>
      <c r="BE676" s="60">
        <v>622</v>
      </c>
      <c r="BF676" s="60">
        <v>389</v>
      </c>
    </row>
    <row r="677" spans="1:58" customFormat="1" hidden="1" x14ac:dyDescent="0.25">
      <c r="A677" t="s">
        <v>622</v>
      </c>
      <c r="B677" t="s">
        <v>633</v>
      </c>
      <c r="C677" t="str">
        <f>VLOOKUP(B677,'Cross river Land'!A:B,2,0)</f>
        <v>NG032013</v>
      </c>
      <c r="D677">
        <f t="shared" si="10"/>
        <v>1</v>
      </c>
      <c r="E677" s="60">
        <v>143691</v>
      </c>
      <c r="F677" s="60">
        <v>144650</v>
      </c>
      <c r="G677" s="60">
        <v>288341</v>
      </c>
      <c r="H677" s="60">
        <v>23312</v>
      </c>
      <c r="I677" s="60">
        <v>20245</v>
      </c>
      <c r="J677" s="60">
        <v>18047</v>
      </c>
      <c r="K677" s="60">
        <v>15848</v>
      </c>
      <c r="L677" s="60">
        <v>12839</v>
      </c>
      <c r="M677" s="60">
        <v>10656</v>
      </c>
      <c r="N677" s="60">
        <v>8559</v>
      </c>
      <c r="O677" s="60">
        <v>7124</v>
      </c>
      <c r="P677" s="60">
        <v>6002</v>
      </c>
      <c r="Q677" s="60">
        <v>5069</v>
      </c>
      <c r="R677" s="60">
        <v>3904</v>
      </c>
      <c r="S677" s="60">
        <v>3537</v>
      </c>
      <c r="T677" s="60">
        <v>2644</v>
      </c>
      <c r="U677" s="60">
        <v>2448</v>
      </c>
      <c r="V677" s="60">
        <v>1642</v>
      </c>
      <c r="W677" s="60">
        <v>1213</v>
      </c>
      <c r="X677" s="60">
        <v>602</v>
      </c>
      <c r="Y677" s="60">
        <v>23745</v>
      </c>
      <c r="Z677" s="60">
        <v>20462</v>
      </c>
      <c r="AA677" s="60">
        <v>18533</v>
      </c>
      <c r="AB677" s="60">
        <v>17033</v>
      </c>
      <c r="AC677" s="60">
        <v>12459</v>
      </c>
      <c r="AD677" s="60">
        <v>10696</v>
      </c>
      <c r="AE677" s="60">
        <v>8864</v>
      </c>
      <c r="AF677" s="60">
        <v>7858</v>
      </c>
      <c r="AG677" s="60">
        <v>6133</v>
      </c>
      <c r="AH677" s="60">
        <v>5066</v>
      </c>
      <c r="AI677" s="60">
        <v>3638</v>
      </c>
      <c r="AJ677" s="60">
        <v>3193</v>
      </c>
      <c r="AK677" s="60">
        <v>2050</v>
      </c>
      <c r="AL677" s="60">
        <v>2069</v>
      </c>
      <c r="AM677" s="60">
        <v>1245</v>
      </c>
      <c r="AN677" s="60">
        <v>1032</v>
      </c>
      <c r="AO677" s="60">
        <v>574</v>
      </c>
      <c r="AP677" s="60">
        <v>47057</v>
      </c>
      <c r="AQ677" s="60">
        <v>40707</v>
      </c>
      <c r="AR677" s="60">
        <v>36580</v>
      </c>
      <c r="AS677" s="60">
        <v>32881</v>
      </c>
      <c r="AT677" s="60">
        <v>25298</v>
      </c>
      <c r="AU677" s="60">
        <v>21352</v>
      </c>
      <c r="AV677" s="60">
        <v>17423</v>
      </c>
      <c r="AW677" s="60">
        <v>14982</v>
      </c>
      <c r="AX677" s="60">
        <v>12135</v>
      </c>
      <c r="AY677" s="60">
        <v>10135</v>
      </c>
      <c r="AZ677" s="60">
        <v>7542</v>
      </c>
      <c r="BA677" s="60">
        <v>6730</v>
      </c>
      <c r="BB677" s="60">
        <v>4694</v>
      </c>
      <c r="BC677" s="60">
        <v>4517</v>
      </c>
      <c r="BD677" s="60">
        <v>2887</v>
      </c>
      <c r="BE677" s="60">
        <v>2245</v>
      </c>
      <c r="BF677" s="60">
        <v>1176</v>
      </c>
    </row>
    <row r="678" spans="1:58" customFormat="1" hidden="1" x14ac:dyDescent="0.25">
      <c r="A678" t="s">
        <v>622</v>
      </c>
      <c r="B678" t="s">
        <v>634</v>
      </c>
      <c r="C678" t="str">
        <f>VLOOKUP(B678,'Cross river Land'!A:B,2,0)</f>
        <v>NG032014</v>
      </c>
      <c r="D678">
        <f t="shared" si="10"/>
        <v>1</v>
      </c>
      <c r="E678" s="60">
        <v>122520</v>
      </c>
      <c r="F678" s="60">
        <v>117947</v>
      </c>
      <c r="G678" s="60">
        <v>240467</v>
      </c>
      <c r="H678" s="60">
        <v>20624</v>
      </c>
      <c r="I678" s="60">
        <v>19177</v>
      </c>
      <c r="J678" s="60">
        <v>15722</v>
      </c>
      <c r="K678" s="60">
        <v>12961</v>
      </c>
      <c r="L678" s="60">
        <v>10232</v>
      </c>
      <c r="M678" s="60">
        <v>8649</v>
      </c>
      <c r="N678" s="60">
        <v>7418</v>
      </c>
      <c r="O678" s="60">
        <v>5662</v>
      </c>
      <c r="P678" s="60">
        <v>5127</v>
      </c>
      <c r="Q678" s="60">
        <v>3870</v>
      </c>
      <c r="R678" s="60">
        <v>3255</v>
      </c>
      <c r="S678" s="60">
        <v>2661</v>
      </c>
      <c r="T678" s="60">
        <v>2530</v>
      </c>
      <c r="U678" s="60">
        <v>1843</v>
      </c>
      <c r="V678" s="60">
        <v>1296</v>
      </c>
      <c r="W678" s="60">
        <v>851</v>
      </c>
      <c r="X678" s="60">
        <v>642</v>
      </c>
      <c r="Y678" s="60">
        <v>20556</v>
      </c>
      <c r="Z678" s="60">
        <v>18793</v>
      </c>
      <c r="AA678" s="60">
        <v>15504</v>
      </c>
      <c r="AB678" s="60">
        <v>12563</v>
      </c>
      <c r="AC678" s="60">
        <v>9425</v>
      </c>
      <c r="AD678" s="60">
        <v>8200</v>
      </c>
      <c r="AE678" s="60">
        <v>7107</v>
      </c>
      <c r="AF678" s="60">
        <v>6307</v>
      </c>
      <c r="AG678" s="60">
        <v>4761</v>
      </c>
      <c r="AH678" s="60">
        <v>3682</v>
      </c>
      <c r="AI678" s="60">
        <v>2980</v>
      </c>
      <c r="AJ678" s="60">
        <v>2350</v>
      </c>
      <c r="AK678" s="60">
        <v>1835</v>
      </c>
      <c r="AL678" s="60">
        <v>1451</v>
      </c>
      <c r="AM678" s="60">
        <v>1181</v>
      </c>
      <c r="AN678" s="60">
        <v>761</v>
      </c>
      <c r="AO678" s="60">
        <v>491</v>
      </c>
      <c r="AP678" s="60">
        <v>41180</v>
      </c>
      <c r="AQ678" s="60">
        <v>37970</v>
      </c>
      <c r="AR678" s="60">
        <v>31226</v>
      </c>
      <c r="AS678" s="60">
        <v>25524</v>
      </c>
      <c r="AT678" s="60">
        <v>19657</v>
      </c>
      <c r="AU678" s="60">
        <v>16849</v>
      </c>
      <c r="AV678" s="60">
        <v>14525</v>
      </c>
      <c r="AW678" s="60">
        <v>11969</v>
      </c>
      <c r="AX678" s="60">
        <v>9888</v>
      </c>
      <c r="AY678" s="60">
        <v>7552</v>
      </c>
      <c r="AZ678" s="60">
        <v>6235</v>
      </c>
      <c r="BA678" s="60">
        <v>5011</v>
      </c>
      <c r="BB678" s="60">
        <v>4365</v>
      </c>
      <c r="BC678" s="60">
        <v>3294</v>
      </c>
      <c r="BD678" s="60">
        <v>2477</v>
      </c>
      <c r="BE678" s="60">
        <v>1612</v>
      </c>
      <c r="BF678" s="60">
        <v>1133</v>
      </c>
    </row>
    <row r="679" spans="1:58" customFormat="1" hidden="1" x14ac:dyDescent="0.25">
      <c r="A679" t="s">
        <v>622</v>
      </c>
      <c r="B679" t="s">
        <v>635</v>
      </c>
      <c r="C679" t="str">
        <f>VLOOKUP(B679,'Cross river Land'!A:B,2,0)</f>
        <v>NG032015</v>
      </c>
      <c r="D679">
        <f t="shared" si="10"/>
        <v>1</v>
      </c>
      <c r="E679" s="60">
        <v>111798</v>
      </c>
      <c r="F679" s="60">
        <v>113715</v>
      </c>
      <c r="G679" s="60">
        <v>225513</v>
      </c>
      <c r="H679" s="60">
        <v>20781</v>
      </c>
      <c r="I679" s="60">
        <v>17136</v>
      </c>
      <c r="J679" s="60">
        <v>14006</v>
      </c>
      <c r="K679" s="60">
        <v>11783</v>
      </c>
      <c r="L679" s="60">
        <v>9780</v>
      </c>
      <c r="M679" s="60">
        <v>8451</v>
      </c>
      <c r="N679" s="60">
        <v>6652</v>
      </c>
      <c r="O679" s="60">
        <v>5469</v>
      </c>
      <c r="P679" s="60">
        <v>4060</v>
      </c>
      <c r="Q679" s="60">
        <v>3130</v>
      </c>
      <c r="R679" s="60">
        <v>2488</v>
      </c>
      <c r="S679" s="60">
        <v>2290</v>
      </c>
      <c r="T679" s="60">
        <v>1712</v>
      </c>
      <c r="U679" s="60">
        <v>1704</v>
      </c>
      <c r="V679" s="60">
        <v>1220</v>
      </c>
      <c r="W679" s="60">
        <v>708</v>
      </c>
      <c r="X679" s="60">
        <v>428</v>
      </c>
      <c r="Y679" s="60">
        <v>21014</v>
      </c>
      <c r="Z679" s="60">
        <v>17817</v>
      </c>
      <c r="AA679" s="60">
        <v>14445</v>
      </c>
      <c r="AB679" s="60">
        <v>12155</v>
      </c>
      <c r="AC679" s="60">
        <v>8699</v>
      </c>
      <c r="AD679" s="60">
        <v>8519</v>
      </c>
      <c r="AE679" s="60">
        <v>7593</v>
      </c>
      <c r="AF679" s="60">
        <v>6550</v>
      </c>
      <c r="AG679" s="60">
        <v>4822</v>
      </c>
      <c r="AH679" s="60">
        <v>3457</v>
      </c>
      <c r="AI679" s="60">
        <v>2379</v>
      </c>
      <c r="AJ679" s="60">
        <v>1955</v>
      </c>
      <c r="AK679" s="60">
        <v>1315</v>
      </c>
      <c r="AL679" s="60">
        <v>1209</v>
      </c>
      <c r="AM679" s="60">
        <v>828</v>
      </c>
      <c r="AN679" s="60">
        <v>633</v>
      </c>
      <c r="AO679" s="60">
        <v>325</v>
      </c>
      <c r="AP679" s="60">
        <v>41795</v>
      </c>
      <c r="AQ679" s="60">
        <v>34953</v>
      </c>
      <c r="AR679" s="60">
        <v>28451</v>
      </c>
      <c r="AS679" s="60">
        <v>23938</v>
      </c>
      <c r="AT679" s="60">
        <v>18479</v>
      </c>
      <c r="AU679" s="60">
        <v>16970</v>
      </c>
      <c r="AV679" s="60">
        <v>14245</v>
      </c>
      <c r="AW679" s="60">
        <v>12019</v>
      </c>
      <c r="AX679" s="60">
        <v>8882</v>
      </c>
      <c r="AY679" s="60">
        <v>6587</v>
      </c>
      <c r="AZ679" s="60">
        <v>4867</v>
      </c>
      <c r="BA679" s="60">
        <v>4245</v>
      </c>
      <c r="BB679" s="60">
        <v>3027</v>
      </c>
      <c r="BC679" s="60">
        <v>2913</v>
      </c>
      <c r="BD679" s="60">
        <v>2048</v>
      </c>
      <c r="BE679" s="60">
        <v>1341</v>
      </c>
      <c r="BF679" s="60">
        <v>753</v>
      </c>
    </row>
    <row r="680" spans="1:58" customFormat="1" hidden="1" x14ac:dyDescent="0.25">
      <c r="A680" t="s">
        <v>622</v>
      </c>
      <c r="B680" t="s">
        <v>636</v>
      </c>
      <c r="C680" t="str">
        <f>VLOOKUP(B680,'Cross river Land'!A:B,2,0)</f>
        <v>NG032016</v>
      </c>
      <c r="D680">
        <f t="shared" si="10"/>
        <v>1</v>
      </c>
      <c r="E680" s="60">
        <v>124367</v>
      </c>
      <c r="F680" s="60">
        <v>123616</v>
      </c>
      <c r="G680" s="60">
        <v>247983</v>
      </c>
      <c r="H680" s="60">
        <v>21118</v>
      </c>
      <c r="I680" s="60">
        <v>18418</v>
      </c>
      <c r="J680" s="60">
        <v>15606</v>
      </c>
      <c r="K680" s="60">
        <v>13359</v>
      </c>
      <c r="L680" s="60">
        <v>10817</v>
      </c>
      <c r="M680" s="60">
        <v>9288</v>
      </c>
      <c r="N680" s="60">
        <v>7948</v>
      </c>
      <c r="O680" s="60">
        <v>6000</v>
      </c>
      <c r="P680" s="60">
        <v>5438</v>
      </c>
      <c r="Q680" s="60">
        <v>3862</v>
      </c>
      <c r="R680" s="60">
        <v>3483</v>
      </c>
      <c r="S680" s="60">
        <v>2466</v>
      </c>
      <c r="T680" s="60">
        <v>2200</v>
      </c>
      <c r="U680" s="60">
        <v>1564</v>
      </c>
      <c r="V680" s="60">
        <v>1410</v>
      </c>
      <c r="W680" s="60">
        <v>812</v>
      </c>
      <c r="X680" s="60">
        <v>578</v>
      </c>
      <c r="Y680" s="60">
        <v>21389</v>
      </c>
      <c r="Z680" s="60">
        <v>18235</v>
      </c>
      <c r="AA680" s="60">
        <v>15221</v>
      </c>
      <c r="AB680" s="60">
        <v>13309</v>
      </c>
      <c r="AC680" s="60">
        <v>10027</v>
      </c>
      <c r="AD680" s="60">
        <v>8954</v>
      </c>
      <c r="AE680" s="60">
        <v>8196</v>
      </c>
      <c r="AF680" s="60">
        <v>7222</v>
      </c>
      <c r="AG680" s="60">
        <v>5513</v>
      </c>
      <c r="AH680" s="60">
        <v>4311</v>
      </c>
      <c r="AI680" s="60">
        <v>3227</v>
      </c>
      <c r="AJ680" s="60">
        <v>2510</v>
      </c>
      <c r="AK680" s="60">
        <v>1798</v>
      </c>
      <c r="AL680" s="60">
        <v>1437</v>
      </c>
      <c r="AM680" s="60">
        <v>1121</v>
      </c>
      <c r="AN680" s="60">
        <v>721</v>
      </c>
      <c r="AO680" s="60">
        <v>425</v>
      </c>
      <c r="AP680" s="60">
        <v>42507</v>
      </c>
      <c r="AQ680" s="60">
        <v>36653</v>
      </c>
      <c r="AR680" s="60">
        <v>30827</v>
      </c>
      <c r="AS680" s="60">
        <v>26668</v>
      </c>
      <c r="AT680" s="60">
        <v>20844</v>
      </c>
      <c r="AU680" s="60">
        <v>18242</v>
      </c>
      <c r="AV680" s="60">
        <v>16144</v>
      </c>
      <c r="AW680" s="60">
        <v>13222</v>
      </c>
      <c r="AX680" s="60">
        <v>10951</v>
      </c>
      <c r="AY680" s="60">
        <v>8173</v>
      </c>
      <c r="AZ680" s="60">
        <v>6710</v>
      </c>
      <c r="BA680" s="60">
        <v>4976</v>
      </c>
      <c r="BB680" s="60">
        <v>3998</v>
      </c>
      <c r="BC680" s="60">
        <v>3001</v>
      </c>
      <c r="BD680" s="60">
        <v>2531</v>
      </c>
      <c r="BE680" s="60">
        <v>1533</v>
      </c>
      <c r="BF680" s="60">
        <v>1003</v>
      </c>
    </row>
    <row r="681" spans="1:58" customFormat="1" hidden="1" x14ac:dyDescent="0.25">
      <c r="A681" t="s">
        <v>622</v>
      </c>
      <c r="B681" t="s">
        <v>637</v>
      </c>
      <c r="C681" t="str">
        <f>VLOOKUP(B681,'Cross river Land'!A:B,2,0)</f>
        <v>NG032017</v>
      </c>
      <c r="D681">
        <f t="shared" si="10"/>
        <v>1</v>
      </c>
      <c r="E681" s="60">
        <v>108700</v>
      </c>
      <c r="F681" s="60">
        <v>108922</v>
      </c>
      <c r="G681" s="60">
        <v>217622</v>
      </c>
      <c r="H681" s="60">
        <v>20926</v>
      </c>
      <c r="I681" s="60">
        <v>17317</v>
      </c>
      <c r="J681" s="60">
        <v>13328</v>
      </c>
      <c r="K681" s="60">
        <v>11353</v>
      </c>
      <c r="L681" s="60">
        <v>9926</v>
      </c>
      <c r="M681" s="60">
        <v>8479</v>
      </c>
      <c r="N681" s="60">
        <v>6890</v>
      </c>
      <c r="O681" s="60">
        <v>5034</v>
      </c>
      <c r="P681" s="60">
        <v>4183</v>
      </c>
      <c r="Q681" s="60">
        <v>2766</v>
      </c>
      <c r="R681" s="60">
        <v>2617</v>
      </c>
      <c r="S681" s="60">
        <v>1571</v>
      </c>
      <c r="T681" s="60">
        <v>1610</v>
      </c>
      <c r="U681" s="60">
        <v>960</v>
      </c>
      <c r="V681" s="60">
        <v>870</v>
      </c>
      <c r="W681" s="60">
        <v>474</v>
      </c>
      <c r="X681" s="60">
        <v>396</v>
      </c>
      <c r="Y681" s="60">
        <v>20945</v>
      </c>
      <c r="Z681" s="60">
        <v>17454</v>
      </c>
      <c r="AA681" s="60">
        <v>13396</v>
      </c>
      <c r="AB681" s="60">
        <v>10717</v>
      </c>
      <c r="AC681" s="60">
        <v>7881</v>
      </c>
      <c r="AD681" s="60">
        <v>7549</v>
      </c>
      <c r="AE681" s="60">
        <v>7417</v>
      </c>
      <c r="AF681" s="60">
        <v>6304</v>
      </c>
      <c r="AG681" s="60">
        <v>4957</v>
      </c>
      <c r="AH681" s="60">
        <v>3450</v>
      </c>
      <c r="AI681" s="60">
        <v>2688</v>
      </c>
      <c r="AJ681" s="60">
        <v>1930</v>
      </c>
      <c r="AK681" s="60">
        <v>1425</v>
      </c>
      <c r="AL681" s="60">
        <v>1097</v>
      </c>
      <c r="AM681" s="60">
        <v>917</v>
      </c>
      <c r="AN681" s="60">
        <v>454</v>
      </c>
      <c r="AO681" s="60">
        <v>341</v>
      </c>
      <c r="AP681" s="60">
        <v>41871</v>
      </c>
      <c r="AQ681" s="60">
        <v>34771</v>
      </c>
      <c r="AR681" s="60">
        <v>26724</v>
      </c>
      <c r="AS681" s="60">
        <v>22070</v>
      </c>
      <c r="AT681" s="60">
        <v>17807</v>
      </c>
      <c r="AU681" s="60">
        <v>16028</v>
      </c>
      <c r="AV681" s="60">
        <v>14307</v>
      </c>
      <c r="AW681" s="60">
        <v>11338</v>
      </c>
      <c r="AX681" s="60">
        <v>9140</v>
      </c>
      <c r="AY681" s="60">
        <v>6216</v>
      </c>
      <c r="AZ681" s="60">
        <v>5305</v>
      </c>
      <c r="BA681" s="60">
        <v>3501</v>
      </c>
      <c r="BB681" s="60">
        <v>3035</v>
      </c>
      <c r="BC681" s="60">
        <v>2057</v>
      </c>
      <c r="BD681" s="60">
        <v>1787</v>
      </c>
      <c r="BE681" s="60">
        <v>928</v>
      </c>
      <c r="BF681" s="60">
        <v>737</v>
      </c>
    </row>
    <row r="682" spans="1:58" customFormat="1" hidden="1" x14ac:dyDescent="0.25">
      <c r="A682" t="s">
        <v>638</v>
      </c>
      <c r="B682" t="s">
        <v>639</v>
      </c>
      <c r="C682" t="str">
        <f>VLOOKUP(B682,'Cross river Land'!A:B,2,0)</f>
        <v>NG033001</v>
      </c>
      <c r="D682">
        <f t="shared" si="10"/>
        <v>1</v>
      </c>
      <c r="E682" s="60">
        <v>251623</v>
      </c>
      <c r="F682" s="60">
        <v>264905</v>
      </c>
      <c r="G682" s="60">
        <v>516528</v>
      </c>
      <c r="H682" s="60">
        <v>28921</v>
      </c>
      <c r="I682" s="60">
        <v>32015</v>
      </c>
      <c r="J682" s="60">
        <v>32881</v>
      </c>
      <c r="K682" s="60">
        <v>29655</v>
      </c>
      <c r="L682" s="60">
        <v>21443</v>
      </c>
      <c r="M682" s="60">
        <v>18517</v>
      </c>
      <c r="N682" s="60">
        <v>17267</v>
      </c>
      <c r="O682" s="60">
        <v>16664</v>
      </c>
      <c r="P682" s="60">
        <v>13359</v>
      </c>
      <c r="Q682" s="60">
        <v>11174</v>
      </c>
      <c r="R682" s="60">
        <v>8985</v>
      </c>
      <c r="S682" s="60">
        <v>6186</v>
      </c>
      <c r="T682" s="60">
        <v>5752</v>
      </c>
      <c r="U682" s="60">
        <v>4290</v>
      </c>
      <c r="V682" s="60">
        <v>2131</v>
      </c>
      <c r="W682" s="60">
        <v>1457</v>
      </c>
      <c r="X682" s="60">
        <v>926</v>
      </c>
      <c r="Y682" s="60">
        <v>30875</v>
      </c>
      <c r="Z682" s="60">
        <v>34752</v>
      </c>
      <c r="AA682" s="60">
        <v>35733</v>
      </c>
      <c r="AB682" s="60">
        <v>33677</v>
      </c>
      <c r="AC682" s="60">
        <v>26002</v>
      </c>
      <c r="AD682" s="60">
        <v>18679</v>
      </c>
      <c r="AE682" s="60">
        <v>15762</v>
      </c>
      <c r="AF682" s="60">
        <v>14000</v>
      </c>
      <c r="AG682" s="60">
        <v>13683</v>
      </c>
      <c r="AH682" s="60">
        <v>11564</v>
      </c>
      <c r="AI682" s="60">
        <v>9645</v>
      </c>
      <c r="AJ682" s="60">
        <v>6332</v>
      </c>
      <c r="AK682" s="60">
        <v>5835</v>
      </c>
      <c r="AL682" s="60">
        <v>3167</v>
      </c>
      <c r="AM682" s="60">
        <v>2827</v>
      </c>
      <c r="AN682" s="60">
        <v>1288</v>
      </c>
      <c r="AO682" s="60">
        <v>1084</v>
      </c>
      <c r="AP682" s="60">
        <v>59796</v>
      </c>
      <c r="AQ682" s="60">
        <v>66767</v>
      </c>
      <c r="AR682" s="60">
        <v>68614</v>
      </c>
      <c r="AS682" s="60">
        <v>63332</v>
      </c>
      <c r="AT682" s="60">
        <v>47445</v>
      </c>
      <c r="AU682" s="60">
        <v>37196</v>
      </c>
      <c r="AV682" s="60">
        <v>33029</v>
      </c>
      <c r="AW682" s="60">
        <v>30664</v>
      </c>
      <c r="AX682" s="60">
        <v>27042</v>
      </c>
      <c r="AY682" s="60">
        <v>22738</v>
      </c>
      <c r="AZ682" s="60">
        <v>18630</v>
      </c>
      <c r="BA682" s="60">
        <v>12518</v>
      </c>
      <c r="BB682" s="60">
        <v>11587</v>
      </c>
      <c r="BC682" s="60">
        <v>7457</v>
      </c>
      <c r="BD682" s="60">
        <v>4958</v>
      </c>
      <c r="BE682" s="60">
        <v>2745</v>
      </c>
      <c r="BF682" s="60">
        <v>2010</v>
      </c>
    </row>
    <row r="683" spans="1:58" customFormat="1" hidden="1" x14ac:dyDescent="0.25">
      <c r="A683" t="s">
        <v>638</v>
      </c>
      <c r="B683" t="s">
        <v>640</v>
      </c>
      <c r="C683" t="str">
        <f>VLOOKUP(B683,'Cross river Land'!A:B,2,0)</f>
        <v>NG033002</v>
      </c>
      <c r="D683">
        <f t="shared" si="10"/>
        <v>1</v>
      </c>
      <c r="E683" s="60">
        <v>161423</v>
      </c>
      <c r="F683" s="60">
        <v>169438</v>
      </c>
      <c r="G683" s="60">
        <v>330861</v>
      </c>
      <c r="H683" s="60">
        <v>19460</v>
      </c>
      <c r="I683" s="60">
        <v>20034</v>
      </c>
      <c r="J683" s="60">
        <v>20728</v>
      </c>
      <c r="K683" s="60">
        <v>18105</v>
      </c>
      <c r="L683" s="60">
        <v>13751</v>
      </c>
      <c r="M683" s="60">
        <v>12011</v>
      </c>
      <c r="N683" s="60">
        <v>10682</v>
      </c>
      <c r="O683" s="60">
        <v>10508</v>
      </c>
      <c r="P683" s="60">
        <v>8376</v>
      </c>
      <c r="Q683" s="60">
        <v>7554</v>
      </c>
      <c r="R683" s="60">
        <v>5338</v>
      </c>
      <c r="S683" s="60">
        <v>5220</v>
      </c>
      <c r="T683" s="60">
        <v>3581</v>
      </c>
      <c r="U683" s="60">
        <v>2824</v>
      </c>
      <c r="V683" s="60">
        <v>1613</v>
      </c>
      <c r="W683" s="60">
        <v>1036</v>
      </c>
      <c r="X683" s="60">
        <v>602</v>
      </c>
      <c r="Y683" s="60">
        <v>20577</v>
      </c>
      <c r="Z683" s="60">
        <v>22042</v>
      </c>
      <c r="AA683" s="60">
        <v>22933</v>
      </c>
      <c r="AB683" s="60">
        <v>20953</v>
      </c>
      <c r="AC683" s="60">
        <v>16446</v>
      </c>
      <c r="AD683" s="60">
        <v>12402</v>
      </c>
      <c r="AE683" s="60">
        <v>10053</v>
      </c>
      <c r="AF683" s="60">
        <v>9059</v>
      </c>
      <c r="AG683" s="60">
        <v>8227</v>
      </c>
      <c r="AH683" s="60">
        <v>7192</v>
      </c>
      <c r="AI683" s="60">
        <v>5693</v>
      </c>
      <c r="AJ683" s="60">
        <v>4496</v>
      </c>
      <c r="AK683" s="60">
        <v>3269</v>
      </c>
      <c r="AL683" s="60">
        <v>2623</v>
      </c>
      <c r="AM683" s="60">
        <v>1700</v>
      </c>
      <c r="AN683" s="60">
        <v>1098</v>
      </c>
      <c r="AO683" s="60">
        <v>675</v>
      </c>
      <c r="AP683" s="60">
        <v>40037</v>
      </c>
      <c r="AQ683" s="60">
        <v>42076</v>
      </c>
      <c r="AR683" s="60">
        <v>43661</v>
      </c>
      <c r="AS683" s="60">
        <v>39058</v>
      </c>
      <c r="AT683" s="60">
        <v>30197</v>
      </c>
      <c r="AU683" s="60">
        <v>24413</v>
      </c>
      <c r="AV683" s="60">
        <v>20735</v>
      </c>
      <c r="AW683" s="60">
        <v>19567</v>
      </c>
      <c r="AX683" s="60">
        <v>16603</v>
      </c>
      <c r="AY683" s="60">
        <v>14746</v>
      </c>
      <c r="AZ683" s="60">
        <v>11031</v>
      </c>
      <c r="BA683" s="60">
        <v>9716</v>
      </c>
      <c r="BB683" s="60">
        <v>6850</v>
      </c>
      <c r="BC683" s="60">
        <v>5447</v>
      </c>
      <c r="BD683" s="60">
        <v>3313</v>
      </c>
      <c r="BE683" s="60">
        <v>2134</v>
      </c>
      <c r="BF683" s="60">
        <v>1277</v>
      </c>
    </row>
    <row r="684" spans="1:58" customFormat="1" hidden="1" x14ac:dyDescent="0.25">
      <c r="A684" t="s">
        <v>638</v>
      </c>
      <c r="B684" t="s">
        <v>641</v>
      </c>
      <c r="C684" t="str">
        <f>VLOOKUP(B684,'Cross river Land'!A:B,2,0)</f>
        <v>NG033003</v>
      </c>
      <c r="D684">
        <f t="shared" si="10"/>
        <v>1</v>
      </c>
      <c r="E684" s="60">
        <v>242525</v>
      </c>
      <c r="F684" s="60">
        <v>253230</v>
      </c>
      <c r="G684" s="60">
        <v>495755</v>
      </c>
      <c r="H684" s="60">
        <v>28590</v>
      </c>
      <c r="I684" s="60">
        <v>30232</v>
      </c>
      <c r="J684" s="60">
        <v>30773</v>
      </c>
      <c r="K684" s="60">
        <v>27779</v>
      </c>
      <c r="L684" s="60">
        <v>20736</v>
      </c>
      <c r="M684" s="60">
        <v>17646</v>
      </c>
      <c r="N684" s="60">
        <v>16055</v>
      </c>
      <c r="O684" s="60">
        <v>15591</v>
      </c>
      <c r="P684" s="60">
        <v>12675</v>
      </c>
      <c r="Q684" s="60">
        <v>11634</v>
      </c>
      <c r="R684" s="60">
        <v>8259</v>
      </c>
      <c r="S684" s="60">
        <v>7227</v>
      </c>
      <c r="T684" s="60">
        <v>4864</v>
      </c>
      <c r="U684" s="60">
        <v>4832</v>
      </c>
      <c r="V684" s="60">
        <v>2646</v>
      </c>
      <c r="W684" s="60">
        <v>1990</v>
      </c>
      <c r="X684" s="60">
        <v>996</v>
      </c>
      <c r="Y684" s="60">
        <v>30420</v>
      </c>
      <c r="Z684" s="60">
        <v>32624</v>
      </c>
      <c r="AA684" s="60">
        <v>33553</v>
      </c>
      <c r="AB684" s="60">
        <v>31867</v>
      </c>
      <c r="AC684" s="60">
        <v>25027</v>
      </c>
      <c r="AD684" s="60">
        <v>18265</v>
      </c>
      <c r="AE684" s="60">
        <v>15071</v>
      </c>
      <c r="AF684" s="60">
        <v>13430</v>
      </c>
      <c r="AG684" s="60">
        <v>12768</v>
      </c>
      <c r="AH684" s="60">
        <v>10954</v>
      </c>
      <c r="AI684" s="60">
        <v>9015</v>
      </c>
      <c r="AJ684" s="60">
        <v>6446</v>
      </c>
      <c r="AK684" s="60">
        <v>4862</v>
      </c>
      <c r="AL684" s="60">
        <v>3838</v>
      </c>
      <c r="AM684" s="60">
        <v>2474</v>
      </c>
      <c r="AN684" s="60">
        <v>1462</v>
      </c>
      <c r="AO684" s="60">
        <v>1154</v>
      </c>
      <c r="AP684" s="60">
        <v>59010</v>
      </c>
      <c r="AQ684" s="60">
        <v>62856</v>
      </c>
      <c r="AR684" s="60">
        <v>64326</v>
      </c>
      <c r="AS684" s="60">
        <v>59646</v>
      </c>
      <c r="AT684" s="60">
        <v>45763</v>
      </c>
      <c r="AU684" s="60">
        <v>35911</v>
      </c>
      <c r="AV684" s="60">
        <v>31126</v>
      </c>
      <c r="AW684" s="60">
        <v>29021</v>
      </c>
      <c r="AX684" s="60">
        <v>25443</v>
      </c>
      <c r="AY684" s="60">
        <v>22588</v>
      </c>
      <c r="AZ684" s="60">
        <v>17274</v>
      </c>
      <c r="BA684" s="60">
        <v>13673</v>
      </c>
      <c r="BB684" s="60">
        <v>9726</v>
      </c>
      <c r="BC684" s="60">
        <v>8670</v>
      </c>
      <c r="BD684" s="60">
        <v>5120</v>
      </c>
      <c r="BE684" s="60">
        <v>3452</v>
      </c>
      <c r="BF684" s="60">
        <v>2150</v>
      </c>
    </row>
    <row r="685" spans="1:58" customFormat="1" hidden="1" x14ac:dyDescent="0.25">
      <c r="A685" t="s">
        <v>638</v>
      </c>
      <c r="B685" s="58" t="s">
        <v>1162</v>
      </c>
      <c r="C685" t="str">
        <f>VLOOKUP(B685,'Cross river Land'!A:B,2,0)</f>
        <v>NG033004</v>
      </c>
      <c r="D685">
        <f t="shared" si="10"/>
        <v>1</v>
      </c>
      <c r="E685" s="60">
        <v>107946</v>
      </c>
      <c r="F685" s="60">
        <v>113425</v>
      </c>
      <c r="G685" s="60">
        <v>221371</v>
      </c>
      <c r="H685" s="60">
        <v>12347</v>
      </c>
      <c r="I685" s="60">
        <v>13324</v>
      </c>
      <c r="J685" s="60">
        <v>13658</v>
      </c>
      <c r="K685" s="60">
        <v>12263</v>
      </c>
      <c r="L685" s="60">
        <v>9082</v>
      </c>
      <c r="M685" s="60">
        <v>7830</v>
      </c>
      <c r="N685" s="60">
        <v>7050</v>
      </c>
      <c r="O685" s="60">
        <v>7073</v>
      </c>
      <c r="P685" s="60">
        <v>5639</v>
      </c>
      <c r="Q685" s="60">
        <v>5243</v>
      </c>
      <c r="R685" s="60">
        <v>3474</v>
      </c>
      <c r="S685" s="60">
        <v>3789</v>
      </c>
      <c r="T685" s="60">
        <v>2116</v>
      </c>
      <c r="U685" s="60">
        <v>2390</v>
      </c>
      <c r="V685" s="60">
        <v>1127</v>
      </c>
      <c r="W685" s="60">
        <v>1123</v>
      </c>
      <c r="X685" s="60">
        <v>418</v>
      </c>
      <c r="Y685" s="60">
        <v>13214</v>
      </c>
      <c r="Z685" s="60">
        <v>14414</v>
      </c>
      <c r="AA685" s="60">
        <v>14609</v>
      </c>
      <c r="AB685" s="60">
        <v>13819</v>
      </c>
      <c r="AC685" s="60">
        <v>11096</v>
      </c>
      <c r="AD685" s="60">
        <v>8615</v>
      </c>
      <c r="AE685" s="60">
        <v>7115</v>
      </c>
      <c r="AF685" s="60">
        <v>6487</v>
      </c>
      <c r="AG685" s="60">
        <v>5778</v>
      </c>
      <c r="AH685" s="60">
        <v>4950</v>
      </c>
      <c r="AI685" s="60">
        <v>3839</v>
      </c>
      <c r="AJ685" s="60">
        <v>3086</v>
      </c>
      <c r="AK685" s="60">
        <v>2404</v>
      </c>
      <c r="AL685" s="60">
        <v>1851</v>
      </c>
      <c r="AM685" s="60">
        <v>1162</v>
      </c>
      <c r="AN685" s="60">
        <v>644</v>
      </c>
      <c r="AO685" s="60">
        <v>342</v>
      </c>
      <c r="AP685" s="60">
        <v>25561</v>
      </c>
      <c r="AQ685" s="60">
        <v>27738</v>
      </c>
      <c r="AR685" s="60">
        <v>28267</v>
      </c>
      <c r="AS685" s="60">
        <v>26082</v>
      </c>
      <c r="AT685" s="60">
        <v>20178</v>
      </c>
      <c r="AU685" s="60">
        <v>16445</v>
      </c>
      <c r="AV685" s="60">
        <v>14165</v>
      </c>
      <c r="AW685" s="60">
        <v>13560</v>
      </c>
      <c r="AX685" s="60">
        <v>11417</v>
      </c>
      <c r="AY685" s="60">
        <v>10193</v>
      </c>
      <c r="AZ685" s="60">
        <v>7313</v>
      </c>
      <c r="BA685" s="60">
        <v>6875</v>
      </c>
      <c r="BB685" s="60">
        <v>4520</v>
      </c>
      <c r="BC685" s="60">
        <v>4241</v>
      </c>
      <c r="BD685" s="60">
        <v>2289</v>
      </c>
      <c r="BE685" s="60">
        <v>1767</v>
      </c>
      <c r="BF685" s="60">
        <v>760</v>
      </c>
    </row>
    <row r="686" spans="1:58" customFormat="1" hidden="1" x14ac:dyDescent="0.25">
      <c r="A686" t="s">
        <v>638</v>
      </c>
      <c r="B686" t="s">
        <v>642</v>
      </c>
      <c r="C686" t="str">
        <f>VLOOKUP(B686,'Cross river Land'!A:B,2,0)</f>
        <v>NG033005</v>
      </c>
      <c r="D686">
        <f t="shared" si="10"/>
        <v>1</v>
      </c>
      <c r="E686" s="60">
        <v>149904</v>
      </c>
      <c r="F686" s="60">
        <v>156903</v>
      </c>
      <c r="G686" s="60">
        <v>306807</v>
      </c>
      <c r="H686" s="60">
        <v>18123</v>
      </c>
      <c r="I686" s="60">
        <v>18835</v>
      </c>
      <c r="J686" s="60">
        <v>18625</v>
      </c>
      <c r="K686" s="60">
        <v>16938</v>
      </c>
      <c r="L686" s="60">
        <v>12552</v>
      </c>
      <c r="M686" s="60">
        <v>10757</v>
      </c>
      <c r="N686" s="60">
        <v>9975</v>
      </c>
      <c r="O686" s="60">
        <v>9835</v>
      </c>
      <c r="P686" s="60">
        <v>7876</v>
      </c>
      <c r="Q686" s="60">
        <v>7135</v>
      </c>
      <c r="R686" s="60">
        <v>5105</v>
      </c>
      <c r="S686" s="60">
        <v>4541</v>
      </c>
      <c r="T686" s="60">
        <v>3444</v>
      </c>
      <c r="U686" s="60">
        <v>3494</v>
      </c>
      <c r="V686" s="60">
        <v>1433</v>
      </c>
      <c r="W686" s="60">
        <v>690</v>
      </c>
      <c r="X686" s="60">
        <v>546</v>
      </c>
      <c r="Y686" s="60">
        <v>19925</v>
      </c>
      <c r="Z686" s="60">
        <v>20524</v>
      </c>
      <c r="AA686" s="60">
        <v>20648</v>
      </c>
      <c r="AB686" s="60">
        <v>19646</v>
      </c>
      <c r="AC686" s="60">
        <v>15126</v>
      </c>
      <c r="AD686" s="60">
        <v>11126</v>
      </c>
      <c r="AE686" s="60">
        <v>9177</v>
      </c>
      <c r="AF686" s="60">
        <v>8437</v>
      </c>
      <c r="AG686" s="60">
        <v>7745</v>
      </c>
      <c r="AH686" s="60">
        <v>6662</v>
      </c>
      <c r="AI686" s="60">
        <v>5518</v>
      </c>
      <c r="AJ686" s="60">
        <v>3770</v>
      </c>
      <c r="AK686" s="60">
        <v>3415</v>
      </c>
      <c r="AL686" s="60">
        <v>2102</v>
      </c>
      <c r="AM686" s="60">
        <v>1504</v>
      </c>
      <c r="AN686" s="60">
        <v>1059</v>
      </c>
      <c r="AO686" s="60">
        <v>519</v>
      </c>
      <c r="AP686" s="60">
        <v>38048</v>
      </c>
      <c r="AQ686" s="60">
        <v>39359</v>
      </c>
      <c r="AR686" s="60">
        <v>39273</v>
      </c>
      <c r="AS686" s="60">
        <v>36584</v>
      </c>
      <c r="AT686" s="60">
        <v>27678</v>
      </c>
      <c r="AU686" s="60">
        <v>21883</v>
      </c>
      <c r="AV686" s="60">
        <v>19152</v>
      </c>
      <c r="AW686" s="60">
        <v>18272</v>
      </c>
      <c r="AX686" s="60">
        <v>15621</v>
      </c>
      <c r="AY686" s="60">
        <v>13797</v>
      </c>
      <c r="AZ686" s="60">
        <v>10623</v>
      </c>
      <c r="BA686" s="60">
        <v>8311</v>
      </c>
      <c r="BB686" s="60">
        <v>6859</v>
      </c>
      <c r="BC686" s="60">
        <v>5596</v>
      </c>
      <c r="BD686" s="60">
        <v>2937</v>
      </c>
      <c r="BE686" s="60">
        <v>1749</v>
      </c>
      <c r="BF686" s="60">
        <v>1065</v>
      </c>
    </row>
    <row r="687" spans="1:58" customFormat="1" hidden="1" x14ac:dyDescent="0.25">
      <c r="A687" t="s">
        <v>638</v>
      </c>
      <c r="B687" t="s">
        <v>643</v>
      </c>
      <c r="C687" t="str">
        <f>VLOOKUP(B687,'Cross river Land'!A:B,2,0)</f>
        <v>NG033006</v>
      </c>
      <c r="D687">
        <f t="shared" si="10"/>
        <v>1</v>
      </c>
      <c r="E687" s="60">
        <v>124270</v>
      </c>
      <c r="F687" s="60">
        <v>128241</v>
      </c>
      <c r="G687" s="60">
        <v>252511</v>
      </c>
      <c r="H687" s="60">
        <v>13354</v>
      </c>
      <c r="I687" s="60">
        <v>14681</v>
      </c>
      <c r="J687" s="60">
        <v>15634</v>
      </c>
      <c r="K687" s="60">
        <v>14784</v>
      </c>
      <c r="L687" s="60">
        <v>10891</v>
      </c>
      <c r="M687" s="60">
        <v>8888</v>
      </c>
      <c r="N687" s="60">
        <v>8270</v>
      </c>
      <c r="O687" s="60">
        <v>7971</v>
      </c>
      <c r="P687" s="60">
        <v>6723</v>
      </c>
      <c r="Q687" s="60">
        <v>6127</v>
      </c>
      <c r="R687" s="60">
        <v>4322</v>
      </c>
      <c r="S687" s="60">
        <v>4271</v>
      </c>
      <c r="T687" s="60">
        <v>2849</v>
      </c>
      <c r="U687" s="60">
        <v>2530</v>
      </c>
      <c r="V687" s="60">
        <v>1314</v>
      </c>
      <c r="W687" s="60">
        <v>1088</v>
      </c>
      <c r="X687" s="60">
        <v>573</v>
      </c>
      <c r="Y687" s="60">
        <v>14184</v>
      </c>
      <c r="Z687" s="60">
        <v>15484</v>
      </c>
      <c r="AA687" s="60">
        <v>16526</v>
      </c>
      <c r="AB687" s="60">
        <v>16393</v>
      </c>
      <c r="AC687" s="60">
        <v>13133</v>
      </c>
      <c r="AD687" s="60">
        <v>9775</v>
      </c>
      <c r="AE687" s="60">
        <v>7996</v>
      </c>
      <c r="AF687" s="60">
        <v>6829</v>
      </c>
      <c r="AG687" s="60">
        <v>6593</v>
      </c>
      <c r="AH687" s="60">
        <v>5503</v>
      </c>
      <c r="AI687" s="60">
        <v>4556</v>
      </c>
      <c r="AJ687" s="60">
        <v>3334</v>
      </c>
      <c r="AK687" s="60">
        <v>2885</v>
      </c>
      <c r="AL687" s="60">
        <v>2020</v>
      </c>
      <c r="AM687" s="60">
        <v>1589</v>
      </c>
      <c r="AN687" s="60">
        <v>882</v>
      </c>
      <c r="AO687" s="60">
        <v>559</v>
      </c>
      <c r="AP687" s="60">
        <v>27538</v>
      </c>
      <c r="AQ687" s="60">
        <v>30165</v>
      </c>
      <c r="AR687" s="60">
        <v>32160</v>
      </c>
      <c r="AS687" s="60">
        <v>31177</v>
      </c>
      <c r="AT687" s="60">
        <v>24024</v>
      </c>
      <c r="AU687" s="60">
        <v>18663</v>
      </c>
      <c r="AV687" s="60">
        <v>16266</v>
      </c>
      <c r="AW687" s="60">
        <v>14800</v>
      </c>
      <c r="AX687" s="60">
        <v>13316</v>
      </c>
      <c r="AY687" s="60">
        <v>11630</v>
      </c>
      <c r="AZ687" s="60">
        <v>8878</v>
      </c>
      <c r="BA687" s="60">
        <v>7605</v>
      </c>
      <c r="BB687" s="60">
        <v>5734</v>
      </c>
      <c r="BC687" s="60">
        <v>4550</v>
      </c>
      <c r="BD687" s="60">
        <v>2903</v>
      </c>
      <c r="BE687" s="60">
        <v>1970</v>
      </c>
      <c r="BF687" s="60">
        <v>1132</v>
      </c>
    </row>
    <row r="688" spans="1:58" customFormat="1" hidden="1" x14ac:dyDescent="0.25">
      <c r="A688" t="s">
        <v>638</v>
      </c>
      <c r="B688" t="s">
        <v>644</v>
      </c>
      <c r="C688" t="str">
        <f>VLOOKUP(B688,'Cross river Land'!A:B,2,0)</f>
        <v>NG033007</v>
      </c>
      <c r="D688">
        <f t="shared" si="10"/>
        <v>1</v>
      </c>
      <c r="E688" s="60">
        <v>240712</v>
      </c>
      <c r="F688" s="60">
        <v>287191</v>
      </c>
      <c r="G688" s="60">
        <v>527903</v>
      </c>
      <c r="H688" s="60">
        <v>26844</v>
      </c>
      <c r="I688" s="60">
        <v>28378</v>
      </c>
      <c r="J688" s="60">
        <v>29733</v>
      </c>
      <c r="K688" s="60">
        <v>28460</v>
      </c>
      <c r="L688" s="60">
        <v>24036</v>
      </c>
      <c r="M688" s="60">
        <v>21596</v>
      </c>
      <c r="N688" s="60">
        <v>17745</v>
      </c>
      <c r="O688" s="60">
        <v>16235</v>
      </c>
      <c r="P688" s="60">
        <v>11720</v>
      </c>
      <c r="Q688" s="60">
        <v>10450</v>
      </c>
      <c r="R688" s="60">
        <v>6889</v>
      </c>
      <c r="S688" s="60">
        <v>6840</v>
      </c>
      <c r="T688" s="60">
        <v>4123</v>
      </c>
      <c r="U688" s="60">
        <v>3376</v>
      </c>
      <c r="V688" s="60">
        <v>2137</v>
      </c>
      <c r="W688" s="60">
        <v>1177</v>
      </c>
      <c r="X688" s="60">
        <v>973</v>
      </c>
      <c r="Y688" s="60">
        <v>28916</v>
      </c>
      <c r="Z688" s="60">
        <v>31048</v>
      </c>
      <c r="AA688" s="60">
        <v>31734</v>
      </c>
      <c r="AB688" s="60">
        <v>31908</v>
      </c>
      <c r="AC688" s="60">
        <v>30472</v>
      </c>
      <c r="AD688" s="60">
        <v>27760</v>
      </c>
      <c r="AE688" s="60">
        <v>25187</v>
      </c>
      <c r="AF688" s="60">
        <v>20810</v>
      </c>
      <c r="AG688" s="60">
        <v>16440</v>
      </c>
      <c r="AH688" s="60">
        <v>13215</v>
      </c>
      <c r="AI688" s="60">
        <v>9139</v>
      </c>
      <c r="AJ688" s="60">
        <v>7249</v>
      </c>
      <c r="AK688" s="60">
        <v>5178</v>
      </c>
      <c r="AL688" s="60">
        <v>3715</v>
      </c>
      <c r="AM688" s="60">
        <v>2199</v>
      </c>
      <c r="AN688" s="60">
        <v>1403</v>
      </c>
      <c r="AO688" s="60">
        <v>818</v>
      </c>
      <c r="AP688" s="60">
        <v>55760</v>
      </c>
      <c r="AQ688" s="60">
        <v>59426</v>
      </c>
      <c r="AR688" s="60">
        <v>61467</v>
      </c>
      <c r="AS688" s="60">
        <v>60368</v>
      </c>
      <c r="AT688" s="60">
        <v>54508</v>
      </c>
      <c r="AU688" s="60">
        <v>49356</v>
      </c>
      <c r="AV688" s="60">
        <v>42932</v>
      </c>
      <c r="AW688" s="60">
        <v>37045</v>
      </c>
      <c r="AX688" s="60">
        <v>28160</v>
      </c>
      <c r="AY688" s="60">
        <v>23665</v>
      </c>
      <c r="AZ688" s="60">
        <v>16028</v>
      </c>
      <c r="BA688" s="60">
        <v>14089</v>
      </c>
      <c r="BB688" s="60">
        <v>9301</v>
      </c>
      <c r="BC688" s="60">
        <v>7091</v>
      </c>
      <c r="BD688" s="60">
        <v>4336</v>
      </c>
      <c r="BE688" s="60">
        <v>2580</v>
      </c>
      <c r="BF688" s="60">
        <v>1791</v>
      </c>
    </row>
    <row r="689" spans="1:58" customFormat="1" hidden="1" x14ac:dyDescent="0.25">
      <c r="A689" t="s">
        <v>638</v>
      </c>
      <c r="B689" t="s">
        <v>645</v>
      </c>
      <c r="C689" t="str">
        <f>VLOOKUP(B689,'Cross river Land'!A:B,2,0)</f>
        <v>NG033008</v>
      </c>
      <c r="D689">
        <f t="shared" si="10"/>
        <v>1</v>
      </c>
      <c r="E689" s="60">
        <v>275603</v>
      </c>
      <c r="F689" s="60">
        <v>288895</v>
      </c>
      <c r="G689" s="60">
        <v>564498</v>
      </c>
      <c r="H689" s="60">
        <v>31804</v>
      </c>
      <c r="I689" s="60">
        <v>34322</v>
      </c>
      <c r="J689" s="60">
        <v>34621</v>
      </c>
      <c r="K689" s="60">
        <v>32399</v>
      </c>
      <c r="L689" s="60">
        <v>23292</v>
      </c>
      <c r="M689" s="60">
        <v>19747</v>
      </c>
      <c r="N689" s="60">
        <v>18165</v>
      </c>
      <c r="O689" s="60">
        <v>18099</v>
      </c>
      <c r="P689" s="60">
        <v>14764</v>
      </c>
      <c r="Q689" s="60">
        <v>13225</v>
      </c>
      <c r="R689" s="60">
        <v>9468</v>
      </c>
      <c r="S689" s="60">
        <v>9373</v>
      </c>
      <c r="T689" s="60">
        <v>5797</v>
      </c>
      <c r="U689" s="60">
        <v>4297</v>
      </c>
      <c r="V689" s="60">
        <v>2869</v>
      </c>
      <c r="W689" s="60">
        <v>2284</v>
      </c>
      <c r="X689" s="60">
        <v>1077</v>
      </c>
      <c r="Y689" s="60">
        <v>33783</v>
      </c>
      <c r="Z689" s="60">
        <v>37156</v>
      </c>
      <c r="AA689" s="60">
        <v>37854</v>
      </c>
      <c r="AB689" s="60">
        <v>36431</v>
      </c>
      <c r="AC689" s="60">
        <v>28244</v>
      </c>
      <c r="AD689" s="60">
        <v>20661</v>
      </c>
      <c r="AE689" s="60">
        <v>17469</v>
      </c>
      <c r="AF689" s="60">
        <v>15123</v>
      </c>
      <c r="AG689" s="60">
        <v>14828</v>
      </c>
      <c r="AH689" s="60">
        <v>12362</v>
      </c>
      <c r="AI689" s="60">
        <v>9952</v>
      </c>
      <c r="AJ689" s="60">
        <v>7727</v>
      </c>
      <c r="AK689" s="60">
        <v>7121</v>
      </c>
      <c r="AL689" s="60">
        <v>4913</v>
      </c>
      <c r="AM689" s="60">
        <v>2656</v>
      </c>
      <c r="AN689" s="60">
        <v>1781</v>
      </c>
      <c r="AO689" s="60">
        <v>834</v>
      </c>
      <c r="AP689" s="60">
        <v>65587</v>
      </c>
      <c r="AQ689" s="60">
        <v>71478</v>
      </c>
      <c r="AR689" s="60">
        <v>72475</v>
      </c>
      <c r="AS689" s="60">
        <v>68830</v>
      </c>
      <c r="AT689" s="60">
        <v>51536</v>
      </c>
      <c r="AU689" s="60">
        <v>40408</v>
      </c>
      <c r="AV689" s="60">
        <v>35634</v>
      </c>
      <c r="AW689" s="60">
        <v>33222</v>
      </c>
      <c r="AX689" s="60">
        <v>29592</v>
      </c>
      <c r="AY689" s="60">
        <v>25587</v>
      </c>
      <c r="AZ689" s="60">
        <v>19420</v>
      </c>
      <c r="BA689" s="60">
        <v>17100</v>
      </c>
      <c r="BB689" s="60">
        <v>12918</v>
      </c>
      <c r="BC689" s="60">
        <v>9210</v>
      </c>
      <c r="BD689" s="60">
        <v>5525</v>
      </c>
      <c r="BE689" s="60">
        <v>4065</v>
      </c>
      <c r="BF689" s="60">
        <v>1911</v>
      </c>
    </row>
    <row r="690" spans="1:58" customFormat="1" hidden="1" x14ac:dyDescent="0.25">
      <c r="A690" t="s">
        <v>638</v>
      </c>
      <c r="B690" t="s">
        <v>646</v>
      </c>
      <c r="C690" t="str">
        <f>VLOOKUP(B690,'Cross river Land'!A:B,2,0)</f>
        <v>NG033009</v>
      </c>
      <c r="D690">
        <f t="shared" si="10"/>
        <v>1</v>
      </c>
      <c r="E690" s="60">
        <v>189163</v>
      </c>
      <c r="F690" s="60">
        <v>202615</v>
      </c>
      <c r="G690" s="60">
        <v>391778</v>
      </c>
      <c r="H690" s="60">
        <v>20864</v>
      </c>
      <c r="I690" s="60">
        <v>23470</v>
      </c>
      <c r="J690" s="60">
        <v>25080</v>
      </c>
      <c r="K690" s="60">
        <v>23144</v>
      </c>
      <c r="L690" s="60">
        <v>17241</v>
      </c>
      <c r="M690" s="60">
        <v>14455</v>
      </c>
      <c r="N690" s="60">
        <v>12723</v>
      </c>
      <c r="O690" s="60">
        <v>12831</v>
      </c>
      <c r="P690" s="60">
        <v>10210</v>
      </c>
      <c r="Q690" s="60">
        <v>9285</v>
      </c>
      <c r="R690" s="60">
        <v>6283</v>
      </c>
      <c r="S690" s="60">
        <v>5078</v>
      </c>
      <c r="T690" s="60">
        <v>3393</v>
      </c>
      <c r="U690" s="60">
        <v>2621</v>
      </c>
      <c r="V690" s="60">
        <v>1105</v>
      </c>
      <c r="W690" s="60">
        <v>847</v>
      </c>
      <c r="X690" s="60">
        <v>533</v>
      </c>
      <c r="Y690" s="60">
        <v>22443</v>
      </c>
      <c r="Z690" s="60">
        <v>24599</v>
      </c>
      <c r="AA690" s="60">
        <v>26552</v>
      </c>
      <c r="AB690" s="60">
        <v>25799</v>
      </c>
      <c r="AC690" s="60">
        <v>21544</v>
      </c>
      <c r="AD690" s="60">
        <v>15574</v>
      </c>
      <c r="AE690" s="60">
        <v>11914</v>
      </c>
      <c r="AF690" s="60">
        <v>10975</v>
      </c>
      <c r="AG690" s="60">
        <v>10419</v>
      </c>
      <c r="AH690" s="60">
        <v>9443</v>
      </c>
      <c r="AI690" s="60">
        <v>7190</v>
      </c>
      <c r="AJ690" s="60">
        <v>5414</v>
      </c>
      <c r="AK690" s="60">
        <v>4683</v>
      </c>
      <c r="AL690" s="60">
        <v>2785</v>
      </c>
      <c r="AM690" s="60">
        <v>1804</v>
      </c>
      <c r="AN690" s="60">
        <v>829</v>
      </c>
      <c r="AO690" s="60">
        <v>648</v>
      </c>
      <c r="AP690" s="60">
        <v>43307</v>
      </c>
      <c r="AQ690" s="60">
        <v>48069</v>
      </c>
      <c r="AR690" s="60">
        <v>51632</v>
      </c>
      <c r="AS690" s="60">
        <v>48943</v>
      </c>
      <c r="AT690" s="60">
        <v>38785</v>
      </c>
      <c r="AU690" s="60">
        <v>30029</v>
      </c>
      <c r="AV690" s="60">
        <v>24637</v>
      </c>
      <c r="AW690" s="60">
        <v>23806</v>
      </c>
      <c r="AX690" s="60">
        <v>20629</v>
      </c>
      <c r="AY690" s="60">
        <v>18728</v>
      </c>
      <c r="AZ690" s="60">
        <v>13473</v>
      </c>
      <c r="BA690" s="60">
        <v>10492</v>
      </c>
      <c r="BB690" s="60">
        <v>8076</v>
      </c>
      <c r="BC690" s="60">
        <v>5406</v>
      </c>
      <c r="BD690" s="60">
        <v>2909</v>
      </c>
      <c r="BE690" s="60">
        <v>1676</v>
      </c>
      <c r="BF690" s="60">
        <v>1181</v>
      </c>
    </row>
    <row r="691" spans="1:58" customFormat="1" hidden="1" x14ac:dyDescent="0.25">
      <c r="A691" t="s">
        <v>638</v>
      </c>
      <c r="B691" s="58" t="s">
        <v>1584</v>
      </c>
      <c r="C691" t="str">
        <f>VLOOKUP(B691,'Cross river Land'!A:B,2,0)</f>
        <v>NG033010</v>
      </c>
      <c r="D691">
        <f t="shared" si="10"/>
        <v>1</v>
      </c>
      <c r="E691" s="60">
        <v>111555</v>
      </c>
      <c r="F691" s="60">
        <v>115945</v>
      </c>
      <c r="G691" s="60">
        <v>227500</v>
      </c>
      <c r="H691" s="60">
        <v>13784</v>
      </c>
      <c r="I691" s="60">
        <v>13414</v>
      </c>
      <c r="J691" s="60">
        <v>14501</v>
      </c>
      <c r="K691" s="60">
        <v>13294</v>
      </c>
      <c r="L691" s="60">
        <v>10100</v>
      </c>
      <c r="M691" s="60">
        <v>8269</v>
      </c>
      <c r="N691" s="60">
        <v>7560</v>
      </c>
      <c r="O691" s="60">
        <v>6861</v>
      </c>
      <c r="P691" s="60">
        <v>5627</v>
      </c>
      <c r="Q691" s="60">
        <v>4799</v>
      </c>
      <c r="R691" s="60">
        <v>3408</v>
      </c>
      <c r="S691" s="60">
        <v>3308</v>
      </c>
      <c r="T691" s="60">
        <v>2436</v>
      </c>
      <c r="U691" s="60">
        <v>1946</v>
      </c>
      <c r="V691" s="60">
        <v>1092</v>
      </c>
      <c r="W691" s="60">
        <v>714</v>
      </c>
      <c r="X691" s="60">
        <v>442</v>
      </c>
      <c r="Y691" s="60">
        <v>15233</v>
      </c>
      <c r="Z691" s="60">
        <v>14554</v>
      </c>
      <c r="AA691" s="60">
        <v>15035</v>
      </c>
      <c r="AB691" s="60">
        <v>14235</v>
      </c>
      <c r="AC691" s="60">
        <v>11362</v>
      </c>
      <c r="AD691" s="60">
        <v>8499</v>
      </c>
      <c r="AE691" s="60">
        <v>7078</v>
      </c>
      <c r="AF691" s="60">
        <v>6221</v>
      </c>
      <c r="AG691" s="60">
        <v>5840</v>
      </c>
      <c r="AH691" s="60">
        <v>4946</v>
      </c>
      <c r="AI691" s="60">
        <v>3856</v>
      </c>
      <c r="AJ691" s="60">
        <v>2883</v>
      </c>
      <c r="AK691" s="60">
        <v>2408</v>
      </c>
      <c r="AL691" s="60">
        <v>1701</v>
      </c>
      <c r="AM691" s="60">
        <v>1084</v>
      </c>
      <c r="AN691" s="60">
        <v>614</v>
      </c>
      <c r="AO691" s="60">
        <v>396</v>
      </c>
      <c r="AP691" s="60">
        <v>29017</v>
      </c>
      <c r="AQ691" s="60">
        <v>27968</v>
      </c>
      <c r="AR691" s="60">
        <v>29536</v>
      </c>
      <c r="AS691" s="60">
        <v>27529</v>
      </c>
      <c r="AT691" s="60">
        <v>21462</v>
      </c>
      <c r="AU691" s="60">
        <v>16768</v>
      </c>
      <c r="AV691" s="60">
        <v>14638</v>
      </c>
      <c r="AW691" s="60">
        <v>13082</v>
      </c>
      <c r="AX691" s="60">
        <v>11467</v>
      </c>
      <c r="AY691" s="60">
        <v>9745</v>
      </c>
      <c r="AZ691" s="60">
        <v>7264</v>
      </c>
      <c r="BA691" s="60">
        <v>6191</v>
      </c>
      <c r="BB691" s="60">
        <v>4844</v>
      </c>
      <c r="BC691" s="60">
        <v>3647</v>
      </c>
      <c r="BD691" s="60">
        <v>2176</v>
      </c>
      <c r="BE691" s="60">
        <v>1328</v>
      </c>
      <c r="BF691" s="60">
        <v>838</v>
      </c>
    </row>
    <row r="692" spans="1:58" customFormat="1" hidden="1" x14ac:dyDescent="0.25">
      <c r="A692" t="s">
        <v>638</v>
      </c>
      <c r="B692" t="s">
        <v>647</v>
      </c>
      <c r="C692" t="str">
        <f>VLOOKUP(B692,'Cross river Land'!A:B,2,0)</f>
        <v>NG033011</v>
      </c>
      <c r="D692">
        <f t="shared" si="10"/>
        <v>1</v>
      </c>
      <c r="E692" s="60">
        <v>154166</v>
      </c>
      <c r="F692" s="60">
        <v>160827</v>
      </c>
      <c r="G692" s="60">
        <v>314993</v>
      </c>
      <c r="H692" s="60">
        <v>17523</v>
      </c>
      <c r="I692" s="60">
        <v>18435</v>
      </c>
      <c r="J692" s="60">
        <v>19463</v>
      </c>
      <c r="K692" s="60">
        <v>18108</v>
      </c>
      <c r="L692" s="60">
        <v>13831</v>
      </c>
      <c r="M692" s="60">
        <v>11723</v>
      </c>
      <c r="N692" s="60">
        <v>10624</v>
      </c>
      <c r="O692" s="60">
        <v>10007</v>
      </c>
      <c r="P692" s="60">
        <v>8212</v>
      </c>
      <c r="Q692" s="60">
        <v>7184</v>
      </c>
      <c r="R692" s="60">
        <v>5275</v>
      </c>
      <c r="S692" s="60">
        <v>4481</v>
      </c>
      <c r="T692" s="60">
        <v>3629</v>
      </c>
      <c r="U692" s="60">
        <v>2468</v>
      </c>
      <c r="V692" s="60">
        <v>1480</v>
      </c>
      <c r="W692" s="60">
        <v>1058</v>
      </c>
      <c r="X692" s="60">
        <v>665</v>
      </c>
      <c r="Y692" s="60">
        <v>18853</v>
      </c>
      <c r="Z692" s="60">
        <v>19959</v>
      </c>
      <c r="AA692" s="60">
        <v>20855</v>
      </c>
      <c r="AB692" s="60">
        <v>20130</v>
      </c>
      <c r="AC692" s="60">
        <v>16203</v>
      </c>
      <c r="AD692" s="60">
        <v>12126</v>
      </c>
      <c r="AE692" s="60">
        <v>10247</v>
      </c>
      <c r="AF692" s="60">
        <v>9133</v>
      </c>
      <c r="AG692" s="60">
        <v>8396</v>
      </c>
      <c r="AH692" s="60">
        <v>7003</v>
      </c>
      <c r="AI692" s="60">
        <v>5583</v>
      </c>
      <c r="AJ692" s="60">
        <v>3993</v>
      </c>
      <c r="AK692" s="60">
        <v>3398</v>
      </c>
      <c r="AL692" s="60">
        <v>2029</v>
      </c>
      <c r="AM692" s="60">
        <v>1468</v>
      </c>
      <c r="AN692" s="60">
        <v>806</v>
      </c>
      <c r="AO692" s="60">
        <v>645</v>
      </c>
      <c r="AP692" s="60">
        <v>36376</v>
      </c>
      <c r="AQ692" s="60">
        <v>38394</v>
      </c>
      <c r="AR692" s="60">
        <v>40318</v>
      </c>
      <c r="AS692" s="60">
        <v>38238</v>
      </c>
      <c r="AT692" s="60">
        <v>30034</v>
      </c>
      <c r="AU692" s="60">
        <v>23849</v>
      </c>
      <c r="AV692" s="60">
        <v>20871</v>
      </c>
      <c r="AW692" s="60">
        <v>19140</v>
      </c>
      <c r="AX692" s="60">
        <v>16608</v>
      </c>
      <c r="AY692" s="60">
        <v>14187</v>
      </c>
      <c r="AZ692" s="60">
        <v>10858</v>
      </c>
      <c r="BA692" s="60">
        <v>8474</v>
      </c>
      <c r="BB692" s="60">
        <v>7027</v>
      </c>
      <c r="BC692" s="60">
        <v>4497</v>
      </c>
      <c r="BD692" s="60">
        <v>2948</v>
      </c>
      <c r="BE692" s="60">
        <v>1864</v>
      </c>
      <c r="BF692" s="60">
        <v>1310</v>
      </c>
    </row>
    <row r="693" spans="1:58" customFormat="1" hidden="1" x14ac:dyDescent="0.25">
      <c r="A693" t="s">
        <v>638</v>
      </c>
      <c r="B693" t="s">
        <v>648</v>
      </c>
      <c r="C693" t="str">
        <f>VLOOKUP(B693,'Cross river Land'!A:B,2,0)</f>
        <v>NG033012</v>
      </c>
      <c r="D693">
        <f t="shared" si="10"/>
        <v>1</v>
      </c>
      <c r="E693" s="60">
        <v>148239</v>
      </c>
      <c r="F693" s="60">
        <v>150581</v>
      </c>
      <c r="G693" s="60">
        <v>298820</v>
      </c>
      <c r="H693" s="60">
        <v>17248</v>
      </c>
      <c r="I693" s="60">
        <v>18511</v>
      </c>
      <c r="J693" s="60">
        <v>18866</v>
      </c>
      <c r="K693" s="60">
        <v>17160</v>
      </c>
      <c r="L693" s="60">
        <v>12285</v>
      </c>
      <c r="M693" s="60">
        <v>10733</v>
      </c>
      <c r="N693" s="60">
        <v>9760</v>
      </c>
      <c r="O693" s="60">
        <v>9805</v>
      </c>
      <c r="P693" s="60">
        <v>7876</v>
      </c>
      <c r="Q693" s="60">
        <v>7108</v>
      </c>
      <c r="R693" s="60">
        <v>5136</v>
      </c>
      <c r="S693" s="60">
        <v>4628</v>
      </c>
      <c r="T693" s="60">
        <v>3099</v>
      </c>
      <c r="U693" s="60">
        <v>3082</v>
      </c>
      <c r="V693" s="60">
        <v>1377</v>
      </c>
      <c r="W693" s="60">
        <v>853</v>
      </c>
      <c r="X693" s="60">
        <v>712</v>
      </c>
      <c r="Y693" s="60">
        <v>17964</v>
      </c>
      <c r="Z693" s="60">
        <v>19457</v>
      </c>
      <c r="AA693" s="60">
        <v>19897</v>
      </c>
      <c r="AB693" s="60">
        <v>18781</v>
      </c>
      <c r="AC693" s="60">
        <v>14531</v>
      </c>
      <c r="AD693" s="60">
        <v>10736</v>
      </c>
      <c r="AE693" s="60">
        <v>8798</v>
      </c>
      <c r="AF693" s="60">
        <v>8095</v>
      </c>
      <c r="AG693" s="60">
        <v>7618</v>
      </c>
      <c r="AH693" s="60">
        <v>6666</v>
      </c>
      <c r="AI693" s="60">
        <v>5526</v>
      </c>
      <c r="AJ693" s="60">
        <v>3787</v>
      </c>
      <c r="AK693" s="60">
        <v>3266</v>
      </c>
      <c r="AL693" s="60">
        <v>2373</v>
      </c>
      <c r="AM693" s="60">
        <v>1504</v>
      </c>
      <c r="AN693" s="60">
        <v>1072</v>
      </c>
      <c r="AO693" s="60">
        <v>510</v>
      </c>
      <c r="AP693" s="60">
        <v>35212</v>
      </c>
      <c r="AQ693" s="60">
        <v>37968</v>
      </c>
      <c r="AR693" s="60">
        <v>38763</v>
      </c>
      <c r="AS693" s="60">
        <v>35941</v>
      </c>
      <c r="AT693" s="60">
        <v>26816</v>
      </c>
      <c r="AU693" s="60">
        <v>21469</v>
      </c>
      <c r="AV693" s="60">
        <v>18558</v>
      </c>
      <c r="AW693" s="60">
        <v>17900</v>
      </c>
      <c r="AX693" s="60">
        <v>15494</v>
      </c>
      <c r="AY693" s="60">
        <v>13774</v>
      </c>
      <c r="AZ693" s="60">
        <v>10662</v>
      </c>
      <c r="BA693" s="60">
        <v>8415</v>
      </c>
      <c r="BB693" s="60">
        <v>6365</v>
      </c>
      <c r="BC693" s="60">
        <v>5455</v>
      </c>
      <c r="BD693" s="60">
        <v>2881</v>
      </c>
      <c r="BE693" s="60">
        <v>1925</v>
      </c>
      <c r="BF693" s="60">
        <v>1222</v>
      </c>
    </row>
    <row r="694" spans="1:58" customFormat="1" hidden="1" x14ac:dyDescent="0.25">
      <c r="A694" t="s">
        <v>638</v>
      </c>
      <c r="B694" t="s">
        <v>649</v>
      </c>
      <c r="C694" t="str">
        <f>VLOOKUP(B694,'Cross river Land'!A:B,2,0)</f>
        <v>NG033013</v>
      </c>
      <c r="D694">
        <f t="shared" si="10"/>
        <v>1</v>
      </c>
      <c r="E694" s="60">
        <v>119518</v>
      </c>
      <c r="F694" s="60">
        <v>128593</v>
      </c>
      <c r="G694" s="60">
        <v>248111</v>
      </c>
      <c r="H694" s="60">
        <v>13695</v>
      </c>
      <c r="I694" s="60">
        <v>13751</v>
      </c>
      <c r="J694" s="60">
        <v>15351</v>
      </c>
      <c r="K694" s="60">
        <v>15217</v>
      </c>
      <c r="L694" s="60">
        <v>12231</v>
      </c>
      <c r="M694" s="60">
        <v>9658</v>
      </c>
      <c r="N694" s="60">
        <v>8107</v>
      </c>
      <c r="O694" s="60">
        <v>7459</v>
      </c>
      <c r="P694" s="60">
        <v>5925</v>
      </c>
      <c r="Q694" s="60">
        <v>5111</v>
      </c>
      <c r="R694" s="60">
        <v>3822</v>
      </c>
      <c r="S694" s="60">
        <v>3109</v>
      </c>
      <c r="T694" s="60">
        <v>2253</v>
      </c>
      <c r="U694" s="60">
        <v>1691</v>
      </c>
      <c r="V694" s="60">
        <v>1020</v>
      </c>
      <c r="W694" s="60">
        <v>636</v>
      </c>
      <c r="X694" s="60">
        <v>482</v>
      </c>
      <c r="Y694" s="60">
        <v>14794</v>
      </c>
      <c r="Z694" s="60">
        <v>14711</v>
      </c>
      <c r="AA694" s="60">
        <v>15842</v>
      </c>
      <c r="AB694" s="60">
        <v>16344</v>
      </c>
      <c r="AC694" s="60">
        <v>14293</v>
      </c>
      <c r="AD694" s="60">
        <v>10641</v>
      </c>
      <c r="AE694" s="60">
        <v>8587</v>
      </c>
      <c r="AF694" s="60">
        <v>7447</v>
      </c>
      <c r="AG694" s="60">
        <v>6461</v>
      </c>
      <c r="AH694" s="60">
        <v>5685</v>
      </c>
      <c r="AI694" s="60">
        <v>4274</v>
      </c>
      <c r="AJ694" s="60">
        <v>3269</v>
      </c>
      <c r="AK694" s="60">
        <v>2356</v>
      </c>
      <c r="AL694" s="60">
        <v>1749</v>
      </c>
      <c r="AM694" s="60">
        <v>1073</v>
      </c>
      <c r="AN694" s="60">
        <v>662</v>
      </c>
      <c r="AO694" s="60">
        <v>405</v>
      </c>
      <c r="AP694" s="60">
        <v>28489</v>
      </c>
      <c r="AQ694" s="60">
        <v>28462</v>
      </c>
      <c r="AR694" s="60">
        <v>31193</v>
      </c>
      <c r="AS694" s="60">
        <v>31561</v>
      </c>
      <c r="AT694" s="60">
        <v>26524</v>
      </c>
      <c r="AU694" s="60">
        <v>20299</v>
      </c>
      <c r="AV694" s="60">
        <v>16694</v>
      </c>
      <c r="AW694" s="60">
        <v>14906</v>
      </c>
      <c r="AX694" s="60">
        <v>12386</v>
      </c>
      <c r="AY694" s="60">
        <v>10796</v>
      </c>
      <c r="AZ694" s="60">
        <v>8096</v>
      </c>
      <c r="BA694" s="60">
        <v>6378</v>
      </c>
      <c r="BB694" s="60">
        <v>4609</v>
      </c>
      <c r="BC694" s="60">
        <v>3440</v>
      </c>
      <c r="BD694" s="60">
        <v>2093</v>
      </c>
      <c r="BE694" s="60">
        <v>1298</v>
      </c>
      <c r="BF694" s="60">
        <v>887</v>
      </c>
    </row>
    <row r="695" spans="1:58" customFormat="1" hidden="1" x14ac:dyDescent="0.25">
      <c r="A695" t="s">
        <v>638</v>
      </c>
      <c r="B695" t="s">
        <v>650</v>
      </c>
      <c r="C695" t="str">
        <f>VLOOKUP(B695,'Cross river Land'!A:B,2,0)</f>
        <v>NG033014</v>
      </c>
      <c r="D695">
        <f t="shared" si="10"/>
        <v>1</v>
      </c>
      <c r="E695" s="60">
        <v>179393</v>
      </c>
      <c r="F695" s="60">
        <v>181770</v>
      </c>
      <c r="G695" s="60">
        <v>361163</v>
      </c>
      <c r="H695" s="60">
        <v>19487</v>
      </c>
      <c r="I695" s="60">
        <v>21569</v>
      </c>
      <c r="J695" s="60">
        <v>23096</v>
      </c>
      <c r="K695" s="60">
        <v>22825</v>
      </c>
      <c r="L695" s="60">
        <v>16799</v>
      </c>
      <c r="M695" s="60">
        <v>13612</v>
      </c>
      <c r="N695" s="60">
        <v>12473</v>
      </c>
      <c r="O695" s="60">
        <v>11652</v>
      </c>
      <c r="P695" s="60">
        <v>9532</v>
      </c>
      <c r="Q695" s="60">
        <v>8272</v>
      </c>
      <c r="R695" s="60">
        <v>5798</v>
      </c>
      <c r="S695" s="60">
        <v>4777</v>
      </c>
      <c r="T695" s="60">
        <v>3615</v>
      </c>
      <c r="U695" s="60">
        <v>3097</v>
      </c>
      <c r="V695" s="60">
        <v>1417</v>
      </c>
      <c r="W695" s="60">
        <v>816</v>
      </c>
      <c r="X695" s="60">
        <v>556</v>
      </c>
      <c r="Y695" s="60">
        <v>20486</v>
      </c>
      <c r="Z695" s="60">
        <v>22620</v>
      </c>
      <c r="AA695" s="60">
        <v>23992</v>
      </c>
      <c r="AB695" s="60">
        <v>24001</v>
      </c>
      <c r="AC695" s="60">
        <v>18703</v>
      </c>
      <c r="AD695" s="60">
        <v>13653</v>
      </c>
      <c r="AE695" s="60">
        <v>10945</v>
      </c>
      <c r="AF695" s="60">
        <v>9866</v>
      </c>
      <c r="AG695" s="60">
        <v>9310</v>
      </c>
      <c r="AH695" s="60">
        <v>8012</v>
      </c>
      <c r="AI695" s="60">
        <v>6038</v>
      </c>
      <c r="AJ695" s="60">
        <v>4525</v>
      </c>
      <c r="AK695" s="60">
        <v>3946</v>
      </c>
      <c r="AL695" s="60">
        <v>2759</v>
      </c>
      <c r="AM695" s="60">
        <v>1529</v>
      </c>
      <c r="AN695" s="60">
        <v>889</v>
      </c>
      <c r="AO695" s="60">
        <v>496</v>
      </c>
      <c r="AP695" s="60">
        <v>39973</v>
      </c>
      <c r="AQ695" s="60">
        <v>44189</v>
      </c>
      <c r="AR695" s="60">
        <v>47088</v>
      </c>
      <c r="AS695" s="60">
        <v>46826</v>
      </c>
      <c r="AT695" s="60">
        <v>35502</v>
      </c>
      <c r="AU695" s="60">
        <v>27265</v>
      </c>
      <c r="AV695" s="60">
        <v>23418</v>
      </c>
      <c r="AW695" s="60">
        <v>21518</v>
      </c>
      <c r="AX695" s="60">
        <v>18842</v>
      </c>
      <c r="AY695" s="60">
        <v>16284</v>
      </c>
      <c r="AZ695" s="60">
        <v>11836</v>
      </c>
      <c r="BA695" s="60">
        <v>9302</v>
      </c>
      <c r="BB695" s="60">
        <v>7561</v>
      </c>
      <c r="BC695" s="60">
        <v>5856</v>
      </c>
      <c r="BD695" s="60">
        <v>2946</v>
      </c>
      <c r="BE695" s="60">
        <v>1705</v>
      </c>
      <c r="BF695" s="60">
        <v>1052</v>
      </c>
    </row>
    <row r="696" spans="1:58" customFormat="1" hidden="1" x14ac:dyDescent="0.25">
      <c r="A696" t="s">
        <v>638</v>
      </c>
      <c r="B696" s="58" t="s">
        <v>2343</v>
      </c>
      <c r="C696" t="str">
        <f>VLOOKUP(B696,'Cross river Land'!A:B,2,0)</f>
        <v>NG033015</v>
      </c>
      <c r="D696">
        <f t="shared" si="10"/>
        <v>1</v>
      </c>
      <c r="E696" s="60">
        <v>335931</v>
      </c>
      <c r="F696" s="60">
        <v>372077</v>
      </c>
      <c r="G696" s="60">
        <v>708008</v>
      </c>
      <c r="H696" s="60">
        <v>41544</v>
      </c>
      <c r="I696" s="60">
        <v>35558</v>
      </c>
      <c r="J696" s="60">
        <v>40746</v>
      </c>
      <c r="K696" s="60">
        <v>40867</v>
      </c>
      <c r="L696" s="60">
        <v>42627</v>
      </c>
      <c r="M696" s="60">
        <v>36873</v>
      </c>
      <c r="N696" s="60">
        <v>27573</v>
      </c>
      <c r="O696" s="60">
        <v>21231</v>
      </c>
      <c r="P696" s="60">
        <v>14157</v>
      </c>
      <c r="Q696" s="60">
        <v>11019</v>
      </c>
      <c r="R696" s="60">
        <v>7142</v>
      </c>
      <c r="S696" s="60">
        <v>6184</v>
      </c>
      <c r="T696" s="60">
        <v>3402</v>
      </c>
      <c r="U696" s="60">
        <v>3301</v>
      </c>
      <c r="V696" s="60">
        <v>1588</v>
      </c>
      <c r="W696" s="60">
        <v>1324</v>
      </c>
      <c r="X696" s="60">
        <v>795</v>
      </c>
      <c r="Y696" s="60">
        <v>43654</v>
      </c>
      <c r="Z696" s="60">
        <v>35799</v>
      </c>
      <c r="AA696" s="60">
        <v>35411</v>
      </c>
      <c r="AB696" s="60">
        <v>37087</v>
      </c>
      <c r="AC696" s="60">
        <v>45033</v>
      </c>
      <c r="AD696" s="60">
        <v>43167</v>
      </c>
      <c r="AE696" s="60">
        <v>37553</v>
      </c>
      <c r="AF696" s="60">
        <v>29886</v>
      </c>
      <c r="AG696" s="60">
        <v>20877</v>
      </c>
      <c r="AH696" s="60">
        <v>16246</v>
      </c>
      <c r="AI696" s="60">
        <v>9698</v>
      </c>
      <c r="AJ696" s="60">
        <v>8051</v>
      </c>
      <c r="AK696" s="60">
        <v>3706</v>
      </c>
      <c r="AL696" s="60">
        <v>2940</v>
      </c>
      <c r="AM696" s="60">
        <v>1312</v>
      </c>
      <c r="AN696" s="60">
        <v>1023</v>
      </c>
      <c r="AO696" s="60">
        <v>634</v>
      </c>
      <c r="AP696" s="60">
        <v>85198</v>
      </c>
      <c r="AQ696" s="60">
        <v>71357</v>
      </c>
      <c r="AR696" s="60">
        <v>76157</v>
      </c>
      <c r="AS696" s="60">
        <v>77954</v>
      </c>
      <c r="AT696" s="60">
        <v>87660</v>
      </c>
      <c r="AU696" s="60">
        <v>80040</v>
      </c>
      <c r="AV696" s="60">
        <v>65126</v>
      </c>
      <c r="AW696" s="60">
        <v>51117</v>
      </c>
      <c r="AX696" s="60">
        <v>35034</v>
      </c>
      <c r="AY696" s="60">
        <v>27265</v>
      </c>
      <c r="AZ696" s="60">
        <v>16840</v>
      </c>
      <c r="BA696" s="60">
        <v>14235</v>
      </c>
      <c r="BB696" s="60">
        <v>7108</v>
      </c>
      <c r="BC696" s="60">
        <v>6241</v>
      </c>
      <c r="BD696" s="60">
        <v>2900</v>
      </c>
      <c r="BE696" s="60">
        <v>2347</v>
      </c>
      <c r="BF696" s="60">
        <v>1429</v>
      </c>
    </row>
    <row r="697" spans="1:58" customFormat="1" hidden="1" x14ac:dyDescent="0.25">
      <c r="A697" t="s">
        <v>638</v>
      </c>
      <c r="B697" t="s">
        <v>651</v>
      </c>
      <c r="C697" t="str">
        <f>VLOOKUP(B697,'Cross river Land'!A:B,2,0)</f>
        <v>NG033016</v>
      </c>
      <c r="D697">
        <f t="shared" si="10"/>
        <v>1</v>
      </c>
      <c r="E697" s="60">
        <v>178769</v>
      </c>
      <c r="F697" s="60">
        <v>187929</v>
      </c>
      <c r="G697" s="60">
        <v>366698</v>
      </c>
      <c r="H697" s="60">
        <v>22137</v>
      </c>
      <c r="I697" s="60">
        <v>22069</v>
      </c>
      <c r="J697" s="60">
        <v>22286</v>
      </c>
      <c r="K697" s="60">
        <v>20606</v>
      </c>
      <c r="L697" s="60">
        <v>16411</v>
      </c>
      <c r="M697" s="60">
        <v>13348</v>
      </c>
      <c r="N697" s="60">
        <v>11700</v>
      </c>
      <c r="O697" s="60">
        <v>11197</v>
      </c>
      <c r="P697" s="60">
        <v>8995</v>
      </c>
      <c r="Q697" s="60">
        <v>8027</v>
      </c>
      <c r="R697" s="60">
        <v>5605</v>
      </c>
      <c r="S697" s="60">
        <v>5594</v>
      </c>
      <c r="T697" s="60">
        <v>3474</v>
      </c>
      <c r="U697" s="60">
        <v>3223</v>
      </c>
      <c r="V697" s="60">
        <v>1895</v>
      </c>
      <c r="W697" s="60">
        <v>1482</v>
      </c>
      <c r="X697" s="60">
        <v>720</v>
      </c>
      <c r="Y697" s="60">
        <v>23297</v>
      </c>
      <c r="Z697" s="60">
        <v>23639</v>
      </c>
      <c r="AA697" s="60">
        <v>24155</v>
      </c>
      <c r="AB697" s="60">
        <v>22940</v>
      </c>
      <c r="AC697" s="60">
        <v>19071</v>
      </c>
      <c r="AD697" s="60">
        <v>14241</v>
      </c>
      <c r="AE697" s="60">
        <v>11846</v>
      </c>
      <c r="AF697" s="60">
        <v>10114</v>
      </c>
      <c r="AG697" s="60">
        <v>9283</v>
      </c>
      <c r="AH697" s="60">
        <v>7824</v>
      </c>
      <c r="AI697" s="60">
        <v>5978</v>
      </c>
      <c r="AJ697" s="60">
        <v>5141</v>
      </c>
      <c r="AK697" s="60">
        <v>3626</v>
      </c>
      <c r="AL697" s="60">
        <v>3091</v>
      </c>
      <c r="AM697" s="60">
        <v>1809</v>
      </c>
      <c r="AN697" s="60">
        <v>1274</v>
      </c>
      <c r="AO697" s="60">
        <v>600</v>
      </c>
      <c r="AP697" s="60">
        <v>45434</v>
      </c>
      <c r="AQ697" s="60">
        <v>45708</v>
      </c>
      <c r="AR697" s="60">
        <v>46441</v>
      </c>
      <c r="AS697" s="60">
        <v>43546</v>
      </c>
      <c r="AT697" s="60">
        <v>35482</v>
      </c>
      <c r="AU697" s="60">
        <v>27589</v>
      </c>
      <c r="AV697" s="60">
        <v>23546</v>
      </c>
      <c r="AW697" s="60">
        <v>21311</v>
      </c>
      <c r="AX697" s="60">
        <v>18278</v>
      </c>
      <c r="AY697" s="60">
        <v>15851</v>
      </c>
      <c r="AZ697" s="60">
        <v>11583</v>
      </c>
      <c r="BA697" s="60">
        <v>10735</v>
      </c>
      <c r="BB697" s="60">
        <v>7100</v>
      </c>
      <c r="BC697" s="60">
        <v>6314</v>
      </c>
      <c r="BD697" s="60">
        <v>3704</v>
      </c>
      <c r="BE697" s="60">
        <v>2756</v>
      </c>
      <c r="BF697" s="60">
        <v>1320</v>
      </c>
    </row>
    <row r="698" spans="1:58" customFormat="1" hidden="1" x14ac:dyDescent="0.25">
      <c r="A698" t="s">
        <v>638</v>
      </c>
      <c r="B698" t="s">
        <v>652</v>
      </c>
      <c r="C698" t="str">
        <f>VLOOKUP(B698,'Cross river Land'!A:B,2,0)</f>
        <v>NG033017</v>
      </c>
      <c r="D698">
        <f t="shared" si="10"/>
        <v>1</v>
      </c>
      <c r="E698" s="60">
        <v>47570</v>
      </c>
      <c r="F698" s="60">
        <v>49401</v>
      </c>
      <c r="G698" s="60">
        <v>96971</v>
      </c>
      <c r="H698" s="60">
        <v>5667</v>
      </c>
      <c r="I698" s="60">
        <v>5935</v>
      </c>
      <c r="J698" s="60">
        <v>5980</v>
      </c>
      <c r="K698" s="60">
        <v>5481</v>
      </c>
      <c r="L698" s="60">
        <v>4023</v>
      </c>
      <c r="M698" s="60">
        <v>3286</v>
      </c>
      <c r="N698" s="60">
        <v>2997</v>
      </c>
      <c r="O698" s="60">
        <v>2902</v>
      </c>
      <c r="P698" s="60">
        <v>2429</v>
      </c>
      <c r="Q698" s="60">
        <v>2221</v>
      </c>
      <c r="R698" s="60">
        <v>1403</v>
      </c>
      <c r="S698" s="60">
        <v>1703</v>
      </c>
      <c r="T698" s="60">
        <v>1397</v>
      </c>
      <c r="U698" s="60">
        <v>1126</v>
      </c>
      <c r="V698" s="60">
        <v>465</v>
      </c>
      <c r="W698" s="60">
        <v>420</v>
      </c>
      <c r="X698" s="60">
        <v>135</v>
      </c>
      <c r="Y698" s="60">
        <v>5908</v>
      </c>
      <c r="Z698" s="60">
        <v>6350</v>
      </c>
      <c r="AA698" s="60">
        <v>6471</v>
      </c>
      <c r="AB698" s="60">
        <v>6146</v>
      </c>
      <c r="AC698" s="60">
        <v>5040</v>
      </c>
      <c r="AD698" s="60">
        <v>3644</v>
      </c>
      <c r="AE698" s="60">
        <v>2919</v>
      </c>
      <c r="AF698" s="60">
        <v>2635</v>
      </c>
      <c r="AG698" s="60">
        <v>2415</v>
      </c>
      <c r="AH698" s="60">
        <v>2022</v>
      </c>
      <c r="AI698" s="60">
        <v>1559</v>
      </c>
      <c r="AJ698" s="60">
        <v>1535</v>
      </c>
      <c r="AK698" s="60">
        <v>1028</v>
      </c>
      <c r="AL698" s="60">
        <v>791</v>
      </c>
      <c r="AM698" s="60">
        <v>552</v>
      </c>
      <c r="AN698" s="60">
        <v>275</v>
      </c>
      <c r="AO698" s="60">
        <v>111</v>
      </c>
      <c r="AP698" s="60">
        <v>11575</v>
      </c>
      <c r="AQ698" s="60">
        <v>12285</v>
      </c>
      <c r="AR698" s="60">
        <v>12451</v>
      </c>
      <c r="AS698" s="60">
        <v>11627</v>
      </c>
      <c r="AT698" s="60">
        <v>9063</v>
      </c>
      <c r="AU698" s="60">
        <v>6930</v>
      </c>
      <c r="AV698" s="60">
        <v>5916</v>
      </c>
      <c r="AW698" s="60">
        <v>5537</v>
      </c>
      <c r="AX698" s="60">
        <v>4844</v>
      </c>
      <c r="AY698" s="60">
        <v>4243</v>
      </c>
      <c r="AZ698" s="60">
        <v>2962</v>
      </c>
      <c r="BA698" s="60">
        <v>3238</v>
      </c>
      <c r="BB698" s="60">
        <v>2425</v>
      </c>
      <c r="BC698" s="60">
        <v>1917</v>
      </c>
      <c r="BD698" s="60">
        <v>1017</v>
      </c>
      <c r="BE698" s="60">
        <v>695</v>
      </c>
      <c r="BF698" s="60">
        <v>246</v>
      </c>
    </row>
    <row r="699" spans="1:58" customFormat="1" hidden="1" x14ac:dyDescent="0.25">
      <c r="A699" t="s">
        <v>638</v>
      </c>
      <c r="B699" t="s">
        <v>653</v>
      </c>
      <c r="C699" t="str">
        <f>VLOOKUP(B699,'Cross river Land'!A:B,2,0)</f>
        <v>NG033018</v>
      </c>
      <c r="D699">
        <f t="shared" si="10"/>
        <v>1</v>
      </c>
      <c r="E699" s="60">
        <v>139722</v>
      </c>
      <c r="F699" s="60">
        <v>146599</v>
      </c>
      <c r="G699" s="60">
        <v>286321</v>
      </c>
      <c r="H699" s="60">
        <v>15545</v>
      </c>
      <c r="I699" s="60">
        <v>17108</v>
      </c>
      <c r="J699" s="60">
        <v>18007</v>
      </c>
      <c r="K699" s="60">
        <v>16457</v>
      </c>
      <c r="L699" s="60">
        <v>12086</v>
      </c>
      <c r="M699" s="60">
        <v>10336</v>
      </c>
      <c r="N699" s="60">
        <v>9267</v>
      </c>
      <c r="O699" s="60">
        <v>9323</v>
      </c>
      <c r="P699" s="60">
        <v>7377</v>
      </c>
      <c r="Q699" s="60">
        <v>6672</v>
      </c>
      <c r="R699" s="60">
        <v>4505</v>
      </c>
      <c r="S699" s="60">
        <v>4557</v>
      </c>
      <c r="T699" s="60">
        <v>3212</v>
      </c>
      <c r="U699" s="60">
        <v>2765</v>
      </c>
      <c r="V699" s="60">
        <v>1117</v>
      </c>
      <c r="W699" s="60">
        <v>787</v>
      </c>
      <c r="X699" s="60">
        <v>601</v>
      </c>
      <c r="Y699" s="60">
        <v>16486</v>
      </c>
      <c r="Z699" s="60">
        <v>18452</v>
      </c>
      <c r="AA699" s="60">
        <v>19216</v>
      </c>
      <c r="AB699" s="60">
        <v>18711</v>
      </c>
      <c r="AC699" s="60">
        <v>15023</v>
      </c>
      <c r="AD699" s="60">
        <v>10870</v>
      </c>
      <c r="AE699" s="60">
        <v>8802</v>
      </c>
      <c r="AF699" s="60">
        <v>7944</v>
      </c>
      <c r="AG699" s="60">
        <v>7411</v>
      </c>
      <c r="AH699" s="60">
        <v>6282</v>
      </c>
      <c r="AI699" s="60">
        <v>4736</v>
      </c>
      <c r="AJ699" s="60">
        <v>4288</v>
      </c>
      <c r="AK699" s="60">
        <v>2895</v>
      </c>
      <c r="AL699" s="60">
        <v>2592</v>
      </c>
      <c r="AM699" s="60">
        <v>1512</v>
      </c>
      <c r="AN699" s="60">
        <v>949</v>
      </c>
      <c r="AO699" s="60">
        <v>430</v>
      </c>
      <c r="AP699" s="60">
        <v>32031</v>
      </c>
      <c r="AQ699" s="60">
        <v>35560</v>
      </c>
      <c r="AR699" s="60">
        <v>37223</v>
      </c>
      <c r="AS699" s="60">
        <v>35168</v>
      </c>
      <c r="AT699" s="60">
        <v>27109</v>
      </c>
      <c r="AU699" s="60">
        <v>21206</v>
      </c>
      <c r="AV699" s="60">
        <v>18069</v>
      </c>
      <c r="AW699" s="60">
        <v>17267</v>
      </c>
      <c r="AX699" s="60">
        <v>14788</v>
      </c>
      <c r="AY699" s="60">
        <v>12954</v>
      </c>
      <c r="AZ699" s="60">
        <v>9241</v>
      </c>
      <c r="BA699" s="60">
        <v>8845</v>
      </c>
      <c r="BB699" s="60">
        <v>6107</v>
      </c>
      <c r="BC699" s="60">
        <v>5357</v>
      </c>
      <c r="BD699" s="60">
        <v>2629</v>
      </c>
      <c r="BE699" s="60">
        <v>1736</v>
      </c>
      <c r="BF699" s="60">
        <v>1031</v>
      </c>
    </row>
    <row r="700" spans="1:58" customFormat="1" hidden="1" x14ac:dyDescent="0.25">
      <c r="A700" t="s">
        <v>638</v>
      </c>
      <c r="B700" s="58" t="s">
        <v>2439</v>
      </c>
      <c r="C700" t="str">
        <f>VLOOKUP(B700,'Cross river Land'!A:B,2,0)</f>
        <v>NG033019</v>
      </c>
      <c r="D700">
        <f t="shared" si="10"/>
        <v>1</v>
      </c>
      <c r="E700" s="60">
        <v>62530</v>
      </c>
      <c r="F700" s="60">
        <v>63990</v>
      </c>
      <c r="G700" s="60">
        <v>126520</v>
      </c>
      <c r="H700" s="60">
        <v>6901</v>
      </c>
      <c r="I700" s="60">
        <v>7313</v>
      </c>
      <c r="J700" s="60">
        <v>7865</v>
      </c>
      <c r="K700" s="60">
        <v>7678</v>
      </c>
      <c r="L700" s="60">
        <v>5663</v>
      </c>
      <c r="M700" s="60">
        <v>4612</v>
      </c>
      <c r="N700" s="60">
        <v>4267</v>
      </c>
      <c r="O700" s="60">
        <v>4107</v>
      </c>
      <c r="P700" s="60">
        <v>3374</v>
      </c>
      <c r="Q700" s="60">
        <v>2983</v>
      </c>
      <c r="R700" s="60">
        <v>2373</v>
      </c>
      <c r="S700" s="60">
        <v>1507</v>
      </c>
      <c r="T700" s="60">
        <v>1385</v>
      </c>
      <c r="U700" s="60">
        <v>1381</v>
      </c>
      <c r="V700" s="60">
        <v>536</v>
      </c>
      <c r="W700" s="60">
        <v>304</v>
      </c>
      <c r="X700" s="60">
        <v>281</v>
      </c>
      <c r="Y700" s="60">
        <v>7263</v>
      </c>
      <c r="Z700" s="60">
        <v>7832</v>
      </c>
      <c r="AA700" s="60">
        <v>8218</v>
      </c>
      <c r="AB700" s="60">
        <v>8330</v>
      </c>
      <c r="AC700" s="60">
        <v>6689</v>
      </c>
      <c r="AD700" s="60">
        <v>4734</v>
      </c>
      <c r="AE700" s="60">
        <v>3850</v>
      </c>
      <c r="AF700" s="60">
        <v>3400</v>
      </c>
      <c r="AG700" s="60">
        <v>3276</v>
      </c>
      <c r="AH700" s="60">
        <v>2748</v>
      </c>
      <c r="AI700" s="60">
        <v>2345</v>
      </c>
      <c r="AJ700" s="60">
        <v>1487</v>
      </c>
      <c r="AK700" s="60">
        <v>1650</v>
      </c>
      <c r="AL700" s="60">
        <v>1045</v>
      </c>
      <c r="AM700" s="60">
        <v>662</v>
      </c>
      <c r="AN700" s="60">
        <v>249</v>
      </c>
      <c r="AO700" s="60">
        <v>212</v>
      </c>
      <c r="AP700" s="60">
        <v>14164</v>
      </c>
      <c r="AQ700" s="60">
        <v>15145</v>
      </c>
      <c r="AR700" s="60">
        <v>16083</v>
      </c>
      <c r="AS700" s="60">
        <v>16008</v>
      </c>
      <c r="AT700" s="60">
        <v>12352</v>
      </c>
      <c r="AU700" s="60">
        <v>9346</v>
      </c>
      <c r="AV700" s="60">
        <v>8117</v>
      </c>
      <c r="AW700" s="60">
        <v>7507</v>
      </c>
      <c r="AX700" s="60">
        <v>6650</v>
      </c>
      <c r="AY700" s="60">
        <v>5731</v>
      </c>
      <c r="AZ700" s="60">
        <v>4718</v>
      </c>
      <c r="BA700" s="60">
        <v>2994</v>
      </c>
      <c r="BB700" s="60">
        <v>3035</v>
      </c>
      <c r="BC700" s="60">
        <v>2426</v>
      </c>
      <c r="BD700" s="60">
        <v>1198</v>
      </c>
      <c r="BE700" s="60">
        <v>553</v>
      </c>
      <c r="BF700" s="60">
        <v>493</v>
      </c>
    </row>
    <row r="701" spans="1:58" customFormat="1" hidden="1" x14ac:dyDescent="0.25">
      <c r="A701" t="s">
        <v>638</v>
      </c>
      <c r="B701" t="s">
        <v>654</v>
      </c>
      <c r="C701" t="str">
        <f>VLOOKUP(B701,'Cross river Land'!A:B,2,0)</f>
        <v>NG033020</v>
      </c>
      <c r="D701">
        <f t="shared" si="10"/>
        <v>1</v>
      </c>
      <c r="E701" s="60">
        <v>106446</v>
      </c>
      <c r="F701" s="60">
        <v>108719</v>
      </c>
      <c r="G701" s="60">
        <v>215165</v>
      </c>
      <c r="H701" s="60">
        <v>12606</v>
      </c>
      <c r="I701" s="60">
        <v>12850</v>
      </c>
      <c r="J701" s="60">
        <v>13273</v>
      </c>
      <c r="K701" s="60">
        <v>12152</v>
      </c>
      <c r="L701" s="60">
        <v>8990</v>
      </c>
      <c r="M701" s="60">
        <v>7619</v>
      </c>
      <c r="N701" s="60">
        <v>6930</v>
      </c>
      <c r="O701" s="60">
        <v>7054</v>
      </c>
      <c r="P701" s="60">
        <v>5571</v>
      </c>
      <c r="Q701" s="60">
        <v>5242</v>
      </c>
      <c r="R701" s="60">
        <v>3905</v>
      </c>
      <c r="S701" s="60">
        <v>3294</v>
      </c>
      <c r="T701" s="60">
        <v>2431</v>
      </c>
      <c r="U701" s="60">
        <v>2265</v>
      </c>
      <c r="V701" s="60">
        <v>830</v>
      </c>
      <c r="W701" s="60">
        <v>870</v>
      </c>
      <c r="X701" s="60">
        <v>564</v>
      </c>
      <c r="Y701" s="60">
        <v>13284</v>
      </c>
      <c r="Z701" s="60">
        <v>13765</v>
      </c>
      <c r="AA701" s="60">
        <v>14170</v>
      </c>
      <c r="AB701" s="60">
        <v>13495</v>
      </c>
      <c r="AC701" s="60">
        <v>10566</v>
      </c>
      <c r="AD701" s="60">
        <v>7927</v>
      </c>
      <c r="AE701" s="60">
        <v>6330</v>
      </c>
      <c r="AF701" s="60">
        <v>5777</v>
      </c>
      <c r="AG701" s="60">
        <v>5360</v>
      </c>
      <c r="AH701" s="60">
        <v>4812</v>
      </c>
      <c r="AI701" s="60">
        <v>3936</v>
      </c>
      <c r="AJ701" s="60">
        <v>2994</v>
      </c>
      <c r="AK701" s="60">
        <v>2240</v>
      </c>
      <c r="AL701" s="60">
        <v>1684</v>
      </c>
      <c r="AM701" s="60">
        <v>1186</v>
      </c>
      <c r="AN701" s="60">
        <v>753</v>
      </c>
      <c r="AO701" s="60">
        <v>440</v>
      </c>
      <c r="AP701" s="60">
        <v>25890</v>
      </c>
      <c r="AQ701" s="60">
        <v>26615</v>
      </c>
      <c r="AR701" s="60">
        <v>27443</v>
      </c>
      <c r="AS701" s="60">
        <v>25647</v>
      </c>
      <c r="AT701" s="60">
        <v>19556</v>
      </c>
      <c r="AU701" s="60">
        <v>15546</v>
      </c>
      <c r="AV701" s="60">
        <v>13260</v>
      </c>
      <c r="AW701" s="60">
        <v>12831</v>
      </c>
      <c r="AX701" s="60">
        <v>10931</v>
      </c>
      <c r="AY701" s="60">
        <v>10054</v>
      </c>
      <c r="AZ701" s="60">
        <v>7841</v>
      </c>
      <c r="BA701" s="60">
        <v>6288</v>
      </c>
      <c r="BB701" s="60">
        <v>4671</v>
      </c>
      <c r="BC701" s="60">
        <v>3949</v>
      </c>
      <c r="BD701" s="60">
        <v>2016</v>
      </c>
      <c r="BE701" s="60">
        <v>1623</v>
      </c>
      <c r="BF701" s="60">
        <v>1004</v>
      </c>
    </row>
    <row r="702" spans="1:58" customFormat="1" hidden="1" x14ac:dyDescent="0.25">
      <c r="A702" t="s">
        <v>638</v>
      </c>
      <c r="B702" t="s">
        <v>655</v>
      </c>
      <c r="C702" t="str">
        <f>VLOOKUP(B702,'Cross river Land'!A:B,2,0)</f>
        <v>NG033021</v>
      </c>
      <c r="D702">
        <f t="shared" si="10"/>
        <v>1</v>
      </c>
      <c r="E702" s="60">
        <v>78834</v>
      </c>
      <c r="F702" s="60">
        <v>81609</v>
      </c>
      <c r="G702" s="60">
        <v>160443</v>
      </c>
      <c r="H702" s="60">
        <v>9844</v>
      </c>
      <c r="I702" s="60">
        <v>9642</v>
      </c>
      <c r="J702" s="60">
        <v>10695</v>
      </c>
      <c r="K702" s="60">
        <v>9520</v>
      </c>
      <c r="L702" s="60">
        <v>7442</v>
      </c>
      <c r="M702" s="60">
        <v>6485</v>
      </c>
      <c r="N702" s="60">
        <v>5712</v>
      </c>
      <c r="O702" s="60">
        <v>5003</v>
      </c>
      <c r="P702" s="60">
        <v>3792</v>
      </c>
      <c r="Q702" s="60">
        <v>3220</v>
      </c>
      <c r="R702" s="60">
        <v>2284</v>
      </c>
      <c r="S702" s="60">
        <v>1778</v>
      </c>
      <c r="T702" s="60">
        <v>1218</v>
      </c>
      <c r="U702" s="60">
        <v>1059</v>
      </c>
      <c r="V702" s="60">
        <v>541</v>
      </c>
      <c r="W702" s="60">
        <v>379</v>
      </c>
      <c r="X702" s="60">
        <v>220</v>
      </c>
      <c r="Y702" s="60">
        <v>10289</v>
      </c>
      <c r="Z702" s="60">
        <v>9715</v>
      </c>
      <c r="AA702" s="60">
        <v>10033</v>
      </c>
      <c r="AB702" s="60">
        <v>9207</v>
      </c>
      <c r="AC702" s="60">
        <v>7767</v>
      </c>
      <c r="AD702" s="60">
        <v>6382</v>
      </c>
      <c r="AE702" s="60">
        <v>5842</v>
      </c>
      <c r="AF702" s="60">
        <v>5177</v>
      </c>
      <c r="AG702" s="60">
        <v>4651</v>
      </c>
      <c r="AH702" s="60">
        <v>4042</v>
      </c>
      <c r="AI702" s="60">
        <v>2819</v>
      </c>
      <c r="AJ702" s="60">
        <v>2202</v>
      </c>
      <c r="AK702" s="60">
        <v>1395</v>
      </c>
      <c r="AL702" s="60">
        <v>1012</v>
      </c>
      <c r="AM702" s="60">
        <v>507</v>
      </c>
      <c r="AN702" s="60">
        <v>371</v>
      </c>
      <c r="AO702" s="60">
        <v>198</v>
      </c>
      <c r="AP702" s="60">
        <v>20133</v>
      </c>
      <c r="AQ702" s="60">
        <v>19357</v>
      </c>
      <c r="AR702" s="60">
        <v>20728</v>
      </c>
      <c r="AS702" s="60">
        <v>18727</v>
      </c>
      <c r="AT702" s="60">
        <v>15209</v>
      </c>
      <c r="AU702" s="60">
        <v>12867</v>
      </c>
      <c r="AV702" s="60">
        <v>11554</v>
      </c>
      <c r="AW702" s="60">
        <v>10180</v>
      </c>
      <c r="AX702" s="60">
        <v>8443</v>
      </c>
      <c r="AY702" s="60">
        <v>7262</v>
      </c>
      <c r="AZ702" s="60">
        <v>5103</v>
      </c>
      <c r="BA702" s="60">
        <v>3980</v>
      </c>
      <c r="BB702" s="60">
        <v>2613</v>
      </c>
      <c r="BC702" s="60">
        <v>2071</v>
      </c>
      <c r="BD702" s="60">
        <v>1048</v>
      </c>
      <c r="BE702" s="60">
        <v>750</v>
      </c>
      <c r="BF702" s="60">
        <v>418</v>
      </c>
    </row>
    <row r="703" spans="1:58" customFormat="1" hidden="1" x14ac:dyDescent="0.25">
      <c r="A703" t="s">
        <v>638</v>
      </c>
      <c r="B703" s="58" t="s">
        <v>2535</v>
      </c>
      <c r="C703" t="str">
        <f>VLOOKUP(B703,'Cross river Land'!A:B,2,0)</f>
        <v>NG033022</v>
      </c>
      <c r="D703">
        <f t="shared" si="10"/>
        <v>1</v>
      </c>
      <c r="E703" s="60">
        <v>271548</v>
      </c>
      <c r="F703" s="60">
        <v>302651</v>
      </c>
      <c r="G703" s="60">
        <v>574199</v>
      </c>
      <c r="H703" s="60">
        <v>28959</v>
      </c>
      <c r="I703" s="60">
        <v>28292</v>
      </c>
      <c r="J703" s="60">
        <v>35268</v>
      </c>
      <c r="K703" s="60">
        <v>34441</v>
      </c>
      <c r="L703" s="60">
        <v>32462</v>
      </c>
      <c r="M703" s="60">
        <v>26665</v>
      </c>
      <c r="N703" s="60">
        <v>20313</v>
      </c>
      <c r="O703" s="60">
        <v>17163</v>
      </c>
      <c r="P703" s="60">
        <v>12407</v>
      </c>
      <c r="Q703" s="60">
        <v>10918</v>
      </c>
      <c r="R703" s="60">
        <v>7275</v>
      </c>
      <c r="S703" s="60">
        <v>6687</v>
      </c>
      <c r="T703" s="60">
        <v>3477</v>
      </c>
      <c r="U703" s="60">
        <v>3305</v>
      </c>
      <c r="V703" s="60">
        <v>1743</v>
      </c>
      <c r="W703" s="60">
        <v>1366</v>
      </c>
      <c r="X703" s="60">
        <v>807</v>
      </c>
      <c r="Y703" s="60">
        <v>30207</v>
      </c>
      <c r="Z703" s="60">
        <v>28359</v>
      </c>
      <c r="AA703" s="60">
        <v>31092</v>
      </c>
      <c r="AB703" s="60">
        <v>32551</v>
      </c>
      <c r="AC703" s="60">
        <v>36952</v>
      </c>
      <c r="AD703" s="60">
        <v>34244</v>
      </c>
      <c r="AE703" s="60">
        <v>27573</v>
      </c>
      <c r="AF703" s="60">
        <v>22222</v>
      </c>
      <c r="AG703" s="60">
        <v>16857</v>
      </c>
      <c r="AH703" s="60">
        <v>14382</v>
      </c>
      <c r="AI703" s="60">
        <v>9015</v>
      </c>
      <c r="AJ703" s="60">
        <v>8231</v>
      </c>
      <c r="AK703" s="60">
        <v>4142</v>
      </c>
      <c r="AL703" s="60">
        <v>3515</v>
      </c>
      <c r="AM703" s="60">
        <v>1632</v>
      </c>
      <c r="AN703" s="60">
        <v>1086</v>
      </c>
      <c r="AO703" s="60">
        <v>591</v>
      </c>
      <c r="AP703" s="60">
        <v>59166</v>
      </c>
      <c r="AQ703" s="60">
        <v>56651</v>
      </c>
      <c r="AR703" s="60">
        <v>66360</v>
      </c>
      <c r="AS703" s="60">
        <v>66992</v>
      </c>
      <c r="AT703" s="60">
        <v>69414</v>
      </c>
      <c r="AU703" s="60">
        <v>60909</v>
      </c>
      <c r="AV703" s="60">
        <v>47886</v>
      </c>
      <c r="AW703" s="60">
        <v>39385</v>
      </c>
      <c r="AX703" s="60">
        <v>29264</v>
      </c>
      <c r="AY703" s="60">
        <v>25300</v>
      </c>
      <c r="AZ703" s="60">
        <v>16290</v>
      </c>
      <c r="BA703" s="60">
        <v>14918</v>
      </c>
      <c r="BB703" s="60">
        <v>7619</v>
      </c>
      <c r="BC703" s="60">
        <v>6820</v>
      </c>
      <c r="BD703" s="60">
        <v>3375</v>
      </c>
      <c r="BE703" s="60">
        <v>2452</v>
      </c>
      <c r="BF703" s="60">
        <v>1398</v>
      </c>
    </row>
    <row r="704" spans="1:58" customFormat="1" hidden="1" x14ac:dyDescent="0.25">
      <c r="A704" t="s">
        <v>638</v>
      </c>
      <c r="B704" t="s">
        <v>656</v>
      </c>
      <c r="C704" t="str">
        <f>VLOOKUP(B704,'Cross river Land'!A:B,2,0)</f>
        <v>NG033023</v>
      </c>
      <c r="D704">
        <f t="shared" si="10"/>
        <v>1</v>
      </c>
      <c r="E704" s="60">
        <v>120932</v>
      </c>
      <c r="F704" s="60">
        <v>126907</v>
      </c>
      <c r="G704" s="60">
        <v>247839</v>
      </c>
      <c r="H704" s="60">
        <v>14159</v>
      </c>
      <c r="I704" s="60">
        <v>14724</v>
      </c>
      <c r="J704" s="60">
        <v>15448</v>
      </c>
      <c r="K704" s="60">
        <v>14851</v>
      </c>
      <c r="L704" s="60">
        <v>10942</v>
      </c>
      <c r="M704" s="60">
        <v>8893</v>
      </c>
      <c r="N704" s="60">
        <v>8039</v>
      </c>
      <c r="O704" s="60">
        <v>7733</v>
      </c>
      <c r="P704" s="60">
        <v>6392</v>
      </c>
      <c r="Q704" s="60">
        <v>5673</v>
      </c>
      <c r="R704" s="60">
        <v>4658</v>
      </c>
      <c r="S704" s="60">
        <v>2707</v>
      </c>
      <c r="T704" s="60">
        <v>3687</v>
      </c>
      <c r="U704" s="60">
        <v>1110</v>
      </c>
      <c r="V704" s="60">
        <v>549</v>
      </c>
      <c r="W704" s="60">
        <v>999</v>
      </c>
      <c r="X704" s="60">
        <v>368</v>
      </c>
      <c r="Y704" s="60">
        <v>15090</v>
      </c>
      <c r="Z704" s="60">
        <v>15854</v>
      </c>
      <c r="AA704" s="60">
        <v>16475</v>
      </c>
      <c r="AB704" s="60">
        <v>16297</v>
      </c>
      <c r="AC704" s="60">
        <v>12942</v>
      </c>
      <c r="AD704" s="60">
        <v>9409</v>
      </c>
      <c r="AE704" s="60">
        <v>7758</v>
      </c>
      <c r="AF704" s="60">
        <v>6819</v>
      </c>
      <c r="AG704" s="60">
        <v>6406</v>
      </c>
      <c r="AH704" s="60">
        <v>5385</v>
      </c>
      <c r="AI704" s="60">
        <v>4481</v>
      </c>
      <c r="AJ704" s="60">
        <v>2889</v>
      </c>
      <c r="AK704" s="60">
        <v>3055</v>
      </c>
      <c r="AL704" s="60">
        <v>1622</v>
      </c>
      <c r="AM704" s="60">
        <v>1381</v>
      </c>
      <c r="AN704" s="60">
        <v>762</v>
      </c>
      <c r="AO704" s="60">
        <v>282</v>
      </c>
      <c r="AP704" s="60">
        <v>29249</v>
      </c>
      <c r="AQ704" s="60">
        <v>30578</v>
      </c>
      <c r="AR704" s="60">
        <v>31923</v>
      </c>
      <c r="AS704" s="60">
        <v>31148</v>
      </c>
      <c r="AT704" s="60">
        <v>23884</v>
      </c>
      <c r="AU704" s="60">
        <v>18302</v>
      </c>
      <c r="AV704" s="60">
        <v>15797</v>
      </c>
      <c r="AW704" s="60">
        <v>14552</v>
      </c>
      <c r="AX704" s="60">
        <v>12798</v>
      </c>
      <c r="AY704" s="60">
        <v>11058</v>
      </c>
      <c r="AZ704" s="60">
        <v>9139</v>
      </c>
      <c r="BA704" s="60">
        <v>5596</v>
      </c>
      <c r="BB704" s="60">
        <v>6742</v>
      </c>
      <c r="BC704" s="60">
        <v>2732</v>
      </c>
      <c r="BD704" s="60">
        <v>1930</v>
      </c>
      <c r="BE704" s="60">
        <v>1761</v>
      </c>
      <c r="BF704" s="60">
        <v>650</v>
      </c>
    </row>
    <row r="705" spans="1:58" customFormat="1" hidden="1" x14ac:dyDescent="0.25">
      <c r="A705" t="s">
        <v>657</v>
      </c>
      <c r="B705" t="s">
        <v>658</v>
      </c>
      <c r="C705" t="str">
        <f>VLOOKUP(B705,'Cross river Land'!A:B,2,0)</f>
        <v>NG034001</v>
      </c>
      <c r="D705">
        <f t="shared" si="10"/>
        <v>1</v>
      </c>
      <c r="E705" s="60">
        <v>85724</v>
      </c>
      <c r="F705" s="60">
        <v>88863</v>
      </c>
      <c r="G705" s="60">
        <v>174587</v>
      </c>
      <c r="H705" s="60">
        <v>17381</v>
      </c>
      <c r="I705" s="60">
        <v>13276</v>
      </c>
      <c r="J705" s="60">
        <v>9967</v>
      </c>
      <c r="K705" s="60">
        <v>8612</v>
      </c>
      <c r="L705" s="60">
        <v>7097</v>
      </c>
      <c r="M705" s="60">
        <v>6249</v>
      </c>
      <c r="N705" s="60">
        <v>5396</v>
      </c>
      <c r="O705" s="60">
        <v>4097</v>
      </c>
      <c r="P705" s="60">
        <v>3540</v>
      </c>
      <c r="Q705" s="60">
        <v>2401</v>
      </c>
      <c r="R705" s="60">
        <v>2278</v>
      </c>
      <c r="S705" s="60">
        <v>1560</v>
      </c>
      <c r="T705" s="60">
        <v>1602</v>
      </c>
      <c r="U705" s="60">
        <v>833</v>
      </c>
      <c r="V705" s="60">
        <v>889</v>
      </c>
      <c r="W705" s="60">
        <v>259</v>
      </c>
      <c r="X705" s="60">
        <v>287</v>
      </c>
      <c r="Y705" s="60">
        <v>19044</v>
      </c>
      <c r="Z705" s="60">
        <v>14219</v>
      </c>
      <c r="AA705" s="60">
        <v>10967</v>
      </c>
      <c r="AB705" s="60">
        <v>9132</v>
      </c>
      <c r="AC705" s="60">
        <v>6822</v>
      </c>
      <c r="AD705" s="60">
        <v>5507</v>
      </c>
      <c r="AE705" s="60">
        <v>5035</v>
      </c>
      <c r="AF705" s="60">
        <v>4386</v>
      </c>
      <c r="AG705" s="60">
        <v>3683</v>
      </c>
      <c r="AH705" s="60">
        <v>2735</v>
      </c>
      <c r="AI705" s="60">
        <v>2351</v>
      </c>
      <c r="AJ705" s="60">
        <v>1443</v>
      </c>
      <c r="AK705" s="60">
        <v>1538</v>
      </c>
      <c r="AL705" s="60">
        <v>633</v>
      </c>
      <c r="AM705" s="60">
        <v>809</v>
      </c>
      <c r="AN705" s="60">
        <v>309</v>
      </c>
      <c r="AO705" s="60">
        <v>250</v>
      </c>
      <c r="AP705" s="60">
        <v>36425</v>
      </c>
      <c r="AQ705" s="60">
        <v>27495</v>
      </c>
      <c r="AR705" s="60">
        <v>20934</v>
      </c>
      <c r="AS705" s="60">
        <v>17744</v>
      </c>
      <c r="AT705" s="60">
        <v>13919</v>
      </c>
      <c r="AU705" s="60">
        <v>11756</v>
      </c>
      <c r="AV705" s="60">
        <v>10431</v>
      </c>
      <c r="AW705" s="60">
        <v>8483</v>
      </c>
      <c r="AX705" s="60">
        <v>7223</v>
      </c>
      <c r="AY705" s="60">
        <v>5136</v>
      </c>
      <c r="AZ705" s="60">
        <v>4629</v>
      </c>
      <c r="BA705" s="60">
        <v>3003</v>
      </c>
      <c r="BB705" s="60">
        <v>3140</v>
      </c>
      <c r="BC705" s="60">
        <v>1466</v>
      </c>
      <c r="BD705" s="60">
        <v>1698</v>
      </c>
      <c r="BE705" s="60">
        <v>568</v>
      </c>
      <c r="BF705" s="60">
        <v>537</v>
      </c>
    </row>
    <row r="706" spans="1:58" customFormat="1" hidden="1" x14ac:dyDescent="0.25">
      <c r="A706" t="s">
        <v>657</v>
      </c>
      <c r="B706" t="s">
        <v>659</v>
      </c>
      <c r="C706" t="str">
        <f>VLOOKUP(B706,'Cross river Land'!A:B,2,0)</f>
        <v>NG034002</v>
      </c>
      <c r="D706">
        <f t="shared" ref="D706:D769" si="11">COUNTIF(C:C,C706)</f>
        <v>1</v>
      </c>
      <c r="E706" s="60">
        <v>114725</v>
      </c>
      <c r="F706" s="60">
        <v>117397</v>
      </c>
      <c r="G706" s="60">
        <v>232122</v>
      </c>
      <c r="H706" s="60">
        <v>21963</v>
      </c>
      <c r="I706" s="60">
        <v>17590</v>
      </c>
      <c r="J706" s="60">
        <v>13615</v>
      </c>
      <c r="K706" s="60">
        <v>12086</v>
      </c>
      <c r="L706" s="60">
        <v>9640</v>
      </c>
      <c r="M706" s="60">
        <v>8495</v>
      </c>
      <c r="N706" s="60">
        <v>7170</v>
      </c>
      <c r="O706" s="60">
        <v>5481</v>
      </c>
      <c r="P706" s="60">
        <v>4924</v>
      </c>
      <c r="Q706" s="60">
        <v>2960</v>
      </c>
      <c r="R706" s="60">
        <v>3486</v>
      </c>
      <c r="S706" s="60">
        <v>1768</v>
      </c>
      <c r="T706" s="60">
        <v>2323</v>
      </c>
      <c r="U706" s="60">
        <v>1006</v>
      </c>
      <c r="V706" s="60">
        <v>1224</v>
      </c>
      <c r="W706" s="60">
        <v>545</v>
      </c>
      <c r="X706" s="60">
        <v>449</v>
      </c>
      <c r="Y706" s="60">
        <v>23567</v>
      </c>
      <c r="Z706" s="60">
        <v>18890</v>
      </c>
      <c r="AA706" s="60">
        <v>14357</v>
      </c>
      <c r="AB706" s="60">
        <v>11838</v>
      </c>
      <c r="AC706" s="60">
        <v>8380</v>
      </c>
      <c r="AD706" s="60">
        <v>7273</v>
      </c>
      <c r="AE706" s="60">
        <v>6931</v>
      </c>
      <c r="AF706" s="60">
        <v>5695</v>
      </c>
      <c r="AG706" s="60">
        <v>5223</v>
      </c>
      <c r="AH706" s="60">
        <v>3757</v>
      </c>
      <c r="AI706" s="60">
        <v>3491</v>
      </c>
      <c r="AJ706" s="60">
        <v>2439</v>
      </c>
      <c r="AK706" s="60">
        <v>2293</v>
      </c>
      <c r="AL706" s="60">
        <v>1172</v>
      </c>
      <c r="AM706" s="60">
        <v>1097</v>
      </c>
      <c r="AN706" s="60">
        <v>645</v>
      </c>
      <c r="AO706" s="60">
        <v>349</v>
      </c>
      <c r="AP706" s="60">
        <v>45530</v>
      </c>
      <c r="AQ706" s="60">
        <v>36480</v>
      </c>
      <c r="AR706" s="60">
        <v>27972</v>
      </c>
      <c r="AS706" s="60">
        <v>23924</v>
      </c>
      <c r="AT706" s="60">
        <v>18020</v>
      </c>
      <c r="AU706" s="60">
        <v>15768</v>
      </c>
      <c r="AV706" s="60">
        <v>14101</v>
      </c>
      <c r="AW706" s="60">
        <v>11176</v>
      </c>
      <c r="AX706" s="60">
        <v>10147</v>
      </c>
      <c r="AY706" s="60">
        <v>6717</v>
      </c>
      <c r="AZ706" s="60">
        <v>6977</v>
      </c>
      <c r="BA706" s="60">
        <v>4207</v>
      </c>
      <c r="BB706" s="60">
        <v>4616</v>
      </c>
      <c r="BC706" s="60">
        <v>2178</v>
      </c>
      <c r="BD706" s="60">
        <v>2321</v>
      </c>
      <c r="BE706" s="60">
        <v>1190</v>
      </c>
      <c r="BF706" s="60">
        <v>798</v>
      </c>
    </row>
    <row r="707" spans="1:58" customFormat="1" hidden="1" x14ac:dyDescent="0.25">
      <c r="A707" t="s">
        <v>657</v>
      </c>
      <c r="B707" t="s">
        <v>660</v>
      </c>
      <c r="C707" t="str">
        <f>VLOOKUP(B707,'Cross river Land'!A:B,2,0)</f>
        <v>NG034003</v>
      </c>
      <c r="D707">
        <f t="shared" si="11"/>
        <v>1</v>
      </c>
      <c r="E707" s="60">
        <v>142644</v>
      </c>
      <c r="F707" s="60">
        <v>146802</v>
      </c>
      <c r="G707" s="60">
        <v>289446</v>
      </c>
      <c r="H707" s="60">
        <v>27895</v>
      </c>
      <c r="I707" s="60">
        <v>22703</v>
      </c>
      <c r="J707" s="60">
        <v>16161</v>
      </c>
      <c r="K707" s="60">
        <v>14001</v>
      </c>
      <c r="L707" s="60">
        <v>12059</v>
      </c>
      <c r="M707" s="60">
        <v>10524</v>
      </c>
      <c r="N707" s="60">
        <v>8936</v>
      </c>
      <c r="O707" s="60">
        <v>6395</v>
      </c>
      <c r="P707" s="60">
        <v>6305</v>
      </c>
      <c r="Q707" s="60">
        <v>3676</v>
      </c>
      <c r="R707" s="60">
        <v>4332</v>
      </c>
      <c r="S707" s="60">
        <v>2447</v>
      </c>
      <c r="T707" s="60">
        <v>2655</v>
      </c>
      <c r="U707" s="60">
        <v>1535</v>
      </c>
      <c r="V707" s="60">
        <v>1689</v>
      </c>
      <c r="W707" s="60">
        <v>771</v>
      </c>
      <c r="X707" s="60">
        <v>560</v>
      </c>
      <c r="Y707" s="60">
        <v>29143</v>
      </c>
      <c r="Z707" s="60">
        <v>22877</v>
      </c>
      <c r="AA707" s="60">
        <v>17318</v>
      </c>
      <c r="AB707" s="60">
        <v>14154</v>
      </c>
      <c r="AC707" s="60">
        <v>10139</v>
      </c>
      <c r="AD707" s="60">
        <v>9518</v>
      </c>
      <c r="AE707" s="60">
        <v>9194</v>
      </c>
      <c r="AF707" s="60">
        <v>7759</v>
      </c>
      <c r="AG707" s="60">
        <v>6610</v>
      </c>
      <c r="AH707" s="60">
        <v>4389</v>
      </c>
      <c r="AI707" s="60">
        <v>4419</v>
      </c>
      <c r="AJ707" s="60">
        <v>3770</v>
      </c>
      <c r="AK707" s="60">
        <v>2807</v>
      </c>
      <c r="AL707" s="60">
        <v>2023</v>
      </c>
      <c r="AM707" s="60">
        <v>1483</v>
      </c>
      <c r="AN707" s="60">
        <v>749</v>
      </c>
      <c r="AO707" s="60">
        <v>450</v>
      </c>
      <c r="AP707" s="60">
        <v>57038</v>
      </c>
      <c r="AQ707" s="60">
        <v>45580</v>
      </c>
      <c r="AR707" s="60">
        <v>33479</v>
      </c>
      <c r="AS707" s="60">
        <v>28155</v>
      </c>
      <c r="AT707" s="60">
        <v>22198</v>
      </c>
      <c r="AU707" s="60">
        <v>20042</v>
      </c>
      <c r="AV707" s="60">
        <v>18130</v>
      </c>
      <c r="AW707" s="60">
        <v>14154</v>
      </c>
      <c r="AX707" s="60">
        <v>12915</v>
      </c>
      <c r="AY707" s="60">
        <v>8065</v>
      </c>
      <c r="AZ707" s="60">
        <v>8751</v>
      </c>
      <c r="BA707" s="60">
        <v>6217</v>
      </c>
      <c r="BB707" s="60">
        <v>5462</v>
      </c>
      <c r="BC707" s="60">
        <v>3558</v>
      </c>
      <c r="BD707" s="60">
        <v>3172</v>
      </c>
      <c r="BE707" s="60">
        <v>1520</v>
      </c>
      <c r="BF707" s="60">
        <v>1010</v>
      </c>
    </row>
    <row r="708" spans="1:58" customFormat="1" hidden="1" x14ac:dyDescent="0.25">
      <c r="A708" t="s">
        <v>657</v>
      </c>
      <c r="B708" t="s">
        <v>661</v>
      </c>
      <c r="C708" t="str">
        <f>VLOOKUP(B708,'Cross river Land'!A:B,2,0)</f>
        <v>NG034004</v>
      </c>
      <c r="D708">
        <f t="shared" si="11"/>
        <v>1</v>
      </c>
      <c r="E708" s="60">
        <v>184851</v>
      </c>
      <c r="F708" s="60">
        <v>180503</v>
      </c>
      <c r="G708" s="60">
        <v>365354</v>
      </c>
      <c r="H708" s="60">
        <v>36658</v>
      </c>
      <c r="I708" s="60">
        <v>29699</v>
      </c>
      <c r="J708" s="60">
        <v>17901</v>
      </c>
      <c r="K708" s="60">
        <v>17857</v>
      </c>
      <c r="L708" s="60">
        <v>16815</v>
      </c>
      <c r="M708" s="60">
        <v>15268</v>
      </c>
      <c r="N708" s="60">
        <v>13304</v>
      </c>
      <c r="O708" s="60">
        <v>8803</v>
      </c>
      <c r="P708" s="60">
        <v>8647</v>
      </c>
      <c r="Q708" s="60">
        <v>4152</v>
      </c>
      <c r="R708" s="60">
        <v>5414</v>
      </c>
      <c r="S708" s="60">
        <v>2448</v>
      </c>
      <c r="T708" s="60">
        <v>3271</v>
      </c>
      <c r="U708" s="60">
        <v>1464</v>
      </c>
      <c r="V708" s="60">
        <v>1816</v>
      </c>
      <c r="W708" s="60">
        <v>630</v>
      </c>
      <c r="X708" s="60">
        <v>704</v>
      </c>
      <c r="Y708" s="60">
        <v>38506</v>
      </c>
      <c r="Z708" s="60">
        <v>31249</v>
      </c>
      <c r="AA708" s="60">
        <v>20352</v>
      </c>
      <c r="AB708" s="60">
        <v>16793</v>
      </c>
      <c r="AC708" s="60">
        <v>11741</v>
      </c>
      <c r="AD708" s="60">
        <v>11361</v>
      </c>
      <c r="AE708" s="60">
        <v>11021</v>
      </c>
      <c r="AF708" s="60">
        <v>9167</v>
      </c>
      <c r="AG708" s="60">
        <v>8375</v>
      </c>
      <c r="AH708" s="60">
        <v>4898</v>
      </c>
      <c r="AI708" s="60">
        <v>5437</v>
      </c>
      <c r="AJ708" s="60">
        <v>3438</v>
      </c>
      <c r="AK708" s="60">
        <v>3489</v>
      </c>
      <c r="AL708" s="60">
        <v>1597</v>
      </c>
      <c r="AM708" s="60">
        <v>1786</v>
      </c>
      <c r="AN708" s="60">
        <v>683</v>
      </c>
      <c r="AO708" s="60">
        <v>610</v>
      </c>
      <c r="AP708" s="60">
        <v>75164</v>
      </c>
      <c r="AQ708" s="60">
        <v>60948</v>
      </c>
      <c r="AR708" s="60">
        <v>38253</v>
      </c>
      <c r="AS708" s="60">
        <v>34650</v>
      </c>
      <c r="AT708" s="60">
        <v>28556</v>
      </c>
      <c r="AU708" s="60">
        <v>26629</v>
      </c>
      <c r="AV708" s="60">
        <v>24325</v>
      </c>
      <c r="AW708" s="60">
        <v>17970</v>
      </c>
      <c r="AX708" s="60">
        <v>17022</v>
      </c>
      <c r="AY708" s="60">
        <v>9050</v>
      </c>
      <c r="AZ708" s="60">
        <v>10851</v>
      </c>
      <c r="BA708" s="60">
        <v>5886</v>
      </c>
      <c r="BB708" s="60">
        <v>6760</v>
      </c>
      <c r="BC708" s="60">
        <v>3061</v>
      </c>
      <c r="BD708" s="60">
        <v>3602</v>
      </c>
      <c r="BE708" s="60">
        <v>1313</v>
      </c>
      <c r="BF708" s="60">
        <v>1314</v>
      </c>
    </row>
    <row r="709" spans="1:58" customFormat="1" hidden="1" x14ac:dyDescent="0.25">
      <c r="A709" t="s">
        <v>657</v>
      </c>
      <c r="B709" t="s">
        <v>662</v>
      </c>
      <c r="C709" t="str">
        <f>VLOOKUP(B709,'Cross river Land'!A:B,2,0)</f>
        <v>NG034006</v>
      </c>
      <c r="D709">
        <f t="shared" si="11"/>
        <v>1</v>
      </c>
      <c r="E709" s="60">
        <v>135556</v>
      </c>
      <c r="F709" s="60">
        <v>135343</v>
      </c>
      <c r="G709" s="60">
        <v>270899</v>
      </c>
      <c r="H709" s="60">
        <v>27066</v>
      </c>
      <c r="I709" s="60">
        <v>21752</v>
      </c>
      <c r="J709" s="60">
        <v>14404</v>
      </c>
      <c r="K709" s="60">
        <v>13352</v>
      </c>
      <c r="L709" s="60">
        <v>11675</v>
      </c>
      <c r="M709" s="60">
        <v>10231</v>
      </c>
      <c r="N709" s="60">
        <v>9013</v>
      </c>
      <c r="O709" s="60">
        <v>6183</v>
      </c>
      <c r="P709" s="60">
        <v>6155</v>
      </c>
      <c r="Q709" s="60">
        <v>3222</v>
      </c>
      <c r="R709" s="60">
        <v>4126</v>
      </c>
      <c r="S709" s="60">
        <v>1945</v>
      </c>
      <c r="T709" s="60">
        <v>2662</v>
      </c>
      <c r="U709" s="60">
        <v>1067</v>
      </c>
      <c r="V709" s="60">
        <v>1498</v>
      </c>
      <c r="W709" s="60">
        <v>571</v>
      </c>
      <c r="X709" s="60">
        <v>634</v>
      </c>
      <c r="Y709" s="60">
        <v>28389</v>
      </c>
      <c r="Z709" s="60">
        <v>23024</v>
      </c>
      <c r="AA709" s="60">
        <v>16143</v>
      </c>
      <c r="AB709" s="60">
        <v>13040</v>
      </c>
      <c r="AC709" s="60">
        <v>9164</v>
      </c>
      <c r="AD709" s="60">
        <v>8249</v>
      </c>
      <c r="AE709" s="60">
        <v>8157</v>
      </c>
      <c r="AF709" s="60">
        <v>6629</v>
      </c>
      <c r="AG709" s="60">
        <v>6065</v>
      </c>
      <c r="AH709" s="60">
        <v>3640</v>
      </c>
      <c r="AI709" s="60">
        <v>3995</v>
      </c>
      <c r="AJ709" s="60">
        <v>2545</v>
      </c>
      <c r="AK709" s="60">
        <v>2569</v>
      </c>
      <c r="AL709" s="60">
        <v>1218</v>
      </c>
      <c r="AM709" s="60">
        <v>1398</v>
      </c>
      <c r="AN709" s="60">
        <v>580</v>
      </c>
      <c r="AO709" s="60">
        <v>538</v>
      </c>
      <c r="AP709" s="60">
        <v>55455</v>
      </c>
      <c r="AQ709" s="60">
        <v>44776</v>
      </c>
      <c r="AR709" s="60">
        <v>30547</v>
      </c>
      <c r="AS709" s="60">
        <v>26392</v>
      </c>
      <c r="AT709" s="60">
        <v>20839</v>
      </c>
      <c r="AU709" s="60">
        <v>18480</v>
      </c>
      <c r="AV709" s="60">
        <v>17170</v>
      </c>
      <c r="AW709" s="60">
        <v>12812</v>
      </c>
      <c r="AX709" s="60">
        <v>12220</v>
      </c>
      <c r="AY709" s="60">
        <v>6862</v>
      </c>
      <c r="AZ709" s="60">
        <v>8121</v>
      </c>
      <c r="BA709" s="60">
        <v>4490</v>
      </c>
      <c r="BB709" s="60">
        <v>5231</v>
      </c>
      <c r="BC709" s="60">
        <v>2285</v>
      </c>
      <c r="BD709" s="60">
        <v>2896</v>
      </c>
      <c r="BE709" s="60">
        <v>1151</v>
      </c>
      <c r="BF709" s="60">
        <v>1172</v>
      </c>
    </row>
    <row r="710" spans="1:58" customFormat="1" hidden="1" x14ac:dyDescent="0.25">
      <c r="A710" t="s">
        <v>657</v>
      </c>
      <c r="B710" t="s">
        <v>663</v>
      </c>
      <c r="C710" t="str">
        <f>VLOOKUP(B710,'Cross river Land'!A:B,2,0)</f>
        <v>NG034007</v>
      </c>
      <c r="D710">
        <f t="shared" si="11"/>
        <v>1</v>
      </c>
      <c r="E710" s="60">
        <v>67347</v>
      </c>
      <c r="F710" s="60">
        <v>69013</v>
      </c>
      <c r="G710" s="60">
        <v>136360</v>
      </c>
      <c r="H710" s="60">
        <v>12909</v>
      </c>
      <c r="I710" s="60">
        <v>10758</v>
      </c>
      <c r="J710" s="60">
        <v>8273</v>
      </c>
      <c r="K710" s="60">
        <v>7005</v>
      </c>
      <c r="L710" s="60">
        <v>5788</v>
      </c>
      <c r="M710" s="60">
        <v>4981</v>
      </c>
      <c r="N710" s="60">
        <v>4037</v>
      </c>
      <c r="O710" s="60">
        <v>3202</v>
      </c>
      <c r="P710" s="60">
        <v>2785</v>
      </c>
      <c r="Q710" s="60">
        <v>1869</v>
      </c>
      <c r="R710" s="60">
        <v>1751</v>
      </c>
      <c r="S710" s="60">
        <v>1116</v>
      </c>
      <c r="T710" s="60">
        <v>1165</v>
      </c>
      <c r="U710" s="60">
        <v>549</v>
      </c>
      <c r="V710" s="60">
        <v>575</v>
      </c>
      <c r="W710" s="60">
        <v>282</v>
      </c>
      <c r="X710" s="60">
        <v>302</v>
      </c>
      <c r="Y710" s="60">
        <v>14029</v>
      </c>
      <c r="Z710" s="60">
        <v>11349</v>
      </c>
      <c r="AA710" s="60">
        <v>8621</v>
      </c>
      <c r="AB710" s="60">
        <v>7163</v>
      </c>
      <c r="AC710" s="60">
        <v>4993</v>
      </c>
      <c r="AD710" s="60">
        <v>4364</v>
      </c>
      <c r="AE710" s="60">
        <v>4025</v>
      </c>
      <c r="AF710" s="60">
        <v>3446</v>
      </c>
      <c r="AG710" s="60">
        <v>2899</v>
      </c>
      <c r="AH710" s="60">
        <v>2113</v>
      </c>
      <c r="AI710" s="60">
        <v>1885</v>
      </c>
      <c r="AJ710" s="60">
        <v>1156</v>
      </c>
      <c r="AK710" s="60">
        <v>1088</v>
      </c>
      <c r="AL710" s="60">
        <v>755</v>
      </c>
      <c r="AM710" s="60">
        <v>548</v>
      </c>
      <c r="AN710" s="60">
        <v>314</v>
      </c>
      <c r="AO710" s="60">
        <v>265</v>
      </c>
      <c r="AP710" s="60">
        <v>26938</v>
      </c>
      <c r="AQ710" s="60">
        <v>22107</v>
      </c>
      <c r="AR710" s="60">
        <v>16894</v>
      </c>
      <c r="AS710" s="60">
        <v>14168</v>
      </c>
      <c r="AT710" s="60">
        <v>10781</v>
      </c>
      <c r="AU710" s="60">
        <v>9345</v>
      </c>
      <c r="AV710" s="60">
        <v>8062</v>
      </c>
      <c r="AW710" s="60">
        <v>6648</v>
      </c>
      <c r="AX710" s="60">
        <v>5684</v>
      </c>
      <c r="AY710" s="60">
        <v>3982</v>
      </c>
      <c r="AZ710" s="60">
        <v>3636</v>
      </c>
      <c r="BA710" s="60">
        <v>2272</v>
      </c>
      <c r="BB710" s="60">
        <v>2253</v>
      </c>
      <c r="BC710" s="60">
        <v>1304</v>
      </c>
      <c r="BD710" s="60">
        <v>1123</v>
      </c>
      <c r="BE710" s="60">
        <v>596</v>
      </c>
      <c r="BF710" s="60">
        <v>567</v>
      </c>
    </row>
    <row r="711" spans="1:58" customFormat="1" hidden="1" x14ac:dyDescent="0.25">
      <c r="A711" t="s">
        <v>657</v>
      </c>
      <c r="B711" t="s">
        <v>664</v>
      </c>
      <c r="C711" t="str">
        <f>VLOOKUP(B711,'Cross river Land'!A:B,2,0)</f>
        <v>NG034005</v>
      </c>
      <c r="D711">
        <f t="shared" si="11"/>
        <v>1</v>
      </c>
      <c r="E711" s="60">
        <v>161712</v>
      </c>
      <c r="F711" s="60">
        <v>165054</v>
      </c>
      <c r="G711" s="60">
        <v>326766</v>
      </c>
      <c r="H711" s="60">
        <v>31823</v>
      </c>
      <c r="I711" s="60">
        <v>25636</v>
      </c>
      <c r="J711" s="60">
        <v>17052</v>
      </c>
      <c r="K711" s="60">
        <v>15555</v>
      </c>
      <c r="L711" s="60">
        <v>14498</v>
      </c>
      <c r="M711" s="60">
        <v>12804</v>
      </c>
      <c r="N711" s="60">
        <v>11391</v>
      </c>
      <c r="O711" s="60">
        <v>7757</v>
      </c>
      <c r="P711" s="60">
        <v>7463</v>
      </c>
      <c r="Q711" s="60">
        <v>3638</v>
      </c>
      <c r="R711" s="60">
        <v>4630</v>
      </c>
      <c r="S711" s="60">
        <v>2321</v>
      </c>
      <c r="T711" s="60">
        <v>3180</v>
      </c>
      <c r="U711" s="60">
        <v>1257</v>
      </c>
      <c r="V711" s="60">
        <v>1638</v>
      </c>
      <c r="W711" s="60">
        <v>522</v>
      </c>
      <c r="X711" s="60">
        <v>547</v>
      </c>
      <c r="Y711" s="60">
        <v>35150</v>
      </c>
      <c r="Z711" s="60">
        <v>28198</v>
      </c>
      <c r="AA711" s="60">
        <v>19956</v>
      </c>
      <c r="AB711" s="60">
        <v>15683</v>
      </c>
      <c r="AC711" s="60">
        <v>10659</v>
      </c>
      <c r="AD711" s="60">
        <v>9553</v>
      </c>
      <c r="AE711" s="60">
        <v>9881</v>
      </c>
      <c r="AF711" s="60">
        <v>8138</v>
      </c>
      <c r="AG711" s="60">
        <v>7679</v>
      </c>
      <c r="AH711" s="60">
        <v>4664</v>
      </c>
      <c r="AI711" s="60">
        <v>4970</v>
      </c>
      <c r="AJ711" s="60">
        <v>3105</v>
      </c>
      <c r="AK711" s="60">
        <v>3152</v>
      </c>
      <c r="AL711" s="60">
        <v>1582</v>
      </c>
      <c r="AM711" s="60">
        <v>1578</v>
      </c>
      <c r="AN711" s="60">
        <v>627</v>
      </c>
      <c r="AO711" s="60">
        <v>479</v>
      </c>
      <c r="AP711" s="60">
        <v>66973</v>
      </c>
      <c r="AQ711" s="60">
        <v>53834</v>
      </c>
      <c r="AR711" s="60">
        <v>37008</v>
      </c>
      <c r="AS711" s="60">
        <v>31238</v>
      </c>
      <c r="AT711" s="60">
        <v>25157</v>
      </c>
      <c r="AU711" s="60">
        <v>22357</v>
      </c>
      <c r="AV711" s="60">
        <v>21272</v>
      </c>
      <c r="AW711" s="60">
        <v>15895</v>
      </c>
      <c r="AX711" s="60">
        <v>15142</v>
      </c>
      <c r="AY711" s="60">
        <v>8302</v>
      </c>
      <c r="AZ711" s="60">
        <v>9600</v>
      </c>
      <c r="BA711" s="60">
        <v>5426</v>
      </c>
      <c r="BB711" s="60">
        <v>6332</v>
      </c>
      <c r="BC711" s="60">
        <v>2839</v>
      </c>
      <c r="BD711" s="60">
        <v>3216</v>
      </c>
      <c r="BE711" s="60">
        <v>1149</v>
      </c>
      <c r="BF711" s="60">
        <v>1026</v>
      </c>
    </row>
    <row r="712" spans="1:58" customFormat="1" hidden="1" x14ac:dyDescent="0.25">
      <c r="A712" t="s">
        <v>657</v>
      </c>
      <c r="B712" t="s">
        <v>665</v>
      </c>
      <c r="C712" t="str">
        <f>VLOOKUP(B712,'Cross river Land'!A:B,2,0)</f>
        <v>NG034008</v>
      </c>
      <c r="D712">
        <f t="shared" si="11"/>
        <v>1</v>
      </c>
      <c r="E712" s="60">
        <v>74120</v>
      </c>
      <c r="F712" s="60">
        <v>74886</v>
      </c>
      <c r="G712" s="60">
        <v>149006</v>
      </c>
      <c r="H712" s="60">
        <v>14714</v>
      </c>
      <c r="I712" s="60">
        <v>11213</v>
      </c>
      <c r="J712" s="60">
        <v>7627</v>
      </c>
      <c r="K712" s="60">
        <v>7777</v>
      </c>
      <c r="L712" s="60">
        <v>6692</v>
      </c>
      <c r="M712" s="60">
        <v>6039</v>
      </c>
      <c r="N712" s="60">
        <v>5118</v>
      </c>
      <c r="O712" s="60">
        <v>3620</v>
      </c>
      <c r="P712" s="60">
        <v>3250</v>
      </c>
      <c r="Q712" s="60">
        <v>1842</v>
      </c>
      <c r="R712" s="60">
        <v>2159</v>
      </c>
      <c r="S712" s="60">
        <v>1050</v>
      </c>
      <c r="T712" s="60">
        <v>1285</v>
      </c>
      <c r="U712" s="60">
        <v>576</v>
      </c>
      <c r="V712" s="60">
        <v>618</v>
      </c>
      <c r="W712" s="60">
        <v>244</v>
      </c>
      <c r="X712" s="60">
        <v>296</v>
      </c>
      <c r="Y712" s="60">
        <v>16488</v>
      </c>
      <c r="Z712" s="60">
        <v>12191</v>
      </c>
      <c r="AA712" s="60">
        <v>8519</v>
      </c>
      <c r="AB712" s="60">
        <v>6692</v>
      </c>
      <c r="AC712" s="60">
        <v>4611</v>
      </c>
      <c r="AD712" s="60">
        <v>4737</v>
      </c>
      <c r="AE712" s="60">
        <v>4788</v>
      </c>
      <c r="AF712" s="60">
        <v>4223</v>
      </c>
      <c r="AG712" s="60">
        <v>3380</v>
      </c>
      <c r="AH712" s="60">
        <v>2394</v>
      </c>
      <c r="AI712" s="60">
        <v>2174</v>
      </c>
      <c r="AJ712" s="60">
        <v>1415</v>
      </c>
      <c r="AK712" s="60">
        <v>1355</v>
      </c>
      <c r="AL712" s="60">
        <v>692</v>
      </c>
      <c r="AM712" s="60">
        <v>665</v>
      </c>
      <c r="AN712" s="60">
        <v>330</v>
      </c>
      <c r="AO712" s="60">
        <v>232</v>
      </c>
      <c r="AP712" s="60">
        <v>31202</v>
      </c>
      <c r="AQ712" s="60">
        <v>23404</v>
      </c>
      <c r="AR712" s="60">
        <v>16146</v>
      </c>
      <c r="AS712" s="60">
        <v>14469</v>
      </c>
      <c r="AT712" s="60">
        <v>11303</v>
      </c>
      <c r="AU712" s="60">
        <v>10776</v>
      </c>
      <c r="AV712" s="60">
        <v>9906</v>
      </c>
      <c r="AW712" s="60">
        <v>7843</v>
      </c>
      <c r="AX712" s="60">
        <v>6630</v>
      </c>
      <c r="AY712" s="60">
        <v>4236</v>
      </c>
      <c r="AZ712" s="60">
        <v>4333</v>
      </c>
      <c r="BA712" s="60">
        <v>2465</v>
      </c>
      <c r="BB712" s="60">
        <v>2640</v>
      </c>
      <c r="BC712" s="60">
        <v>1268</v>
      </c>
      <c r="BD712" s="60">
        <v>1283</v>
      </c>
      <c r="BE712" s="60">
        <v>574</v>
      </c>
      <c r="BF712" s="60">
        <v>528</v>
      </c>
    </row>
    <row r="713" spans="1:58" customFormat="1" hidden="1" x14ac:dyDescent="0.25">
      <c r="A713" t="s">
        <v>657</v>
      </c>
      <c r="B713" t="s">
        <v>666</v>
      </c>
      <c r="C713" t="str">
        <f>VLOOKUP(B713,'Cross river Land'!A:B,2,0)</f>
        <v>NG034009</v>
      </c>
      <c r="D713">
        <f t="shared" si="11"/>
        <v>1</v>
      </c>
      <c r="E713" s="60">
        <v>104717</v>
      </c>
      <c r="F713" s="60">
        <v>100975</v>
      </c>
      <c r="G713" s="60">
        <v>205692</v>
      </c>
      <c r="H713" s="60">
        <v>19994</v>
      </c>
      <c r="I713" s="60">
        <v>17706</v>
      </c>
      <c r="J713" s="60">
        <v>11581</v>
      </c>
      <c r="K713" s="60">
        <v>9774</v>
      </c>
      <c r="L713" s="60">
        <v>9070</v>
      </c>
      <c r="M713" s="60">
        <v>7874</v>
      </c>
      <c r="N713" s="60">
        <v>7068</v>
      </c>
      <c r="O713" s="60">
        <v>4931</v>
      </c>
      <c r="P713" s="60">
        <v>5061</v>
      </c>
      <c r="Q713" s="60">
        <v>2409</v>
      </c>
      <c r="R713" s="60">
        <v>3128</v>
      </c>
      <c r="S713" s="60">
        <v>1493</v>
      </c>
      <c r="T713" s="60">
        <v>1821</v>
      </c>
      <c r="U713" s="60">
        <v>803</v>
      </c>
      <c r="V713" s="60">
        <v>1142</v>
      </c>
      <c r="W713" s="60">
        <v>365</v>
      </c>
      <c r="X713" s="60">
        <v>497</v>
      </c>
      <c r="Y713" s="60">
        <v>21369</v>
      </c>
      <c r="Z713" s="60">
        <v>17256</v>
      </c>
      <c r="AA713" s="60">
        <v>12008</v>
      </c>
      <c r="AB713" s="60">
        <v>9634</v>
      </c>
      <c r="AC713" s="60">
        <v>6612</v>
      </c>
      <c r="AD713" s="60">
        <v>6012</v>
      </c>
      <c r="AE713" s="60">
        <v>5966</v>
      </c>
      <c r="AF713" s="60">
        <v>4774</v>
      </c>
      <c r="AG713" s="60">
        <v>4602</v>
      </c>
      <c r="AH713" s="60">
        <v>2682</v>
      </c>
      <c r="AI713" s="60">
        <v>3211</v>
      </c>
      <c r="AJ713" s="60">
        <v>1992</v>
      </c>
      <c r="AK713" s="60">
        <v>2061</v>
      </c>
      <c r="AL713" s="60">
        <v>901</v>
      </c>
      <c r="AM713" s="60">
        <v>1040</v>
      </c>
      <c r="AN713" s="60">
        <v>458</v>
      </c>
      <c r="AO713" s="60">
        <v>397</v>
      </c>
      <c r="AP713" s="60">
        <v>41363</v>
      </c>
      <c r="AQ713" s="60">
        <v>34962</v>
      </c>
      <c r="AR713" s="60">
        <v>23589</v>
      </c>
      <c r="AS713" s="60">
        <v>19408</v>
      </c>
      <c r="AT713" s="60">
        <v>15682</v>
      </c>
      <c r="AU713" s="60">
        <v>13886</v>
      </c>
      <c r="AV713" s="60">
        <v>13034</v>
      </c>
      <c r="AW713" s="60">
        <v>9705</v>
      </c>
      <c r="AX713" s="60">
        <v>9663</v>
      </c>
      <c r="AY713" s="60">
        <v>5091</v>
      </c>
      <c r="AZ713" s="60">
        <v>6339</v>
      </c>
      <c r="BA713" s="60">
        <v>3485</v>
      </c>
      <c r="BB713" s="60">
        <v>3882</v>
      </c>
      <c r="BC713" s="60">
        <v>1704</v>
      </c>
      <c r="BD713" s="60">
        <v>2182</v>
      </c>
      <c r="BE713" s="60">
        <v>823</v>
      </c>
      <c r="BF713" s="60">
        <v>894</v>
      </c>
    </row>
    <row r="714" spans="1:58" customFormat="1" hidden="1" x14ac:dyDescent="0.25">
      <c r="A714" t="s">
        <v>657</v>
      </c>
      <c r="B714" t="s">
        <v>667</v>
      </c>
      <c r="C714" t="str">
        <f>VLOOKUP(B714,'Cross river Land'!A:B,2,0)</f>
        <v>NG034010</v>
      </c>
      <c r="D714">
        <f t="shared" si="11"/>
        <v>1</v>
      </c>
      <c r="E714" s="60">
        <v>84726</v>
      </c>
      <c r="F714" s="60">
        <v>87143</v>
      </c>
      <c r="G714" s="60">
        <v>171869</v>
      </c>
      <c r="H714" s="60">
        <v>17182</v>
      </c>
      <c r="I714" s="60">
        <v>13093</v>
      </c>
      <c r="J714" s="60">
        <v>10187</v>
      </c>
      <c r="K714" s="60">
        <v>8487</v>
      </c>
      <c r="L714" s="60">
        <v>6970</v>
      </c>
      <c r="M714" s="60">
        <v>6221</v>
      </c>
      <c r="N714" s="60">
        <v>5321</v>
      </c>
      <c r="O714" s="60">
        <v>4219</v>
      </c>
      <c r="P714" s="60">
        <v>3531</v>
      </c>
      <c r="Q714" s="60">
        <v>2453</v>
      </c>
      <c r="R714" s="60">
        <v>2242</v>
      </c>
      <c r="S714" s="60">
        <v>1344</v>
      </c>
      <c r="T714" s="60">
        <v>1441</v>
      </c>
      <c r="U714" s="60">
        <v>730</v>
      </c>
      <c r="V714" s="60">
        <v>746</v>
      </c>
      <c r="W714" s="60">
        <v>308</v>
      </c>
      <c r="X714" s="60">
        <v>251</v>
      </c>
      <c r="Y714" s="60">
        <v>18199</v>
      </c>
      <c r="Z714" s="60">
        <v>14053</v>
      </c>
      <c r="AA714" s="60">
        <v>11248</v>
      </c>
      <c r="AB714" s="60">
        <v>9148</v>
      </c>
      <c r="AC714" s="60">
        <v>6656</v>
      </c>
      <c r="AD714" s="60">
        <v>4761</v>
      </c>
      <c r="AE714" s="60">
        <v>5151</v>
      </c>
      <c r="AF714" s="60">
        <v>4510</v>
      </c>
      <c r="AG714" s="60">
        <v>3755</v>
      </c>
      <c r="AH714" s="60">
        <v>2670</v>
      </c>
      <c r="AI714" s="60">
        <v>2457</v>
      </c>
      <c r="AJ714" s="60">
        <v>1256</v>
      </c>
      <c r="AK714" s="60">
        <v>1310</v>
      </c>
      <c r="AL714" s="60">
        <v>612</v>
      </c>
      <c r="AM714" s="60">
        <v>760</v>
      </c>
      <c r="AN714" s="60">
        <v>260</v>
      </c>
      <c r="AO714" s="60">
        <v>337</v>
      </c>
      <c r="AP714" s="60">
        <v>35381</v>
      </c>
      <c r="AQ714" s="60">
        <v>27146</v>
      </c>
      <c r="AR714" s="60">
        <v>21435</v>
      </c>
      <c r="AS714" s="60">
        <v>17635</v>
      </c>
      <c r="AT714" s="60">
        <v>13626</v>
      </c>
      <c r="AU714" s="60">
        <v>10982</v>
      </c>
      <c r="AV714" s="60">
        <v>10472</v>
      </c>
      <c r="AW714" s="60">
        <v>8729</v>
      </c>
      <c r="AX714" s="60">
        <v>7286</v>
      </c>
      <c r="AY714" s="60">
        <v>5123</v>
      </c>
      <c r="AZ714" s="60">
        <v>4699</v>
      </c>
      <c r="BA714" s="60">
        <v>2600</v>
      </c>
      <c r="BB714" s="60">
        <v>2751</v>
      </c>
      <c r="BC714" s="60">
        <v>1342</v>
      </c>
      <c r="BD714" s="60">
        <v>1506</v>
      </c>
      <c r="BE714" s="60">
        <v>568</v>
      </c>
      <c r="BF714" s="60">
        <v>588</v>
      </c>
    </row>
    <row r="715" spans="1:58" customFormat="1" hidden="1" x14ac:dyDescent="0.25">
      <c r="A715" t="s">
        <v>657</v>
      </c>
      <c r="B715" t="s">
        <v>668</v>
      </c>
      <c r="C715" t="str">
        <f>VLOOKUP(B715,'Cross river Land'!A:B,2,0)</f>
        <v>NG034011</v>
      </c>
      <c r="D715">
        <f t="shared" si="11"/>
        <v>1</v>
      </c>
      <c r="E715" s="60">
        <v>67548</v>
      </c>
      <c r="F715" s="60">
        <v>67462</v>
      </c>
      <c r="G715" s="60">
        <v>135010</v>
      </c>
      <c r="H715" s="60">
        <v>13379</v>
      </c>
      <c r="I715" s="60">
        <v>10078</v>
      </c>
      <c r="J715" s="60">
        <v>7453</v>
      </c>
      <c r="K715" s="60">
        <v>6521</v>
      </c>
      <c r="L715" s="60">
        <v>5795</v>
      </c>
      <c r="M715" s="60">
        <v>4974</v>
      </c>
      <c r="N715" s="60">
        <v>4508</v>
      </c>
      <c r="O715" s="60">
        <v>3120</v>
      </c>
      <c r="P715" s="60">
        <v>3052</v>
      </c>
      <c r="Q715" s="60">
        <v>1688</v>
      </c>
      <c r="R715" s="60">
        <v>2235</v>
      </c>
      <c r="S715" s="60">
        <v>1272</v>
      </c>
      <c r="T715" s="60">
        <v>1380</v>
      </c>
      <c r="U715" s="60">
        <v>698</v>
      </c>
      <c r="V715" s="60">
        <v>868</v>
      </c>
      <c r="W715" s="60">
        <v>253</v>
      </c>
      <c r="X715" s="60">
        <v>274</v>
      </c>
      <c r="Y715" s="60">
        <v>13848</v>
      </c>
      <c r="Z715" s="60">
        <v>10462</v>
      </c>
      <c r="AA715" s="60">
        <v>8004</v>
      </c>
      <c r="AB715" s="60">
        <v>6431</v>
      </c>
      <c r="AC715" s="60">
        <v>4032</v>
      </c>
      <c r="AD715" s="60">
        <v>4035</v>
      </c>
      <c r="AE715" s="60">
        <v>4060</v>
      </c>
      <c r="AF715" s="60">
        <v>3478</v>
      </c>
      <c r="AG715" s="60">
        <v>3315</v>
      </c>
      <c r="AH715" s="60">
        <v>2122</v>
      </c>
      <c r="AI715" s="60">
        <v>2454</v>
      </c>
      <c r="AJ715" s="60">
        <v>1736</v>
      </c>
      <c r="AK715" s="60">
        <v>1432</v>
      </c>
      <c r="AL715" s="60">
        <v>840</v>
      </c>
      <c r="AM715" s="60">
        <v>653</v>
      </c>
      <c r="AN715" s="60">
        <v>350</v>
      </c>
      <c r="AO715" s="60">
        <v>210</v>
      </c>
      <c r="AP715" s="60">
        <v>27227</v>
      </c>
      <c r="AQ715" s="60">
        <v>20540</v>
      </c>
      <c r="AR715" s="60">
        <v>15457</v>
      </c>
      <c r="AS715" s="60">
        <v>12952</v>
      </c>
      <c r="AT715" s="60">
        <v>9827</v>
      </c>
      <c r="AU715" s="60">
        <v>9009</v>
      </c>
      <c r="AV715" s="60">
        <v>8568</v>
      </c>
      <c r="AW715" s="60">
        <v>6598</v>
      </c>
      <c r="AX715" s="60">
        <v>6367</v>
      </c>
      <c r="AY715" s="60">
        <v>3810</v>
      </c>
      <c r="AZ715" s="60">
        <v>4689</v>
      </c>
      <c r="BA715" s="60">
        <v>3008</v>
      </c>
      <c r="BB715" s="60">
        <v>2812</v>
      </c>
      <c r="BC715" s="60">
        <v>1538</v>
      </c>
      <c r="BD715" s="60">
        <v>1521</v>
      </c>
      <c r="BE715" s="60">
        <v>603</v>
      </c>
      <c r="BF715" s="60">
        <v>484</v>
      </c>
    </row>
    <row r="716" spans="1:58" customFormat="1" hidden="1" x14ac:dyDescent="0.25">
      <c r="A716" t="s">
        <v>657</v>
      </c>
      <c r="B716" t="s">
        <v>669</v>
      </c>
      <c r="C716" t="str">
        <f>VLOOKUP(B716,'Cross river Land'!A:B,2,0)</f>
        <v>NG034012</v>
      </c>
      <c r="D716">
        <f t="shared" si="11"/>
        <v>1</v>
      </c>
      <c r="E716" s="60">
        <v>105354</v>
      </c>
      <c r="F716" s="60">
        <v>107378</v>
      </c>
      <c r="G716" s="60">
        <v>212732</v>
      </c>
      <c r="H716" s="60">
        <v>20398</v>
      </c>
      <c r="I716" s="60">
        <v>16985</v>
      </c>
      <c r="J716" s="60">
        <v>11496</v>
      </c>
      <c r="K716" s="60">
        <v>10477</v>
      </c>
      <c r="L716" s="60">
        <v>9033</v>
      </c>
      <c r="M716" s="60">
        <v>7708</v>
      </c>
      <c r="N716" s="60">
        <v>7209</v>
      </c>
      <c r="O716" s="60">
        <v>4612</v>
      </c>
      <c r="P716" s="60">
        <v>5044</v>
      </c>
      <c r="Q716" s="60">
        <v>2491</v>
      </c>
      <c r="R716" s="60">
        <v>3249</v>
      </c>
      <c r="S716" s="60">
        <v>1535</v>
      </c>
      <c r="T716" s="60">
        <v>2044</v>
      </c>
      <c r="U716" s="60">
        <v>906</v>
      </c>
      <c r="V716" s="60">
        <v>1246</v>
      </c>
      <c r="W716" s="60">
        <v>377</v>
      </c>
      <c r="X716" s="60">
        <v>544</v>
      </c>
      <c r="Y716" s="60">
        <v>21684</v>
      </c>
      <c r="Z716" s="60">
        <v>18131</v>
      </c>
      <c r="AA716" s="60">
        <v>13315</v>
      </c>
      <c r="AB716" s="60">
        <v>10391</v>
      </c>
      <c r="AC716" s="60">
        <v>6755</v>
      </c>
      <c r="AD716" s="60">
        <v>6275</v>
      </c>
      <c r="AE716" s="60">
        <v>6501</v>
      </c>
      <c r="AF716" s="60">
        <v>5333</v>
      </c>
      <c r="AG716" s="60">
        <v>5084</v>
      </c>
      <c r="AH716" s="60">
        <v>2937</v>
      </c>
      <c r="AI716" s="60">
        <v>3441</v>
      </c>
      <c r="AJ716" s="60">
        <v>2147</v>
      </c>
      <c r="AK716" s="60">
        <v>2300</v>
      </c>
      <c r="AL716" s="60">
        <v>1066</v>
      </c>
      <c r="AM716" s="60">
        <v>1149</v>
      </c>
      <c r="AN716" s="60">
        <v>460</v>
      </c>
      <c r="AO716" s="60">
        <v>409</v>
      </c>
      <c r="AP716" s="60">
        <v>42082</v>
      </c>
      <c r="AQ716" s="60">
        <v>35116</v>
      </c>
      <c r="AR716" s="60">
        <v>24811</v>
      </c>
      <c r="AS716" s="60">
        <v>20868</v>
      </c>
      <c r="AT716" s="60">
        <v>15788</v>
      </c>
      <c r="AU716" s="60">
        <v>13983</v>
      </c>
      <c r="AV716" s="60">
        <v>13710</v>
      </c>
      <c r="AW716" s="60">
        <v>9945</v>
      </c>
      <c r="AX716" s="60">
        <v>10128</v>
      </c>
      <c r="AY716" s="60">
        <v>5428</v>
      </c>
      <c r="AZ716" s="60">
        <v>6690</v>
      </c>
      <c r="BA716" s="60">
        <v>3682</v>
      </c>
      <c r="BB716" s="60">
        <v>4344</v>
      </c>
      <c r="BC716" s="60">
        <v>1972</v>
      </c>
      <c r="BD716" s="60">
        <v>2395</v>
      </c>
      <c r="BE716" s="60">
        <v>837</v>
      </c>
      <c r="BF716" s="60">
        <v>953</v>
      </c>
    </row>
    <row r="717" spans="1:58" customFormat="1" hidden="1" x14ac:dyDescent="0.25">
      <c r="A717" t="s">
        <v>657</v>
      </c>
      <c r="B717" t="s">
        <v>670</v>
      </c>
      <c r="C717" t="str">
        <f>VLOOKUP(B717,'Cross river Land'!A:B,2,0)</f>
        <v>NG034013</v>
      </c>
      <c r="D717">
        <f t="shared" si="11"/>
        <v>1</v>
      </c>
      <c r="E717" s="60">
        <v>127216</v>
      </c>
      <c r="F717" s="60">
        <v>118054</v>
      </c>
      <c r="G717" s="60">
        <v>245270</v>
      </c>
      <c r="H717" s="60">
        <v>24701</v>
      </c>
      <c r="I717" s="60">
        <v>20498</v>
      </c>
      <c r="J717" s="60">
        <v>12388</v>
      </c>
      <c r="K717" s="60">
        <v>12059</v>
      </c>
      <c r="L717" s="60">
        <v>12299</v>
      </c>
      <c r="M717" s="60">
        <v>10263</v>
      </c>
      <c r="N717" s="60">
        <v>8398</v>
      </c>
      <c r="O717" s="60">
        <v>5620</v>
      </c>
      <c r="P717" s="60">
        <v>6007</v>
      </c>
      <c r="Q717" s="60">
        <v>2783</v>
      </c>
      <c r="R717" s="60">
        <v>3820</v>
      </c>
      <c r="S717" s="60">
        <v>1863</v>
      </c>
      <c r="T717" s="60">
        <v>2679</v>
      </c>
      <c r="U717" s="60">
        <v>1101</v>
      </c>
      <c r="V717" s="60">
        <v>1629</v>
      </c>
      <c r="W717" s="60">
        <v>534</v>
      </c>
      <c r="X717" s="60">
        <v>574</v>
      </c>
      <c r="Y717" s="60">
        <v>25185</v>
      </c>
      <c r="Z717" s="60">
        <v>19845</v>
      </c>
      <c r="AA717" s="60">
        <v>11973</v>
      </c>
      <c r="AB717" s="60">
        <v>10191</v>
      </c>
      <c r="AC717" s="60">
        <v>7215</v>
      </c>
      <c r="AD717" s="60">
        <v>8014</v>
      </c>
      <c r="AE717" s="60">
        <v>8179</v>
      </c>
      <c r="AF717" s="60">
        <v>6368</v>
      </c>
      <c r="AG717" s="60">
        <v>5452</v>
      </c>
      <c r="AH717" s="60">
        <v>3154</v>
      </c>
      <c r="AI717" s="60">
        <v>3636</v>
      </c>
      <c r="AJ717" s="60">
        <v>2434</v>
      </c>
      <c r="AK717" s="60">
        <v>2408</v>
      </c>
      <c r="AL717" s="60">
        <v>1445</v>
      </c>
      <c r="AM717" s="60">
        <v>1445</v>
      </c>
      <c r="AN717" s="60">
        <v>577</v>
      </c>
      <c r="AO717" s="60">
        <v>533</v>
      </c>
      <c r="AP717" s="60">
        <v>49886</v>
      </c>
      <c r="AQ717" s="60">
        <v>40343</v>
      </c>
      <c r="AR717" s="60">
        <v>24361</v>
      </c>
      <c r="AS717" s="60">
        <v>22250</v>
      </c>
      <c r="AT717" s="60">
        <v>19514</v>
      </c>
      <c r="AU717" s="60">
        <v>18277</v>
      </c>
      <c r="AV717" s="60">
        <v>16577</v>
      </c>
      <c r="AW717" s="60">
        <v>11988</v>
      </c>
      <c r="AX717" s="60">
        <v>11459</v>
      </c>
      <c r="AY717" s="60">
        <v>5937</v>
      </c>
      <c r="AZ717" s="60">
        <v>7456</v>
      </c>
      <c r="BA717" s="60">
        <v>4297</v>
      </c>
      <c r="BB717" s="60">
        <v>5087</v>
      </c>
      <c r="BC717" s="60">
        <v>2546</v>
      </c>
      <c r="BD717" s="60">
        <v>3074</v>
      </c>
      <c r="BE717" s="60">
        <v>1111</v>
      </c>
      <c r="BF717" s="60">
        <v>1107</v>
      </c>
    </row>
    <row r="718" spans="1:58" customFormat="1" hidden="1" x14ac:dyDescent="0.25">
      <c r="A718" t="s">
        <v>657</v>
      </c>
      <c r="B718" t="s">
        <v>671</v>
      </c>
      <c r="C718" t="str">
        <f>VLOOKUP(B718,'Cross river Land'!A:B,2,0)</f>
        <v>NG034014</v>
      </c>
      <c r="D718">
        <f t="shared" si="11"/>
        <v>1</v>
      </c>
      <c r="E718" s="60">
        <v>109260</v>
      </c>
      <c r="F718" s="60">
        <v>112866</v>
      </c>
      <c r="G718" s="60">
        <v>222126</v>
      </c>
      <c r="H718" s="60">
        <v>21815</v>
      </c>
      <c r="I718" s="60">
        <v>18444</v>
      </c>
      <c r="J718" s="60">
        <v>12826</v>
      </c>
      <c r="K718" s="60">
        <v>10583</v>
      </c>
      <c r="L718" s="60">
        <v>9107</v>
      </c>
      <c r="M718" s="60">
        <v>7873</v>
      </c>
      <c r="N718" s="60">
        <v>6775</v>
      </c>
      <c r="O718" s="60">
        <v>4801</v>
      </c>
      <c r="P718" s="60">
        <v>4507</v>
      </c>
      <c r="Q718" s="60">
        <v>2637</v>
      </c>
      <c r="R718" s="60">
        <v>3160</v>
      </c>
      <c r="S718" s="60">
        <v>1661</v>
      </c>
      <c r="T718" s="60">
        <v>2053</v>
      </c>
      <c r="U718" s="60">
        <v>1041</v>
      </c>
      <c r="V718" s="60">
        <v>1097</v>
      </c>
      <c r="W718" s="60">
        <v>486</v>
      </c>
      <c r="X718" s="60">
        <v>394</v>
      </c>
      <c r="Y718" s="60">
        <v>23805</v>
      </c>
      <c r="Z718" s="60">
        <v>19068</v>
      </c>
      <c r="AA718" s="60">
        <v>13642</v>
      </c>
      <c r="AB718" s="60">
        <v>10968</v>
      </c>
      <c r="AC718" s="60">
        <v>7350</v>
      </c>
      <c r="AD718" s="60">
        <v>6803</v>
      </c>
      <c r="AE718" s="60">
        <v>6557</v>
      </c>
      <c r="AF718" s="60">
        <v>5863</v>
      </c>
      <c r="AG718" s="60">
        <v>5003</v>
      </c>
      <c r="AH718" s="60">
        <v>3293</v>
      </c>
      <c r="AI718" s="60">
        <v>3102</v>
      </c>
      <c r="AJ718" s="60">
        <v>2324</v>
      </c>
      <c r="AK718" s="60">
        <v>2070</v>
      </c>
      <c r="AL718" s="60">
        <v>1142</v>
      </c>
      <c r="AM718" s="60">
        <v>1056</v>
      </c>
      <c r="AN718" s="60">
        <v>499</v>
      </c>
      <c r="AO718" s="60">
        <v>321</v>
      </c>
      <c r="AP718" s="60">
        <v>45620</v>
      </c>
      <c r="AQ718" s="60">
        <v>37512</v>
      </c>
      <c r="AR718" s="60">
        <v>26468</v>
      </c>
      <c r="AS718" s="60">
        <v>21551</v>
      </c>
      <c r="AT718" s="60">
        <v>16457</v>
      </c>
      <c r="AU718" s="60">
        <v>14676</v>
      </c>
      <c r="AV718" s="60">
        <v>13332</v>
      </c>
      <c r="AW718" s="60">
        <v>10664</v>
      </c>
      <c r="AX718" s="60">
        <v>9510</v>
      </c>
      <c r="AY718" s="60">
        <v>5930</v>
      </c>
      <c r="AZ718" s="60">
        <v>6262</v>
      </c>
      <c r="BA718" s="60">
        <v>3985</v>
      </c>
      <c r="BB718" s="60">
        <v>4123</v>
      </c>
      <c r="BC718" s="60">
        <v>2183</v>
      </c>
      <c r="BD718" s="60">
        <v>2153</v>
      </c>
      <c r="BE718" s="60">
        <v>985</v>
      </c>
      <c r="BF718" s="60">
        <v>715</v>
      </c>
    </row>
    <row r="719" spans="1:58" customFormat="1" hidden="1" x14ac:dyDescent="0.25">
      <c r="A719" t="s">
        <v>657</v>
      </c>
      <c r="B719" t="s">
        <v>672</v>
      </c>
      <c r="C719" t="str">
        <f>VLOOKUP(B719,'Cross river Land'!A:B,2,0)</f>
        <v>NG034015</v>
      </c>
      <c r="D719">
        <f t="shared" si="11"/>
        <v>1</v>
      </c>
      <c r="E719" s="60">
        <v>71700</v>
      </c>
      <c r="F719" s="60">
        <v>74703</v>
      </c>
      <c r="G719" s="60">
        <v>146403</v>
      </c>
      <c r="H719" s="60">
        <v>14098</v>
      </c>
      <c r="I719" s="60">
        <v>11322</v>
      </c>
      <c r="J719" s="60">
        <v>8248</v>
      </c>
      <c r="K719" s="60">
        <v>7317</v>
      </c>
      <c r="L719" s="60">
        <v>6201</v>
      </c>
      <c r="M719" s="60">
        <v>5632</v>
      </c>
      <c r="N719" s="60">
        <v>4812</v>
      </c>
      <c r="O719" s="60">
        <v>3407</v>
      </c>
      <c r="P719" s="60">
        <v>3033</v>
      </c>
      <c r="Q719" s="60">
        <v>1636</v>
      </c>
      <c r="R719" s="60">
        <v>1886</v>
      </c>
      <c r="S719" s="60">
        <v>957</v>
      </c>
      <c r="T719" s="60">
        <v>1237</v>
      </c>
      <c r="U719" s="60">
        <v>552</v>
      </c>
      <c r="V719" s="60">
        <v>820</v>
      </c>
      <c r="W719" s="60">
        <v>288</v>
      </c>
      <c r="X719" s="60">
        <v>254</v>
      </c>
      <c r="Y719" s="60">
        <v>15361</v>
      </c>
      <c r="Z719" s="60">
        <v>12299</v>
      </c>
      <c r="AA719" s="60">
        <v>9279</v>
      </c>
      <c r="AB719" s="60">
        <v>7094</v>
      </c>
      <c r="AC719" s="60">
        <v>5014</v>
      </c>
      <c r="AD719" s="60">
        <v>4559</v>
      </c>
      <c r="AE719" s="60">
        <v>4560</v>
      </c>
      <c r="AF719" s="60">
        <v>3945</v>
      </c>
      <c r="AG719" s="60">
        <v>3543</v>
      </c>
      <c r="AH719" s="60">
        <v>2390</v>
      </c>
      <c r="AI719" s="60">
        <v>2132</v>
      </c>
      <c r="AJ719" s="60">
        <v>1325</v>
      </c>
      <c r="AK719" s="60">
        <v>1363</v>
      </c>
      <c r="AL719" s="60">
        <v>647</v>
      </c>
      <c r="AM719" s="60">
        <v>684</v>
      </c>
      <c r="AN719" s="60">
        <v>280</v>
      </c>
      <c r="AO719" s="60">
        <v>228</v>
      </c>
      <c r="AP719" s="60">
        <v>29459</v>
      </c>
      <c r="AQ719" s="60">
        <v>23621</v>
      </c>
      <c r="AR719" s="60">
        <v>17527</v>
      </c>
      <c r="AS719" s="60">
        <v>14411</v>
      </c>
      <c r="AT719" s="60">
        <v>11215</v>
      </c>
      <c r="AU719" s="60">
        <v>10191</v>
      </c>
      <c r="AV719" s="60">
        <v>9372</v>
      </c>
      <c r="AW719" s="60">
        <v>7352</v>
      </c>
      <c r="AX719" s="60">
        <v>6576</v>
      </c>
      <c r="AY719" s="60">
        <v>4026</v>
      </c>
      <c r="AZ719" s="60">
        <v>4018</v>
      </c>
      <c r="BA719" s="60">
        <v>2282</v>
      </c>
      <c r="BB719" s="60">
        <v>2600</v>
      </c>
      <c r="BC719" s="60">
        <v>1199</v>
      </c>
      <c r="BD719" s="60">
        <v>1504</v>
      </c>
      <c r="BE719" s="60">
        <v>568</v>
      </c>
      <c r="BF719" s="60">
        <v>482</v>
      </c>
    </row>
    <row r="720" spans="1:58" customFormat="1" hidden="1" x14ac:dyDescent="0.25">
      <c r="A720" t="s">
        <v>657</v>
      </c>
      <c r="B720" t="s">
        <v>673</v>
      </c>
      <c r="C720" t="str">
        <f>VLOOKUP(B720,'Cross river Land'!A:B,2,0)</f>
        <v>NG034016</v>
      </c>
      <c r="D720">
        <f t="shared" si="11"/>
        <v>1</v>
      </c>
      <c r="E720" s="60">
        <v>146899</v>
      </c>
      <c r="F720" s="60">
        <v>168880</v>
      </c>
      <c r="G720" s="60">
        <v>315779</v>
      </c>
      <c r="H720" s="60">
        <v>27711</v>
      </c>
      <c r="I720" s="60">
        <v>21894</v>
      </c>
      <c r="J720" s="60">
        <v>18756</v>
      </c>
      <c r="K720" s="60">
        <v>14726</v>
      </c>
      <c r="L720" s="60">
        <v>11807</v>
      </c>
      <c r="M720" s="60">
        <v>9843</v>
      </c>
      <c r="N720" s="60">
        <v>8683</v>
      </c>
      <c r="O720" s="60">
        <v>7145</v>
      </c>
      <c r="P720" s="60">
        <v>6528</v>
      </c>
      <c r="Q720" s="60">
        <v>4239</v>
      </c>
      <c r="R720" s="60">
        <v>4347</v>
      </c>
      <c r="S720" s="60">
        <v>3290</v>
      </c>
      <c r="T720" s="60">
        <v>2851</v>
      </c>
      <c r="U720" s="60">
        <v>1695</v>
      </c>
      <c r="V720" s="60">
        <v>1826</v>
      </c>
      <c r="W720" s="60">
        <v>749</v>
      </c>
      <c r="X720" s="60">
        <v>809</v>
      </c>
      <c r="Y720" s="60">
        <v>30785</v>
      </c>
      <c r="Z720" s="60">
        <v>24415</v>
      </c>
      <c r="AA720" s="60">
        <v>24184</v>
      </c>
      <c r="AB720" s="60">
        <v>20545</v>
      </c>
      <c r="AC720" s="60">
        <v>15130</v>
      </c>
      <c r="AD720" s="60">
        <v>11125</v>
      </c>
      <c r="AE720" s="60">
        <v>8894</v>
      </c>
      <c r="AF720" s="60">
        <v>8080</v>
      </c>
      <c r="AG720" s="60">
        <v>6515</v>
      </c>
      <c r="AH720" s="60">
        <v>5200</v>
      </c>
      <c r="AI720" s="60">
        <v>3858</v>
      </c>
      <c r="AJ720" s="60">
        <v>3762</v>
      </c>
      <c r="AK720" s="60">
        <v>2236</v>
      </c>
      <c r="AL720" s="60">
        <v>1899</v>
      </c>
      <c r="AM720" s="60">
        <v>1133</v>
      </c>
      <c r="AN720" s="60">
        <v>742</v>
      </c>
      <c r="AO720" s="60">
        <v>377</v>
      </c>
      <c r="AP720" s="60">
        <v>58496</v>
      </c>
      <c r="AQ720" s="60">
        <v>46309</v>
      </c>
      <c r="AR720" s="60">
        <v>42940</v>
      </c>
      <c r="AS720" s="60">
        <v>35271</v>
      </c>
      <c r="AT720" s="60">
        <v>26937</v>
      </c>
      <c r="AU720" s="60">
        <v>20968</v>
      </c>
      <c r="AV720" s="60">
        <v>17577</v>
      </c>
      <c r="AW720" s="60">
        <v>15225</v>
      </c>
      <c r="AX720" s="60">
        <v>13043</v>
      </c>
      <c r="AY720" s="60">
        <v>9439</v>
      </c>
      <c r="AZ720" s="60">
        <v>8205</v>
      </c>
      <c r="BA720" s="60">
        <v>7052</v>
      </c>
      <c r="BB720" s="60">
        <v>5087</v>
      </c>
      <c r="BC720" s="60">
        <v>3594</v>
      </c>
      <c r="BD720" s="60">
        <v>2959</v>
      </c>
      <c r="BE720" s="60">
        <v>1491</v>
      </c>
      <c r="BF720" s="60">
        <v>1186</v>
      </c>
    </row>
    <row r="721" spans="1:58" customFormat="1" hidden="1" x14ac:dyDescent="0.25">
      <c r="A721" t="s">
        <v>657</v>
      </c>
      <c r="B721" t="s">
        <v>674</v>
      </c>
      <c r="C721" t="str">
        <f>VLOOKUP(B721,'Cross river Land'!A:B,2,0)</f>
        <v>NG034017</v>
      </c>
      <c r="D721">
        <f t="shared" si="11"/>
        <v>1</v>
      </c>
      <c r="E721" s="60">
        <v>127266</v>
      </c>
      <c r="F721" s="60">
        <v>140640</v>
      </c>
      <c r="G721" s="60">
        <v>267906</v>
      </c>
      <c r="H721" s="60">
        <v>22292</v>
      </c>
      <c r="I721" s="60">
        <v>18210</v>
      </c>
      <c r="J721" s="60">
        <v>16959</v>
      </c>
      <c r="K721" s="60">
        <v>13919</v>
      </c>
      <c r="L721" s="60">
        <v>10595</v>
      </c>
      <c r="M721" s="60">
        <v>9026</v>
      </c>
      <c r="N721" s="60">
        <v>7402</v>
      </c>
      <c r="O721" s="60">
        <v>6531</v>
      </c>
      <c r="P721" s="60">
        <v>5857</v>
      </c>
      <c r="Q721" s="60">
        <v>3916</v>
      </c>
      <c r="R721" s="60">
        <v>3735</v>
      </c>
      <c r="S721" s="60">
        <v>2710</v>
      </c>
      <c r="T721" s="60">
        <v>2213</v>
      </c>
      <c r="U721" s="60">
        <v>1280</v>
      </c>
      <c r="V721" s="60">
        <v>1370</v>
      </c>
      <c r="W721" s="60">
        <v>647</v>
      </c>
      <c r="X721" s="60">
        <v>604</v>
      </c>
      <c r="Y721" s="60">
        <v>23441</v>
      </c>
      <c r="Z721" s="60">
        <v>18801</v>
      </c>
      <c r="AA721" s="60">
        <v>19140</v>
      </c>
      <c r="AB721" s="60">
        <v>16158</v>
      </c>
      <c r="AC721" s="60">
        <v>13444</v>
      </c>
      <c r="AD721" s="60">
        <v>10507</v>
      </c>
      <c r="AE721" s="60">
        <v>8081</v>
      </c>
      <c r="AF721" s="60">
        <v>7483</v>
      </c>
      <c r="AG721" s="60">
        <v>6019</v>
      </c>
      <c r="AH721" s="60">
        <v>4950</v>
      </c>
      <c r="AI721" s="60">
        <v>3502</v>
      </c>
      <c r="AJ721" s="60">
        <v>3928</v>
      </c>
      <c r="AK721" s="60">
        <v>1933</v>
      </c>
      <c r="AL721" s="60">
        <v>1473</v>
      </c>
      <c r="AM721" s="60">
        <v>851</v>
      </c>
      <c r="AN721" s="60">
        <v>644</v>
      </c>
      <c r="AO721" s="60">
        <v>285</v>
      </c>
      <c r="AP721" s="60">
        <v>45733</v>
      </c>
      <c r="AQ721" s="60">
        <v>37011</v>
      </c>
      <c r="AR721" s="60">
        <v>36099</v>
      </c>
      <c r="AS721" s="60">
        <v>30077</v>
      </c>
      <c r="AT721" s="60">
        <v>24039</v>
      </c>
      <c r="AU721" s="60">
        <v>19533</v>
      </c>
      <c r="AV721" s="60">
        <v>15483</v>
      </c>
      <c r="AW721" s="60">
        <v>14014</v>
      </c>
      <c r="AX721" s="60">
        <v>11876</v>
      </c>
      <c r="AY721" s="60">
        <v>8866</v>
      </c>
      <c r="AZ721" s="60">
        <v>7237</v>
      </c>
      <c r="BA721" s="60">
        <v>6638</v>
      </c>
      <c r="BB721" s="60">
        <v>4146</v>
      </c>
      <c r="BC721" s="60">
        <v>2753</v>
      </c>
      <c r="BD721" s="60">
        <v>2221</v>
      </c>
      <c r="BE721" s="60">
        <v>1291</v>
      </c>
      <c r="BF721" s="60">
        <v>889</v>
      </c>
    </row>
    <row r="722" spans="1:58" customFormat="1" hidden="1" x14ac:dyDescent="0.25">
      <c r="A722" t="s">
        <v>657</v>
      </c>
      <c r="B722" t="s">
        <v>675</v>
      </c>
      <c r="C722" t="str">
        <f>VLOOKUP(B722,'Cross river Land'!A:B,2,0)</f>
        <v>NG034018</v>
      </c>
      <c r="D722">
        <f t="shared" si="11"/>
        <v>1</v>
      </c>
      <c r="E722" s="60">
        <v>150351</v>
      </c>
      <c r="F722" s="60">
        <v>152282</v>
      </c>
      <c r="G722" s="60">
        <v>302633</v>
      </c>
      <c r="H722" s="60">
        <v>29089</v>
      </c>
      <c r="I722" s="60">
        <v>24079</v>
      </c>
      <c r="J722" s="60">
        <v>18398</v>
      </c>
      <c r="K722" s="60">
        <v>15569</v>
      </c>
      <c r="L722" s="60">
        <v>12139</v>
      </c>
      <c r="M722" s="60">
        <v>10754</v>
      </c>
      <c r="N722" s="60">
        <v>9032</v>
      </c>
      <c r="O722" s="60">
        <v>7264</v>
      </c>
      <c r="P722" s="60">
        <v>6299</v>
      </c>
      <c r="Q722" s="60">
        <v>4068</v>
      </c>
      <c r="R722" s="60">
        <v>4010</v>
      </c>
      <c r="S722" s="60">
        <v>2658</v>
      </c>
      <c r="T722" s="60">
        <v>2705</v>
      </c>
      <c r="U722" s="60">
        <v>1556</v>
      </c>
      <c r="V722" s="60">
        <v>1613</v>
      </c>
      <c r="W722" s="60">
        <v>649</v>
      </c>
      <c r="X722" s="60">
        <v>469</v>
      </c>
      <c r="Y722" s="60">
        <v>30953</v>
      </c>
      <c r="Z722" s="60">
        <v>25337</v>
      </c>
      <c r="AA722" s="60">
        <v>20030</v>
      </c>
      <c r="AB722" s="60">
        <v>15413</v>
      </c>
      <c r="AC722" s="60">
        <v>10379</v>
      </c>
      <c r="AD722" s="60">
        <v>9458</v>
      </c>
      <c r="AE722" s="60">
        <v>8544</v>
      </c>
      <c r="AF722" s="60">
        <v>7388</v>
      </c>
      <c r="AG722" s="60">
        <v>6354</v>
      </c>
      <c r="AH722" s="60">
        <v>4648</v>
      </c>
      <c r="AI722" s="60">
        <v>4034</v>
      </c>
      <c r="AJ722" s="60">
        <v>3109</v>
      </c>
      <c r="AK722" s="60">
        <v>2543</v>
      </c>
      <c r="AL722" s="60">
        <v>1575</v>
      </c>
      <c r="AM722" s="60">
        <v>1328</v>
      </c>
      <c r="AN722" s="60">
        <v>693</v>
      </c>
      <c r="AO722" s="60">
        <v>496</v>
      </c>
      <c r="AP722" s="60">
        <v>60042</v>
      </c>
      <c r="AQ722" s="60">
        <v>49416</v>
      </c>
      <c r="AR722" s="60">
        <v>38428</v>
      </c>
      <c r="AS722" s="60">
        <v>30982</v>
      </c>
      <c r="AT722" s="60">
        <v>22518</v>
      </c>
      <c r="AU722" s="60">
        <v>20212</v>
      </c>
      <c r="AV722" s="60">
        <v>17576</v>
      </c>
      <c r="AW722" s="60">
        <v>14652</v>
      </c>
      <c r="AX722" s="60">
        <v>12653</v>
      </c>
      <c r="AY722" s="60">
        <v>8716</v>
      </c>
      <c r="AZ722" s="60">
        <v>8044</v>
      </c>
      <c r="BA722" s="60">
        <v>5767</v>
      </c>
      <c r="BB722" s="60">
        <v>5248</v>
      </c>
      <c r="BC722" s="60">
        <v>3131</v>
      </c>
      <c r="BD722" s="60">
        <v>2941</v>
      </c>
      <c r="BE722" s="60">
        <v>1342</v>
      </c>
      <c r="BF722" s="60">
        <v>965</v>
      </c>
    </row>
    <row r="723" spans="1:58" customFormat="1" hidden="1" x14ac:dyDescent="0.25">
      <c r="A723" t="s">
        <v>657</v>
      </c>
      <c r="B723" t="s">
        <v>676</v>
      </c>
      <c r="C723" t="str">
        <f>VLOOKUP(B723,'Cross river Land'!A:B,2,0)</f>
        <v>NG034019</v>
      </c>
      <c r="D723">
        <f t="shared" si="11"/>
        <v>1</v>
      </c>
      <c r="E723" s="60">
        <v>84646</v>
      </c>
      <c r="F723" s="60">
        <v>79400</v>
      </c>
      <c r="G723" s="60">
        <v>164046</v>
      </c>
      <c r="H723" s="60">
        <v>16317</v>
      </c>
      <c r="I723" s="60">
        <v>13353</v>
      </c>
      <c r="J723" s="60">
        <v>8771</v>
      </c>
      <c r="K723" s="60">
        <v>8462</v>
      </c>
      <c r="L723" s="60">
        <v>7342</v>
      </c>
      <c r="M723" s="60">
        <v>6650</v>
      </c>
      <c r="N723" s="60">
        <v>5839</v>
      </c>
      <c r="O723" s="60">
        <v>3925</v>
      </c>
      <c r="P723" s="60">
        <v>4065</v>
      </c>
      <c r="Q723" s="60">
        <v>1963</v>
      </c>
      <c r="R723" s="60">
        <v>2678</v>
      </c>
      <c r="S723" s="60">
        <v>1431</v>
      </c>
      <c r="T723" s="60">
        <v>1580</v>
      </c>
      <c r="U723" s="60">
        <v>779</v>
      </c>
      <c r="V723" s="60">
        <v>865</v>
      </c>
      <c r="W723" s="60">
        <v>309</v>
      </c>
      <c r="X723" s="60">
        <v>317</v>
      </c>
      <c r="Y723" s="60">
        <v>16774</v>
      </c>
      <c r="Z723" s="60">
        <v>13638</v>
      </c>
      <c r="AA723" s="60">
        <v>9376</v>
      </c>
      <c r="AB723" s="60">
        <v>7462</v>
      </c>
      <c r="AC723" s="60">
        <v>4832</v>
      </c>
      <c r="AD723" s="60">
        <v>4824</v>
      </c>
      <c r="AE723" s="60">
        <v>4790</v>
      </c>
      <c r="AF723" s="60">
        <v>3846</v>
      </c>
      <c r="AG723" s="60">
        <v>3697</v>
      </c>
      <c r="AH723" s="60">
        <v>2255</v>
      </c>
      <c r="AI723" s="60">
        <v>2529</v>
      </c>
      <c r="AJ723" s="60">
        <v>1596</v>
      </c>
      <c r="AK723" s="60">
        <v>1600</v>
      </c>
      <c r="AL723" s="60">
        <v>847</v>
      </c>
      <c r="AM723" s="60">
        <v>780</v>
      </c>
      <c r="AN723" s="60">
        <v>309</v>
      </c>
      <c r="AO723" s="60">
        <v>245</v>
      </c>
      <c r="AP723" s="60">
        <v>33091</v>
      </c>
      <c r="AQ723" s="60">
        <v>26991</v>
      </c>
      <c r="AR723" s="60">
        <v>18147</v>
      </c>
      <c r="AS723" s="60">
        <v>15924</v>
      </c>
      <c r="AT723" s="60">
        <v>12174</v>
      </c>
      <c r="AU723" s="60">
        <v>11474</v>
      </c>
      <c r="AV723" s="60">
        <v>10629</v>
      </c>
      <c r="AW723" s="60">
        <v>7771</v>
      </c>
      <c r="AX723" s="60">
        <v>7762</v>
      </c>
      <c r="AY723" s="60">
        <v>4218</v>
      </c>
      <c r="AZ723" s="60">
        <v>5207</v>
      </c>
      <c r="BA723" s="60">
        <v>3027</v>
      </c>
      <c r="BB723" s="60">
        <v>3180</v>
      </c>
      <c r="BC723" s="60">
        <v>1626</v>
      </c>
      <c r="BD723" s="60">
        <v>1645</v>
      </c>
      <c r="BE723" s="60">
        <v>618</v>
      </c>
      <c r="BF723" s="60">
        <v>562</v>
      </c>
    </row>
    <row r="724" spans="1:58" customFormat="1" hidden="1" x14ac:dyDescent="0.25">
      <c r="A724" t="s">
        <v>657</v>
      </c>
      <c r="B724" t="s">
        <v>677</v>
      </c>
      <c r="C724" t="str">
        <f>VLOOKUP(B724,'Cross river Land'!A:B,2,0)</f>
        <v>NG034020</v>
      </c>
      <c r="D724">
        <f t="shared" si="11"/>
        <v>1</v>
      </c>
      <c r="E724" s="60">
        <v>50315</v>
      </c>
      <c r="F724" s="60">
        <v>52051</v>
      </c>
      <c r="G724" s="60">
        <v>102366</v>
      </c>
      <c r="H724" s="60">
        <v>10523</v>
      </c>
      <c r="I724" s="60">
        <v>8095</v>
      </c>
      <c r="J724" s="60">
        <v>5828</v>
      </c>
      <c r="K724" s="60">
        <v>5078</v>
      </c>
      <c r="L724" s="60">
        <v>4178</v>
      </c>
      <c r="M724" s="60">
        <v>3559</v>
      </c>
      <c r="N724" s="60">
        <v>3043</v>
      </c>
      <c r="O724" s="60">
        <v>2331</v>
      </c>
      <c r="P724" s="60">
        <v>2169</v>
      </c>
      <c r="Q724" s="60">
        <v>1276</v>
      </c>
      <c r="R724" s="60">
        <v>1444</v>
      </c>
      <c r="S724" s="60">
        <v>579</v>
      </c>
      <c r="T724" s="60">
        <v>847</v>
      </c>
      <c r="U724" s="60">
        <v>328</v>
      </c>
      <c r="V724" s="60">
        <v>546</v>
      </c>
      <c r="W724" s="60">
        <v>191</v>
      </c>
      <c r="X724" s="60">
        <v>300</v>
      </c>
      <c r="Y724" s="60">
        <v>11254</v>
      </c>
      <c r="Z724" s="60">
        <v>8532</v>
      </c>
      <c r="AA724" s="60">
        <v>6359</v>
      </c>
      <c r="AB724" s="60">
        <v>5023</v>
      </c>
      <c r="AC724" s="60">
        <v>3749</v>
      </c>
      <c r="AD724" s="60">
        <v>3242</v>
      </c>
      <c r="AE724" s="60">
        <v>3077</v>
      </c>
      <c r="AF724" s="60">
        <v>2509</v>
      </c>
      <c r="AG724" s="60">
        <v>2424</v>
      </c>
      <c r="AH724" s="60">
        <v>1448</v>
      </c>
      <c r="AI724" s="60">
        <v>1296</v>
      </c>
      <c r="AJ724" s="60">
        <v>984</v>
      </c>
      <c r="AK724" s="60">
        <v>822</v>
      </c>
      <c r="AL724" s="60">
        <v>489</v>
      </c>
      <c r="AM724" s="60">
        <v>525</v>
      </c>
      <c r="AN724" s="60">
        <v>172</v>
      </c>
      <c r="AO724" s="60">
        <v>146</v>
      </c>
      <c r="AP724" s="60">
        <v>21777</v>
      </c>
      <c r="AQ724" s="60">
        <v>16627</v>
      </c>
      <c r="AR724" s="60">
        <v>12187</v>
      </c>
      <c r="AS724" s="60">
        <v>10101</v>
      </c>
      <c r="AT724" s="60">
        <v>7927</v>
      </c>
      <c r="AU724" s="60">
        <v>6801</v>
      </c>
      <c r="AV724" s="60">
        <v>6120</v>
      </c>
      <c r="AW724" s="60">
        <v>4840</v>
      </c>
      <c r="AX724" s="60">
        <v>4593</v>
      </c>
      <c r="AY724" s="60">
        <v>2724</v>
      </c>
      <c r="AZ724" s="60">
        <v>2740</v>
      </c>
      <c r="BA724" s="60">
        <v>1563</v>
      </c>
      <c r="BB724" s="60">
        <v>1669</v>
      </c>
      <c r="BC724" s="60">
        <v>817</v>
      </c>
      <c r="BD724" s="60">
        <v>1071</v>
      </c>
      <c r="BE724" s="60">
        <v>363</v>
      </c>
      <c r="BF724" s="60">
        <v>446</v>
      </c>
    </row>
    <row r="725" spans="1:58" customFormat="1" hidden="1" x14ac:dyDescent="0.25">
      <c r="A725" t="s">
        <v>657</v>
      </c>
      <c r="B725" t="s">
        <v>678</v>
      </c>
      <c r="C725" t="str">
        <f>VLOOKUP(B725,'Cross river Land'!A:B,2,0)</f>
        <v>NG034021</v>
      </c>
      <c r="D725">
        <f t="shared" si="11"/>
        <v>1</v>
      </c>
      <c r="E725" s="60">
        <v>97229</v>
      </c>
      <c r="F725" s="60">
        <v>102672</v>
      </c>
      <c r="G725" s="60">
        <v>199901</v>
      </c>
      <c r="H725" s="60">
        <v>17755</v>
      </c>
      <c r="I725" s="60">
        <v>14444</v>
      </c>
      <c r="J725" s="60">
        <v>11327</v>
      </c>
      <c r="K725" s="60">
        <v>9844</v>
      </c>
      <c r="L725" s="60">
        <v>9302</v>
      </c>
      <c r="M725" s="60">
        <v>7605</v>
      </c>
      <c r="N725" s="60">
        <v>6542</v>
      </c>
      <c r="O725" s="60">
        <v>4617</v>
      </c>
      <c r="P725" s="60">
        <v>4581</v>
      </c>
      <c r="Q725" s="60">
        <v>2439</v>
      </c>
      <c r="R725" s="60">
        <v>2894</v>
      </c>
      <c r="S725" s="60">
        <v>1518</v>
      </c>
      <c r="T725" s="60">
        <v>1843</v>
      </c>
      <c r="U725" s="60">
        <v>847</v>
      </c>
      <c r="V725" s="60">
        <v>983</v>
      </c>
      <c r="W725" s="60">
        <v>360</v>
      </c>
      <c r="X725" s="60">
        <v>328</v>
      </c>
      <c r="Y725" s="60">
        <v>18982</v>
      </c>
      <c r="Z725" s="60">
        <v>15033</v>
      </c>
      <c r="AA725" s="60">
        <v>11675</v>
      </c>
      <c r="AB725" s="60">
        <v>9672</v>
      </c>
      <c r="AC725" s="60">
        <v>8441</v>
      </c>
      <c r="AD725" s="60">
        <v>7300</v>
      </c>
      <c r="AE725" s="60">
        <v>6650</v>
      </c>
      <c r="AF725" s="60">
        <v>5714</v>
      </c>
      <c r="AG725" s="60">
        <v>5192</v>
      </c>
      <c r="AH725" s="60">
        <v>3406</v>
      </c>
      <c r="AI725" s="60">
        <v>3363</v>
      </c>
      <c r="AJ725" s="60">
        <v>2468</v>
      </c>
      <c r="AK725" s="60">
        <v>2043</v>
      </c>
      <c r="AL725" s="60">
        <v>1158</v>
      </c>
      <c r="AM725" s="60">
        <v>924</v>
      </c>
      <c r="AN725" s="60">
        <v>376</v>
      </c>
      <c r="AO725" s="60">
        <v>275</v>
      </c>
      <c r="AP725" s="60">
        <v>36737</v>
      </c>
      <c r="AQ725" s="60">
        <v>29477</v>
      </c>
      <c r="AR725" s="60">
        <v>23002</v>
      </c>
      <c r="AS725" s="60">
        <v>19516</v>
      </c>
      <c r="AT725" s="60">
        <v>17743</v>
      </c>
      <c r="AU725" s="60">
        <v>14905</v>
      </c>
      <c r="AV725" s="60">
        <v>13192</v>
      </c>
      <c r="AW725" s="60">
        <v>10331</v>
      </c>
      <c r="AX725" s="60">
        <v>9773</v>
      </c>
      <c r="AY725" s="60">
        <v>5845</v>
      </c>
      <c r="AZ725" s="60">
        <v>6257</v>
      </c>
      <c r="BA725" s="60">
        <v>3986</v>
      </c>
      <c r="BB725" s="60">
        <v>3886</v>
      </c>
      <c r="BC725" s="60">
        <v>2005</v>
      </c>
      <c r="BD725" s="60">
        <v>1907</v>
      </c>
      <c r="BE725" s="60">
        <v>736</v>
      </c>
      <c r="BF725" s="60">
        <v>603</v>
      </c>
    </row>
    <row r="726" spans="1:58" customFormat="1" hidden="1" x14ac:dyDescent="0.25">
      <c r="A726" t="s">
        <v>657</v>
      </c>
      <c r="B726" t="s">
        <v>679</v>
      </c>
      <c r="C726" t="str">
        <f>VLOOKUP(B726,'Cross river Land'!A:B,2,0)</f>
        <v>NG034022</v>
      </c>
      <c r="D726">
        <f t="shared" si="11"/>
        <v>1</v>
      </c>
      <c r="E726" s="60">
        <v>112599</v>
      </c>
      <c r="F726" s="60">
        <v>115034</v>
      </c>
      <c r="G726" s="60">
        <v>227633</v>
      </c>
      <c r="H726" s="60">
        <v>21577</v>
      </c>
      <c r="I726" s="60">
        <v>17829</v>
      </c>
      <c r="J726" s="60">
        <v>12872</v>
      </c>
      <c r="K726" s="60">
        <v>10868</v>
      </c>
      <c r="L726" s="60">
        <v>9450</v>
      </c>
      <c r="M726" s="60">
        <v>8229</v>
      </c>
      <c r="N726" s="60">
        <v>7269</v>
      </c>
      <c r="O726" s="60">
        <v>5125</v>
      </c>
      <c r="P726" s="60">
        <v>5098</v>
      </c>
      <c r="Q726" s="60">
        <v>2743</v>
      </c>
      <c r="R726" s="60">
        <v>3532</v>
      </c>
      <c r="S726" s="60">
        <v>1940</v>
      </c>
      <c r="T726" s="60">
        <v>2498</v>
      </c>
      <c r="U726" s="60">
        <v>1025</v>
      </c>
      <c r="V726" s="60">
        <v>1522</v>
      </c>
      <c r="W726" s="60">
        <v>543</v>
      </c>
      <c r="X726" s="60">
        <v>479</v>
      </c>
      <c r="Y726" s="60">
        <v>23155</v>
      </c>
      <c r="Z726" s="60">
        <v>18640</v>
      </c>
      <c r="AA726" s="60">
        <v>14932</v>
      </c>
      <c r="AB726" s="60">
        <v>11726</v>
      </c>
      <c r="AC726" s="60">
        <v>7629</v>
      </c>
      <c r="AD726" s="60">
        <v>6754</v>
      </c>
      <c r="AE726" s="60">
        <v>6654</v>
      </c>
      <c r="AF726" s="60">
        <v>5573</v>
      </c>
      <c r="AG726" s="60">
        <v>5125</v>
      </c>
      <c r="AH726" s="60">
        <v>3260</v>
      </c>
      <c r="AI726" s="60">
        <v>3435</v>
      </c>
      <c r="AJ726" s="60">
        <v>2406</v>
      </c>
      <c r="AK726" s="60">
        <v>2317</v>
      </c>
      <c r="AL726" s="60">
        <v>1310</v>
      </c>
      <c r="AM726" s="60">
        <v>1198</v>
      </c>
      <c r="AN726" s="60">
        <v>521</v>
      </c>
      <c r="AO726" s="60">
        <v>399</v>
      </c>
      <c r="AP726" s="60">
        <v>44732</v>
      </c>
      <c r="AQ726" s="60">
        <v>36469</v>
      </c>
      <c r="AR726" s="60">
        <v>27804</v>
      </c>
      <c r="AS726" s="60">
        <v>22594</v>
      </c>
      <c r="AT726" s="60">
        <v>17079</v>
      </c>
      <c r="AU726" s="60">
        <v>14983</v>
      </c>
      <c r="AV726" s="60">
        <v>13923</v>
      </c>
      <c r="AW726" s="60">
        <v>10698</v>
      </c>
      <c r="AX726" s="60">
        <v>10223</v>
      </c>
      <c r="AY726" s="60">
        <v>6003</v>
      </c>
      <c r="AZ726" s="60">
        <v>6967</v>
      </c>
      <c r="BA726" s="60">
        <v>4346</v>
      </c>
      <c r="BB726" s="60">
        <v>4815</v>
      </c>
      <c r="BC726" s="60">
        <v>2335</v>
      </c>
      <c r="BD726" s="60">
        <v>2720</v>
      </c>
      <c r="BE726" s="60">
        <v>1064</v>
      </c>
      <c r="BF726" s="60">
        <v>878</v>
      </c>
    </row>
    <row r="727" spans="1:58" customFormat="1" hidden="1" x14ac:dyDescent="0.25">
      <c r="A727" t="s">
        <v>657</v>
      </c>
      <c r="B727" t="s">
        <v>680</v>
      </c>
      <c r="C727" t="str">
        <f>VLOOKUP(B727,'Cross river Land'!A:B,2,0)</f>
        <v>NG034023</v>
      </c>
      <c r="D727">
        <f t="shared" si="11"/>
        <v>1</v>
      </c>
      <c r="E727" s="60">
        <v>78785</v>
      </c>
      <c r="F727" s="60">
        <v>84439</v>
      </c>
      <c r="G727" s="60">
        <v>163224</v>
      </c>
      <c r="H727" s="60">
        <v>16268</v>
      </c>
      <c r="I727" s="60">
        <v>12958</v>
      </c>
      <c r="J727" s="60">
        <v>9169</v>
      </c>
      <c r="K727" s="60">
        <v>7344</v>
      </c>
      <c r="L727" s="60">
        <v>6152</v>
      </c>
      <c r="M727" s="60">
        <v>5628</v>
      </c>
      <c r="N727" s="60">
        <v>4898</v>
      </c>
      <c r="O727" s="60">
        <v>3691</v>
      </c>
      <c r="P727" s="60">
        <v>3400</v>
      </c>
      <c r="Q727" s="60">
        <v>2038</v>
      </c>
      <c r="R727" s="60">
        <v>2151</v>
      </c>
      <c r="S727" s="60">
        <v>1372</v>
      </c>
      <c r="T727" s="60">
        <v>1457</v>
      </c>
      <c r="U727" s="60">
        <v>655</v>
      </c>
      <c r="V727" s="60">
        <v>784</v>
      </c>
      <c r="W727" s="60">
        <v>452</v>
      </c>
      <c r="X727" s="60">
        <v>368</v>
      </c>
      <c r="Y727" s="60">
        <v>18048</v>
      </c>
      <c r="Z727" s="60">
        <v>14539</v>
      </c>
      <c r="AA727" s="60">
        <v>10312</v>
      </c>
      <c r="AB727" s="60">
        <v>8362</v>
      </c>
      <c r="AC727" s="60">
        <v>5391</v>
      </c>
      <c r="AD727" s="60">
        <v>4903</v>
      </c>
      <c r="AE727" s="60">
        <v>4686</v>
      </c>
      <c r="AF727" s="60">
        <v>4290</v>
      </c>
      <c r="AG727" s="60">
        <v>3445</v>
      </c>
      <c r="AH727" s="60">
        <v>2743</v>
      </c>
      <c r="AI727" s="60">
        <v>2302</v>
      </c>
      <c r="AJ727" s="60">
        <v>1714</v>
      </c>
      <c r="AK727" s="60">
        <v>1554</v>
      </c>
      <c r="AL727" s="60">
        <v>911</v>
      </c>
      <c r="AM727" s="60">
        <v>697</v>
      </c>
      <c r="AN727" s="60">
        <v>338</v>
      </c>
      <c r="AO727" s="60">
        <v>204</v>
      </c>
      <c r="AP727" s="60">
        <v>34316</v>
      </c>
      <c r="AQ727" s="60">
        <v>27497</v>
      </c>
      <c r="AR727" s="60">
        <v>19481</v>
      </c>
      <c r="AS727" s="60">
        <v>15706</v>
      </c>
      <c r="AT727" s="60">
        <v>11543</v>
      </c>
      <c r="AU727" s="60">
        <v>10531</v>
      </c>
      <c r="AV727" s="60">
        <v>9584</v>
      </c>
      <c r="AW727" s="60">
        <v>7981</v>
      </c>
      <c r="AX727" s="60">
        <v>6845</v>
      </c>
      <c r="AY727" s="60">
        <v>4781</v>
      </c>
      <c r="AZ727" s="60">
        <v>4453</v>
      </c>
      <c r="BA727" s="60">
        <v>3086</v>
      </c>
      <c r="BB727" s="60">
        <v>3011</v>
      </c>
      <c r="BC727" s="60">
        <v>1566</v>
      </c>
      <c r="BD727" s="60">
        <v>1481</v>
      </c>
      <c r="BE727" s="60">
        <v>790</v>
      </c>
      <c r="BF727" s="60">
        <v>572</v>
      </c>
    </row>
    <row r="728" spans="1:58" customFormat="1" hidden="1" x14ac:dyDescent="0.25">
      <c r="A728" t="s">
        <v>681</v>
      </c>
      <c r="B728" s="58" t="s">
        <v>1232</v>
      </c>
      <c r="C728" t="str">
        <f>VLOOKUP(B728,'Cross river Land'!A:B,2,0)</f>
        <v>NG035001</v>
      </c>
      <c r="D728">
        <f t="shared" si="11"/>
        <v>1</v>
      </c>
      <c r="E728" s="60">
        <v>60755</v>
      </c>
      <c r="F728" s="60">
        <v>63286</v>
      </c>
      <c r="G728" s="60">
        <v>124041</v>
      </c>
      <c r="H728" s="60">
        <v>10768</v>
      </c>
      <c r="I728" s="60">
        <v>9515</v>
      </c>
      <c r="J728" s="60">
        <v>7475</v>
      </c>
      <c r="K728" s="60">
        <v>6268</v>
      </c>
      <c r="L728" s="60">
        <v>5567</v>
      </c>
      <c r="M728" s="60">
        <v>4857</v>
      </c>
      <c r="N728" s="60">
        <v>3960</v>
      </c>
      <c r="O728" s="60">
        <v>2949</v>
      </c>
      <c r="P728" s="60">
        <v>2457</v>
      </c>
      <c r="Q728" s="60">
        <v>1663</v>
      </c>
      <c r="R728" s="60">
        <v>1544</v>
      </c>
      <c r="S728" s="60">
        <v>1010</v>
      </c>
      <c r="T728" s="60">
        <v>1067</v>
      </c>
      <c r="U728" s="60">
        <v>625</v>
      </c>
      <c r="V728" s="60">
        <v>566</v>
      </c>
      <c r="W728" s="60">
        <v>242</v>
      </c>
      <c r="X728" s="60">
        <v>222</v>
      </c>
      <c r="Y728" s="60">
        <v>11345</v>
      </c>
      <c r="Z728" s="60">
        <v>9687</v>
      </c>
      <c r="AA728" s="60">
        <v>7396</v>
      </c>
      <c r="AB728" s="60">
        <v>6129</v>
      </c>
      <c r="AC728" s="60">
        <v>4888</v>
      </c>
      <c r="AD728" s="60">
        <v>4846</v>
      </c>
      <c r="AE728" s="60">
        <v>4354</v>
      </c>
      <c r="AF728" s="60">
        <v>3926</v>
      </c>
      <c r="AG728" s="60">
        <v>2977</v>
      </c>
      <c r="AH728" s="60">
        <v>2168</v>
      </c>
      <c r="AI728" s="60">
        <v>1704</v>
      </c>
      <c r="AJ728" s="60">
        <v>1256</v>
      </c>
      <c r="AK728" s="60">
        <v>1033</v>
      </c>
      <c r="AL728" s="60">
        <v>601</v>
      </c>
      <c r="AM728" s="60">
        <v>534</v>
      </c>
      <c r="AN728" s="60">
        <v>261</v>
      </c>
      <c r="AO728" s="60">
        <v>181</v>
      </c>
      <c r="AP728" s="60">
        <v>22113</v>
      </c>
      <c r="AQ728" s="60">
        <v>19202</v>
      </c>
      <c r="AR728" s="60">
        <v>14871</v>
      </c>
      <c r="AS728" s="60">
        <v>12397</v>
      </c>
      <c r="AT728" s="60">
        <v>10455</v>
      </c>
      <c r="AU728" s="60">
        <v>9703</v>
      </c>
      <c r="AV728" s="60">
        <v>8314</v>
      </c>
      <c r="AW728" s="60">
        <v>6875</v>
      </c>
      <c r="AX728" s="60">
        <v>5434</v>
      </c>
      <c r="AY728" s="60">
        <v>3831</v>
      </c>
      <c r="AZ728" s="60">
        <v>3248</v>
      </c>
      <c r="BA728" s="60">
        <v>2266</v>
      </c>
      <c r="BB728" s="60">
        <v>2100</v>
      </c>
      <c r="BC728" s="60">
        <v>1226</v>
      </c>
      <c r="BD728" s="60">
        <v>1100</v>
      </c>
      <c r="BE728" s="60">
        <v>503</v>
      </c>
      <c r="BF728" s="60">
        <v>403</v>
      </c>
    </row>
    <row r="729" spans="1:58" customFormat="1" hidden="1" x14ac:dyDescent="0.25">
      <c r="A729" t="s">
        <v>681</v>
      </c>
      <c r="B729" t="s">
        <v>682</v>
      </c>
      <c r="C729" t="str">
        <f>VLOOKUP(B729,'Cross river Land'!A:B,2,0)</f>
        <v>NG035002</v>
      </c>
      <c r="D729">
        <f t="shared" si="11"/>
        <v>1</v>
      </c>
      <c r="E729" s="60">
        <v>127712</v>
      </c>
      <c r="F729" s="60">
        <v>135312</v>
      </c>
      <c r="G729" s="60">
        <v>263024</v>
      </c>
      <c r="H729" s="60">
        <v>23679</v>
      </c>
      <c r="I729" s="60">
        <v>20097</v>
      </c>
      <c r="J729" s="60">
        <v>15349</v>
      </c>
      <c r="K729" s="60">
        <v>13841</v>
      </c>
      <c r="L729" s="60">
        <v>11397</v>
      </c>
      <c r="M729" s="60">
        <v>9766</v>
      </c>
      <c r="N729" s="60">
        <v>8395</v>
      </c>
      <c r="O729" s="60">
        <v>6388</v>
      </c>
      <c r="P729" s="60">
        <v>5340</v>
      </c>
      <c r="Q729" s="60">
        <v>3421</v>
      </c>
      <c r="R729" s="60">
        <v>2936</v>
      </c>
      <c r="S729" s="60">
        <v>2082</v>
      </c>
      <c r="T729" s="60">
        <v>1909</v>
      </c>
      <c r="U729" s="60">
        <v>1063</v>
      </c>
      <c r="V729" s="60">
        <v>1061</v>
      </c>
      <c r="W729" s="60">
        <v>552</v>
      </c>
      <c r="X729" s="60">
        <v>436</v>
      </c>
      <c r="Y729" s="60">
        <v>25455</v>
      </c>
      <c r="Z729" s="60">
        <v>21024</v>
      </c>
      <c r="AA729" s="60">
        <v>16224</v>
      </c>
      <c r="AB729" s="60">
        <v>13942</v>
      </c>
      <c r="AC729" s="60">
        <v>10401</v>
      </c>
      <c r="AD729" s="60">
        <v>9009</v>
      </c>
      <c r="AE729" s="60">
        <v>8621</v>
      </c>
      <c r="AF729" s="60">
        <v>7649</v>
      </c>
      <c r="AG729" s="60">
        <v>6355</v>
      </c>
      <c r="AH729" s="60">
        <v>4749</v>
      </c>
      <c r="AI729" s="60">
        <v>3670</v>
      </c>
      <c r="AJ729" s="60">
        <v>2589</v>
      </c>
      <c r="AK729" s="60">
        <v>2100</v>
      </c>
      <c r="AL729" s="60">
        <v>1374</v>
      </c>
      <c r="AM729" s="60">
        <v>1113</v>
      </c>
      <c r="AN729" s="60">
        <v>598</v>
      </c>
      <c r="AO729" s="60">
        <v>439</v>
      </c>
      <c r="AP729" s="60">
        <v>49134</v>
      </c>
      <c r="AQ729" s="60">
        <v>41121</v>
      </c>
      <c r="AR729" s="60">
        <v>31573</v>
      </c>
      <c r="AS729" s="60">
        <v>27783</v>
      </c>
      <c r="AT729" s="60">
        <v>21798</v>
      </c>
      <c r="AU729" s="60">
        <v>18775</v>
      </c>
      <c r="AV729" s="60">
        <v>17016</v>
      </c>
      <c r="AW729" s="60">
        <v>14037</v>
      </c>
      <c r="AX729" s="60">
        <v>11695</v>
      </c>
      <c r="AY729" s="60">
        <v>8170</v>
      </c>
      <c r="AZ729" s="60">
        <v>6606</v>
      </c>
      <c r="BA729" s="60">
        <v>4671</v>
      </c>
      <c r="BB729" s="60">
        <v>4009</v>
      </c>
      <c r="BC729" s="60">
        <v>2437</v>
      </c>
      <c r="BD729" s="60">
        <v>2174</v>
      </c>
      <c r="BE729" s="60">
        <v>1150</v>
      </c>
      <c r="BF729" s="60">
        <v>875</v>
      </c>
    </row>
    <row r="730" spans="1:58" customFormat="1" hidden="1" x14ac:dyDescent="0.25">
      <c r="A730" t="s">
        <v>681</v>
      </c>
      <c r="B730" t="s">
        <v>683</v>
      </c>
      <c r="C730" t="str">
        <f>VLOOKUP(B730,'Cross river Land'!A:B,2,0)</f>
        <v>NG035003</v>
      </c>
      <c r="D730">
        <f t="shared" si="11"/>
        <v>1</v>
      </c>
      <c r="E730" s="60">
        <v>98539</v>
      </c>
      <c r="F730" s="60">
        <v>102440</v>
      </c>
      <c r="G730" s="60">
        <v>200979</v>
      </c>
      <c r="H730" s="60">
        <v>18663</v>
      </c>
      <c r="I730" s="60">
        <v>15003</v>
      </c>
      <c r="J730" s="60">
        <v>12155</v>
      </c>
      <c r="K730" s="60">
        <v>10357</v>
      </c>
      <c r="L730" s="60">
        <v>8470</v>
      </c>
      <c r="M730" s="60">
        <v>7429</v>
      </c>
      <c r="N730" s="60">
        <v>6259</v>
      </c>
      <c r="O730" s="60">
        <v>4862</v>
      </c>
      <c r="P730" s="60">
        <v>4011</v>
      </c>
      <c r="Q730" s="60">
        <v>2806</v>
      </c>
      <c r="R730" s="60">
        <v>2381</v>
      </c>
      <c r="S730" s="60">
        <v>1702</v>
      </c>
      <c r="T730" s="60">
        <v>1680</v>
      </c>
      <c r="U730" s="60">
        <v>1183</v>
      </c>
      <c r="V730" s="60">
        <v>785</v>
      </c>
      <c r="W730" s="60">
        <v>454</v>
      </c>
      <c r="X730" s="60">
        <v>341</v>
      </c>
      <c r="Y730" s="60">
        <v>19495</v>
      </c>
      <c r="Z730" s="60">
        <v>15741</v>
      </c>
      <c r="AA730" s="60">
        <v>12774</v>
      </c>
      <c r="AB730" s="60">
        <v>10780</v>
      </c>
      <c r="AC730" s="60">
        <v>8057</v>
      </c>
      <c r="AD730" s="60">
        <v>7071</v>
      </c>
      <c r="AE730" s="60">
        <v>6503</v>
      </c>
      <c r="AF730" s="60">
        <v>5523</v>
      </c>
      <c r="AG730" s="60">
        <v>4518</v>
      </c>
      <c r="AH730" s="60">
        <v>3295</v>
      </c>
      <c r="AI730" s="60">
        <v>2590</v>
      </c>
      <c r="AJ730" s="60">
        <v>1843</v>
      </c>
      <c r="AK730" s="60">
        <v>1605</v>
      </c>
      <c r="AL730" s="60">
        <v>963</v>
      </c>
      <c r="AM730" s="60">
        <v>809</v>
      </c>
      <c r="AN730" s="60">
        <v>588</v>
      </c>
      <c r="AO730" s="60">
        <v>285</v>
      </c>
      <c r="AP730" s="60">
        <v>38159</v>
      </c>
      <c r="AQ730" s="60">
        <v>30744</v>
      </c>
      <c r="AR730" s="60">
        <v>24929</v>
      </c>
      <c r="AS730" s="60">
        <v>21137</v>
      </c>
      <c r="AT730" s="60">
        <v>16527</v>
      </c>
      <c r="AU730" s="60">
        <v>14500</v>
      </c>
      <c r="AV730" s="60">
        <v>12762</v>
      </c>
      <c r="AW730" s="60">
        <v>10385</v>
      </c>
      <c r="AX730" s="60">
        <v>8528</v>
      </c>
      <c r="AY730" s="60">
        <v>6100</v>
      </c>
      <c r="AZ730" s="60">
        <v>4971</v>
      </c>
      <c r="BA730" s="60">
        <v>3545</v>
      </c>
      <c r="BB730" s="60">
        <v>3285</v>
      </c>
      <c r="BC730" s="60">
        <v>2145</v>
      </c>
      <c r="BD730" s="60">
        <v>1594</v>
      </c>
      <c r="BE730" s="60">
        <v>1042</v>
      </c>
      <c r="BF730" s="60">
        <v>626</v>
      </c>
    </row>
    <row r="731" spans="1:58" customFormat="1" hidden="1" x14ac:dyDescent="0.25">
      <c r="A731" t="s">
        <v>681</v>
      </c>
      <c r="B731" t="s">
        <v>684</v>
      </c>
      <c r="C731" t="str">
        <f>VLOOKUP(B731,'Cross river Land'!A:B,2,0)</f>
        <v>NG035004</v>
      </c>
      <c r="D731">
        <f t="shared" si="11"/>
        <v>1</v>
      </c>
      <c r="E731" s="60">
        <v>63025</v>
      </c>
      <c r="F731" s="60">
        <v>69979</v>
      </c>
      <c r="G731" s="60">
        <v>133004</v>
      </c>
      <c r="H731" s="60">
        <v>11544</v>
      </c>
      <c r="I731" s="60">
        <v>9306</v>
      </c>
      <c r="J731" s="60">
        <v>7802</v>
      </c>
      <c r="K731" s="60">
        <v>6948</v>
      </c>
      <c r="L731" s="60">
        <v>5865</v>
      </c>
      <c r="M731" s="60">
        <v>5018</v>
      </c>
      <c r="N731" s="60">
        <v>4157</v>
      </c>
      <c r="O731" s="60">
        <v>3269</v>
      </c>
      <c r="P731" s="60">
        <v>2640</v>
      </c>
      <c r="Q731" s="60">
        <v>1852</v>
      </c>
      <c r="R731" s="60">
        <v>1332</v>
      </c>
      <c r="S731" s="60">
        <v>1137</v>
      </c>
      <c r="T731" s="60">
        <v>763</v>
      </c>
      <c r="U731" s="60">
        <v>515</v>
      </c>
      <c r="V731" s="60">
        <v>430</v>
      </c>
      <c r="W731" s="60">
        <v>259</v>
      </c>
      <c r="X731" s="60">
        <v>188</v>
      </c>
      <c r="Y731" s="60">
        <v>12573</v>
      </c>
      <c r="Z731" s="60">
        <v>10254</v>
      </c>
      <c r="AA731" s="60">
        <v>8502</v>
      </c>
      <c r="AB731" s="60">
        <v>7718</v>
      </c>
      <c r="AC731" s="60">
        <v>5779</v>
      </c>
      <c r="AD731" s="60">
        <v>5083</v>
      </c>
      <c r="AE731" s="60">
        <v>4679</v>
      </c>
      <c r="AF731" s="60">
        <v>3927</v>
      </c>
      <c r="AG731" s="60">
        <v>3270</v>
      </c>
      <c r="AH731" s="60">
        <v>2450</v>
      </c>
      <c r="AI731" s="60">
        <v>1836</v>
      </c>
      <c r="AJ731" s="60">
        <v>1242</v>
      </c>
      <c r="AK731" s="60">
        <v>983</v>
      </c>
      <c r="AL731" s="60">
        <v>692</v>
      </c>
      <c r="AM731" s="60">
        <v>514</v>
      </c>
      <c r="AN731" s="60">
        <v>262</v>
      </c>
      <c r="AO731" s="60">
        <v>215</v>
      </c>
      <c r="AP731" s="60">
        <v>24117</v>
      </c>
      <c r="AQ731" s="60">
        <v>19560</v>
      </c>
      <c r="AR731" s="60">
        <v>16304</v>
      </c>
      <c r="AS731" s="60">
        <v>14666</v>
      </c>
      <c r="AT731" s="60">
        <v>11644</v>
      </c>
      <c r="AU731" s="60">
        <v>10101</v>
      </c>
      <c r="AV731" s="60">
        <v>8836</v>
      </c>
      <c r="AW731" s="60">
        <v>7196</v>
      </c>
      <c r="AX731" s="60">
        <v>5910</v>
      </c>
      <c r="AY731" s="60">
        <v>4302</v>
      </c>
      <c r="AZ731" s="60">
        <v>3168</v>
      </c>
      <c r="BA731" s="60">
        <v>2379</v>
      </c>
      <c r="BB731" s="60">
        <v>1746</v>
      </c>
      <c r="BC731" s="60">
        <v>1207</v>
      </c>
      <c r="BD731" s="60">
        <v>944</v>
      </c>
      <c r="BE731" s="60">
        <v>521</v>
      </c>
      <c r="BF731" s="60">
        <v>403</v>
      </c>
    </row>
    <row r="732" spans="1:58" customFormat="1" hidden="1" x14ac:dyDescent="0.25">
      <c r="A732" t="s">
        <v>681</v>
      </c>
      <c r="B732" t="s">
        <v>685</v>
      </c>
      <c r="C732" t="str">
        <f>VLOOKUP(B732,'Cross river Land'!A:B,2,0)</f>
        <v>NG035005</v>
      </c>
      <c r="D732">
        <f t="shared" si="11"/>
        <v>1</v>
      </c>
      <c r="E732" s="60">
        <v>146395</v>
      </c>
      <c r="F732" s="60">
        <v>159088</v>
      </c>
      <c r="G732" s="60">
        <v>305483</v>
      </c>
      <c r="H732" s="60">
        <v>28056</v>
      </c>
      <c r="I732" s="60">
        <v>22890</v>
      </c>
      <c r="J732" s="60">
        <v>17862</v>
      </c>
      <c r="K732" s="60">
        <v>16065</v>
      </c>
      <c r="L732" s="60">
        <v>13545</v>
      </c>
      <c r="M732" s="60">
        <v>11263</v>
      </c>
      <c r="N732" s="60">
        <v>9183</v>
      </c>
      <c r="O732" s="60">
        <v>6837</v>
      </c>
      <c r="P732" s="60">
        <v>5988</v>
      </c>
      <c r="Q732" s="60">
        <v>3749</v>
      </c>
      <c r="R732" s="60">
        <v>3222</v>
      </c>
      <c r="S732" s="60">
        <v>2158</v>
      </c>
      <c r="T732" s="60">
        <v>2060</v>
      </c>
      <c r="U732" s="60">
        <v>1296</v>
      </c>
      <c r="V732" s="60">
        <v>1197</v>
      </c>
      <c r="W732" s="60">
        <v>532</v>
      </c>
      <c r="X732" s="60">
        <v>492</v>
      </c>
      <c r="Y732" s="60">
        <v>30028</v>
      </c>
      <c r="Z732" s="60">
        <v>24388</v>
      </c>
      <c r="AA732" s="60">
        <v>19745</v>
      </c>
      <c r="AB732" s="60">
        <v>16177</v>
      </c>
      <c r="AC732" s="60">
        <v>12573</v>
      </c>
      <c r="AD732" s="60">
        <v>11639</v>
      </c>
      <c r="AE732" s="60">
        <v>10532</v>
      </c>
      <c r="AF732" s="60">
        <v>8934</v>
      </c>
      <c r="AG732" s="60">
        <v>7141</v>
      </c>
      <c r="AH732" s="60">
        <v>5015</v>
      </c>
      <c r="AI732" s="60">
        <v>4150</v>
      </c>
      <c r="AJ732" s="60">
        <v>2538</v>
      </c>
      <c r="AK732" s="60">
        <v>2310</v>
      </c>
      <c r="AL732" s="60">
        <v>1503</v>
      </c>
      <c r="AM732" s="60">
        <v>1199</v>
      </c>
      <c r="AN732" s="60">
        <v>743</v>
      </c>
      <c r="AO732" s="60">
        <v>473</v>
      </c>
      <c r="AP732" s="60">
        <v>58084</v>
      </c>
      <c r="AQ732" s="60">
        <v>47278</v>
      </c>
      <c r="AR732" s="60">
        <v>37607</v>
      </c>
      <c r="AS732" s="60">
        <v>32242</v>
      </c>
      <c r="AT732" s="60">
        <v>26118</v>
      </c>
      <c r="AU732" s="60">
        <v>22902</v>
      </c>
      <c r="AV732" s="60">
        <v>19715</v>
      </c>
      <c r="AW732" s="60">
        <v>15771</v>
      </c>
      <c r="AX732" s="60">
        <v>13129</v>
      </c>
      <c r="AY732" s="60">
        <v>8764</v>
      </c>
      <c r="AZ732" s="60">
        <v>7372</v>
      </c>
      <c r="BA732" s="60">
        <v>4696</v>
      </c>
      <c r="BB732" s="60">
        <v>4370</v>
      </c>
      <c r="BC732" s="60">
        <v>2799</v>
      </c>
      <c r="BD732" s="60">
        <v>2396</v>
      </c>
      <c r="BE732" s="60">
        <v>1275</v>
      </c>
      <c r="BF732" s="60">
        <v>965</v>
      </c>
    </row>
    <row r="733" spans="1:58" customFormat="1" hidden="1" x14ac:dyDescent="0.25">
      <c r="A733" t="s">
        <v>681</v>
      </c>
      <c r="B733" t="s">
        <v>686</v>
      </c>
      <c r="C733" t="str">
        <f>VLOOKUP(B733,'Cross river Land'!A:B,2,0)</f>
        <v>NG035006</v>
      </c>
      <c r="D733">
        <f t="shared" si="11"/>
        <v>1</v>
      </c>
      <c r="E733" s="60">
        <v>52279</v>
      </c>
      <c r="F733" s="60">
        <v>54244</v>
      </c>
      <c r="G733" s="60">
        <v>106523</v>
      </c>
      <c r="H733" s="60">
        <v>9563</v>
      </c>
      <c r="I733" s="60">
        <v>8247</v>
      </c>
      <c r="J733" s="60">
        <v>6258</v>
      </c>
      <c r="K733" s="60">
        <v>5505</v>
      </c>
      <c r="L733" s="60">
        <v>4959</v>
      </c>
      <c r="M733" s="60">
        <v>4121</v>
      </c>
      <c r="N733" s="60">
        <v>3519</v>
      </c>
      <c r="O733" s="60">
        <v>2477</v>
      </c>
      <c r="P733" s="60">
        <v>2275</v>
      </c>
      <c r="Q733" s="60">
        <v>1329</v>
      </c>
      <c r="R733" s="60">
        <v>1205</v>
      </c>
      <c r="S733" s="60">
        <v>754</v>
      </c>
      <c r="T733" s="60">
        <v>772</v>
      </c>
      <c r="U733" s="60">
        <v>426</v>
      </c>
      <c r="V733" s="60">
        <v>401</v>
      </c>
      <c r="W733" s="60">
        <v>260</v>
      </c>
      <c r="X733" s="60">
        <v>208</v>
      </c>
      <c r="Y733" s="60">
        <v>10004</v>
      </c>
      <c r="Z733" s="60">
        <v>8539</v>
      </c>
      <c r="AA733" s="60">
        <v>6333</v>
      </c>
      <c r="AB733" s="60">
        <v>5511</v>
      </c>
      <c r="AC733" s="60">
        <v>4249</v>
      </c>
      <c r="AD733" s="60">
        <v>3885</v>
      </c>
      <c r="AE733" s="60">
        <v>3737</v>
      </c>
      <c r="AF733" s="60">
        <v>3034</v>
      </c>
      <c r="AG733" s="60">
        <v>2538</v>
      </c>
      <c r="AH733" s="60">
        <v>1790</v>
      </c>
      <c r="AI733" s="60">
        <v>1400</v>
      </c>
      <c r="AJ733" s="60">
        <v>1006</v>
      </c>
      <c r="AK733" s="60">
        <v>797</v>
      </c>
      <c r="AL733" s="60">
        <v>479</v>
      </c>
      <c r="AM733" s="60">
        <v>436</v>
      </c>
      <c r="AN733" s="60">
        <v>303</v>
      </c>
      <c r="AO733" s="60">
        <v>203</v>
      </c>
      <c r="AP733" s="60">
        <v>19567</v>
      </c>
      <c r="AQ733" s="60">
        <v>16786</v>
      </c>
      <c r="AR733" s="60">
        <v>12591</v>
      </c>
      <c r="AS733" s="60">
        <v>11016</v>
      </c>
      <c r="AT733" s="60">
        <v>9208</v>
      </c>
      <c r="AU733" s="60">
        <v>8006</v>
      </c>
      <c r="AV733" s="60">
        <v>7256</v>
      </c>
      <c r="AW733" s="60">
        <v>5511</v>
      </c>
      <c r="AX733" s="60">
        <v>4813</v>
      </c>
      <c r="AY733" s="60">
        <v>3119</v>
      </c>
      <c r="AZ733" s="60">
        <v>2605</v>
      </c>
      <c r="BA733" s="60">
        <v>1760</v>
      </c>
      <c r="BB733" s="60">
        <v>1569</v>
      </c>
      <c r="BC733" s="60">
        <v>905</v>
      </c>
      <c r="BD733" s="60">
        <v>837</v>
      </c>
      <c r="BE733" s="60">
        <v>563</v>
      </c>
      <c r="BF733" s="60">
        <v>411</v>
      </c>
    </row>
    <row r="734" spans="1:58" customFormat="1" hidden="1" x14ac:dyDescent="0.25">
      <c r="A734" t="s">
        <v>681</v>
      </c>
      <c r="B734" t="s">
        <v>687</v>
      </c>
      <c r="C734" t="str">
        <f>VLOOKUP(B734,'Cross river Land'!A:B,2,0)</f>
        <v>NG035007</v>
      </c>
      <c r="D734">
        <f t="shared" si="11"/>
        <v>1</v>
      </c>
      <c r="E734" s="60">
        <v>95563</v>
      </c>
      <c r="F734" s="60">
        <v>102712</v>
      </c>
      <c r="G734" s="60">
        <v>198275</v>
      </c>
      <c r="H734" s="60">
        <v>15411</v>
      </c>
      <c r="I734" s="60">
        <v>13734</v>
      </c>
      <c r="J734" s="60">
        <v>13070</v>
      </c>
      <c r="K734" s="60">
        <v>11913</v>
      </c>
      <c r="L734" s="60">
        <v>9361</v>
      </c>
      <c r="M734" s="60">
        <v>7722</v>
      </c>
      <c r="N734" s="60">
        <v>6232</v>
      </c>
      <c r="O734" s="60">
        <v>4947</v>
      </c>
      <c r="P734" s="60">
        <v>3840</v>
      </c>
      <c r="Q734" s="60">
        <v>2700</v>
      </c>
      <c r="R734" s="60">
        <v>1905</v>
      </c>
      <c r="S734" s="60">
        <v>1323</v>
      </c>
      <c r="T734" s="60">
        <v>1067</v>
      </c>
      <c r="U734" s="60">
        <v>866</v>
      </c>
      <c r="V734" s="60">
        <v>755</v>
      </c>
      <c r="W734" s="60">
        <v>421</v>
      </c>
      <c r="X734" s="60">
        <v>296</v>
      </c>
      <c r="Y734" s="60">
        <v>16545</v>
      </c>
      <c r="Z734" s="60">
        <v>13732</v>
      </c>
      <c r="AA734" s="60">
        <v>12045</v>
      </c>
      <c r="AB734" s="60">
        <v>10986</v>
      </c>
      <c r="AC734" s="60">
        <v>9499</v>
      </c>
      <c r="AD734" s="60">
        <v>8828</v>
      </c>
      <c r="AE734" s="60">
        <v>7445</v>
      </c>
      <c r="AF734" s="60">
        <v>6815</v>
      </c>
      <c r="AG734" s="60">
        <v>4858</v>
      </c>
      <c r="AH734" s="60">
        <v>4054</v>
      </c>
      <c r="AI734" s="60">
        <v>2558</v>
      </c>
      <c r="AJ734" s="60">
        <v>2110</v>
      </c>
      <c r="AK734" s="60">
        <v>1222</v>
      </c>
      <c r="AL734" s="60">
        <v>909</v>
      </c>
      <c r="AM734" s="60">
        <v>568</v>
      </c>
      <c r="AN734" s="60">
        <v>355</v>
      </c>
      <c r="AO734" s="60">
        <v>183</v>
      </c>
      <c r="AP734" s="60">
        <v>31956</v>
      </c>
      <c r="AQ734" s="60">
        <v>27466</v>
      </c>
      <c r="AR734" s="60">
        <v>25115</v>
      </c>
      <c r="AS734" s="60">
        <v>22899</v>
      </c>
      <c r="AT734" s="60">
        <v>18860</v>
      </c>
      <c r="AU734" s="60">
        <v>16550</v>
      </c>
      <c r="AV734" s="60">
        <v>13677</v>
      </c>
      <c r="AW734" s="60">
        <v>11762</v>
      </c>
      <c r="AX734" s="60">
        <v>8698</v>
      </c>
      <c r="AY734" s="60">
        <v>6754</v>
      </c>
      <c r="AZ734" s="60">
        <v>4463</v>
      </c>
      <c r="BA734" s="60">
        <v>3433</v>
      </c>
      <c r="BB734" s="60">
        <v>2289</v>
      </c>
      <c r="BC734" s="60">
        <v>1775</v>
      </c>
      <c r="BD734" s="60">
        <v>1323</v>
      </c>
      <c r="BE734" s="60">
        <v>776</v>
      </c>
      <c r="BF734" s="60">
        <v>479</v>
      </c>
    </row>
    <row r="735" spans="1:58" customFormat="1" hidden="1" x14ac:dyDescent="0.25">
      <c r="A735" t="s">
        <v>681</v>
      </c>
      <c r="B735" s="58" t="s">
        <v>2071</v>
      </c>
      <c r="C735" t="str">
        <f>VLOOKUP(B735,'Cross river Land'!A:B,2,0)</f>
        <v>NG035008</v>
      </c>
      <c r="D735">
        <f t="shared" si="11"/>
        <v>1</v>
      </c>
      <c r="E735" s="60">
        <v>120106</v>
      </c>
      <c r="F735" s="60">
        <v>124028</v>
      </c>
      <c r="G735" s="60">
        <v>244134</v>
      </c>
      <c r="H735" s="60">
        <v>23159</v>
      </c>
      <c r="I735" s="60">
        <v>18062</v>
      </c>
      <c r="J735" s="60">
        <v>14810</v>
      </c>
      <c r="K735" s="60">
        <v>12636</v>
      </c>
      <c r="L735" s="60">
        <v>10202</v>
      </c>
      <c r="M735" s="60">
        <v>8768</v>
      </c>
      <c r="N735" s="60">
        <v>7308</v>
      </c>
      <c r="O735" s="60">
        <v>5880</v>
      </c>
      <c r="P735" s="60">
        <v>4770</v>
      </c>
      <c r="Q735" s="60">
        <v>3500</v>
      </c>
      <c r="R735" s="60">
        <v>2901</v>
      </c>
      <c r="S735" s="60">
        <v>2469</v>
      </c>
      <c r="T735" s="60">
        <v>1931</v>
      </c>
      <c r="U735" s="60">
        <v>1349</v>
      </c>
      <c r="V735" s="60">
        <v>1194</v>
      </c>
      <c r="W735" s="60">
        <v>741</v>
      </c>
      <c r="X735" s="60">
        <v>426</v>
      </c>
      <c r="Y735" s="60">
        <v>24061</v>
      </c>
      <c r="Z735" s="60">
        <v>19117</v>
      </c>
      <c r="AA735" s="60">
        <v>15638</v>
      </c>
      <c r="AB735" s="60">
        <v>12928</v>
      </c>
      <c r="AC735" s="60">
        <v>9876</v>
      </c>
      <c r="AD735" s="60">
        <v>8539</v>
      </c>
      <c r="AE735" s="60">
        <v>7530</v>
      </c>
      <c r="AF735" s="60">
        <v>6628</v>
      </c>
      <c r="AG735" s="60">
        <v>5243</v>
      </c>
      <c r="AH735" s="60">
        <v>4098</v>
      </c>
      <c r="AI735" s="60">
        <v>2923</v>
      </c>
      <c r="AJ735" s="60">
        <v>2426</v>
      </c>
      <c r="AK735" s="60">
        <v>1545</v>
      </c>
      <c r="AL735" s="60">
        <v>1276</v>
      </c>
      <c r="AM735" s="60">
        <v>963</v>
      </c>
      <c r="AN735" s="60">
        <v>783</v>
      </c>
      <c r="AO735" s="60">
        <v>454</v>
      </c>
      <c r="AP735" s="60">
        <v>47220</v>
      </c>
      <c r="AQ735" s="60">
        <v>37179</v>
      </c>
      <c r="AR735" s="60">
        <v>30448</v>
      </c>
      <c r="AS735" s="60">
        <v>25564</v>
      </c>
      <c r="AT735" s="60">
        <v>20078</v>
      </c>
      <c r="AU735" s="60">
        <v>17307</v>
      </c>
      <c r="AV735" s="60">
        <v>14838</v>
      </c>
      <c r="AW735" s="60">
        <v>12508</v>
      </c>
      <c r="AX735" s="60">
        <v>10013</v>
      </c>
      <c r="AY735" s="60">
        <v>7598</v>
      </c>
      <c r="AZ735" s="60">
        <v>5824</v>
      </c>
      <c r="BA735" s="60">
        <v>4895</v>
      </c>
      <c r="BB735" s="60">
        <v>3476</v>
      </c>
      <c r="BC735" s="60">
        <v>2625</v>
      </c>
      <c r="BD735" s="60">
        <v>2157</v>
      </c>
      <c r="BE735" s="60">
        <v>1524</v>
      </c>
      <c r="BF735" s="60">
        <v>880</v>
      </c>
    </row>
    <row r="736" spans="1:58" customFormat="1" hidden="1" x14ac:dyDescent="0.25">
      <c r="A736" t="s">
        <v>681</v>
      </c>
      <c r="B736" t="s">
        <v>688</v>
      </c>
      <c r="C736" t="str">
        <f>VLOOKUP(B736,'Cross river Land'!A:B,2,0)</f>
        <v>NG035009</v>
      </c>
      <c r="D736">
        <f t="shared" si="11"/>
        <v>1</v>
      </c>
      <c r="E736" s="60">
        <v>55819</v>
      </c>
      <c r="F736" s="60">
        <v>58106</v>
      </c>
      <c r="G736" s="60">
        <v>113925</v>
      </c>
      <c r="H736" s="60">
        <v>10666</v>
      </c>
      <c r="I736" s="60">
        <v>8126</v>
      </c>
      <c r="J736" s="60">
        <v>6749</v>
      </c>
      <c r="K736" s="60">
        <v>5906</v>
      </c>
      <c r="L736" s="60">
        <v>4815</v>
      </c>
      <c r="M736" s="60">
        <v>4166</v>
      </c>
      <c r="N736" s="60">
        <v>3497</v>
      </c>
      <c r="O736" s="60">
        <v>2868</v>
      </c>
      <c r="P736" s="60">
        <v>2309</v>
      </c>
      <c r="Q736" s="60">
        <v>1700</v>
      </c>
      <c r="R736" s="60">
        <v>1397</v>
      </c>
      <c r="S736" s="60">
        <v>1062</v>
      </c>
      <c r="T736" s="60">
        <v>910</v>
      </c>
      <c r="U736" s="60">
        <v>719</v>
      </c>
      <c r="V736" s="60">
        <v>499</v>
      </c>
      <c r="W736" s="60">
        <v>251</v>
      </c>
      <c r="X736" s="60">
        <v>179</v>
      </c>
      <c r="Y736" s="60">
        <v>11123</v>
      </c>
      <c r="Z736" s="60">
        <v>8647</v>
      </c>
      <c r="AA736" s="60">
        <v>7220</v>
      </c>
      <c r="AB736" s="60">
        <v>6279</v>
      </c>
      <c r="AC736" s="60">
        <v>4602</v>
      </c>
      <c r="AD736" s="60">
        <v>4068</v>
      </c>
      <c r="AE736" s="60">
        <v>3536</v>
      </c>
      <c r="AF736" s="60">
        <v>3177</v>
      </c>
      <c r="AG736" s="60">
        <v>2513</v>
      </c>
      <c r="AH736" s="60">
        <v>1995</v>
      </c>
      <c r="AI736" s="60">
        <v>1407</v>
      </c>
      <c r="AJ736" s="60">
        <v>1119</v>
      </c>
      <c r="AK736" s="60">
        <v>866</v>
      </c>
      <c r="AL736" s="60">
        <v>693</v>
      </c>
      <c r="AM736" s="60">
        <v>463</v>
      </c>
      <c r="AN736" s="60">
        <v>240</v>
      </c>
      <c r="AO736" s="60">
        <v>158</v>
      </c>
      <c r="AP736" s="60">
        <v>21789</v>
      </c>
      <c r="AQ736" s="60">
        <v>16773</v>
      </c>
      <c r="AR736" s="60">
        <v>13969</v>
      </c>
      <c r="AS736" s="60">
        <v>12185</v>
      </c>
      <c r="AT736" s="60">
        <v>9417</v>
      </c>
      <c r="AU736" s="60">
        <v>8234</v>
      </c>
      <c r="AV736" s="60">
        <v>7033</v>
      </c>
      <c r="AW736" s="60">
        <v>6045</v>
      </c>
      <c r="AX736" s="60">
        <v>4822</v>
      </c>
      <c r="AY736" s="60">
        <v>3695</v>
      </c>
      <c r="AZ736" s="60">
        <v>2804</v>
      </c>
      <c r="BA736" s="60">
        <v>2181</v>
      </c>
      <c r="BB736" s="60">
        <v>1776</v>
      </c>
      <c r="BC736" s="60">
        <v>1412</v>
      </c>
      <c r="BD736" s="60">
        <v>962</v>
      </c>
      <c r="BE736" s="60">
        <v>491</v>
      </c>
      <c r="BF736" s="60">
        <v>337</v>
      </c>
    </row>
    <row r="737" spans="1:58" customFormat="1" hidden="1" x14ac:dyDescent="0.25">
      <c r="A737" t="s">
        <v>681</v>
      </c>
      <c r="B737" t="s">
        <v>689</v>
      </c>
      <c r="C737" t="str">
        <f>VLOOKUP(B737,'Cross river Land'!A:B,2,0)</f>
        <v>NG035010</v>
      </c>
      <c r="D737">
        <f t="shared" si="11"/>
        <v>1</v>
      </c>
      <c r="E737" s="60">
        <v>60637</v>
      </c>
      <c r="F737" s="60">
        <v>63684</v>
      </c>
      <c r="G737" s="60">
        <v>124321</v>
      </c>
      <c r="H737" s="60">
        <v>10388</v>
      </c>
      <c r="I737" s="60">
        <v>9029</v>
      </c>
      <c r="J737" s="60">
        <v>7486</v>
      </c>
      <c r="K737" s="60">
        <v>6563</v>
      </c>
      <c r="L737" s="60">
        <v>5604</v>
      </c>
      <c r="M737" s="60">
        <v>4604</v>
      </c>
      <c r="N737" s="60">
        <v>3822</v>
      </c>
      <c r="O737" s="60">
        <v>3083</v>
      </c>
      <c r="P737" s="60">
        <v>2623</v>
      </c>
      <c r="Q737" s="60">
        <v>1861</v>
      </c>
      <c r="R737" s="60">
        <v>1596</v>
      </c>
      <c r="S737" s="60">
        <v>1094</v>
      </c>
      <c r="T737" s="60">
        <v>976</v>
      </c>
      <c r="U737" s="60">
        <v>722</v>
      </c>
      <c r="V737" s="60">
        <v>615</v>
      </c>
      <c r="W737" s="60">
        <v>341</v>
      </c>
      <c r="X737" s="60">
        <v>230</v>
      </c>
      <c r="Y737" s="60">
        <v>11249</v>
      </c>
      <c r="Z737" s="60">
        <v>9765</v>
      </c>
      <c r="AA737" s="60">
        <v>7906</v>
      </c>
      <c r="AB737" s="60">
        <v>6696</v>
      </c>
      <c r="AC737" s="60">
        <v>5073</v>
      </c>
      <c r="AD737" s="60">
        <v>4549</v>
      </c>
      <c r="AE737" s="60">
        <v>4144</v>
      </c>
      <c r="AF737" s="60">
        <v>3545</v>
      </c>
      <c r="AG737" s="60">
        <v>2863</v>
      </c>
      <c r="AH737" s="60">
        <v>2178</v>
      </c>
      <c r="AI737" s="60">
        <v>1600</v>
      </c>
      <c r="AJ737" s="60">
        <v>1316</v>
      </c>
      <c r="AK737" s="60">
        <v>903</v>
      </c>
      <c r="AL737" s="60">
        <v>737</v>
      </c>
      <c r="AM737" s="60">
        <v>560</v>
      </c>
      <c r="AN737" s="60">
        <v>378</v>
      </c>
      <c r="AO737" s="60">
        <v>222</v>
      </c>
      <c r="AP737" s="60">
        <v>21637</v>
      </c>
      <c r="AQ737" s="60">
        <v>18794</v>
      </c>
      <c r="AR737" s="60">
        <v>15392</v>
      </c>
      <c r="AS737" s="60">
        <v>13259</v>
      </c>
      <c r="AT737" s="60">
        <v>10677</v>
      </c>
      <c r="AU737" s="60">
        <v>9153</v>
      </c>
      <c r="AV737" s="60">
        <v>7966</v>
      </c>
      <c r="AW737" s="60">
        <v>6628</v>
      </c>
      <c r="AX737" s="60">
        <v>5486</v>
      </c>
      <c r="AY737" s="60">
        <v>4039</v>
      </c>
      <c r="AZ737" s="60">
        <v>3196</v>
      </c>
      <c r="BA737" s="60">
        <v>2410</v>
      </c>
      <c r="BB737" s="60">
        <v>1879</v>
      </c>
      <c r="BC737" s="60">
        <v>1459</v>
      </c>
      <c r="BD737" s="60">
        <v>1175</v>
      </c>
      <c r="BE737" s="60">
        <v>719</v>
      </c>
      <c r="BF737" s="60">
        <v>452</v>
      </c>
    </row>
    <row r="738" spans="1:58" customFormat="1" hidden="1" x14ac:dyDescent="0.25">
      <c r="A738" t="s">
        <v>681</v>
      </c>
      <c r="B738" t="s">
        <v>690</v>
      </c>
      <c r="C738" t="str">
        <f>VLOOKUP(B738,'Cross river Land'!A:B,2,0)</f>
        <v>NG035011</v>
      </c>
      <c r="D738">
        <f t="shared" si="11"/>
        <v>1</v>
      </c>
      <c r="E738" s="60">
        <v>139904</v>
      </c>
      <c r="F738" s="60">
        <v>140109</v>
      </c>
      <c r="G738" s="60">
        <v>280013</v>
      </c>
      <c r="H738" s="60">
        <v>25779</v>
      </c>
      <c r="I738" s="60">
        <v>21333</v>
      </c>
      <c r="J738" s="60">
        <v>17547</v>
      </c>
      <c r="K738" s="60">
        <v>14643</v>
      </c>
      <c r="L738" s="60">
        <v>11917</v>
      </c>
      <c r="M738" s="60">
        <v>10115</v>
      </c>
      <c r="N738" s="60">
        <v>8245</v>
      </c>
      <c r="O738" s="60">
        <v>6874</v>
      </c>
      <c r="P738" s="60">
        <v>5856</v>
      </c>
      <c r="Q738" s="60">
        <v>4337</v>
      </c>
      <c r="R738" s="60">
        <v>3518</v>
      </c>
      <c r="S738" s="60">
        <v>2782</v>
      </c>
      <c r="T738" s="60">
        <v>2204</v>
      </c>
      <c r="U738" s="60">
        <v>1647</v>
      </c>
      <c r="V738" s="60">
        <v>1440</v>
      </c>
      <c r="W738" s="60">
        <v>978</v>
      </c>
      <c r="X738" s="60">
        <v>689</v>
      </c>
      <c r="Y738" s="60">
        <v>26340</v>
      </c>
      <c r="Z738" s="60">
        <v>21657</v>
      </c>
      <c r="AA738" s="60">
        <v>17766</v>
      </c>
      <c r="AB738" s="60">
        <v>14413</v>
      </c>
      <c r="AC738" s="60">
        <v>10985</v>
      </c>
      <c r="AD738" s="60">
        <v>9862</v>
      </c>
      <c r="AE738" s="60">
        <v>8520</v>
      </c>
      <c r="AF738" s="60">
        <v>7783</v>
      </c>
      <c r="AG738" s="60">
        <v>5755</v>
      </c>
      <c r="AH738" s="60">
        <v>4646</v>
      </c>
      <c r="AI738" s="60">
        <v>3216</v>
      </c>
      <c r="AJ738" s="60">
        <v>2915</v>
      </c>
      <c r="AK738" s="60">
        <v>1939</v>
      </c>
      <c r="AL738" s="60">
        <v>1599</v>
      </c>
      <c r="AM738" s="60">
        <v>1220</v>
      </c>
      <c r="AN738" s="60">
        <v>897</v>
      </c>
      <c r="AO738" s="60">
        <v>596</v>
      </c>
      <c r="AP738" s="60">
        <v>52119</v>
      </c>
      <c r="AQ738" s="60">
        <v>42990</v>
      </c>
      <c r="AR738" s="60">
        <v>35313</v>
      </c>
      <c r="AS738" s="60">
        <v>29056</v>
      </c>
      <c r="AT738" s="60">
        <v>22902</v>
      </c>
      <c r="AU738" s="60">
        <v>19977</v>
      </c>
      <c r="AV738" s="60">
        <v>16765</v>
      </c>
      <c r="AW738" s="60">
        <v>14657</v>
      </c>
      <c r="AX738" s="60">
        <v>11611</v>
      </c>
      <c r="AY738" s="60">
        <v>8983</v>
      </c>
      <c r="AZ738" s="60">
        <v>6734</v>
      </c>
      <c r="BA738" s="60">
        <v>5697</v>
      </c>
      <c r="BB738" s="60">
        <v>4143</v>
      </c>
      <c r="BC738" s="60">
        <v>3246</v>
      </c>
      <c r="BD738" s="60">
        <v>2660</v>
      </c>
      <c r="BE738" s="60">
        <v>1875</v>
      </c>
      <c r="BF738" s="60">
        <v>1285</v>
      </c>
    </row>
    <row r="739" spans="1:58" customFormat="1" hidden="1" x14ac:dyDescent="0.25">
      <c r="A739" t="s">
        <v>681</v>
      </c>
      <c r="B739" t="s">
        <v>691</v>
      </c>
      <c r="C739" t="str">
        <f>VLOOKUP(B739,'Cross river Land'!A:B,2,0)</f>
        <v>NG035012</v>
      </c>
      <c r="D739">
        <f t="shared" si="11"/>
        <v>1</v>
      </c>
      <c r="E739" s="60">
        <v>97095</v>
      </c>
      <c r="F739" s="60">
        <v>100025</v>
      </c>
      <c r="G739" s="60">
        <v>197120</v>
      </c>
      <c r="H739" s="60">
        <v>18824</v>
      </c>
      <c r="I739" s="60">
        <v>14449</v>
      </c>
      <c r="J739" s="60">
        <v>11709</v>
      </c>
      <c r="K739" s="60">
        <v>10213</v>
      </c>
      <c r="L739" s="60">
        <v>8312</v>
      </c>
      <c r="M739" s="60">
        <v>7253</v>
      </c>
      <c r="N739" s="60">
        <v>6007</v>
      </c>
      <c r="O739" s="60">
        <v>4743</v>
      </c>
      <c r="P739" s="60">
        <v>4015</v>
      </c>
      <c r="Q739" s="60">
        <v>2929</v>
      </c>
      <c r="R739" s="60">
        <v>2456</v>
      </c>
      <c r="S739" s="60">
        <v>1695</v>
      </c>
      <c r="T739" s="60">
        <v>1778</v>
      </c>
      <c r="U739" s="60">
        <v>1208</v>
      </c>
      <c r="V739" s="60">
        <v>784</v>
      </c>
      <c r="W739" s="60">
        <v>379</v>
      </c>
      <c r="X739" s="60">
        <v>343</v>
      </c>
      <c r="Y739" s="60">
        <v>19430</v>
      </c>
      <c r="Z739" s="60">
        <v>15131</v>
      </c>
      <c r="AA739" s="60">
        <v>12476</v>
      </c>
      <c r="AB739" s="60">
        <v>10404</v>
      </c>
      <c r="AC739" s="60">
        <v>7980</v>
      </c>
      <c r="AD739" s="60">
        <v>6989</v>
      </c>
      <c r="AE739" s="60">
        <v>6258</v>
      </c>
      <c r="AF739" s="60">
        <v>5282</v>
      </c>
      <c r="AG739" s="60">
        <v>4280</v>
      </c>
      <c r="AH739" s="60">
        <v>3350</v>
      </c>
      <c r="AI739" s="60">
        <v>2719</v>
      </c>
      <c r="AJ739" s="60">
        <v>1617</v>
      </c>
      <c r="AK739" s="60">
        <v>1514</v>
      </c>
      <c r="AL739" s="60">
        <v>1050</v>
      </c>
      <c r="AM739" s="60">
        <v>754</v>
      </c>
      <c r="AN739" s="60">
        <v>493</v>
      </c>
      <c r="AO739" s="60">
        <v>298</v>
      </c>
      <c r="AP739" s="60">
        <v>38255</v>
      </c>
      <c r="AQ739" s="60">
        <v>29580</v>
      </c>
      <c r="AR739" s="60">
        <v>24185</v>
      </c>
      <c r="AS739" s="60">
        <v>20617</v>
      </c>
      <c r="AT739" s="60">
        <v>16292</v>
      </c>
      <c r="AU739" s="60">
        <v>14242</v>
      </c>
      <c r="AV739" s="60">
        <v>12265</v>
      </c>
      <c r="AW739" s="60">
        <v>10025</v>
      </c>
      <c r="AX739" s="60">
        <v>8294</v>
      </c>
      <c r="AY739" s="60">
        <v>6278</v>
      </c>
      <c r="AZ739" s="60">
        <v>5175</v>
      </c>
      <c r="BA739" s="60">
        <v>3312</v>
      </c>
      <c r="BB739" s="60">
        <v>3292</v>
      </c>
      <c r="BC739" s="60">
        <v>2257</v>
      </c>
      <c r="BD739" s="60">
        <v>1538</v>
      </c>
      <c r="BE739" s="60">
        <v>872</v>
      </c>
      <c r="BF739" s="60">
        <v>641</v>
      </c>
    </row>
    <row r="740" spans="1:58" customFormat="1" hidden="1" x14ac:dyDescent="0.25">
      <c r="A740" t="s">
        <v>681</v>
      </c>
      <c r="B740" t="s">
        <v>692</v>
      </c>
      <c r="C740" t="str">
        <f>VLOOKUP(B740,'Cross river Land'!A:B,2,0)</f>
        <v>NG035013</v>
      </c>
      <c r="D740">
        <f t="shared" si="11"/>
        <v>1</v>
      </c>
      <c r="E740" s="60">
        <v>67711</v>
      </c>
      <c r="F740" s="60">
        <v>71346</v>
      </c>
      <c r="G740" s="60">
        <v>139057</v>
      </c>
      <c r="H740" s="60">
        <v>12855</v>
      </c>
      <c r="I740" s="60">
        <v>9924</v>
      </c>
      <c r="J740" s="60">
        <v>8231</v>
      </c>
      <c r="K740" s="60">
        <v>6987</v>
      </c>
      <c r="L740" s="60">
        <v>5725</v>
      </c>
      <c r="M740" s="60">
        <v>5035</v>
      </c>
      <c r="N740" s="60">
        <v>4319</v>
      </c>
      <c r="O740" s="60">
        <v>3527</v>
      </c>
      <c r="P740" s="60">
        <v>2969</v>
      </c>
      <c r="Q740" s="60">
        <v>2102</v>
      </c>
      <c r="R740" s="60">
        <v>1663</v>
      </c>
      <c r="S740" s="60">
        <v>1411</v>
      </c>
      <c r="T740" s="60">
        <v>1125</v>
      </c>
      <c r="U740" s="60">
        <v>950</v>
      </c>
      <c r="V740" s="60">
        <v>496</v>
      </c>
      <c r="W740" s="60">
        <v>179</v>
      </c>
      <c r="X740" s="60">
        <v>209</v>
      </c>
      <c r="Y740" s="60">
        <v>13521</v>
      </c>
      <c r="Z740" s="60">
        <v>10746</v>
      </c>
      <c r="AA740" s="60">
        <v>8876</v>
      </c>
      <c r="AB740" s="60">
        <v>7345</v>
      </c>
      <c r="AC740" s="60">
        <v>5584</v>
      </c>
      <c r="AD740" s="60">
        <v>4925</v>
      </c>
      <c r="AE740" s="60">
        <v>4437</v>
      </c>
      <c r="AF740" s="60">
        <v>3850</v>
      </c>
      <c r="AG740" s="60">
        <v>3237</v>
      </c>
      <c r="AH740" s="60">
        <v>2454</v>
      </c>
      <c r="AI740" s="60">
        <v>1868</v>
      </c>
      <c r="AJ740" s="60">
        <v>1456</v>
      </c>
      <c r="AK740" s="60">
        <v>1122</v>
      </c>
      <c r="AL740" s="60">
        <v>760</v>
      </c>
      <c r="AM740" s="60">
        <v>542</v>
      </c>
      <c r="AN740" s="60">
        <v>392</v>
      </c>
      <c r="AO740" s="60">
        <v>231</v>
      </c>
      <c r="AP740" s="60">
        <v>26374</v>
      </c>
      <c r="AQ740" s="60">
        <v>20670</v>
      </c>
      <c r="AR740" s="60">
        <v>17107</v>
      </c>
      <c r="AS740" s="60">
        <v>14332</v>
      </c>
      <c r="AT740" s="60">
        <v>11309</v>
      </c>
      <c r="AU740" s="60">
        <v>9960</v>
      </c>
      <c r="AV740" s="60">
        <v>8756</v>
      </c>
      <c r="AW740" s="60">
        <v>7377</v>
      </c>
      <c r="AX740" s="60">
        <v>6208</v>
      </c>
      <c r="AY740" s="60">
        <v>4558</v>
      </c>
      <c r="AZ740" s="60">
        <v>3531</v>
      </c>
      <c r="BA740" s="60">
        <v>2867</v>
      </c>
      <c r="BB740" s="60">
        <v>2247</v>
      </c>
      <c r="BC740" s="60">
        <v>1712</v>
      </c>
      <c r="BD740" s="60">
        <v>1038</v>
      </c>
      <c r="BE740" s="60">
        <v>571</v>
      </c>
      <c r="BF740" s="60">
        <v>440</v>
      </c>
    </row>
    <row r="741" spans="1:58" customFormat="1" hidden="1" x14ac:dyDescent="0.25">
      <c r="A741" t="s">
        <v>681</v>
      </c>
      <c r="B741" t="s">
        <v>693</v>
      </c>
      <c r="C741" t="str">
        <f>VLOOKUP(B741,'Cross river Land'!A:B,2,0)</f>
        <v>NG035014</v>
      </c>
      <c r="D741">
        <f t="shared" si="11"/>
        <v>1</v>
      </c>
      <c r="E741" s="60">
        <v>149700</v>
      </c>
      <c r="F741" s="60">
        <v>165147</v>
      </c>
      <c r="G741" s="60">
        <v>314847</v>
      </c>
      <c r="H741" s="60">
        <v>25654</v>
      </c>
      <c r="I741" s="60">
        <v>21694</v>
      </c>
      <c r="J741" s="60">
        <v>18760</v>
      </c>
      <c r="K741" s="60">
        <v>17061</v>
      </c>
      <c r="L741" s="60">
        <v>13901</v>
      </c>
      <c r="M741" s="60">
        <v>11787</v>
      </c>
      <c r="N741" s="60">
        <v>10217</v>
      </c>
      <c r="O741" s="60">
        <v>7757</v>
      </c>
      <c r="P741" s="60">
        <v>6405</v>
      </c>
      <c r="Q741" s="60">
        <v>4452</v>
      </c>
      <c r="R741" s="60">
        <v>3514</v>
      </c>
      <c r="S741" s="60">
        <v>2537</v>
      </c>
      <c r="T741" s="60">
        <v>2199</v>
      </c>
      <c r="U741" s="60">
        <v>1490</v>
      </c>
      <c r="V741" s="60">
        <v>1092</v>
      </c>
      <c r="W741" s="60">
        <v>730</v>
      </c>
      <c r="X741" s="60">
        <v>450</v>
      </c>
      <c r="Y741" s="60">
        <v>29011</v>
      </c>
      <c r="Z741" s="60">
        <v>23873</v>
      </c>
      <c r="AA741" s="60">
        <v>20891</v>
      </c>
      <c r="AB741" s="60">
        <v>18754</v>
      </c>
      <c r="AC741" s="60">
        <v>13285</v>
      </c>
      <c r="AD741" s="60">
        <v>11724</v>
      </c>
      <c r="AE741" s="60">
        <v>10941</v>
      </c>
      <c r="AF741" s="60">
        <v>9089</v>
      </c>
      <c r="AG741" s="60">
        <v>7996</v>
      </c>
      <c r="AH741" s="60">
        <v>5788</v>
      </c>
      <c r="AI741" s="60">
        <v>4369</v>
      </c>
      <c r="AJ741" s="60">
        <v>2822</v>
      </c>
      <c r="AK741" s="60">
        <v>2416</v>
      </c>
      <c r="AL741" s="60">
        <v>1727</v>
      </c>
      <c r="AM741" s="60">
        <v>1152</v>
      </c>
      <c r="AN741" s="60">
        <v>841</v>
      </c>
      <c r="AO741" s="60">
        <v>468</v>
      </c>
      <c r="AP741" s="60">
        <v>54665</v>
      </c>
      <c r="AQ741" s="60">
        <v>45567</v>
      </c>
      <c r="AR741" s="60">
        <v>39651</v>
      </c>
      <c r="AS741" s="60">
        <v>35815</v>
      </c>
      <c r="AT741" s="60">
        <v>27186</v>
      </c>
      <c r="AU741" s="60">
        <v>23511</v>
      </c>
      <c r="AV741" s="60">
        <v>21158</v>
      </c>
      <c r="AW741" s="60">
        <v>16846</v>
      </c>
      <c r="AX741" s="60">
        <v>14401</v>
      </c>
      <c r="AY741" s="60">
        <v>10240</v>
      </c>
      <c r="AZ741" s="60">
        <v>7883</v>
      </c>
      <c r="BA741" s="60">
        <v>5359</v>
      </c>
      <c r="BB741" s="60">
        <v>4615</v>
      </c>
      <c r="BC741" s="60">
        <v>3217</v>
      </c>
      <c r="BD741" s="60">
        <v>2244</v>
      </c>
      <c r="BE741" s="60">
        <v>1571</v>
      </c>
      <c r="BF741" s="60">
        <v>918</v>
      </c>
    </row>
    <row r="742" spans="1:58" customFormat="1" hidden="1" x14ac:dyDescent="0.25">
      <c r="A742" t="s">
        <v>681</v>
      </c>
      <c r="B742" t="s">
        <v>694</v>
      </c>
      <c r="C742" t="str">
        <f>VLOOKUP(B742,'Cross river Land'!A:B,2,0)</f>
        <v>NG035015</v>
      </c>
      <c r="D742">
        <f t="shared" si="11"/>
        <v>1</v>
      </c>
      <c r="E742" s="60">
        <v>59466</v>
      </c>
      <c r="F742" s="60">
        <v>61675</v>
      </c>
      <c r="G742" s="60">
        <v>121141</v>
      </c>
      <c r="H742" s="60">
        <v>9877</v>
      </c>
      <c r="I742" s="60">
        <v>8792</v>
      </c>
      <c r="J742" s="60">
        <v>7281</v>
      </c>
      <c r="K742" s="60">
        <v>6322</v>
      </c>
      <c r="L742" s="60">
        <v>5282</v>
      </c>
      <c r="M742" s="60">
        <v>4575</v>
      </c>
      <c r="N742" s="60">
        <v>3792</v>
      </c>
      <c r="O742" s="60">
        <v>3117</v>
      </c>
      <c r="P742" s="60">
        <v>2622</v>
      </c>
      <c r="Q742" s="60">
        <v>1918</v>
      </c>
      <c r="R742" s="60">
        <v>1545</v>
      </c>
      <c r="S742" s="60">
        <v>1200</v>
      </c>
      <c r="T742" s="60">
        <v>1150</v>
      </c>
      <c r="U742" s="60">
        <v>831</v>
      </c>
      <c r="V742" s="60">
        <v>597</v>
      </c>
      <c r="W742" s="60">
        <v>335</v>
      </c>
      <c r="X742" s="60">
        <v>230</v>
      </c>
      <c r="Y742" s="60">
        <v>10398</v>
      </c>
      <c r="Z742" s="60">
        <v>9163</v>
      </c>
      <c r="AA742" s="60">
        <v>7642</v>
      </c>
      <c r="AB742" s="60">
        <v>6640</v>
      </c>
      <c r="AC742" s="60">
        <v>4922</v>
      </c>
      <c r="AD742" s="60">
        <v>4387</v>
      </c>
      <c r="AE742" s="60">
        <v>4084</v>
      </c>
      <c r="AF742" s="60">
        <v>3533</v>
      </c>
      <c r="AG742" s="60">
        <v>2868</v>
      </c>
      <c r="AH742" s="60">
        <v>2164</v>
      </c>
      <c r="AI742" s="60">
        <v>1650</v>
      </c>
      <c r="AJ742" s="60">
        <v>1246</v>
      </c>
      <c r="AK742" s="60">
        <v>1029</v>
      </c>
      <c r="AL742" s="60">
        <v>763</v>
      </c>
      <c r="AM742" s="60">
        <v>604</v>
      </c>
      <c r="AN742" s="60">
        <v>380</v>
      </c>
      <c r="AO742" s="60">
        <v>202</v>
      </c>
      <c r="AP742" s="60">
        <v>20275</v>
      </c>
      <c r="AQ742" s="60">
        <v>17955</v>
      </c>
      <c r="AR742" s="60">
        <v>14923</v>
      </c>
      <c r="AS742" s="60">
        <v>12962</v>
      </c>
      <c r="AT742" s="60">
        <v>10204</v>
      </c>
      <c r="AU742" s="60">
        <v>8962</v>
      </c>
      <c r="AV742" s="60">
        <v>7876</v>
      </c>
      <c r="AW742" s="60">
        <v>6650</v>
      </c>
      <c r="AX742" s="60">
        <v>5490</v>
      </c>
      <c r="AY742" s="60">
        <v>4082</v>
      </c>
      <c r="AZ742" s="60">
        <v>3195</v>
      </c>
      <c r="BA742" s="60">
        <v>2446</v>
      </c>
      <c r="BB742" s="60">
        <v>2179</v>
      </c>
      <c r="BC742" s="60">
        <v>1594</v>
      </c>
      <c r="BD742" s="60">
        <v>1201</v>
      </c>
      <c r="BE742" s="60">
        <v>715</v>
      </c>
      <c r="BF742" s="60">
        <v>432</v>
      </c>
    </row>
    <row r="743" spans="1:58" customFormat="1" hidden="1" x14ac:dyDescent="0.25">
      <c r="A743" t="s">
        <v>681</v>
      </c>
      <c r="B743" t="s">
        <v>695</v>
      </c>
      <c r="C743" t="str">
        <f>VLOOKUP(B743,'Cross river Land'!A:B,2,0)</f>
        <v>NG035016</v>
      </c>
      <c r="D743">
        <f t="shared" si="11"/>
        <v>1</v>
      </c>
      <c r="E743" s="60">
        <v>88784</v>
      </c>
      <c r="F743" s="60">
        <v>91832</v>
      </c>
      <c r="G743" s="60">
        <v>180616</v>
      </c>
      <c r="H743" s="60">
        <v>15411</v>
      </c>
      <c r="I743" s="60">
        <v>13387</v>
      </c>
      <c r="J743" s="60">
        <v>11006</v>
      </c>
      <c r="K743" s="60">
        <v>9503</v>
      </c>
      <c r="L743" s="60">
        <v>7850</v>
      </c>
      <c r="M743" s="60">
        <v>6780</v>
      </c>
      <c r="N743" s="60">
        <v>5573</v>
      </c>
      <c r="O743" s="60">
        <v>4512</v>
      </c>
      <c r="P743" s="60">
        <v>3721</v>
      </c>
      <c r="Q743" s="60">
        <v>2687</v>
      </c>
      <c r="R743" s="60">
        <v>2236</v>
      </c>
      <c r="S743" s="60">
        <v>1735</v>
      </c>
      <c r="T743" s="60">
        <v>1517</v>
      </c>
      <c r="U743" s="60">
        <v>1140</v>
      </c>
      <c r="V743" s="60">
        <v>827</v>
      </c>
      <c r="W743" s="60">
        <v>591</v>
      </c>
      <c r="X743" s="60">
        <v>308</v>
      </c>
      <c r="Y743" s="60">
        <v>16241</v>
      </c>
      <c r="Z743" s="60">
        <v>14066</v>
      </c>
      <c r="AA743" s="60">
        <v>11770</v>
      </c>
      <c r="AB743" s="60">
        <v>9984</v>
      </c>
      <c r="AC743" s="60">
        <v>7351</v>
      </c>
      <c r="AD743" s="60">
        <v>6510</v>
      </c>
      <c r="AE743" s="60">
        <v>5738</v>
      </c>
      <c r="AF743" s="60">
        <v>5037</v>
      </c>
      <c r="AG743" s="60">
        <v>3942</v>
      </c>
      <c r="AH743" s="60">
        <v>3192</v>
      </c>
      <c r="AI743" s="60">
        <v>2276</v>
      </c>
      <c r="AJ743" s="60">
        <v>1758</v>
      </c>
      <c r="AK743" s="60">
        <v>1310</v>
      </c>
      <c r="AL743" s="60">
        <v>1020</v>
      </c>
      <c r="AM743" s="60">
        <v>787</v>
      </c>
      <c r="AN743" s="60">
        <v>524</v>
      </c>
      <c r="AO743" s="60">
        <v>326</v>
      </c>
      <c r="AP743" s="60">
        <v>31652</v>
      </c>
      <c r="AQ743" s="60">
        <v>27453</v>
      </c>
      <c r="AR743" s="60">
        <v>22776</v>
      </c>
      <c r="AS743" s="60">
        <v>19487</v>
      </c>
      <c r="AT743" s="60">
        <v>15201</v>
      </c>
      <c r="AU743" s="60">
        <v>13290</v>
      </c>
      <c r="AV743" s="60">
        <v>11311</v>
      </c>
      <c r="AW743" s="60">
        <v>9549</v>
      </c>
      <c r="AX743" s="60">
        <v>7663</v>
      </c>
      <c r="AY743" s="60">
        <v>5879</v>
      </c>
      <c r="AZ743" s="60">
        <v>4512</v>
      </c>
      <c r="BA743" s="60">
        <v>3493</v>
      </c>
      <c r="BB743" s="60">
        <v>2827</v>
      </c>
      <c r="BC743" s="60">
        <v>2160</v>
      </c>
      <c r="BD743" s="60">
        <v>1614</v>
      </c>
      <c r="BE743" s="60">
        <v>1115</v>
      </c>
      <c r="BF743" s="60">
        <v>634</v>
      </c>
    </row>
    <row r="744" spans="1:58" customFormat="1" hidden="1" x14ac:dyDescent="0.25">
      <c r="A744" t="s">
        <v>696</v>
      </c>
      <c r="B744" t="s">
        <v>697</v>
      </c>
      <c r="C744" t="str">
        <f>VLOOKUP(B744,'Cross river Land'!A:B,2,0)</f>
        <v>NG036001</v>
      </c>
      <c r="D744">
        <f t="shared" si="11"/>
        <v>1</v>
      </c>
      <c r="E744" s="60">
        <v>94200</v>
      </c>
      <c r="F744" s="60">
        <v>106490</v>
      </c>
      <c r="G744" s="60">
        <v>200690</v>
      </c>
      <c r="H744" s="60">
        <v>18082</v>
      </c>
      <c r="I744" s="60">
        <v>14745</v>
      </c>
      <c r="J744" s="60">
        <v>11381</v>
      </c>
      <c r="K744" s="60">
        <v>10284</v>
      </c>
      <c r="L744" s="60">
        <v>8587</v>
      </c>
      <c r="M744" s="60">
        <v>7313</v>
      </c>
      <c r="N744" s="60">
        <v>5907</v>
      </c>
      <c r="O744" s="60">
        <v>4243</v>
      </c>
      <c r="P744" s="60">
        <v>3863</v>
      </c>
      <c r="Q744" s="60">
        <v>2248</v>
      </c>
      <c r="R744" s="60">
        <v>2638</v>
      </c>
      <c r="S744" s="60">
        <v>1119</v>
      </c>
      <c r="T744" s="60">
        <v>1456</v>
      </c>
      <c r="U744" s="60">
        <v>683</v>
      </c>
      <c r="V744" s="60">
        <v>920</v>
      </c>
      <c r="W744" s="60">
        <v>374</v>
      </c>
      <c r="X744" s="60">
        <v>357</v>
      </c>
      <c r="Y744" s="60">
        <v>20133</v>
      </c>
      <c r="Z744" s="60">
        <v>16090</v>
      </c>
      <c r="AA744" s="60">
        <v>13440</v>
      </c>
      <c r="AB744" s="60">
        <v>11672</v>
      </c>
      <c r="AC744" s="60">
        <v>8599</v>
      </c>
      <c r="AD744" s="60">
        <v>7293</v>
      </c>
      <c r="AE744" s="60">
        <v>7013</v>
      </c>
      <c r="AF744" s="60">
        <v>5603</v>
      </c>
      <c r="AG744" s="60">
        <v>4923</v>
      </c>
      <c r="AH744" s="60">
        <v>3164</v>
      </c>
      <c r="AI744" s="60">
        <v>2755</v>
      </c>
      <c r="AJ744" s="60">
        <v>1565</v>
      </c>
      <c r="AK744" s="60">
        <v>1623</v>
      </c>
      <c r="AL744" s="60">
        <v>853</v>
      </c>
      <c r="AM744" s="60">
        <v>975</v>
      </c>
      <c r="AN744" s="60">
        <v>460</v>
      </c>
      <c r="AO744" s="60">
        <v>329</v>
      </c>
      <c r="AP744" s="60">
        <v>38215</v>
      </c>
      <c r="AQ744" s="60">
        <v>30835</v>
      </c>
      <c r="AR744" s="60">
        <v>24821</v>
      </c>
      <c r="AS744" s="60">
        <v>21956</v>
      </c>
      <c r="AT744" s="60">
        <v>17186</v>
      </c>
      <c r="AU744" s="60">
        <v>14606</v>
      </c>
      <c r="AV744" s="60">
        <v>12920</v>
      </c>
      <c r="AW744" s="60">
        <v>9846</v>
      </c>
      <c r="AX744" s="60">
        <v>8786</v>
      </c>
      <c r="AY744" s="60">
        <v>5412</v>
      </c>
      <c r="AZ744" s="60">
        <v>5393</v>
      </c>
      <c r="BA744" s="60">
        <v>2684</v>
      </c>
      <c r="BB744" s="60">
        <v>3079</v>
      </c>
      <c r="BC744" s="60">
        <v>1536</v>
      </c>
      <c r="BD744" s="60">
        <v>1895</v>
      </c>
      <c r="BE744" s="60">
        <v>834</v>
      </c>
      <c r="BF744" s="60">
        <v>686</v>
      </c>
    </row>
    <row r="745" spans="1:58" customFormat="1" hidden="1" x14ac:dyDescent="0.25">
      <c r="A745" t="s">
        <v>696</v>
      </c>
      <c r="B745" t="s">
        <v>698</v>
      </c>
      <c r="C745" t="str">
        <f>VLOOKUP(B745,'Cross river Land'!A:B,2,0)</f>
        <v>NG036002</v>
      </c>
      <c r="D745">
        <f t="shared" si="11"/>
        <v>1</v>
      </c>
      <c r="E745" s="60">
        <v>72352</v>
      </c>
      <c r="F745" s="60">
        <v>76750</v>
      </c>
      <c r="G745" s="60">
        <v>149102</v>
      </c>
      <c r="H745" s="60">
        <v>13024</v>
      </c>
      <c r="I745" s="60">
        <v>11054</v>
      </c>
      <c r="J745" s="60">
        <v>8798</v>
      </c>
      <c r="K745" s="60">
        <v>7990</v>
      </c>
      <c r="L745" s="60">
        <v>6649</v>
      </c>
      <c r="M745" s="60">
        <v>5142</v>
      </c>
      <c r="N745" s="60">
        <v>4563</v>
      </c>
      <c r="O745" s="60">
        <v>3169</v>
      </c>
      <c r="P745" s="60">
        <v>3353</v>
      </c>
      <c r="Q745" s="60">
        <v>1851</v>
      </c>
      <c r="R745" s="60">
        <v>2100</v>
      </c>
      <c r="S745" s="60">
        <v>1173</v>
      </c>
      <c r="T745" s="60">
        <v>1371</v>
      </c>
      <c r="U745" s="60">
        <v>664</v>
      </c>
      <c r="V745" s="60">
        <v>915</v>
      </c>
      <c r="W745" s="60">
        <v>277</v>
      </c>
      <c r="X745" s="60">
        <v>259</v>
      </c>
      <c r="Y745" s="60">
        <v>14302</v>
      </c>
      <c r="Z745" s="60">
        <v>12166</v>
      </c>
      <c r="AA745" s="60">
        <v>9029</v>
      </c>
      <c r="AB745" s="60">
        <v>7350</v>
      </c>
      <c r="AC745" s="60">
        <v>5766</v>
      </c>
      <c r="AD745" s="60">
        <v>5356</v>
      </c>
      <c r="AE745" s="60">
        <v>5384</v>
      </c>
      <c r="AF745" s="60">
        <v>3932</v>
      </c>
      <c r="AG745" s="60">
        <v>3661</v>
      </c>
      <c r="AH745" s="60">
        <v>2158</v>
      </c>
      <c r="AI745" s="60">
        <v>2468</v>
      </c>
      <c r="AJ745" s="60">
        <v>1292</v>
      </c>
      <c r="AK745" s="60">
        <v>1612</v>
      </c>
      <c r="AL745" s="60">
        <v>737</v>
      </c>
      <c r="AM745" s="60">
        <v>927</v>
      </c>
      <c r="AN745" s="60">
        <v>345</v>
      </c>
      <c r="AO745" s="60">
        <v>265</v>
      </c>
      <c r="AP745" s="60">
        <v>27326</v>
      </c>
      <c r="AQ745" s="60">
        <v>23220</v>
      </c>
      <c r="AR745" s="60">
        <v>17827</v>
      </c>
      <c r="AS745" s="60">
        <v>15340</v>
      </c>
      <c r="AT745" s="60">
        <v>12415</v>
      </c>
      <c r="AU745" s="60">
        <v>10498</v>
      </c>
      <c r="AV745" s="60">
        <v>9947</v>
      </c>
      <c r="AW745" s="60">
        <v>7101</v>
      </c>
      <c r="AX745" s="60">
        <v>7014</v>
      </c>
      <c r="AY745" s="60">
        <v>4009</v>
      </c>
      <c r="AZ745" s="60">
        <v>4568</v>
      </c>
      <c r="BA745" s="60">
        <v>2465</v>
      </c>
      <c r="BB745" s="60">
        <v>2983</v>
      </c>
      <c r="BC745" s="60">
        <v>1401</v>
      </c>
      <c r="BD745" s="60">
        <v>1842</v>
      </c>
      <c r="BE745" s="60">
        <v>622</v>
      </c>
      <c r="BF745" s="60">
        <v>524</v>
      </c>
    </row>
    <row r="746" spans="1:58" customFormat="1" hidden="1" x14ac:dyDescent="0.25">
      <c r="A746" t="s">
        <v>696</v>
      </c>
      <c r="B746" t="s">
        <v>699</v>
      </c>
      <c r="C746" t="str">
        <f>VLOOKUP(B746,'Cross river Land'!A:B,2,0)</f>
        <v>NG036003</v>
      </c>
      <c r="D746">
        <f t="shared" si="11"/>
        <v>1</v>
      </c>
      <c r="E746" s="60">
        <v>56357</v>
      </c>
      <c r="F746" s="60">
        <v>70684</v>
      </c>
      <c r="G746" s="60">
        <v>127041</v>
      </c>
      <c r="H746" s="60">
        <v>10246</v>
      </c>
      <c r="I746" s="60">
        <v>8366</v>
      </c>
      <c r="J746" s="60">
        <v>7354</v>
      </c>
      <c r="K746" s="60">
        <v>7880</v>
      </c>
      <c r="L746" s="60">
        <v>5498</v>
      </c>
      <c r="M746" s="60">
        <v>4333</v>
      </c>
      <c r="N746" s="60">
        <v>3460</v>
      </c>
      <c r="O746" s="60">
        <v>2304</v>
      </c>
      <c r="P746" s="60">
        <v>2056</v>
      </c>
      <c r="Q746" s="60">
        <v>1107</v>
      </c>
      <c r="R746" s="60">
        <v>1297</v>
      </c>
      <c r="S746" s="60">
        <v>656</v>
      </c>
      <c r="T746" s="60">
        <v>738</v>
      </c>
      <c r="U746" s="60">
        <v>354</v>
      </c>
      <c r="V746" s="60">
        <v>404</v>
      </c>
      <c r="W746" s="60">
        <v>150</v>
      </c>
      <c r="X746" s="60">
        <v>154</v>
      </c>
      <c r="Y746" s="60">
        <v>11356</v>
      </c>
      <c r="Z746" s="60">
        <v>9962</v>
      </c>
      <c r="AA746" s="60">
        <v>9424</v>
      </c>
      <c r="AB746" s="60">
        <v>7695</v>
      </c>
      <c r="AC746" s="60">
        <v>6818</v>
      </c>
      <c r="AD746" s="60">
        <v>6141</v>
      </c>
      <c r="AE746" s="60">
        <v>5195</v>
      </c>
      <c r="AF746" s="60">
        <v>3829</v>
      </c>
      <c r="AG746" s="60">
        <v>3248</v>
      </c>
      <c r="AH746" s="60">
        <v>2121</v>
      </c>
      <c r="AI746" s="60">
        <v>1694</v>
      </c>
      <c r="AJ746" s="60">
        <v>1173</v>
      </c>
      <c r="AK746" s="60">
        <v>904</v>
      </c>
      <c r="AL746" s="60">
        <v>391</v>
      </c>
      <c r="AM746" s="60">
        <v>418</v>
      </c>
      <c r="AN746" s="60">
        <v>184</v>
      </c>
      <c r="AO746" s="60">
        <v>131</v>
      </c>
      <c r="AP746" s="60">
        <v>21602</v>
      </c>
      <c r="AQ746" s="60">
        <v>18328</v>
      </c>
      <c r="AR746" s="60">
        <v>16778</v>
      </c>
      <c r="AS746" s="60">
        <v>15575</v>
      </c>
      <c r="AT746" s="60">
        <v>12316</v>
      </c>
      <c r="AU746" s="60">
        <v>10474</v>
      </c>
      <c r="AV746" s="60">
        <v>8655</v>
      </c>
      <c r="AW746" s="60">
        <v>6133</v>
      </c>
      <c r="AX746" s="60">
        <v>5304</v>
      </c>
      <c r="AY746" s="60">
        <v>3228</v>
      </c>
      <c r="AZ746" s="60">
        <v>2991</v>
      </c>
      <c r="BA746" s="60">
        <v>1829</v>
      </c>
      <c r="BB746" s="60">
        <v>1642</v>
      </c>
      <c r="BC746" s="60">
        <v>745</v>
      </c>
      <c r="BD746" s="60">
        <v>822</v>
      </c>
      <c r="BE746" s="60">
        <v>334</v>
      </c>
      <c r="BF746" s="60">
        <v>285</v>
      </c>
    </row>
    <row r="747" spans="1:58" customFormat="1" hidden="1" x14ac:dyDescent="0.25">
      <c r="A747" t="s">
        <v>696</v>
      </c>
      <c r="B747" t="s">
        <v>700</v>
      </c>
      <c r="C747" t="str">
        <f>VLOOKUP(B747,'Cross river Land'!A:B,2,0)</f>
        <v>NG036004</v>
      </c>
      <c r="D747">
        <f t="shared" si="11"/>
        <v>1</v>
      </c>
      <c r="E747" s="60">
        <v>67642</v>
      </c>
      <c r="F747" s="60">
        <v>69483</v>
      </c>
      <c r="G747" s="60">
        <v>137125</v>
      </c>
      <c r="H747" s="60">
        <v>12359</v>
      </c>
      <c r="I747" s="60">
        <v>10920</v>
      </c>
      <c r="J747" s="60">
        <v>9086</v>
      </c>
      <c r="K747" s="60">
        <v>7656</v>
      </c>
      <c r="L747" s="60">
        <v>5811</v>
      </c>
      <c r="M747" s="60">
        <v>4713</v>
      </c>
      <c r="N747" s="60">
        <v>3801</v>
      </c>
      <c r="O747" s="60">
        <v>2732</v>
      </c>
      <c r="P747" s="60">
        <v>2715</v>
      </c>
      <c r="Q747" s="60">
        <v>1664</v>
      </c>
      <c r="R747" s="60">
        <v>1889</v>
      </c>
      <c r="S747" s="60">
        <v>1027</v>
      </c>
      <c r="T747" s="60">
        <v>1310</v>
      </c>
      <c r="U747" s="60">
        <v>613</v>
      </c>
      <c r="V747" s="60">
        <v>762</v>
      </c>
      <c r="W747" s="60">
        <v>281</v>
      </c>
      <c r="X747" s="60">
        <v>303</v>
      </c>
      <c r="Y747" s="60">
        <v>12782</v>
      </c>
      <c r="Z747" s="60">
        <v>11342</v>
      </c>
      <c r="AA747" s="60">
        <v>8930</v>
      </c>
      <c r="AB747" s="60">
        <v>7611</v>
      </c>
      <c r="AC747" s="60">
        <v>5511</v>
      </c>
      <c r="AD747" s="60">
        <v>4767</v>
      </c>
      <c r="AE747" s="60">
        <v>4427</v>
      </c>
      <c r="AF747" s="60">
        <v>3453</v>
      </c>
      <c r="AG747" s="60">
        <v>2849</v>
      </c>
      <c r="AH747" s="60">
        <v>1795</v>
      </c>
      <c r="AI747" s="60">
        <v>1862</v>
      </c>
      <c r="AJ747" s="60">
        <v>1120</v>
      </c>
      <c r="AK747" s="60">
        <v>1107</v>
      </c>
      <c r="AL747" s="60">
        <v>635</v>
      </c>
      <c r="AM747" s="60">
        <v>691</v>
      </c>
      <c r="AN747" s="60">
        <v>323</v>
      </c>
      <c r="AO747" s="60">
        <v>278</v>
      </c>
      <c r="AP747" s="60">
        <v>25141</v>
      </c>
      <c r="AQ747" s="60">
        <v>22262</v>
      </c>
      <c r="AR747" s="60">
        <v>18016</v>
      </c>
      <c r="AS747" s="60">
        <v>15267</v>
      </c>
      <c r="AT747" s="60">
        <v>11322</v>
      </c>
      <c r="AU747" s="60">
        <v>9480</v>
      </c>
      <c r="AV747" s="60">
        <v>8228</v>
      </c>
      <c r="AW747" s="60">
        <v>6185</v>
      </c>
      <c r="AX747" s="60">
        <v>5564</v>
      </c>
      <c r="AY747" s="60">
        <v>3459</v>
      </c>
      <c r="AZ747" s="60">
        <v>3751</v>
      </c>
      <c r="BA747" s="60">
        <v>2147</v>
      </c>
      <c r="BB747" s="60">
        <v>2417</v>
      </c>
      <c r="BC747" s="60">
        <v>1248</v>
      </c>
      <c r="BD747" s="60">
        <v>1453</v>
      </c>
      <c r="BE747" s="60">
        <v>604</v>
      </c>
      <c r="BF747" s="60">
        <v>581</v>
      </c>
    </row>
    <row r="748" spans="1:58" customFormat="1" hidden="1" x14ac:dyDescent="0.25">
      <c r="A748" t="s">
        <v>696</v>
      </c>
      <c r="B748" t="s">
        <v>701</v>
      </c>
      <c r="C748" t="str">
        <f>VLOOKUP(B748,'Cross river Land'!A:B,2,0)</f>
        <v>NG036005</v>
      </c>
      <c r="D748">
        <f t="shared" si="11"/>
        <v>1</v>
      </c>
      <c r="E748" s="60">
        <v>316987</v>
      </c>
      <c r="F748" s="60">
        <v>318535</v>
      </c>
      <c r="G748" s="60">
        <v>635522</v>
      </c>
      <c r="H748" s="60">
        <v>61306</v>
      </c>
      <c r="I748" s="60">
        <v>52924</v>
      </c>
      <c r="J748" s="60">
        <v>39329</v>
      </c>
      <c r="K748" s="60">
        <v>33895</v>
      </c>
      <c r="L748" s="60">
        <v>27122</v>
      </c>
      <c r="M748" s="60">
        <v>22544</v>
      </c>
      <c r="N748" s="60">
        <v>19196</v>
      </c>
      <c r="O748" s="60">
        <v>13574</v>
      </c>
      <c r="P748" s="60">
        <v>12983</v>
      </c>
      <c r="Q748" s="60">
        <v>7660</v>
      </c>
      <c r="R748" s="60">
        <v>8187</v>
      </c>
      <c r="S748" s="60">
        <v>4470</v>
      </c>
      <c r="T748" s="60">
        <v>5335</v>
      </c>
      <c r="U748" s="60">
        <v>2702</v>
      </c>
      <c r="V748" s="60">
        <v>3253</v>
      </c>
      <c r="W748" s="60">
        <v>1321</v>
      </c>
      <c r="X748" s="60">
        <v>1186</v>
      </c>
      <c r="Y748" s="60">
        <v>64516</v>
      </c>
      <c r="Z748" s="60">
        <v>53669</v>
      </c>
      <c r="AA748" s="60">
        <v>39129</v>
      </c>
      <c r="AB748" s="60">
        <v>32082</v>
      </c>
      <c r="AC748" s="60">
        <v>23175</v>
      </c>
      <c r="AD748" s="60">
        <v>20603</v>
      </c>
      <c r="AE748" s="60">
        <v>19057</v>
      </c>
      <c r="AF748" s="60">
        <v>15343</v>
      </c>
      <c r="AG748" s="60">
        <v>13503</v>
      </c>
      <c r="AH748" s="60">
        <v>8966</v>
      </c>
      <c r="AI748" s="60">
        <v>9194</v>
      </c>
      <c r="AJ748" s="60">
        <v>5347</v>
      </c>
      <c r="AK748" s="60">
        <v>5425</v>
      </c>
      <c r="AL748" s="60">
        <v>2855</v>
      </c>
      <c r="AM748" s="60">
        <v>3294</v>
      </c>
      <c r="AN748" s="60">
        <v>1357</v>
      </c>
      <c r="AO748" s="60">
        <v>1020</v>
      </c>
      <c r="AP748" s="60">
        <v>125822</v>
      </c>
      <c r="AQ748" s="60">
        <v>106593</v>
      </c>
      <c r="AR748" s="60">
        <v>78458</v>
      </c>
      <c r="AS748" s="60">
        <v>65977</v>
      </c>
      <c r="AT748" s="60">
        <v>50297</v>
      </c>
      <c r="AU748" s="60">
        <v>43147</v>
      </c>
      <c r="AV748" s="60">
        <v>38253</v>
      </c>
      <c r="AW748" s="60">
        <v>28917</v>
      </c>
      <c r="AX748" s="60">
        <v>26486</v>
      </c>
      <c r="AY748" s="60">
        <v>16626</v>
      </c>
      <c r="AZ748" s="60">
        <v>17381</v>
      </c>
      <c r="BA748" s="60">
        <v>9817</v>
      </c>
      <c r="BB748" s="60">
        <v>10760</v>
      </c>
      <c r="BC748" s="60">
        <v>5557</v>
      </c>
      <c r="BD748" s="60">
        <v>6547</v>
      </c>
      <c r="BE748" s="60">
        <v>2678</v>
      </c>
      <c r="BF748" s="60">
        <v>2206</v>
      </c>
    </row>
    <row r="749" spans="1:58" customFormat="1" hidden="1" x14ac:dyDescent="0.25">
      <c r="A749" t="s">
        <v>696</v>
      </c>
      <c r="B749" t="s">
        <v>702</v>
      </c>
      <c r="C749" t="str">
        <f>VLOOKUP(B749,'Cross river Land'!A:B,2,0)</f>
        <v>NG036006</v>
      </c>
      <c r="D749">
        <f t="shared" si="11"/>
        <v>1</v>
      </c>
      <c r="E749" s="60">
        <v>113635</v>
      </c>
      <c r="F749" s="60">
        <v>129246</v>
      </c>
      <c r="G749" s="60">
        <v>242881</v>
      </c>
      <c r="H749" s="60">
        <v>20667</v>
      </c>
      <c r="I749" s="60">
        <v>17018</v>
      </c>
      <c r="J749" s="60">
        <v>13512</v>
      </c>
      <c r="K749" s="60">
        <v>12175</v>
      </c>
      <c r="L749" s="60">
        <v>10506</v>
      </c>
      <c r="M749" s="60">
        <v>8456</v>
      </c>
      <c r="N749" s="60">
        <v>7814</v>
      </c>
      <c r="O749" s="60">
        <v>4975</v>
      </c>
      <c r="P749" s="60">
        <v>5249</v>
      </c>
      <c r="Q749" s="60">
        <v>2954</v>
      </c>
      <c r="R749" s="60">
        <v>3403</v>
      </c>
      <c r="S749" s="60">
        <v>1588</v>
      </c>
      <c r="T749" s="60">
        <v>2081</v>
      </c>
      <c r="U749" s="60">
        <v>1056</v>
      </c>
      <c r="V749" s="60">
        <v>1251</v>
      </c>
      <c r="W749" s="60">
        <v>424</v>
      </c>
      <c r="X749" s="60">
        <v>506</v>
      </c>
      <c r="Y749" s="60">
        <v>23082</v>
      </c>
      <c r="Z749" s="60">
        <v>18926</v>
      </c>
      <c r="AA749" s="60">
        <v>16123</v>
      </c>
      <c r="AB749" s="60">
        <v>14464</v>
      </c>
      <c r="AC749" s="60">
        <v>10651</v>
      </c>
      <c r="AD749" s="60">
        <v>8674</v>
      </c>
      <c r="AE749" s="60">
        <v>8512</v>
      </c>
      <c r="AF749" s="60">
        <v>6154</v>
      </c>
      <c r="AG749" s="60">
        <v>6450</v>
      </c>
      <c r="AH749" s="60">
        <v>3904</v>
      </c>
      <c r="AI749" s="60">
        <v>4174</v>
      </c>
      <c r="AJ749" s="60">
        <v>2105</v>
      </c>
      <c r="AK749" s="60">
        <v>2615</v>
      </c>
      <c r="AL749" s="60">
        <v>1162</v>
      </c>
      <c r="AM749" s="60">
        <v>1404</v>
      </c>
      <c r="AN749" s="60">
        <v>453</v>
      </c>
      <c r="AO749" s="60">
        <v>393</v>
      </c>
      <c r="AP749" s="60">
        <v>43749</v>
      </c>
      <c r="AQ749" s="60">
        <v>35944</v>
      </c>
      <c r="AR749" s="60">
        <v>29635</v>
      </c>
      <c r="AS749" s="60">
        <v>26639</v>
      </c>
      <c r="AT749" s="60">
        <v>21157</v>
      </c>
      <c r="AU749" s="60">
        <v>17130</v>
      </c>
      <c r="AV749" s="60">
        <v>16326</v>
      </c>
      <c r="AW749" s="60">
        <v>11129</v>
      </c>
      <c r="AX749" s="60">
        <v>11699</v>
      </c>
      <c r="AY749" s="60">
        <v>6858</v>
      </c>
      <c r="AZ749" s="60">
        <v>7577</v>
      </c>
      <c r="BA749" s="60">
        <v>3693</v>
      </c>
      <c r="BB749" s="60">
        <v>4696</v>
      </c>
      <c r="BC749" s="60">
        <v>2218</v>
      </c>
      <c r="BD749" s="60">
        <v>2655</v>
      </c>
      <c r="BE749" s="60">
        <v>877</v>
      </c>
      <c r="BF749" s="60">
        <v>899</v>
      </c>
    </row>
    <row r="750" spans="1:58" customFormat="1" hidden="1" x14ac:dyDescent="0.25">
      <c r="A750" t="s">
        <v>696</v>
      </c>
      <c r="B750" t="s">
        <v>703</v>
      </c>
      <c r="C750" t="str">
        <f>VLOOKUP(B750,'Cross river Land'!A:B,2,0)</f>
        <v>NG036007</v>
      </c>
      <c r="D750">
        <f t="shared" si="11"/>
        <v>1</v>
      </c>
      <c r="E750" s="60">
        <v>79872</v>
      </c>
      <c r="F750" s="60">
        <v>101530</v>
      </c>
      <c r="G750" s="60">
        <v>181402</v>
      </c>
      <c r="H750" s="60">
        <v>14694</v>
      </c>
      <c r="I750" s="60">
        <v>13277</v>
      </c>
      <c r="J750" s="60">
        <v>10598</v>
      </c>
      <c r="K750" s="60">
        <v>8073</v>
      </c>
      <c r="L750" s="60">
        <v>7218</v>
      </c>
      <c r="M750" s="60">
        <v>5619</v>
      </c>
      <c r="N750" s="60">
        <v>4755</v>
      </c>
      <c r="O750" s="60">
        <v>3100</v>
      </c>
      <c r="P750" s="60">
        <v>3636</v>
      </c>
      <c r="Q750" s="60">
        <v>2137</v>
      </c>
      <c r="R750" s="60">
        <v>2053</v>
      </c>
      <c r="S750" s="60">
        <v>1256</v>
      </c>
      <c r="T750" s="60">
        <v>1412</v>
      </c>
      <c r="U750" s="60">
        <v>624</v>
      </c>
      <c r="V750" s="60">
        <v>874</v>
      </c>
      <c r="W750" s="60">
        <v>279</v>
      </c>
      <c r="X750" s="60">
        <v>267</v>
      </c>
      <c r="Y750" s="60">
        <v>16378</v>
      </c>
      <c r="Z750" s="60">
        <v>15326</v>
      </c>
      <c r="AA750" s="60">
        <v>16515</v>
      </c>
      <c r="AB750" s="60">
        <v>13043</v>
      </c>
      <c r="AC750" s="60">
        <v>8778</v>
      </c>
      <c r="AD750" s="60">
        <v>6445</v>
      </c>
      <c r="AE750" s="60">
        <v>6005</v>
      </c>
      <c r="AF750" s="60">
        <v>4207</v>
      </c>
      <c r="AG750" s="60">
        <v>4054</v>
      </c>
      <c r="AH750" s="60">
        <v>2585</v>
      </c>
      <c r="AI750" s="60">
        <v>2496</v>
      </c>
      <c r="AJ750" s="60">
        <v>1764</v>
      </c>
      <c r="AK750" s="60">
        <v>1632</v>
      </c>
      <c r="AL750" s="60">
        <v>773</v>
      </c>
      <c r="AM750" s="60">
        <v>909</v>
      </c>
      <c r="AN750" s="60">
        <v>339</v>
      </c>
      <c r="AO750" s="60">
        <v>281</v>
      </c>
      <c r="AP750" s="60">
        <v>31072</v>
      </c>
      <c r="AQ750" s="60">
        <v>28603</v>
      </c>
      <c r="AR750" s="60">
        <v>27113</v>
      </c>
      <c r="AS750" s="60">
        <v>21116</v>
      </c>
      <c r="AT750" s="60">
        <v>15996</v>
      </c>
      <c r="AU750" s="60">
        <v>12064</v>
      </c>
      <c r="AV750" s="60">
        <v>10760</v>
      </c>
      <c r="AW750" s="60">
        <v>7307</v>
      </c>
      <c r="AX750" s="60">
        <v>7690</v>
      </c>
      <c r="AY750" s="60">
        <v>4722</v>
      </c>
      <c r="AZ750" s="60">
        <v>4549</v>
      </c>
      <c r="BA750" s="60">
        <v>3020</v>
      </c>
      <c r="BB750" s="60">
        <v>3044</v>
      </c>
      <c r="BC750" s="60">
        <v>1397</v>
      </c>
      <c r="BD750" s="60">
        <v>1783</v>
      </c>
      <c r="BE750" s="60">
        <v>618</v>
      </c>
      <c r="BF750" s="60">
        <v>548</v>
      </c>
    </row>
    <row r="751" spans="1:58" customFormat="1" hidden="1" x14ac:dyDescent="0.25">
      <c r="A751" t="s">
        <v>696</v>
      </c>
      <c r="B751" t="s">
        <v>704</v>
      </c>
      <c r="C751" t="str">
        <f>VLOOKUP(B751,'Cross river Land'!A:B,2,0)</f>
        <v>NG036008</v>
      </c>
      <c r="D751">
        <f t="shared" si="11"/>
        <v>1</v>
      </c>
      <c r="E751" s="60">
        <v>72288</v>
      </c>
      <c r="F751" s="60">
        <v>72385</v>
      </c>
      <c r="G751" s="60">
        <v>144673</v>
      </c>
      <c r="H751" s="60">
        <v>13741</v>
      </c>
      <c r="I751" s="60">
        <v>11793</v>
      </c>
      <c r="J751" s="60">
        <v>8489</v>
      </c>
      <c r="K751" s="60">
        <v>8777</v>
      </c>
      <c r="L751" s="60">
        <v>7068</v>
      </c>
      <c r="M751" s="60">
        <v>4866</v>
      </c>
      <c r="N751" s="60">
        <v>4053</v>
      </c>
      <c r="O751" s="60">
        <v>2836</v>
      </c>
      <c r="P751" s="60">
        <v>3019</v>
      </c>
      <c r="Q751" s="60">
        <v>1574</v>
      </c>
      <c r="R751" s="60">
        <v>1956</v>
      </c>
      <c r="S751" s="60">
        <v>979</v>
      </c>
      <c r="T751" s="60">
        <v>1230</v>
      </c>
      <c r="U751" s="60">
        <v>655</v>
      </c>
      <c r="V751" s="60">
        <v>734</v>
      </c>
      <c r="W751" s="60">
        <v>283</v>
      </c>
      <c r="X751" s="60">
        <v>235</v>
      </c>
      <c r="Y751" s="60">
        <v>14200</v>
      </c>
      <c r="Z751" s="60">
        <v>11944</v>
      </c>
      <c r="AA751" s="60">
        <v>7916</v>
      </c>
      <c r="AB751" s="60">
        <v>6280</v>
      </c>
      <c r="AC751" s="60">
        <v>5495</v>
      </c>
      <c r="AD751" s="60">
        <v>5256</v>
      </c>
      <c r="AE751" s="60">
        <v>5112</v>
      </c>
      <c r="AF751" s="60">
        <v>3736</v>
      </c>
      <c r="AG751" s="60">
        <v>3297</v>
      </c>
      <c r="AH751" s="60">
        <v>1909</v>
      </c>
      <c r="AI751" s="60">
        <v>2261</v>
      </c>
      <c r="AJ751" s="60">
        <v>1359</v>
      </c>
      <c r="AK751" s="60">
        <v>1514</v>
      </c>
      <c r="AL751" s="60">
        <v>650</v>
      </c>
      <c r="AM751" s="60">
        <v>796</v>
      </c>
      <c r="AN751" s="60">
        <v>386</v>
      </c>
      <c r="AO751" s="60">
        <v>274</v>
      </c>
      <c r="AP751" s="60">
        <v>27941</v>
      </c>
      <c r="AQ751" s="60">
        <v>23737</v>
      </c>
      <c r="AR751" s="60">
        <v>16405</v>
      </c>
      <c r="AS751" s="60">
        <v>15057</v>
      </c>
      <c r="AT751" s="60">
        <v>12563</v>
      </c>
      <c r="AU751" s="60">
        <v>10122</v>
      </c>
      <c r="AV751" s="60">
        <v>9165</v>
      </c>
      <c r="AW751" s="60">
        <v>6572</v>
      </c>
      <c r="AX751" s="60">
        <v>6316</v>
      </c>
      <c r="AY751" s="60">
        <v>3483</v>
      </c>
      <c r="AZ751" s="60">
        <v>4217</v>
      </c>
      <c r="BA751" s="60">
        <v>2338</v>
      </c>
      <c r="BB751" s="60">
        <v>2744</v>
      </c>
      <c r="BC751" s="60">
        <v>1305</v>
      </c>
      <c r="BD751" s="60">
        <v>1530</v>
      </c>
      <c r="BE751" s="60">
        <v>669</v>
      </c>
      <c r="BF751" s="60">
        <v>509</v>
      </c>
    </row>
    <row r="752" spans="1:58" customFormat="1" hidden="1" x14ac:dyDescent="0.25">
      <c r="A752" t="s">
        <v>696</v>
      </c>
      <c r="B752" t="s">
        <v>705</v>
      </c>
      <c r="C752" t="str">
        <f>VLOOKUP(B752,'Cross river Land'!A:B,2,0)</f>
        <v>NG036009</v>
      </c>
      <c r="D752">
        <f t="shared" si="11"/>
        <v>1</v>
      </c>
      <c r="E752" s="60">
        <v>279759</v>
      </c>
      <c r="F752" s="60">
        <v>305069</v>
      </c>
      <c r="G752" s="60">
        <v>584828</v>
      </c>
      <c r="H752" s="60">
        <v>52354</v>
      </c>
      <c r="I752" s="60">
        <v>44200</v>
      </c>
      <c r="J752" s="60">
        <v>33897</v>
      </c>
      <c r="K752" s="60">
        <v>29757</v>
      </c>
      <c r="L752" s="60">
        <v>25682</v>
      </c>
      <c r="M752" s="60">
        <v>20681</v>
      </c>
      <c r="N752" s="60">
        <v>18361</v>
      </c>
      <c r="O752" s="60">
        <v>13053</v>
      </c>
      <c r="P752" s="60">
        <v>12076</v>
      </c>
      <c r="Q752" s="60">
        <v>7513</v>
      </c>
      <c r="R752" s="60">
        <v>7407</v>
      </c>
      <c r="S752" s="60">
        <v>3644</v>
      </c>
      <c r="T752" s="60">
        <v>4527</v>
      </c>
      <c r="U752" s="60">
        <v>1912</v>
      </c>
      <c r="V752" s="60">
        <v>2593</v>
      </c>
      <c r="W752" s="60">
        <v>1067</v>
      </c>
      <c r="X752" s="60">
        <v>1035</v>
      </c>
      <c r="Y752" s="60">
        <v>57424</v>
      </c>
      <c r="Z752" s="60">
        <v>48960</v>
      </c>
      <c r="AA752" s="60">
        <v>38297</v>
      </c>
      <c r="AB752" s="60">
        <v>32876</v>
      </c>
      <c r="AC752" s="60">
        <v>23558</v>
      </c>
      <c r="AD752" s="60">
        <v>19346</v>
      </c>
      <c r="AE752" s="60">
        <v>19144</v>
      </c>
      <c r="AF752" s="60">
        <v>14823</v>
      </c>
      <c r="AG752" s="60">
        <v>14708</v>
      </c>
      <c r="AH752" s="60">
        <v>8987</v>
      </c>
      <c r="AI752" s="60">
        <v>9308</v>
      </c>
      <c r="AJ752" s="60">
        <v>4486</v>
      </c>
      <c r="AK752" s="60">
        <v>5667</v>
      </c>
      <c r="AL752" s="60">
        <v>2358</v>
      </c>
      <c r="AM752" s="60">
        <v>3029</v>
      </c>
      <c r="AN752" s="60">
        <v>1109</v>
      </c>
      <c r="AO752" s="60">
        <v>989</v>
      </c>
      <c r="AP752" s="60">
        <v>109778</v>
      </c>
      <c r="AQ752" s="60">
        <v>93160</v>
      </c>
      <c r="AR752" s="60">
        <v>72194</v>
      </c>
      <c r="AS752" s="60">
        <v>62633</v>
      </c>
      <c r="AT752" s="60">
        <v>49240</v>
      </c>
      <c r="AU752" s="60">
        <v>40027</v>
      </c>
      <c r="AV752" s="60">
        <v>37505</v>
      </c>
      <c r="AW752" s="60">
        <v>27876</v>
      </c>
      <c r="AX752" s="60">
        <v>26784</v>
      </c>
      <c r="AY752" s="60">
        <v>16500</v>
      </c>
      <c r="AZ752" s="60">
        <v>16715</v>
      </c>
      <c r="BA752" s="60">
        <v>8130</v>
      </c>
      <c r="BB752" s="60">
        <v>10194</v>
      </c>
      <c r="BC752" s="60">
        <v>4270</v>
      </c>
      <c r="BD752" s="60">
        <v>5622</v>
      </c>
      <c r="BE752" s="60">
        <v>2176</v>
      </c>
      <c r="BF752" s="60">
        <v>2024</v>
      </c>
    </row>
    <row r="753" spans="1:58" customFormat="1" hidden="1" x14ac:dyDescent="0.25">
      <c r="A753" t="s">
        <v>696</v>
      </c>
      <c r="B753" t="s">
        <v>706</v>
      </c>
      <c r="C753" t="str">
        <f>VLOOKUP(B753,'Cross river Land'!A:B,2,0)</f>
        <v>NG036010</v>
      </c>
      <c r="D753">
        <f t="shared" si="11"/>
        <v>1</v>
      </c>
      <c r="E753" s="60">
        <v>71898</v>
      </c>
      <c r="F753" s="60">
        <v>80037</v>
      </c>
      <c r="G753" s="60">
        <v>151935</v>
      </c>
      <c r="H753" s="60">
        <v>13591</v>
      </c>
      <c r="I753" s="60">
        <v>11107</v>
      </c>
      <c r="J753" s="60">
        <v>8850</v>
      </c>
      <c r="K753" s="60">
        <v>7404</v>
      </c>
      <c r="L753" s="60">
        <v>6630</v>
      </c>
      <c r="M753" s="60">
        <v>5299</v>
      </c>
      <c r="N753" s="60">
        <v>4662</v>
      </c>
      <c r="O753" s="60">
        <v>3362</v>
      </c>
      <c r="P753" s="60">
        <v>3167</v>
      </c>
      <c r="Q753" s="60">
        <v>1768</v>
      </c>
      <c r="R753" s="60">
        <v>2066</v>
      </c>
      <c r="S753" s="60">
        <v>979</v>
      </c>
      <c r="T753" s="60">
        <v>1175</v>
      </c>
      <c r="U753" s="60">
        <v>609</v>
      </c>
      <c r="V753" s="60">
        <v>731</v>
      </c>
      <c r="W753" s="60">
        <v>226</v>
      </c>
      <c r="X753" s="60">
        <v>272</v>
      </c>
      <c r="Y753" s="60">
        <v>15338</v>
      </c>
      <c r="Z753" s="60">
        <v>12491</v>
      </c>
      <c r="AA753" s="60">
        <v>10701</v>
      </c>
      <c r="AB753" s="60">
        <v>8736</v>
      </c>
      <c r="AC753" s="60">
        <v>5877</v>
      </c>
      <c r="AD753" s="60">
        <v>5059</v>
      </c>
      <c r="AE753" s="60">
        <v>5094</v>
      </c>
      <c r="AF753" s="60">
        <v>3919</v>
      </c>
      <c r="AG753" s="60">
        <v>3682</v>
      </c>
      <c r="AH753" s="60">
        <v>2382</v>
      </c>
      <c r="AI753" s="60">
        <v>2443</v>
      </c>
      <c r="AJ753" s="60">
        <v>982</v>
      </c>
      <c r="AK753" s="60">
        <v>1497</v>
      </c>
      <c r="AL753" s="60">
        <v>585</v>
      </c>
      <c r="AM753" s="60">
        <v>748</v>
      </c>
      <c r="AN753" s="60">
        <v>225</v>
      </c>
      <c r="AO753" s="60">
        <v>278</v>
      </c>
      <c r="AP753" s="60">
        <v>28929</v>
      </c>
      <c r="AQ753" s="60">
        <v>23598</v>
      </c>
      <c r="AR753" s="60">
        <v>19551</v>
      </c>
      <c r="AS753" s="60">
        <v>16140</v>
      </c>
      <c r="AT753" s="60">
        <v>12507</v>
      </c>
      <c r="AU753" s="60">
        <v>10358</v>
      </c>
      <c r="AV753" s="60">
        <v>9756</v>
      </c>
      <c r="AW753" s="60">
        <v>7281</v>
      </c>
      <c r="AX753" s="60">
        <v>6849</v>
      </c>
      <c r="AY753" s="60">
        <v>4150</v>
      </c>
      <c r="AZ753" s="60">
        <v>4509</v>
      </c>
      <c r="BA753" s="60">
        <v>1961</v>
      </c>
      <c r="BB753" s="60">
        <v>2672</v>
      </c>
      <c r="BC753" s="60">
        <v>1194</v>
      </c>
      <c r="BD753" s="60">
        <v>1479</v>
      </c>
      <c r="BE753" s="60">
        <v>451</v>
      </c>
      <c r="BF753" s="60">
        <v>550</v>
      </c>
    </row>
    <row r="754" spans="1:58" customFormat="1" hidden="1" x14ac:dyDescent="0.25">
      <c r="A754" t="s">
        <v>696</v>
      </c>
      <c r="B754" t="s">
        <v>707</v>
      </c>
      <c r="C754" t="str">
        <f>VLOOKUP(B754,'Cross river Land'!A:B,2,0)</f>
        <v>NG036011</v>
      </c>
      <c r="D754">
        <f t="shared" si="11"/>
        <v>1</v>
      </c>
      <c r="E754" s="60">
        <v>34939</v>
      </c>
      <c r="F754" s="60">
        <v>38317</v>
      </c>
      <c r="G754" s="60">
        <v>73256</v>
      </c>
      <c r="H754" s="60">
        <v>6311</v>
      </c>
      <c r="I754" s="60">
        <v>5427</v>
      </c>
      <c r="J754" s="60">
        <v>3916</v>
      </c>
      <c r="K754" s="60">
        <v>3584</v>
      </c>
      <c r="L754" s="60">
        <v>3350</v>
      </c>
      <c r="M754" s="60">
        <v>2738</v>
      </c>
      <c r="N754" s="60">
        <v>2506</v>
      </c>
      <c r="O754" s="60">
        <v>1675</v>
      </c>
      <c r="P754" s="60">
        <v>1592</v>
      </c>
      <c r="Q754" s="60">
        <v>863</v>
      </c>
      <c r="R754" s="60">
        <v>986</v>
      </c>
      <c r="S754" s="60">
        <v>512</v>
      </c>
      <c r="T754" s="60">
        <v>550</v>
      </c>
      <c r="U754" s="60">
        <v>337</v>
      </c>
      <c r="V754" s="60">
        <v>336</v>
      </c>
      <c r="W754" s="60">
        <v>113</v>
      </c>
      <c r="X754" s="60">
        <v>143</v>
      </c>
      <c r="Y754" s="60">
        <v>7063</v>
      </c>
      <c r="Z754" s="60">
        <v>5946</v>
      </c>
      <c r="AA754" s="60">
        <v>4442</v>
      </c>
      <c r="AB754" s="60">
        <v>3622</v>
      </c>
      <c r="AC754" s="60">
        <v>2710</v>
      </c>
      <c r="AD754" s="60">
        <v>2723</v>
      </c>
      <c r="AE754" s="60">
        <v>2830</v>
      </c>
      <c r="AF754" s="60">
        <v>2065</v>
      </c>
      <c r="AG754" s="60">
        <v>2097</v>
      </c>
      <c r="AH754" s="60">
        <v>1159</v>
      </c>
      <c r="AI754" s="60">
        <v>1261</v>
      </c>
      <c r="AJ754" s="60">
        <v>604</v>
      </c>
      <c r="AK754" s="60">
        <v>744</v>
      </c>
      <c r="AL754" s="60">
        <v>309</v>
      </c>
      <c r="AM754" s="60">
        <v>444</v>
      </c>
      <c r="AN754" s="60">
        <v>147</v>
      </c>
      <c r="AO754" s="60">
        <v>151</v>
      </c>
      <c r="AP754" s="60">
        <v>13374</v>
      </c>
      <c r="AQ754" s="60">
        <v>11373</v>
      </c>
      <c r="AR754" s="60">
        <v>8358</v>
      </c>
      <c r="AS754" s="60">
        <v>7206</v>
      </c>
      <c r="AT754" s="60">
        <v>6060</v>
      </c>
      <c r="AU754" s="60">
        <v>5461</v>
      </c>
      <c r="AV754" s="60">
        <v>5336</v>
      </c>
      <c r="AW754" s="60">
        <v>3740</v>
      </c>
      <c r="AX754" s="60">
        <v>3689</v>
      </c>
      <c r="AY754" s="60">
        <v>2022</v>
      </c>
      <c r="AZ754" s="60">
        <v>2247</v>
      </c>
      <c r="BA754" s="60">
        <v>1116</v>
      </c>
      <c r="BB754" s="60">
        <v>1294</v>
      </c>
      <c r="BC754" s="60">
        <v>646</v>
      </c>
      <c r="BD754" s="60">
        <v>780</v>
      </c>
      <c r="BE754" s="60">
        <v>260</v>
      </c>
      <c r="BF754" s="60">
        <v>294</v>
      </c>
    </row>
    <row r="755" spans="1:58" customFormat="1" hidden="1" x14ac:dyDescent="0.25">
      <c r="A755" t="s">
        <v>696</v>
      </c>
      <c r="B755" t="s">
        <v>708</v>
      </c>
      <c r="C755" t="str">
        <f>VLOOKUP(B755,'Cross river Land'!A:B,2,0)</f>
        <v>NG036012</v>
      </c>
      <c r="D755">
        <f t="shared" si="11"/>
        <v>1</v>
      </c>
      <c r="E755" s="60">
        <v>45547</v>
      </c>
      <c r="F755" s="60">
        <v>47318</v>
      </c>
      <c r="G755" s="60">
        <v>92865</v>
      </c>
      <c r="H755" s="60">
        <v>8804</v>
      </c>
      <c r="I755" s="60">
        <v>7879</v>
      </c>
      <c r="J755" s="60">
        <v>5908</v>
      </c>
      <c r="K755" s="60">
        <v>4630</v>
      </c>
      <c r="L755" s="60">
        <v>3956</v>
      </c>
      <c r="M755" s="60">
        <v>3071</v>
      </c>
      <c r="N755" s="60">
        <v>2561</v>
      </c>
      <c r="O755" s="60">
        <v>1885</v>
      </c>
      <c r="P755" s="60">
        <v>1780</v>
      </c>
      <c r="Q755" s="60">
        <v>1046</v>
      </c>
      <c r="R755" s="60">
        <v>1207</v>
      </c>
      <c r="S755" s="60">
        <v>684</v>
      </c>
      <c r="T755" s="60">
        <v>837</v>
      </c>
      <c r="U755" s="60">
        <v>373</v>
      </c>
      <c r="V755" s="60">
        <v>516</v>
      </c>
      <c r="W755" s="60">
        <v>204</v>
      </c>
      <c r="X755" s="60">
        <v>206</v>
      </c>
      <c r="Y755" s="60">
        <v>9223</v>
      </c>
      <c r="Z755" s="60">
        <v>7986</v>
      </c>
      <c r="AA755" s="60">
        <v>6302</v>
      </c>
      <c r="AB755" s="60">
        <v>5118</v>
      </c>
      <c r="AC755" s="60">
        <v>3369</v>
      </c>
      <c r="AD755" s="60">
        <v>3268</v>
      </c>
      <c r="AE755" s="60">
        <v>2890</v>
      </c>
      <c r="AF755" s="60">
        <v>2171</v>
      </c>
      <c r="AG755" s="60">
        <v>1935</v>
      </c>
      <c r="AH755" s="60">
        <v>1222</v>
      </c>
      <c r="AI755" s="60">
        <v>1185</v>
      </c>
      <c r="AJ755" s="60">
        <v>731</v>
      </c>
      <c r="AK755" s="60">
        <v>666</v>
      </c>
      <c r="AL755" s="60">
        <v>436</v>
      </c>
      <c r="AM755" s="60">
        <v>447</v>
      </c>
      <c r="AN755" s="60">
        <v>205</v>
      </c>
      <c r="AO755" s="60">
        <v>164</v>
      </c>
      <c r="AP755" s="60">
        <v>18027</v>
      </c>
      <c r="AQ755" s="60">
        <v>15865</v>
      </c>
      <c r="AR755" s="60">
        <v>12210</v>
      </c>
      <c r="AS755" s="60">
        <v>9748</v>
      </c>
      <c r="AT755" s="60">
        <v>7325</v>
      </c>
      <c r="AU755" s="60">
        <v>6339</v>
      </c>
      <c r="AV755" s="60">
        <v>5451</v>
      </c>
      <c r="AW755" s="60">
        <v>4056</v>
      </c>
      <c r="AX755" s="60">
        <v>3715</v>
      </c>
      <c r="AY755" s="60">
        <v>2268</v>
      </c>
      <c r="AZ755" s="60">
        <v>2392</v>
      </c>
      <c r="BA755" s="60">
        <v>1415</v>
      </c>
      <c r="BB755" s="60">
        <v>1503</v>
      </c>
      <c r="BC755" s="60">
        <v>809</v>
      </c>
      <c r="BD755" s="60">
        <v>963</v>
      </c>
      <c r="BE755" s="60">
        <v>409</v>
      </c>
      <c r="BF755" s="60">
        <v>370</v>
      </c>
    </row>
    <row r="756" spans="1:58" customFormat="1" hidden="1" x14ac:dyDescent="0.25">
      <c r="A756" t="s">
        <v>696</v>
      </c>
      <c r="B756" t="s">
        <v>709</v>
      </c>
      <c r="C756" t="str">
        <f>VLOOKUP(B756,'Cross river Land'!A:B,2,0)</f>
        <v>NG036013</v>
      </c>
      <c r="D756">
        <f t="shared" si="11"/>
        <v>1</v>
      </c>
      <c r="E756" s="60">
        <v>80321</v>
      </c>
      <c r="F756" s="60">
        <v>93901</v>
      </c>
      <c r="G756" s="60">
        <v>174222</v>
      </c>
      <c r="H756" s="60">
        <v>14111</v>
      </c>
      <c r="I756" s="60">
        <v>11727</v>
      </c>
      <c r="J756" s="60">
        <v>10165</v>
      </c>
      <c r="K756" s="60">
        <v>10203</v>
      </c>
      <c r="L756" s="60">
        <v>7394</v>
      </c>
      <c r="M756" s="60">
        <v>5919</v>
      </c>
      <c r="N756" s="60">
        <v>5142</v>
      </c>
      <c r="O756" s="60">
        <v>3601</v>
      </c>
      <c r="P756" s="60">
        <v>3480</v>
      </c>
      <c r="Q756" s="60">
        <v>1908</v>
      </c>
      <c r="R756" s="60">
        <v>2116</v>
      </c>
      <c r="S756" s="60">
        <v>1114</v>
      </c>
      <c r="T756" s="60">
        <v>1384</v>
      </c>
      <c r="U756" s="60">
        <v>652</v>
      </c>
      <c r="V756" s="60">
        <v>835</v>
      </c>
      <c r="W756" s="60">
        <v>286</v>
      </c>
      <c r="X756" s="60">
        <v>284</v>
      </c>
      <c r="Y756" s="60">
        <v>16579</v>
      </c>
      <c r="Z756" s="60">
        <v>14691</v>
      </c>
      <c r="AA756" s="60">
        <v>12362</v>
      </c>
      <c r="AB756" s="60">
        <v>10865</v>
      </c>
      <c r="AC756" s="60">
        <v>7169</v>
      </c>
      <c r="AD756" s="60">
        <v>6077</v>
      </c>
      <c r="AE756" s="60">
        <v>5979</v>
      </c>
      <c r="AF756" s="60">
        <v>4823</v>
      </c>
      <c r="AG756" s="60">
        <v>4346</v>
      </c>
      <c r="AH756" s="60">
        <v>2811</v>
      </c>
      <c r="AI756" s="60">
        <v>2566</v>
      </c>
      <c r="AJ756" s="60">
        <v>1559</v>
      </c>
      <c r="AK756" s="60">
        <v>1754</v>
      </c>
      <c r="AL756" s="60">
        <v>863</v>
      </c>
      <c r="AM756" s="60">
        <v>817</v>
      </c>
      <c r="AN756" s="60">
        <v>374</v>
      </c>
      <c r="AO756" s="60">
        <v>266</v>
      </c>
      <c r="AP756" s="60">
        <v>30690</v>
      </c>
      <c r="AQ756" s="60">
        <v>26418</v>
      </c>
      <c r="AR756" s="60">
        <v>22527</v>
      </c>
      <c r="AS756" s="60">
        <v>21068</v>
      </c>
      <c r="AT756" s="60">
        <v>14563</v>
      </c>
      <c r="AU756" s="60">
        <v>11996</v>
      </c>
      <c r="AV756" s="60">
        <v>11121</v>
      </c>
      <c r="AW756" s="60">
        <v>8424</v>
      </c>
      <c r="AX756" s="60">
        <v>7826</v>
      </c>
      <c r="AY756" s="60">
        <v>4719</v>
      </c>
      <c r="AZ756" s="60">
        <v>4682</v>
      </c>
      <c r="BA756" s="60">
        <v>2673</v>
      </c>
      <c r="BB756" s="60">
        <v>3138</v>
      </c>
      <c r="BC756" s="60">
        <v>1515</v>
      </c>
      <c r="BD756" s="60">
        <v>1652</v>
      </c>
      <c r="BE756" s="60">
        <v>660</v>
      </c>
      <c r="BF756" s="60">
        <v>550</v>
      </c>
    </row>
    <row r="757" spans="1:58" customFormat="1" hidden="1" x14ac:dyDescent="0.25">
      <c r="A757" t="s">
        <v>696</v>
      </c>
      <c r="B757" t="s">
        <v>710</v>
      </c>
      <c r="C757" t="str">
        <f>VLOOKUP(B757,'Cross river Land'!A:B,2,0)</f>
        <v>NG036014</v>
      </c>
      <c r="D757">
        <f t="shared" si="11"/>
        <v>1</v>
      </c>
      <c r="E757" s="60">
        <v>104909</v>
      </c>
      <c r="F757" s="60">
        <v>112464</v>
      </c>
      <c r="G757" s="60">
        <v>217373</v>
      </c>
      <c r="H757" s="60">
        <v>20428</v>
      </c>
      <c r="I757" s="60">
        <v>16058</v>
      </c>
      <c r="J757" s="60">
        <v>14448</v>
      </c>
      <c r="K757" s="60">
        <v>12298</v>
      </c>
      <c r="L757" s="60">
        <v>9194</v>
      </c>
      <c r="M757" s="60">
        <v>7615</v>
      </c>
      <c r="N757" s="60">
        <v>6009</v>
      </c>
      <c r="O757" s="60">
        <v>4353</v>
      </c>
      <c r="P757" s="60">
        <v>3910</v>
      </c>
      <c r="Q757" s="60">
        <v>2420</v>
      </c>
      <c r="R757" s="60">
        <v>2449</v>
      </c>
      <c r="S757" s="60">
        <v>1521</v>
      </c>
      <c r="T757" s="60">
        <v>1494</v>
      </c>
      <c r="U757" s="60">
        <v>803</v>
      </c>
      <c r="V757" s="60">
        <v>965</v>
      </c>
      <c r="W757" s="60">
        <v>475</v>
      </c>
      <c r="X757" s="60">
        <v>469</v>
      </c>
      <c r="Y757" s="60">
        <v>21495</v>
      </c>
      <c r="Z757" s="60">
        <v>17079</v>
      </c>
      <c r="AA757" s="60">
        <v>15274</v>
      </c>
      <c r="AB757" s="60">
        <v>12754</v>
      </c>
      <c r="AC757" s="60">
        <v>9184</v>
      </c>
      <c r="AD757" s="60">
        <v>7962</v>
      </c>
      <c r="AE757" s="60">
        <v>7090</v>
      </c>
      <c r="AF757" s="60">
        <v>5798</v>
      </c>
      <c r="AG757" s="60">
        <v>4475</v>
      </c>
      <c r="AH757" s="60">
        <v>3242</v>
      </c>
      <c r="AI757" s="60">
        <v>2631</v>
      </c>
      <c r="AJ757" s="60">
        <v>1688</v>
      </c>
      <c r="AK757" s="60">
        <v>1368</v>
      </c>
      <c r="AL757" s="60">
        <v>900</v>
      </c>
      <c r="AM757" s="60">
        <v>807</v>
      </c>
      <c r="AN757" s="60">
        <v>404</v>
      </c>
      <c r="AO757" s="60">
        <v>313</v>
      </c>
      <c r="AP757" s="60">
        <v>41923</v>
      </c>
      <c r="AQ757" s="60">
        <v>33137</v>
      </c>
      <c r="AR757" s="60">
        <v>29722</v>
      </c>
      <c r="AS757" s="60">
        <v>25052</v>
      </c>
      <c r="AT757" s="60">
        <v>18378</v>
      </c>
      <c r="AU757" s="60">
        <v>15577</v>
      </c>
      <c r="AV757" s="60">
        <v>13099</v>
      </c>
      <c r="AW757" s="60">
        <v>10151</v>
      </c>
      <c r="AX757" s="60">
        <v>8385</v>
      </c>
      <c r="AY757" s="60">
        <v>5662</v>
      </c>
      <c r="AZ757" s="60">
        <v>5080</v>
      </c>
      <c r="BA757" s="60">
        <v>3209</v>
      </c>
      <c r="BB757" s="60">
        <v>2862</v>
      </c>
      <c r="BC757" s="60">
        <v>1703</v>
      </c>
      <c r="BD757" s="60">
        <v>1772</v>
      </c>
      <c r="BE757" s="60">
        <v>879</v>
      </c>
      <c r="BF757" s="60">
        <v>782</v>
      </c>
    </row>
    <row r="758" spans="1:58" customFormat="1" hidden="1" x14ac:dyDescent="0.25">
      <c r="A758" t="s">
        <v>696</v>
      </c>
      <c r="B758" s="58" t="s">
        <v>2653</v>
      </c>
      <c r="C758" t="str">
        <f>VLOOKUP(B758,'Cross river Land'!A:B,2,0)</f>
        <v>NG036015</v>
      </c>
      <c r="D758">
        <f t="shared" si="11"/>
        <v>1</v>
      </c>
      <c r="E758" s="60">
        <v>53396</v>
      </c>
      <c r="F758" s="60">
        <v>59104</v>
      </c>
      <c r="G758" s="60">
        <v>112500</v>
      </c>
      <c r="H758" s="60">
        <v>9332</v>
      </c>
      <c r="I758" s="60">
        <v>8453</v>
      </c>
      <c r="J758" s="60">
        <v>5838</v>
      </c>
      <c r="K758" s="60">
        <v>6346</v>
      </c>
      <c r="L758" s="60">
        <v>5419</v>
      </c>
      <c r="M758" s="60">
        <v>3942</v>
      </c>
      <c r="N758" s="60">
        <v>3665</v>
      </c>
      <c r="O758" s="60">
        <v>2149</v>
      </c>
      <c r="P758" s="60">
        <v>2460</v>
      </c>
      <c r="Q758" s="60">
        <v>1121</v>
      </c>
      <c r="R758" s="60">
        <v>1486</v>
      </c>
      <c r="S758" s="60">
        <v>837</v>
      </c>
      <c r="T758" s="60">
        <v>1028</v>
      </c>
      <c r="U758" s="60">
        <v>384</v>
      </c>
      <c r="V758" s="60">
        <v>566</v>
      </c>
      <c r="W758" s="60">
        <v>197</v>
      </c>
      <c r="X758" s="60">
        <v>173</v>
      </c>
      <c r="Y758" s="60">
        <v>10574</v>
      </c>
      <c r="Z758" s="60">
        <v>9438</v>
      </c>
      <c r="AA758" s="60">
        <v>6550</v>
      </c>
      <c r="AB758" s="60">
        <v>5781</v>
      </c>
      <c r="AC758" s="60">
        <v>4834</v>
      </c>
      <c r="AD758" s="60">
        <v>4170</v>
      </c>
      <c r="AE758" s="60">
        <v>4402</v>
      </c>
      <c r="AF758" s="60">
        <v>2974</v>
      </c>
      <c r="AG758" s="60">
        <v>2963</v>
      </c>
      <c r="AH758" s="60">
        <v>1584</v>
      </c>
      <c r="AI758" s="60">
        <v>1983</v>
      </c>
      <c r="AJ758" s="60">
        <v>992</v>
      </c>
      <c r="AK758" s="60">
        <v>1258</v>
      </c>
      <c r="AL758" s="60">
        <v>537</v>
      </c>
      <c r="AM758" s="60">
        <v>699</v>
      </c>
      <c r="AN758" s="60">
        <v>190</v>
      </c>
      <c r="AO758" s="60">
        <v>175</v>
      </c>
      <c r="AP758" s="60">
        <v>19906</v>
      </c>
      <c r="AQ758" s="60">
        <v>17891</v>
      </c>
      <c r="AR758" s="60">
        <v>12388</v>
      </c>
      <c r="AS758" s="60">
        <v>12127</v>
      </c>
      <c r="AT758" s="60">
        <v>10253</v>
      </c>
      <c r="AU758" s="60">
        <v>8112</v>
      </c>
      <c r="AV758" s="60">
        <v>8067</v>
      </c>
      <c r="AW758" s="60">
        <v>5123</v>
      </c>
      <c r="AX758" s="60">
        <v>5423</v>
      </c>
      <c r="AY758" s="60">
        <v>2705</v>
      </c>
      <c r="AZ758" s="60">
        <v>3469</v>
      </c>
      <c r="BA758" s="60">
        <v>1829</v>
      </c>
      <c r="BB758" s="60">
        <v>2286</v>
      </c>
      <c r="BC758" s="60">
        <v>921</v>
      </c>
      <c r="BD758" s="60">
        <v>1265</v>
      </c>
      <c r="BE758" s="60">
        <v>387</v>
      </c>
      <c r="BF758" s="60">
        <v>348</v>
      </c>
    </row>
    <row r="759" spans="1:58" customFormat="1" hidden="1" x14ac:dyDescent="0.25">
      <c r="A759" t="s">
        <v>696</v>
      </c>
      <c r="B759" t="s">
        <v>711</v>
      </c>
      <c r="C759" t="str">
        <f>VLOOKUP(B759,'Cross river Land'!A:B,2,0)</f>
        <v>NG036016</v>
      </c>
      <c r="D759">
        <f t="shared" si="11"/>
        <v>1</v>
      </c>
      <c r="E759" s="60">
        <v>87633</v>
      </c>
      <c r="F759" s="60">
        <v>93822</v>
      </c>
      <c r="G759" s="60">
        <v>181455</v>
      </c>
      <c r="H759" s="60">
        <v>15736</v>
      </c>
      <c r="I759" s="60">
        <v>13560</v>
      </c>
      <c r="J759" s="60">
        <v>9790</v>
      </c>
      <c r="K759" s="60">
        <v>9423</v>
      </c>
      <c r="L759" s="60">
        <v>8927</v>
      </c>
      <c r="M759" s="60">
        <v>6407</v>
      </c>
      <c r="N759" s="60">
        <v>6176</v>
      </c>
      <c r="O759" s="60">
        <v>3932</v>
      </c>
      <c r="P759" s="60">
        <v>4059</v>
      </c>
      <c r="Q759" s="60">
        <v>1949</v>
      </c>
      <c r="R759" s="60">
        <v>2528</v>
      </c>
      <c r="S759" s="60">
        <v>1141</v>
      </c>
      <c r="T759" s="60">
        <v>1639</v>
      </c>
      <c r="U759" s="60">
        <v>691</v>
      </c>
      <c r="V759" s="60">
        <v>1024</v>
      </c>
      <c r="W759" s="60">
        <v>320</v>
      </c>
      <c r="X759" s="60">
        <v>331</v>
      </c>
      <c r="Y759" s="60">
        <v>17686</v>
      </c>
      <c r="Z759" s="60">
        <v>14810</v>
      </c>
      <c r="AA759" s="60">
        <v>10193</v>
      </c>
      <c r="AB759" s="60">
        <v>8527</v>
      </c>
      <c r="AC759" s="60">
        <v>6852</v>
      </c>
      <c r="AD759" s="60">
        <v>6432</v>
      </c>
      <c r="AE759" s="60">
        <v>6867</v>
      </c>
      <c r="AF759" s="60">
        <v>4788</v>
      </c>
      <c r="AG759" s="60">
        <v>5438</v>
      </c>
      <c r="AH759" s="60">
        <v>2795</v>
      </c>
      <c r="AI759" s="60">
        <v>3235</v>
      </c>
      <c r="AJ759" s="60">
        <v>1406</v>
      </c>
      <c r="AK759" s="60">
        <v>2170</v>
      </c>
      <c r="AL759" s="60">
        <v>662</v>
      </c>
      <c r="AM759" s="60">
        <v>1239</v>
      </c>
      <c r="AN759" s="60">
        <v>361</v>
      </c>
      <c r="AO759" s="60">
        <v>361</v>
      </c>
      <c r="AP759" s="60">
        <v>33422</v>
      </c>
      <c r="AQ759" s="60">
        <v>28370</v>
      </c>
      <c r="AR759" s="60">
        <v>19983</v>
      </c>
      <c r="AS759" s="60">
        <v>17950</v>
      </c>
      <c r="AT759" s="60">
        <v>15779</v>
      </c>
      <c r="AU759" s="60">
        <v>12839</v>
      </c>
      <c r="AV759" s="60">
        <v>13043</v>
      </c>
      <c r="AW759" s="60">
        <v>8720</v>
      </c>
      <c r="AX759" s="60">
        <v>9497</v>
      </c>
      <c r="AY759" s="60">
        <v>4744</v>
      </c>
      <c r="AZ759" s="60">
        <v>5763</v>
      </c>
      <c r="BA759" s="60">
        <v>2547</v>
      </c>
      <c r="BB759" s="60">
        <v>3809</v>
      </c>
      <c r="BC759" s="60">
        <v>1353</v>
      </c>
      <c r="BD759" s="60">
        <v>2263</v>
      </c>
      <c r="BE759" s="60">
        <v>681</v>
      </c>
      <c r="BF759" s="60">
        <v>692</v>
      </c>
    </row>
    <row r="760" spans="1:58" customFormat="1" hidden="1" x14ac:dyDescent="0.25">
      <c r="A760" t="s">
        <v>696</v>
      </c>
      <c r="B760" t="s">
        <v>712</v>
      </c>
      <c r="C760" t="str">
        <f>VLOOKUP(B760,'Cross river Land'!A:B,2,0)</f>
        <v>NG036017</v>
      </c>
      <c r="D760">
        <f t="shared" si="11"/>
        <v>1</v>
      </c>
      <c r="E760" s="60">
        <v>104997</v>
      </c>
      <c r="F760" s="60">
        <v>107275</v>
      </c>
      <c r="G760" s="60">
        <v>212272</v>
      </c>
      <c r="H760" s="60">
        <v>18824</v>
      </c>
      <c r="I760" s="60">
        <v>16729</v>
      </c>
      <c r="J760" s="60">
        <v>11990</v>
      </c>
      <c r="K760" s="60">
        <v>9841</v>
      </c>
      <c r="L760" s="60">
        <v>9712</v>
      </c>
      <c r="M760" s="60">
        <v>7377</v>
      </c>
      <c r="N760" s="60">
        <v>7424</v>
      </c>
      <c r="O760" s="60">
        <v>4096</v>
      </c>
      <c r="P760" s="60">
        <v>5316</v>
      </c>
      <c r="Q760" s="60">
        <v>2455</v>
      </c>
      <c r="R760" s="60">
        <v>3787</v>
      </c>
      <c r="S760" s="60">
        <v>1533</v>
      </c>
      <c r="T760" s="60">
        <v>2492</v>
      </c>
      <c r="U760" s="60">
        <v>947</v>
      </c>
      <c r="V760" s="60">
        <v>1595</v>
      </c>
      <c r="W760" s="60">
        <v>431</v>
      </c>
      <c r="X760" s="60">
        <v>448</v>
      </c>
      <c r="Y760" s="60">
        <v>20208</v>
      </c>
      <c r="Z760" s="60">
        <v>16824</v>
      </c>
      <c r="AA760" s="60">
        <v>11068</v>
      </c>
      <c r="AB760" s="60">
        <v>8393</v>
      </c>
      <c r="AC760" s="60">
        <v>7412</v>
      </c>
      <c r="AD760" s="60">
        <v>7784</v>
      </c>
      <c r="AE760" s="60">
        <v>8248</v>
      </c>
      <c r="AF760" s="60">
        <v>5630</v>
      </c>
      <c r="AG760" s="60">
        <v>6132</v>
      </c>
      <c r="AH760" s="60">
        <v>3151</v>
      </c>
      <c r="AI760" s="60">
        <v>4176</v>
      </c>
      <c r="AJ760" s="60">
        <v>2079</v>
      </c>
      <c r="AK760" s="60">
        <v>2760</v>
      </c>
      <c r="AL760" s="60">
        <v>967</v>
      </c>
      <c r="AM760" s="60">
        <v>1503</v>
      </c>
      <c r="AN760" s="60">
        <v>510</v>
      </c>
      <c r="AO760" s="60">
        <v>430</v>
      </c>
      <c r="AP760" s="60">
        <v>39032</v>
      </c>
      <c r="AQ760" s="60">
        <v>33553</v>
      </c>
      <c r="AR760" s="60">
        <v>23058</v>
      </c>
      <c r="AS760" s="60">
        <v>18234</v>
      </c>
      <c r="AT760" s="60">
        <v>17124</v>
      </c>
      <c r="AU760" s="60">
        <v>15161</v>
      </c>
      <c r="AV760" s="60">
        <v>15672</v>
      </c>
      <c r="AW760" s="60">
        <v>9726</v>
      </c>
      <c r="AX760" s="60">
        <v>11448</v>
      </c>
      <c r="AY760" s="60">
        <v>5606</v>
      </c>
      <c r="AZ760" s="60">
        <v>7963</v>
      </c>
      <c r="BA760" s="60">
        <v>3612</v>
      </c>
      <c r="BB760" s="60">
        <v>5252</v>
      </c>
      <c r="BC760" s="60">
        <v>1914</v>
      </c>
      <c r="BD760" s="60">
        <v>3098</v>
      </c>
      <c r="BE760" s="60">
        <v>941</v>
      </c>
      <c r="BF760" s="60">
        <v>878</v>
      </c>
    </row>
    <row r="761" spans="1:58" customFormat="1" hidden="1" x14ac:dyDescent="0.25">
      <c r="A761" t="s">
        <v>713</v>
      </c>
      <c r="B761" t="s">
        <v>714</v>
      </c>
      <c r="C761" t="str">
        <f>VLOOKUP(B761,'Cross river Land'!A:B,2,0)</f>
        <v>NG037001</v>
      </c>
      <c r="D761">
        <f t="shared" si="11"/>
        <v>1</v>
      </c>
      <c r="E761" s="60">
        <v>100951</v>
      </c>
      <c r="F761" s="60">
        <v>103810</v>
      </c>
      <c r="G761" s="60">
        <v>204761</v>
      </c>
      <c r="H761" s="60">
        <v>19686</v>
      </c>
      <c r="I761" s="60">
        <v>16314</v>
      </c>
      <c r="J761" s="60">
        <v>11889</v>
      </c>
      <c r="K761" s="60">
        <v>10912</v>
      </c>
      <c r="L761" s="60">
        <v>9216</v>
      </c>
      <c r="M761" s="60">
        <v>7619</v>
      </c>
      <c r="N761" s="60">
        <v>6400</v>
      </c>
      <c r="O761" s="60">
        <v>4415</v>
      </c>
      <c r="P761" s="60">
        <v>4059</v>
      </c>
      <c r="Q761" s="60">
        <v>2268</v>
      </c>
      <c r="R761" s="60">
        <v>2667</v>
      </c>
      <c r="S761" s="60">
        <v>1336</v>
      </c>
      <c r="T761" s="60">
        <v>1590</v>
      </c>
      <c r="U761" s="60">
        <v>753</v>
      </c>
      <c r="V761" s="60">
        <v>1058</v>
      </c>
      <c r="W761" s="60">
        <v>394</v>
      </c>
      <c r="X761" s="60">
        <v>375</v>
      </c>
      <c r="Y761" s="60">
        <v>21058</v>
      </c>
      <c r="Z761" s="60">
        <v>16899</v>
      </c>
      <c r="AA761" s="60">
        <v>12824</v>
      </c>
      <c r="AB761" s="60">
        <v>11105</v>
      </c>
      <c r="AC761" s="60">
        <v>7259</v>
      </c>
      <c r="AD761" s="60">
        <v>6753</v>
      </c>
      <c r="AE761" s="60">
        <v>6652</v>
      </c>
      <c r="AF761" s="60">
        <v>5158</v>
      </c>
      <c r="AG761" s="60">
        <v>4553</v>
      </c>
      <c r="AH761" s="60">
        <v>2834</v>
      </c>
      <c r="AI761" s="60">
        <v>2801</v>
      </c>
      <c r="AJ761" s="60">
        <v>1658</v>
      </c>
      <c r="AK761" s="60">
        <v>1798</v>
      </c>
      <c r="AL761" s="60">
        <v>798</v>
      </c>
      <c r="AM761" s="60">
        <v>883</v>
      </c>
      <c r="AN761" s="60">
        <v>415</v>
      </c>
      <c r="AO761" s="60">
        <v>362</v>
      </c>
      <c r="AP761" s="60">
        <v>40744</v>
      </c>
      <c r="AQ761" s="60">
        <v>33213</v>
      </c>
      <c r="AR761" s="60">
        <v>24713</v>
      </c>
      <c r="AS761" s="60">
        <v>22017</v>
      </c>
      <c r="AT761" s="60">
        <v>16475</v>
      </c>
      <c r="AU761" s="60">
        <v>14372</v>
      </c>
      <c r="AV761" s="60">
        <v>13052</v>
      </c>
      <c r="AW761" s="60">
        <v>9573</v>
      </c>
      <c r="AX761" s="60">
        <v>8612</v>
      </c>
      <c r="AY761" s="60">
        <v>5102</v>
      </c>
      <c r="AZ761" s="60">
        <v>5468</v>
      </c>
      <c r="BA761" s="60">
        <v>2994</v>
      </c>
      <c r="BB761" s="60">
        <v>3388</v>
      </c>
      <c r="BC761" s="60">
        <v>1551</v>
      </c>
      <c r="BD761" s="60">
        <v>1941</v>
      </c>
      <c r="BE761" s="60">
        <v>809</v>
      </c>
      <c r="BF761" s="60">
        <v>737</v>
      </c>
    </row>
    <row r="762" spans="1:58" customFormat="1" hidden="1" x14ac:dyDescent="0.25">
      <c r="A762" t="s">
        <v>713</v>
      </c>
      <c r="B762" t="s">
        <v>715</v>
      </c>
      <c r="C762" t="str">
        <f>VLOOKUP(B762,'Cross river Land'!A:B,2,0)</f>
        <v>NG037002</v>
      </c>
      <c r="D762">
        <f t="shared" si="11"/>
        <v>1</v>
      </c>
      <c r="E762" s="60">
        <v>121106</v>
      </c>
      <c r="F762" s="60">
        <v>119506</v>
      </c>
      <c r="G762" s="60">
        <v>240612</v>
      </c>
      <c r="H762" s="60">
        <v>24096</v>
      </c>
      <c r="I762" s="60">
        <v>20234</v>
      </c>
      <c r="J762" s="60">
        <v>13045</v>
      </c>
      <c r="K762" s="60">
        <v>12339</v>
      </c>
      <c r="L762" s="60">
        <v>11067</v>
      </c>
      <c r="M762" s="60">
        <v>9409</v>
      </c>
      <c r="N762" s="60">
        <v>7861</v>
      </c>
      <c r="O762" s="60">
        <v>5375</v>
      </c>
      <c r="P762" s="60">
        <v>5218</v>
      </c>
      <c r="Q762" s="60">
        <v>2719</v>
      </c>
      <c r="R762" s="60">
        <v>3339</v>
      </c>
      <c r="S762" s="60">
        <v>1414</v>
      </c>
      <c r="T762" s="60">
        <v>2184</v>
      </c>
      <c r="U762" s="60">
        <v>798</v>
      </c>
      <c r="V762" s="60">
        <v>1250</v>
      </c>
      <c r="W762" s="60">
        <v>349</v>
      </c>
      <c r="X762" s="60">
        <v>409</v>
      </c>
      <c r="Y762" s="60">
        <v>24798</v>
      </c>
      <c r="Z762" s="60">
        <v>20716</v>
      </c>
      <c r="AA762" s="60">
        <v>13995</v>
      </c>
      <c r="AB762" s="60">
        <v>11201</v>
      </c>
      <c r="AC762" s="60">
        <v>7720</v>
      </c>
      <c r="AD762" s="60">
        <v>7481</v>
      </c>
      <c r="AE762" s="60">
        <v>7515</v>
      </c>
      <c r="AF762" s="60">
        <v>6217</v>
      </c>
      <c r="AG762" s="60">
        <v>5419</v>
      </c>
      <c r="AH762" s="60">
        <v>3299</v>
      </c>
      <c r="AI762" s="60">
        <v>3635</v>
      </c>
      <c r="AJ762" s="60">
        <v>2229</v>
      </c>
      <c r="AK762" s="60">
        <v>2330</v>
      </c>
      <c r="AL762" s="60">
        <v>976</v>
      </c>
      <c r="AM762" s="60">
        <v>1165</v>
      </c>
      <c r="AN762" s="60">
        <v>457</v>
      </c>
      <c r="AO762" s="60">
        <v>353</v>
      </c>
      <c r="AP762" s="60">
        <v>48894</v>
      </c>
      <c r="AQ762" s="60">
        <v>40950</v>
      </c>
      <c r="AR762" s="60">
        <v>27040</v>
      </c>
      <c r="AS762" s="60">
        <v>23540</v>
      </c>
      <c r="AT762" s="60">
        <v>18787</v>
      </c>
      <c r="AU762" s="60">
        <v>16890</v>
      </c>
      <c r="AV762" s="60">
        <v>15376</v>
      </c>
      <c r="AW762" s="60">
        <v>11592</v>
      </c>
      <c r="AX762" s="60">
        <v>10637</v>
      </c>
      <c r="AY762" s="60">
        <v>6018</v>
      </c>
      <c r="AZ762" s="60">
        <v>6974</v>
      </c>
      <c r="BA762" s="60">
        <v>3643</v>
      </c>
      <c r="BB762" s="60">
        <v>4514</v>
      </c>
      <c r="BC762" s="60">
        <v>1774</v>
      </c>
      <c r="BD762" s="60">
        <v>2415</v>
      </c>
      <c r="BE762" s="60">
        <v>806</v>
      </c>
      <c r="BF762" s="60">
        <v>762</v>
      </c>
    </row>
    <row r="763" spans="1:58" customFormat="1" hidden="1" x14ac:dyDescent="0.25">
      <c r="A763" t="s">
        <v>713</v>
      </c>
      <c r="B763" s="58" t="s">
        <v>1388</v>
      </c>
      <c r="C763" t="str">
        <f>VLOOKUP(B763,'Cross river Land'!A:B,2,0)</f>
        <v>NG037003</v>
      </c>
      <c r="D763">
        <f t="shared" si="11"/>
        <v>1</v>
      </c>
      <c r="E763" s="60">
        <v>139976</v>
      </c>
      <c r="F763" s="60">
        <v>137699</v>
      </c>
      <c r="G763" s="60">
        <v>277675</v>
      </c>
      <c r="H763" s="60">
        <v>26750</v>
      </c>
      <c r="I763" s="60">
        <v>23441</v>
      </c>
      <c r="J763" s="60">
        <v>15347</v>
      </c>
      <c r="K763" s="60">
        <v>13996</v>
      </c>
      <c r="L763" s="60">
        <v>12812</v>
      </c>
      <c r="M763" s="60">
        <v>10979</v>
      </c>
      <c r="N763" s="60">
        <v>9535</v>
      </c>
      <c r="O763" s="60">
        <v>6184</v>
      </c>
      <c r="P763" s="60">
        <v>6208</v>
      </c>
      <c r="Q763" s="60">
        <v>2946</v>
      </c>
      <c r="R763" s="60">
        <v>3809</v>
      </c>
      <c r="S763" s="60">
        <v>1864</v>
      </c>
      <c r="T763" s="60">
        <v>2409</v>
      </c>
      <c r="U763" s="60">
        <v>1104</v>
      </c>
      <c r="V763" s="60">
        <v>1447</v>
      </c>
      <c r="W763" s="60">
        <v>557</v>
      </c>
      <c r="X763" s="60">
        <v>588</v>
      </c>
      <c r="Y763" s="60">
        <v>28405</v>
      </c>
      <c r="Z763" s="60">
        <v>24090</v>
      </c>
      <c r="AA763" s="60">
        <v>15964</v>
      </c>
      <c r="AB763" s="60">
        <v>13121</v>
      </c>
      <c r="AC763" s="60">
        <v>8525</v>
      </c>
      <c r="AD763" s="60">
        <v>8254</v>
      </c>
      <c r="AE763" s="60">
        <v>8825</v>
      </c>
      <c r="AF763" s="60">
        <v>7069</v>
      </c>
      <c r="AG763" s="60">
        <v>6343</v>
      </c>
      <c r="AH763" s="60">
        <v>3773</v>
      </c>
      <c r="AI763" s="60">
        <v>4175</v>
      </c>
      <c r="AJ763" s="60">
        <v>2566</v>
      </c>
      <c r="AK763" s="60">
        <v>2655</v>
      </c>
      <c r="AL763" s="60">
        <v>1322</v>
      </c>
      <c r="AM763" s="60">
        <v>1444</v>
      </c>
      <c r="AN763" s="60">
        <v>624</v>
      </c>
      <c r="AO763" s="60">
        <v>544</v>
      </c>
      <c r="AP763" s="60">
        <v>55155</v>
      </c>
      <c r="AQ763" s="60">
        <v>47531</v>
      </c>
      <c r="AR763" s="60">
        <v>31311</v>
      </c>
      <c r="AS763" s="60">
        <v>27117</v>
      </c>
      <c r="AT763" s="60">
        <v>21337</v>
      </c>
      <c r="AU763" s="60">
        <v>19233</v>
      </c>
      <c r="AV763" s="60">
        <v>18360</v>
      </c>
      <c r="AW763" s="60">
        <v>13253</v>
      </c>
      <c r="AX763" s="60">
        <v>12551</v>
      </c>
      <c r="AY763" s="60">
        <v>6719</v>
      </c>
      <c r="AZ763" s="60">
        <v>7984</v>
      </c>
      <c r="BA763" s="60">
        <v>4430</v>
      </c>
      <c r="BB763" s="60">
        <v>5064</v>
      </c>
      <c r="BC763" s="60">
        <v>2426</v>
      </c>
      <c r="BD763" s="60">
        <v>2891</v>
      </c>
      <c r="BE763" s="60">
        <v>1181</v>
      </c>
      <c r="BF763" s="60">
        <v>1132</v>
      </c>
    </row>
    <row r="764" spans="1:58" customFormat="1" hidden="1" x14ac:dyDescent="0.25">
      <c r="A764" t="s">
        <v>713</v>
      </c>
      <c r="B764" t="s">
        <v>716</v>
      </c>
      <c r="C764" t="str">
        <f>VLOOKUP(B764,'Cross river Land'!A:B,2,0)</f>
        <v>NG037004</v>
      </c>
      <c r="D764">
        <f t="shared" si="11"/>
        <v>1</v>
      </c>
      <c r="E764" s="60">
        <v>166884</v>
      </c>
      <c r="F764" s="60">
        <v>169888</v>
      </c>
      <c r="G764" s="60">
        <v>336772</v>
      </c>
      <c r="H764" s="60">
        <v>34603</v>
      </c>
      <c r="I764" s="60">
        <v>27736</v>
      </c>
      <c r="J764" s="60">
        <v>18741</v>
      </c>
      <c r="K764" s="60">
        <v>16787</v>
      </c>
      <c r="L764" s="60">
        <v>14320</v>
      </c>
      <c r="M764" s="60">
        <v>12149</v>
      </c>
      <c r="N764" s="60">
        <v>10080</v>
      </c>
      <c r="O764" s="60">
        <v>7203</v>
      </c>
      <c r="P764" s="60">
        <v>6787</v>
      </c>
      <c r="Q764" s="60">
        <v>3786</v>
      </c>
      <c r="R764" s="60">
        <v>4750</v>
      </c>
      <c r="S764" s="60">
        <v>2422</v>
      </c>
      <c r="T764" s="60">
        <v>2974</v>
      </c>
      <c r="U764" s="60">
        <v>1429</v>
      </c>
      <c r="V764" s="60">
        <v>1828</v>
      </c>
      <c r="W764" s="60">
        <v>710</v>
      </c>
      <c r="X764" s="60">
        <v>579</v>
      </c>
      <c r="Y764" s="60">
        <v>40480</v>
      </c>
      <c r="Z764" s="60">
        <v>28961</v>
      </c>
      <c r="AA764" s="60">
        <v>19715</v>
      </c>
      <c r="AB764" s="60">
        <v>14825</v>
      </c>
      <c r="AC764" s="60">
        <v>10661</v>
      </c>
      <c r="AD764" s="60">
        <v>10461</v>
      </c>
      <c r="AE764" s="60">
        <v>10053</v>
      </c>
      <c r="AF764" s="60">
        <v>7950</v>
      </c>
      <c r="AG764" s="60">
        <v>6991</v>
      </c>
      <c r="AH764" s="60">
        <v>4504</v>
      </c>
      <c r="AI764" s="60">
        <v>4736</v>
      </c>
      <c r="AJ764" s="60">
        <v>3181</v>
      </c>
      <c r="AK764" s="60">
        <v>3026</v>
      </c>
      <c r="AL764" s="60">
        <v>1492</v>
      </c>
      <c r="AM764" s="60">
        <v>1627</v>
      </c>
      <c r="AN764" s="60">
        <v>716</v>
      </c>
      <c r="AO764" s="60">
        <v>509</v>
      </c>
      <c r="AP764" s="60">
        <v>75083</v>
      </c>
      <c r="AQ764" s="60">
        <v>56697</v>
      </c>
      <c r="AR764" s="60">
        <v>38456</v>
      </c>
      <c r="AS764" s="60">
        <v>31612</v>
      </c>
      <c r="AT764" s="60">
        <v>24981</v>
      </c>
      <c r="AU764" s="60">
        <v>22610</v>
      </c>
      <c r="AV764" s="60">
        <v>20133</v>
      </c>
      <c r="AW764" s="60">
        <v>15153</v>
      </c>
      <c r="AX764" s="60">
        <v>13778</v>
      </c>
      <c r="AY764" s="60">
        <v>8290</v>
      </c>
      <c r="AZ764" s="60">
        <v>9486</v>
      </c>
      <c r="BA764" s="60">
        <v>5603</v>
      </c>
      <c r="BB764" s="60">
        <v>6000</v>
      </c>
      <c r="BC764" s="60">
        <v>2921</v>
      </c>
      <c r="BD764" s="60">
        <v>3455</v>
      </c>
      <c r="BE764" s="60">
        <v>1426</v>
      </c>
      <c r="BF764" s="60">
        <v>1088</v>
      </c>
    </row>
    <row r="765" spans="1:58" customFormat="1" hidden="1" x14ac:dyDescent="0.25">
      <c r="A765" t="s">
        <v>713</v>
      </c>
      <c r="B765" t="s">
        <v>717</v>
      </c>
      <c r="C765" t="str">
        <f>VLOOKUP(B765,'Cross river Land'!A:B,2,0)</f>
        <v>NG037005</v>
      </c>
      <c r="D765">
        <f t="shared" si="11"/>
        <v>1</v>
      </c>
      <c r="E765" s="60">
        <v>153406</v>
      </c>
      <c r="F765" s="60">
        <v>153885</v>
      </c>
      <c r="G765" s="60">
        <v>307291</v>
      </c>
      <c r="H765" s="60">
        <v>28900</v>
      </c>
      <c r="I765" s="60">
        <v>24534</v>
      </c>
      <c r="J765" s="60">
        <v>17835</v>
      </c>
      <c r="K765" s="60">
        <v>17103</v>
      </c>
      <c r="L765" s="60">
        <v>14428</v>
      </c>
      <c r="M765" s="60">
        <v>11722</v>
      </c>
      <c r="N765" s="60">
        <v>9610</v>
      </c>
      <c r="O765" s="60">
        <v>6750</v>
      </c>
      <c r="P765" s="60">
        <v>6390</v>
      </c>
      <c r="Q765" s="60">
        <v>3518</v>
      </c>
      <c r="R765" s="60">
        <v>4054</v>
      </c>
      <c r="S765" s="60">
        <v>2268</v>
      </c>
      <c r="T765" s="60">
        <v>2380</v>
      </c>
      <c r="U765" s="60">
        <v>1182</v>
      </c>
      <c r="V765" s="60">
        <v>1506</v>
      </c>
      <c r="W765" s="60">
        <v>591</v>
      </c>
      <c r="X765" s="60">
        <v>635</v>
      </c>
      <c r="Y765" s="60">
        <v>30396</v>
      </c>
      <c r="Z765" s="60">
        <v>25080</v>
      </c>
      <c r="AA765" s="60">
        <v>18696</v>
      </c>
      <c r="AB765" s="60">
        <v>15093</v>
      </c>
      <c r="AC765" s="60">
        <v>10843</v>
      </c>
      <c r="AD765" s="60">
        <v>10701</v>
      </c>
      <c r="AE765" s="60">
        <v>10150</v>
      </c>
      <c r="AF765" s="60">
        <v>8054</v>
      </c>
      <c r="AG765" s="60">
        <v>6903</v>
      </c>
      <c r="AH765" s="60">
        <v>4345</v>
      </c>
      <c r="AI765" s="60">
        <v>4149</v>
      </c>
      <c r="AJ765" s="60">
        <v>2765</v>
      </c>
      <c r="AK765" s="60">
        <v>2583</v>
      </c>
      <c r="AL765" s="60">
        <v>1455</v>
      </c>
      <c r="AM765" s="60">
        <v>1400</v>
      </c>
      <c r="AN765" s="60">
        <v>702</v>
      </c>
      <c r="AO765" s="60">
        <v>570</v>
      </c>
      <c r="AP765" s="60">
        <v>59296</v>
      </c>
      <c r="AQ765" s="60">
        <v>49614</v>
      </c>
      <c r="AR765" s="60">
        <v>36531</v>
      </c>
      <c r="AS765" s="60">
        <v>32196</v>
      </c>
      <c r="AT765" s="60">
        <v>25271</v>
      </c>
      <c r="AU765" s="60">
        <v>22423</v>
      </c>
      <c r="AV765" s="60">
        <v>19760</v>
      </c>
      <c r="AW765" s="60">
        <v>14804</v>
      </c>
      <c r="AX765" s="60">
        <v>13293</v>
      </c>
      <c r="AY765" s="60">
        <v>7863</v>
      </c>
      <c r="AZ765" s="60">
        <v>8203</v>
      </c>
      <c r="BA765" s="60">
        <v>5033</v>
      </c>
      <c r="BB765" s="60">
        <v>4963</v>
      </c>
      <c r="BC765" s="60">
        <v>2637</v>
      </c>
      <c r="BD765" s="60">
        <v>2906</v>
      </c>
      <c r="BE765" s="60">
        <v>1293</v>
      </c>
      <c r="BF765" s="60">
        <v>1205</v>
      </c>
    </row>
    <row r="766" spans="1:58" customFormat="1" hidden="1" x14ac:dyDescent="0.25">
      <c r="A766" t="s">
        <v>713</v>
      </c>
      <c r="B766" t="s">
        <v>718</v>
      </c>
      <c r="C766" t="str">
        <f>VLOOKUP(B766,'Cross river Land'!A:B,2,0)</f>
        <v>NG037006</v>
      </c>
      <c r="D766">
        <f t="shared" si="11"/>
        <v>1</v>
      </c>
      <c r="E766" s="60">
        <v>144347</v>
      </c>
      <c r="F766" s="60">
        <v>144148</v>
      </c>
      <c r="G766" s="60">
        <v>288495</v>
      </c>
      <c r="H766" s="60">
        <v>28484</v>
      </c>
      <c r="I766" s="60">
        <v>23661</v>
      </c>
      <c r="J766" s="60">
        <v>14883</v>
      </c>
      <c r="K766" s="60">
        <v>15905</v>
      </c>
      <c r="L766" s="60">
        <v>14143</v>
      </c>
      <c r="M766" s="60">
        <v>11024</v>
      </c>
      <c r="N766" s="60">
        <v>8991</v>
      </c>
      <c r="O766" s="60">
        <v>5754</v>
      </c>
      <c r="P766" s="60">
        <v>6202</v>
      </c>
      <c r="Q766" s="60">
        <v>2901</v>
      </c>
      <c r="R766" s="60">
        <v>4193</v>
      </c>
      <c r="S766" s="60">
        <v>1874</v>
      </c>
      <c r="T766" s="60">
        <v>2612</v>
      </c>
      <c r="U766" s="60">
        <v>1209</v>
      </c>
      <c r="V766" s="60">
        <v>1499</v>
      </c>
      <c r="W766" s="60">
        <v>574</v>
      </c>
      <c r="X766" s="60">
        <v>438</v>
      </c>
      <c r="Y766" s="60">
        <v>29627</v>
      </c>
      <c r="Z766" s="60">
        <v>23665</v>
      </c>
      <c r="AA766" s="60">
        <v>15890</v>
      </c>
      <c r="AB766" s="60">
        <v>12630</v>
      </c>
      <c r="AC766" s="60">
        <v>9520</v>
      </c>
      <c r="AD766" s="60">
        <v>10438</v>
      </c>
      <c r="AE766" s="60">
        <v>10480</v>
      </c>
      <c r="AF766" s="60">
        <v>7667</v>
      </c>
      <c r="AG766" s="60">
        <v>6677</v>
      </c>
      <c r="AH766" s="60">
        <v>3643</v>
      </c>
      <c r="AI766" s="60">
        <v>4363</v>
      </c>
      <c r="AJ766" s="60">
        <v>2717</v>
      </c>
      <c r="AK766" s="60">
        <v>2905</v>
      </c>
      <c r="AL766" s="60">
        <v>1455</v>
      </c>
      <c r="AM766" s="60">
        <v>1453</v>
      </c>
      <c r="AN766" s="60">
        <v>592</v>
      </c>
      <c r="AO766" s="60">
        <v>426</v>
      </c>
      <c r="AP766" s="60">
        <v>58111</v>
      </c>
      <c r="AQ766" s="60">
        <v>47326</v>
      </c>
      <c r="AR766" s="60">
        <v>30773</v>
      </c>
      <c r="AS766" s="60">
        <v>28535</v>
      </c>
      <c r="AT766" s="60">
        <v>23663</v>
      </c>
      <c r="AU766" s="60">
        <v>21462</v>
      </c>
      <c r="AV766" s="60">
        <v>19471</v>
      </c>
      <c r="AW766" s="60">
        <v>13421</v>
      </c>
      <c r="AX766" s="60">
        <v>12879</v>
      </c>
      <c r="AY766" s="60">
        <v>6544</v>
      </c>
      <c r="AZ766" s="60">
        <v>8556</v>
      </c>
      <c r="BA766" s="60">
        <v>4591</v>
      </c>
      <c r="BB766" s="60">
        <v>5517</v>
      </c>
      <c r="BC766" s="60">
        <v>2664</v>
      </c>
      <c r="BD766" s="60">
        <v>2952</v>
      </c>
      <c r="BE766" s="60">
        <v>1166</v>
      </c>
      <c r="BF766" s="60">
        <v>864</v>
      </c>
    </row>
    <row r="767" spans="1:58" customFormat="1" hidden="1" x14ac:dyDescent="0.25">
      <c r="A767" t="s">
        <v>713</v>
      </c>
      <c r="B767" t="s">
        <v>719</v>
      </c>
      <c r="C767" t="str">
        <f>VLOOKUP(B767,'Cross river Land'!A:B,2,0)</f>
        <v>NG037007</v>
      </c>
      <c r="D767">
        <f t="shared" si="11"/>
        <v>1</v>
      </c>
      <c r="E767" s="60">
        <v>236887</v>
      </c>
      <c r="F767" s="60">
        <v>257943</v>
      </c>
      <c r="G767" s="60">
        <v>494830</v>
      </c>
      <c r="H767" s="60">
        <v>45390</v>
      </c>
      <c r="I767" s="60">
        <v>38699</v>
      </c>
      <c r="J767" s="60">
        <v>28181</v>
      </c>
      <c r="K767" s="60">
        <v>24068</v>
      </c>
      <c r="L767" s="60">
        <v>21196</v>
      </c>
      <c r="M767" s="60">
        <v>18197</v>
      </c>
      <c r="N767" s="60">
        <v>14210</v>
      </c>
      <c r="O767" s="60">
        <v>10774</v>
      </c>
      <c r="P767" s="60">
        <v>9846</v>
      </c>
      <c r="Q767" s="60">
        <v>5850</v>
      </c>
      <c r="R767" s="60">
        <v>6210</v>
      </c>
      <c r="S767" s="60">
        <v>4003</v>
      </c>
      <c r="T767" s="60">
        <v>3686</v>
      </c>
      <c r="U767" s="60">
        <v>2032</v>
      </c>
      <c r="V767" s="60">
        <v>2370</v>
      </c>
      <c r="W767" s="60">
        <v>1055</v>
      </c>
      <c r="X767" s="60">
        <v>1120</v>
      </c>
      <c r="Y767" s="60">
        <v>47256</v>
      </c>
      <c r="Z767" s="60">
        <v>38690</v>
      </c>
      <c r="AA767" s="60">
        <v>35170</v>
      </c>
      <c r="AB767" s="60">
        <v>28090</v>
      </c>
      <c r="AC767" s="60">
        <v>19878</v>
      </c>
      <c r="AD767" s="60">
        <v>18343</v>
      </c>
      <c r="AE767" s="60">
        <v>16021</v>
      </c>
      <c r="AF767" s="60">
        <v>13650</v>
      </c>
      <c r="AG767" s="60">
        <v>10936</v>
      </c>
      <c r="AH767" s="60">
        <v>7624</v>
      </c>
      <c r="AI767" s="60">
        <v>6478</v>
      </c>
      <c r="AJ767" s="60">
        <v>5527</v>
      </c>
      <c r="AK767" s="60">
        <v>3759</v>
      </c>
      <c r="AL767" s="60">
        <v>2608</v>
      </c>
      <c r="AM767" s="60">
        <v>2004</v>
      </c>
      <c r="AN767" s="60">
        <v>1062</v>
      </c>
      <c r="AO767" s="60">
        <v>847</v>
      </c>
      <c r="AP767" s="60">
        <v>92646</v>
      </c>
      <c r="AQ767" s="60">
        <v>77389</v>
      </c>
      <c r="AR767" s="60">
        <v>63351</v>
      </c>
      <c r="AS767" s="60">
        <v>52158</v>
      </c>
      <c r="AT767" s="60">
        <v>41074</v>
      </c>
      <c r="AU767" s="60">
        <v>36540</v>
      </c>
      <c r="AV767" s="60">
        <v>30231</v>
      </c>
      <c r="AW767" s="60">
        <v>24424</v>
      </c>
      <c r="AX767" s="60">
        <v>20782</v>
      </c>
      <c r="AY767" s="60">
        <v>13474</v>
      </c>
      <c r="AZ767" s="60">
        <v>12688</v>
      </c>
      <c r="BA767" s="60">
        <v>9530</v>
      </c>
      <c r="BB767" s="60">
        <v>7445</v>
      </c>
      <c r="BC767" s="60">
        <v>4640</v>
      </c>
      <c r="BD767" s="60">
        <v>4374</v>
      </c>
      <c r="BE767" s="60">
        <v>2117</v>
      </c>
      <c r="BF767" s="60">
        <v>1967</v>
      </c>
    </row>
    <row r="768" spans="1:58" customFormat="1" hidden="1" x14ac:dyDescent="0.25">
      <c r="A768" t="s">
        <v>713</v>
      </c>
      <c r="B768" s="58" t="s">
        <v>2090</v>
      </c>
      <c r="C768" t="str">
        <f>VLOOKUP(B768,'Cross river Land'!A:B,2,0)</f>
        <v>NG037008</v>
      </c>
      <c r="D768">
        <f t="shared" si="11"/>
        <v>1</v>
      </c>
      <c r="E768" s="60">
        <v>209826</v>
      </c>
      <c r="F768" s="60">
        <v>220624</v>
      </c>
      <c r="G768" s="60">
        <v>430450</v>
      </c>
      <c r="H768" s="60">
        <v>41305</v>
      </c>
      <c r="I768" s="60">
        <v>33369</v>
      </c>
      <c r="J768" s="60">
        <v>24641</v>
      </c>
      <c r="K768" s="60">
        <v>21088</v>
      </c>
      <c r="L768" s="60">
        <v>18069</v>
      </c>
      <c r="M768" s="60">
        <v>15872</v>
      </c>
      <c r="N768" s="60">
        <v>13236</v>
      </c>
      <c r="O768" s="60">
        <v>9910</v>
      </c>
      <c r="P768" s="60">
        <v>8639</v>
      </c>
      <c r="Q768" s="60">
        <v>5619</v>
      </c>
      <c r="R768" s="60">
        <v>5565</v>
      </c>
      <c r="S768" s="60">
        <v>3239</v>
      </c>
      <c r="T768" s="60">
        <v>3565</v>
      </c>
      <c r="U768" s="60">
        <v>1905</v>
      </c>
      <c r="V768" s="60">
        <v>1990</v>
      </c>
      <c r="W768" s="60">
        <v>874</v>
      </c>
      <c r="X768" s="60">
        <v>940</v>
      </c>
      <c r="Y768" s="60">
        <v>44246</v>
      </c>
      <c r="Z768" s="60">
        <v>35550</v>
      </c>
      <c r="AA768" s="60">
        <v>28807</v>
      </c>
      <c r="AB768" s="60">
        <v>24001</v>
      </c>
      <c r="AC768" s="60">
        <v>16305</v>
      </c>
      <c r="AD768" s="60">
        <v>13682</v>
      </c>
      <c r="AE768" s="60">
        <v>12745</v>
      </c>
      <c r="AF768" s="60">
        <v>10796</v>
      </c>
      <c r="AG768" s="60">
        <v>9305</v>
      </c>
      <c r="AH768" s="60">
        <v>6630</v>
      </c>
      <c r="AI768" s="60">
        <v>5727</v>
      </c>
      <c r="AJ768" s="60">
        <v>3905</v>
      </c>
      <c r="AK768" s="60">
        <v>3330</v>
      </c>
      <c r="AL768" s="60">
        <v>2088</v>
      </c>
      <c r="AM768" s="60">
        <v>1747</v>
      </c>
      <c r="AN768" s="60">
        <v>996</v>
      </c>
      <c r="AO768" s="60">
        <v>764</v>
      </c>
      <c r="AP768" s="60">
        <v>85551</v>
      </c>
      <c r="AQ768" s="60">
        <v>68919</v>
      </c>
      <c r="AR768" s="60">
        <v>53448</v>
      </c>
      <c r="AS768" s="60">
        <v>45089</v>
      </c>
      <c r="AT768" s="60">
        <v>34374</v>
      </c>
      <c r="AU768" s="60">
        <v>29554</v>
      </c>
      <c r="AV768" s="60">
        <v>25981</v>
      </c>
      <c r="AW768" s="60">
        <v>20706</v>
      </c>
      <c r="AX768" s="60">
        <v>17944</v>
      </c>
      <c r="AY768" s="60">
        <v>12249</v>
      </c>
      <c r="AZ768" s="60">
        <v>11292</v>
      </c>
      <c r="BA768" s="60">
        <v>7144</v>
      </c>
      <c r="BB768" s="60">
        <v>6895</v>
      </c>
      <c r="BC768" s="60">
        <v>3993</v>
      </c>
      <c r="BD768" s="60">
        <v>3737</v>
      </c>
      <c r="BE768" s="60">
        <v>1870</v>
      </c>
      <c r="BF768" s="60">
        <v>1704</v>
      </c>
    </row>
    <row r="769" spans="1:58" customFormat="1" hidden="1" x14ac:dyDescent="0.25">
      <c r="A769" t="s">
        <v>713</v>
      </c>
      <c r="B769" t="s">
        <v>720</v>
      </c>
      <c r="C769" t="str">
        <f>VLOOKUP(B769,'Cross river Land'!A:B,2,0)</f>
        <v>NG037009</v>
      </c>
      <c r="D769">
        <f t="shared" si="11"/>
        <v>1</v>
      </c>
      <c r="E769" s="60">
        <v>138784</v>
      </c>
      <c r="F769" s="60">
        <v>146882</v>
      </c>
      <c r="G769" s="60">
        <v>285666</v>
      </c>
      <c r="H769" s="60">
        <v>27795</v>
      </c>
      <c r="I769" s="60">
        <v>21623</v>
      </c>
      <c r="J769" s="60">
        <v>16258</v>
      </c>
      <c r="K769" s="60">
        <v>14335</v>
      </c>
      <c r="L769" s="60">
        <v>12133</v>
      </c>
      <c r="M769" s="60">
        <v>10431</v>
      </c>
      <c r="N769" s="60">
        <v>8786</v>
      </c>
      <c r="O769" s="60">
        <v>6410</v>
      </c>
      <c r="P769" s="60">
        <v>5667</v>
      </c>
      <c r="Q769" s="60">
        <v>3597</v>
      </c>
      <c r="R769" s="60">
        <v>3772</v>
      </c>
      <c r="S769" s="60">
        <v>1983</v>
      </c>
      <c r="T769" s="60">
        <v>2425</v>
      </c>
      <c r="U769" s="60">
        <v>1080</v>
      </c>
      <c r="V769" s="60">
        <v>1410</v>
      </c>
      <c r="W769" s="60">
        <v>595</v>
      </c>
      <c r="X769" s="60">
        <v>484</v>
      </c>
      <c r="Y769" s="60">
        <v>30065</v>
      </c>
      <c r="Z769" s="60">
        <v>24774</v>
      </c>
      <c r="AA769" s="60">
        <v>19082</v>
      </c>
      <c r="AB769" s="60">
        <v>15017</v>
      </c>
      <c r="AC769" s="60">
        <v>10526</v>
      </c>
      <c r="AD769" s="60">
        <v>9188</v>
      </c>
      <c r="AE769" s="60">
        <v>8768</v>
      </c>
      <c r="AF769" s="60">
        <v>7134</v>
      </c>
      <c r="AG769" s="60">
        <v>6183</v>
      </c>
      <c r="AH769" s="60">
        <v>4213</v>
      </c>
      <c r="AI769" s="60">
        <v>4040</v>
      </c>
      <c r="AJ769" s="60">
        <v>2131</v>
      </c>
      <c r="AK769" s="60">
        <v>2491</v>
      </c>
      <c r="AL769" s="60">
        <v>917</v>
      </c>
      <c r="AM769" s="60">
        <v>1326</v>
      </c>
      <c r="AN769" s="60">
        <v>507</v>
      </c>
      <c r="AO769" s="60">
        <v>520</v>
      </c>
      <c r="AP769" s="60">
        <v>57860</v>
      </c>
      <c r="AQ769" s="60">
        <v>46397</v>
      </c>
      <c r="AR769" s="60">
        <v>35340</v>
      </c>
      <c r="AS769" s="60">
        <v>29352</v>
      </c>
      <c r="AT769" s="60">
        <v>22659</v>
      </c>
      <c r="AU769" s="60">
        <v>19619</v>
      </c>
      <c r="AV769" s="60">
        <v>17554</v>
      </c>
      <c r="AW769" s="60">
        <v>13544</v>
      </c>
      <c r="AX769" s="60">
        <v>11850</v>
      </c>
      <c r="AY769" s="60">
        <v>7810</v>
      </c>
      <c r="AZ769" s="60">
        <v>7812</v>
      </c>
      <c r="BA769" s="60">
        <v>4114</v>
      </c>
      <c r="BB769" s="60">
        <v>4916</v>
      </c>
      <c r="BC769" s="60">
        <v>1997</v>
      </c>
      <c r="BD769" s="60">
        <v>2736</v>
      </c>
      <c r="BE769" s="60">
        <v>1102</v>
      </c>
      <c r="BF769" s="60">
        <v>1004</v>
      </c>
    </row>
    <row r="770" spans="1:58" customFormat="1" hidden="1" x14ac:dyDescent="0.25">
      <c r="A770" t="s">
        <v>713</v>
      </c>
      <c r="B770" t="s">
        <v>721</v>
      </c>
      <c r="C770" t="str">
        <f>VLOOKUP(B770,'Cross river Land'!A:B,2,0)</f>
        <v>NG037010</v>
      </c>
      <c r="D770">
        <f t="shared" ref="D770:D774" si="12">COUNTIF(C:C,C770)</f>
        <v>1</v>
      </c>
      <c r="E770" s="60">
        <v>207527</v>
      </c>
      <c r="F770" s="60">
        <v>210355</v>
      </c>
      <c r="G770" s="60">
        <v>417882</v>
      </c>
      <c r="H770" s="60">
        <v>41039</v>
      </c>
      <c r="I770" s="60">
        <v>32933</v>
      </c>
      <c r="J770" s="60">
        <v>23701</v>
      </c>
      <c r="K770" s="60">
        <v>22592</v>
      </c>
      <c r="L770" s="60">
        <v>18956</v>
      </c>
      <c r="M770" s="60">
        <v>15277</v>
      </c>
      <c r="N770" s="60">
        <v>12894</v>
      </c>
      <c r="O770" s="60">
        <v>8980</v>
      </c>
      <c r="P770" s="60">
        <v>8745</v>
      </c>
      <c r="Q770" s="60">
        <v>4997</v>
      </c>
      <c r="R770" s="60">
        <v>5940</v>
      </c>
      <c r="S770" s="60">
        <v>2864</v>
      </c>
      <c r="T770" s="60">
        <v>3533</v>
      </c>
      <c r="U770" s="60">
        <v>1508</v>
      </c>
      <c r="V770" s="60">
        <v>2029</v>
      </c>
      <c r="W770" s="60">
        <v>729</v>
      </c>
      <c r="X770" s="60">
        <v>810</v>
      </c>
      <c r="Y770" s="60">
        <v>43652</v>
      </c>
      <c r="Z770" s="60">
        <v>34470</v>
      </c>
      <c r="AA770" s="60">
        <v>25481</v>
      </c>
      <c r="AB770" s="60">
        <v>20070</v>
      </c>
      <c r="AC770" s="60">
        <v>14901</v>
      </c>
      <c r="AD770" s="60">
        <v>13682</v>
      </c>
      <c r="AE770" s="60">
        <v>13311</v>
      </c>
      <c r="AF770" s="60">
        <v>10639</v>
      </c>
      <c r="AG770" s="60">
        <v>9264</v>
      </c>
      <c r="AH770" s="60">
        <v>5921</v>
      </c>
      <c r="AI770" s="60">
        <v>6104</v>
      </c>
      <c r="AJ770" s="60">
        <v>3491</v>
      </c>
      <c r="AK770" s="60">
        <v>3841</v>
      </c>
      <c r="AL770" s="60">
        <v>1972</v>
      </c>
      <c r="AM770" s="60">
        <v>1992</v>
      </c>
      <c r="AN770" s="60">
        <v>822</v>
      </c>
      <c r="AO770" s="60">
        <v>742</v>
      </c>
      <c r="AP770" s="60">
        <v>84691</v>
      </c>
      <c r="AQ770" s="60">
        <v>67403</v>
      </c>
      <c r="AR770" s="60">
        <v>49182</v>
      </c>
      <c r="AS770" s="60">
        <v>42662</v>
      </c>
      <c r="AT770" s="60">
        <v>33857</v>
      </c>
      <c r="AU770" s="60">
        <v>28959</v>
      </c>
      <c r="AV770" s="60">
        <v>26205</v>
      </c>
      <c r="AW770" s="60">
        <v>19619</v>
      </c>
      <c r="AX770" s="60">
        <v>18009</v>
      </c>
      <c r="AY770" s="60">
        <v>10918</v>
      </c>
      <c r="AZ770" s="60">
        <v>12044</v>
      </c>
      <c r="BA770" s="60">
        <v>6355</v>
      </c>
      <c r="BB770" s="60">
        <v>7374</v>
      </c>
      <c r="BC770" s="60">
        <v>3480</v>
      </c>
      <c r="BD770" s="60">
        <v>4021</v>
      </c>
      <c r="BE770" s="60">
        <v>1551</v>
      </c>
      <c r="BF770" s="60">
        <v>1552</v>
      </c>
    </row>
    <row r="771" spans="1:58" customFormat="1" hidden="1" x14ac:dyDescent="0.25">
      <c r="A771" t="s">
        <v>713</v>
      </c>
      <c r="B771" t="s">
        <v>722</v>
      </c>
      <c r="C771" t="str">
        <f>VLOOKUP(B771,'Cross river Land'!A:B,2,0)</f>
        <v>NG037011</v>
      </c>
      <c r="D771">
        <f t="shared" si="12"/>
        <v>1</v>
      </c>
      <c r="E771" s="60">
        <v>94865</v>
      </c>
      <c r="F771" s="60">
        <v>91249</v>
      </c>
      <c r="G771" s="60">
        <v>186114</v>
      </c>
      <c r="H771" s="60">
        <v>18085</v>
      </c>
      <c r="I771" s="60">
        <v>15917</v>
      </c>
      <c r="J771" s="60">
        <v>10632</v>
      </c>
      <c r="K771" s="60">
        <v>8133</v>
      </c>
      <c r="L771" s="60">
        <v>7843</v>
      </c>
      <c r="M771" s="60">
        <v>7053</v>
      </c>
      <c r="N771" s="60">
        <v>6709</v>
      </c>
      <c r="O771" s="60">
        <v>4345</v>
      </c>
      <c r="P771" s="60">
        <v>4687</v>
      </c>
      <c r="Q771" s="60">
        <v>2245</v>
      </c>
      <c r="R771" s="60">
        <v>3117</v>
      </c>
      <c r="S771" s="60">
        <v>1393</v>
      </c>
      <c r="T771" s="60">
        <v>1939</v>
      </c>
      <c r="U771" s="60">
        <v>828</v>
      </c>
      <c r="V771" s="60">
        <v>1086</v>
      </c>
      <c r="W771" s="60">
        <v>430</v>
      </c>
      <c r="X771" s="60">
        <v>423</v>
      </c>
      <c r="Y771" s="60">
        <v>18812</v>
      </c>
      <c r="Z771" s="60">
        <v>15298</v>
      </c>
      <c r="AA771" s="60">
        <v>10300</v>
      </c>
      <c r="AB771" s="60">
        <v>8259</v>
      </c>
      <c r="AC771" s="60">
        <v>5545</v>
      </c>
      <c r="AD771" s="60">
        <v>5400</v>
      </c>
      <c r="AE771" s="60">
        <v>5868</v>
      </c>
      <c r="AF771" s="60">
        <v>4512</v>
      </c>
      <c r="AG771" s="60">
        <v>4789</v>
      </c>
      <c r="AH771" s="60">
        <v>2588</v>
      </c>
      <c r="AI771" s="60">
        <v>3281</v>
      </c>
      <c r="AJ771" s="60">
        <v>1891</v>
      </c>
      <c r="AK771" s="60">
        <v>2046</v>
      </c>
      <c r="AL771" s="60">
        <v>810</v>
      </c>
      <c r="AM771" s="60">
        <v>1133</v>
      </c>
      <c r="AN771" s="60">
        <v>377</v>
      </c>
      <c r="AO771" s="60">
        <v>340</v>
      </c>
      <c r="AP771" s="60">
        <v>36897</v>
      </c>
      <c r="AQ771" s="60">
        <v>31215</v>
      </c>
      <c r="AR771" s="60">
        <v>20932</v>
      </c>
      <c r="AS771" s="60">
        <v>16392</v>
      </c>
      <c r="AT771" s="60">
        <v>13388</v>
      </c>
      <c r="AU771" s="60">
        <v>12453</v>
      </c>
      <c r="AV771" s="60">
        <v>12577</v>
      </c>
      <c r="AW771" s="60">
        <v>8857</v>
      </c>
      <c r="AX771" s="60">
        <v>9476</v>
      </c>
      <c r="AY771" s="60">
        <v>4833</v>
      </c>
      <c r="AZ771" s="60">
        <v>6398</v>
      </c>
      <c r="BA771" s="60">
        <v>3284</v>
      </c>
      <c r="BB771" s="60">
        <v>3985</v>
      </c>
      <c r="BC771" s="60">
        <v>1638</v>
      </c>
      <c r="BD771" s="60">
        <v>2219</v>
      </c>
      <c r="BE771" s="60">
        <v>807</v>
      </c>
      <c r="BF771" s="60">
        <v>763</v>
      </c>
    </row>
    <row r="772" spans="1:58" customFormat="1" hidden="1" x14ac:dyDescent="0.25">
      <c r="A772" t="s">
        <v>713</v>
      </c>
      <c r="B772" t="s">
        <v>723</v>
      </c>
      <c r="C772" t="str">
        <f>VLOOKUP(B772,'Cross river Land'!A:B,2,0)</f>
        <v>NG037012</v>
      </c>
      <c r="D772">
        <f t="shared" si="12"/>
        <v>1</v>
      </c>
      <c r="E772" s="60">
        <v>145541</v>
      </c>
      <c r="F772" s="60">
        <v>146354</v>
      </c>
      <c r="G772" s="60">
        <v>291895</v>
      </c>
      <c r="H772" s="60">
        <v>28075</v>
      </c>
      <c r="I772" s="60">
        <v>23348</v>
      </c>
      <c r="J772" s="60">
        <v>16213</v>
      </c>
      <c r="K772" s="60">
        <v>15487</v>
      </c>
      <c r="L772" s="60">
        <v>13346</v>
      </c>
      <c r="M772" s="60">
        <v>11191</v>
      </c>
      <c r="N772" s="60">
        <v>9120</v>
      </c>
      <c r="O772" s="60">
        <v>6629</v>
      </c>
      <c r="P772" s="60">
        <v>6153</v>
      </c>
      <c r="Q772" s="60">
        <v>3711</v>
      </c>
      <c r="R772" s="60">
        <v>3966</v>
      </c>
      <c r="S772" s="60">
        <v>1959</v>
      </c>
      <c r="T772" s="60">
        <v>2612</v>
      </c>
      <c r="U772" s="60">
        <v>1001</v>
      </c>
      <c r="V772" s="60">
        <v>1458</v>
      </c>
      <c r="W772" s="60">
        <v>660</v>
      </c>
      <c r="X772" s="60">
        <v>612</v>
      </c>
      <c r="Y772" s="60">
        <v>29633</v>
      </c>
      <c r="Z772" s="60">
        <v>23780</v>
      </c>
      <c r="AA772" s="60">
        <v>17822</v>
      </c>
      <c r="AB772" s="60">
        <v>14061</v>
      </c>
      <c r="AC772" s="60">
        <v>10310</v>
      </c>
      <c r="AD772" s="60">
        <v>9895</v>
      </c>
      <c r="AE772" s="60">
        <v>9507</v>
      </c>
      <c r="AF772" s="60">
        <v>7515</v>
      </c>
      <c r="AG772" s="60">
        <v>6454</v>
      </c>
      <c r="AH772" s="60">
        <v>4067</v>
      </c>
      <c r="AI772" s="60">
        <v>4159</v>
      </c>
      <c r="AJ772" s="60">
        <v>2795</v>
      </c>
      <c r="AK772" s="60">
        <v>2518</v>
      </c>
      <c r="AL772" s="60">
        <v>1291</v>
      </c>
      <c r="AM772" s="60">
        <v>1389</v>
      </c>
      <c r="AN772" s="60">
        <v>664</v>
      </c>
      <c r="AO772" s="60">
        <v>494</v>
      </c>
      <c r="AP772" s="60">
        <v>57708</v>
      </c>
      <c r="AQ772" s="60">
        <v>47128</v>
      </c>
      <c r="AR772" s="60">
        <v>34035</v>
      </c>
      <c r="AS772" s="60">
        <v>29548</v>
      </c>
      <c r="AT772" s="60">
        <v>23656</v>
      </c>
      <c r="AU772" s="60">
        <v>21086</v>
      </c>
      <c r="AV772" s="60">
        <v>18627</v>
      </c>
      <c r="AW772" s="60">
        <v>14144</v>
      </c>
      <c r="AX772" s="60">
        <v>12607</v>
      </c>
      <c r="AY772" s="60">
        <v>7778</v>
      </c>
      <c r="AZ772" s="60">
        <v>8125</v>
      </c>
      <c r="BA772" s="60">
        <v>4754</v>
      </c>
      <c r="BB772" s="60">
        <v>5130</v>
      </c>
      <c r="BC772" s="60">
        <v>2292</v>
      </c>
      <c r="BD772" s="60">
        <v>2847</v>
      </c>
      <c r="BE772" s="60">
        <v>1324</v>
      </c>
      <c r="BF772" s="60">
        <v>1106</v>
      </c>
    </row>
    <row r="773" spans="1:58" customFormat="1" hidden="1" x14ac:dyDescent="0.25">
      <c r="A773" t="s">
        <v>713</v>
      </c>
      <c r="B773" t="s">
        <v>724</v>
      </c>
      <c r="C773" t="str">
        <f>VLOOKUP(B773,'Cross river Land'!A:B,2,0)</f>
        <v>NG037013</v>
      </c>
      <c r="D773">
        <f t="shared" si="12"/>
        <v>1</v>
      </c>
      <c r="E773" s="60">
        <v>195130</v>
      </c>
      <c r="F773" s="60">
        <v>184563</v>
      </c>
      <c r="G773" s="60">
        <v>379693</v>
      </c>
      <c r="H773" s="60">
        <v>37980</v>
      </c>
      <c r="I773" s="60">
        <v>33412</v>
      </c>
      <c r="J773" s="60">
        <v>22884</v>
      </c>
      <c r="K773" s="60">
        <v>20234</v>
      </c>
      <c r="L773" s="60">
        <v>17728</v>
      </c>
      <c r="M773" s="60">
        <v>15049</v>
      </c>
      <c r="N773" s="60">
        <v>12192</v>
      </c>
      <c r="O773" s="60">
        <v>8520</v>
      </c>
      <c r="P773" s="60">
        <v>7798</v>
      </c>
      <c r="Q773" s="60">
        <v>4386</v>
      </c>
      <c r="R773" s="60">
        <v>4655</v>
      </c>
      <c r="S773" s="60">
        <v>2673</v>
      </c>
      <c r="T773" s="60">
        <v>2854</v>
      </c>
      <c r="U773" s="60">
        <v>1366</v>
      </c>
      <c r="V773" s="60">
        <v>1869</v>
      </c>
      <c r="W773" s="60">
        <v>726</v>
      </c>
      <c r="X773" s="60">
        <v>804</v>
      </c>
      <c r="Y773" s="60">
        <v>38004</v>
      </c>
      <c r="Z773" s="60">
        <v>32614</v>
      </c>
      <c r="AA773" s="60">
        <v>22171</v>
      </c>
      <c r="AB773" s="60">
        <v>16928</v>
      </c>
      <c r="AC773" s="60">
        <v>11733</v>
      </c>
      <c r="AD773" s="60">
        <v>11939</v>
      </c>
      <c r="AE773" s="60">
        <v>11681</v>
      </c>
      <c r="AF773" s="60">
        <v>9284</v>
      </c>
      <c r="AG773" s="60">
        <v>7906</v>
      </c>
      <c r="AH773" s="60">
        <v>5314</v>
      </c>
      <c r="AI773" s="60">
        <v>5068</v>
      </c>
      <c r="AJ773" s="60">
        <v>3753</v>
      </c>
      <c r="AK773" s="60">
        <v>3031</v>
      </c>
      <c r="AL773" s="60">
        <v>1857</v>
      </c>
      <c r="AM773" s="60">
        <v>1711</v>
      </c>
      <c r="AN773" s="60">
        <v>869</v>
      </c>
      <c r="AO773" s="60">
        <v>700</v>
      </c>
      <c r="AP773" s="60">
        <v>75984</v>
      </c>
      <c r="AQ773" s="60">
        <v>66026</v>
      </c>
      <c r="AR773" s="60">
        <v>45055</v>
      </c>
      <c r="AS773" s="60">
        <v>37162</v>
      </c>
      <c r="AT773" s="60">
        <v>29461</v>
      </c>
      <c r="AU773" s="60">
        <v>26988</v>
      </c>
      <c r="AV773" s="60">
        <v>23873</v>
      </c>
      <c r="AW773" s="60">
        <v>17804</v>
      </c>
      <c r="AX773" s="60">
        <v>15704</v>
      </c>
      <c r="AY773" s="60">
        <v>9700</v>
      </c>
      <c r="AZ773" s="60">
        <v>9723</v>
      </c>
      <c r="BA773" s="60">
        <v>6426</v>
      </c>
      <c r="BB773" s="60">
        <v>5885</v>
      </c>
      <c r="BC773" s="60">
        <v>3223</v>
      </c>
      <c r="BD773" s="60">
        <v>3580</v>
      </c>
      <c r="BE773" s="60">
        <v>1595</v>
      </c>
      <c r="BF773" s="60">
        <v>1504</v>
      </c>
    </row>
    <row r="774" spans="1:58" customFormat="1" hidden="1" x14ac:dyDescent="0.25">
      <c r="A774" t="s">
        <v>713</v>
      </c>
      <c r="B774" t="s">
        <v>725</v>
      </c>
      <c r="C774" t="str">
        <f>VLOOKUP(B774,'Cross river Land'!A:B,2,0)</f>
        <v>NG037014</v>
      </c>
      <c r="D774">
        <f t="shared" si="12"/>
        <v>1</v>
      </c>
      <c r="E774" s="60">
        <v>215118</v>
      </c>
      <c r="F774" s="60">
        <v>211065</v>
      </c>
      <c r="G774" s="60">
        <v>426183</v>
      </c>
      <c r="H774" s="60">
        <v>40528</v>
      </c>
      <c r="I774" s="60">
        <v>35499</v>
      </c>
      <c r="J774" s="60">
        <v>24573</v>
      </c>
      <c r="K774" s="60">
        <v>21722</v>
      </c>
      <c r="L774" s="60">
        <v>19410</v>
      </c>
      <c r="M774" s="60">
        <v>16085</v>
      </c>
      <c r="N774" s="60">
        <v>14581</v>
      </c>
      <c r="O774" s="60">
        <v>9987</v>
      </c>
      <c r="P774" s="60">
        <v>9489</v>
      </c>
      <c r="Q774" s="60">
        <v>5003</v>
      </c>
      <c r="R774" s="60">
        <v>5902</v>
      </c>
      <c r="S774" s="60">
        <v>2893</v>
      </c>
      <c r="T774" s="60">
        <v>3811</v>
      </c>
      <c r="U774" s="60">
        <v>1614</v>
      </c>
      <c r="V774" s="60">
        <v>2263</v>
      </c>
      <c r="W774" s="60">
        <v>864</v>
      </c>
      <c r="X774" s="60">
        <v>894</v>
      </c>
      <c r="Y774" s="60">
        <v>43077</v>
      </c>
      <c r="Z774" s="60">
        <v>35805</v>
      </c>
      <c r="AA774" s="60">
        <v>25201</v>
      </c>
      <c r="AB774" s="60">
        <v>20122</v>
      </c>
      <c r="AC774" s="60">
        <v>13538</v>
      </c>
      <c r="AD774" s="60">
        <v>12913</v>
      </c>
      <c r="AE774" s="60">
        <v>13587</v>
      </c>
      <c r="AF774" s="60">
        <v>10448</v>
      </c>
      <c r="AG774" s="60">
        <v>9983</v>
      </c>
      <c r="AH774" s="60">
        <v>6216</v>
      </c>
      <c r="AI774" s="60">
        <v>6741</v>
      </c>
      <c r="AJ774" s="60">
        <v>3780</v>
      </c>
      <c r="AK774" s="60">
        <v>4236</v>
      </c>
      <c r="AL774" s="60">
        <v>1623</v>
      </c>
      <c r="AM774" s="60">
        <v>2176</v>
      </c>
      <c r="AN774" s="60">
        <v>808</v>
      </c>
      <c r="AO774" s="60">
        <v>811</v>
      </c>
      <c r="AP774" s="60">
        <v>83605</v>
      </c>
      <c r="AQ774" s="60">
        <v>71304</v>
      </c>
      <c r="AR774" s="60">
        <v>49774</v>
      </c>
      <c r="AS774" s="60">
        <v>41844</v>
      </c>
      <c r="AT774" s="60">
        <v>32948</v>
      </c>
      <c r="AU774" s="60">
        <v>28998</v>
      </c>
      <c r="AV774" s="60">
        <v>28168</v>
      </c>
      <c r="AW774" s="60">
        <v>20435</v>
      </c>
      <c r="AX774" s="60">
        <v>19472</v>
      </c>
      <c r="AY774" s="60">
        <v>11219</v>
      </c>
      <c r="AZ774" s="60">
        <v>12643</v>
      </c>
      <c r="BA774" s="60">
        <v>6673</v>
      </c>
      <c r="BB774" s="60">
        <v>8047</v>
      </c>
      <c r="BC774" s="60">
        <v>3237</v>
      </c>
      <c r="BD774" s="60">
        <v>4439</v>
      </c>
      <c r="BE774" s="60">
        <v>1672</v>
      </c>
      <c r="BF774" s="60">
        <v>1705</v>
      </c>
    </row>
    <row r="776" spans="1:58" x14ac:dyDescent="0.25">
      <c r="E776" s="82">
        <f>SUM(E370:E413)</f>
        <v>6424609</v>
      </c>
      <c r="F776" s="82">
        <f t="shared" ref="F776:BF776" si="13">SUM(F370:F413)</f>
        <v>7187521</v>
      </c>
      <c r="G776" s="82">
        <f t="shared" si="13"/>
        <v>13612130</v>
      </c>
      <c r="H776" s="82">
        <f t="shared" si="13"/>
        <v>1256406</v>
      </c>
      <c r="I776" s="82">
        <f t="shared" si="13"/>
        <v>1011215</v>
      </c>
      <c r="J776" s="82">
        <f t="shared" si="13"/>
        <v>766886</v>
      </c>
      <c r="K776" s="82">
        <f t="shared" si="13"/>
        <v>665509</v>
      </c>
      <c r="L776" s="82">
        <f t="shared" si="13"/>
        <v>565371</v>
      </c>
      <c r="M776" s="82">
        <f t="shared" si="13"/>
        <v>471469</v>
      </c>
      <c r="N776" s="82">
        <f t="shared" si="13"/>
        <v>403281</v>
      </c>
      <c r="O776" s="82">
        <f t="shared" si="13"/>
        <v>297232</v>
      </c>
      <c r="P776" s="82">
        <f t="shared" si="13"/>
        <v>275925</v>
      </c>
      <c r="Q776" s="82">
        <f t="shared" si="13"/>
        <v>166310</v>
      </c>
      <c r="R776" s="82">
        <f t="shared" si="13"/>
        <v>170736</v>
      </c>
      <c r="S776" s="82">
        <f t="shared" si="13"/>
        <v>94671</v>
      </c>
      <c r="T776" s="82">
        <f t="shared" si="13"/>
        <v>102851</v>
      </c>
      <c r="U776" s="82">
        <f t="shared" si="13"/>
        <v>52016</v>
      </c>
      <c r="V776" s="82">
        <f t="shared" si="13"/>
        <v>67473</v>
      </c>
      <c r="W776" s="82">
        <f t="shared" si="13"/>
        <v>26539</v>
      </c>
      <c r="X776" s="82">
        <f t="shared" si="13"/>
        <v>30719</v>
      </c>
      <c r="Y776" s="82">
        <f t="shared" si="13"/>
        <v>1342927</v>
      </c>
      <c r="Z776" s="82">
        <f t="shared" si="13"/>
        <v>1107956</v>
      </c>
      <c r="AA776" s="82">
        <f t="shared" si="13"/>
        <v>949996</v>
      </c>
      <c r="AB776" s="82">
        <f t="shared" si="13"/>
        <v>811896</v>
      </c>
      <c r="AC776" s="82">
        <f t="shared" si="13"/>
        <v>572752</v>
      </c>
      <c r="AD776" s="82">
        <f t="shared" si="13"/>
        <v>481403</v>
      </c>
      <c r="AE776" s="82">
        <f t="shared" si="13"/>
        <v>436874</v>
      </c>
      <c r="AF776" s="82">
        <f t="shared" si="13"/>
        <v>355042</v>
      </c>
      <c r="AG776" s="82">
        <f t="shared" si="13"/>
        <v>313063</v>
      </c>
      <c r="AH776" s="82">
        <f t="shared" si="13"/>
        <v>208951</v>
      </c>
      <c r="AI776" s="82">
        <f t="shared" si="13"/>
        <v>195036</v>
      </c>
      <c r="AJ776" s="82">
        <f t="shared" si="13"/>
        <v>120240</v>
      </c>
      <c r="AK776" s="82">
        <f t="shared" si="13"/>
        <v>112472</v>
      </c>
      <c r="AL776" s="82">
        <f t="shared" si="13"/>
        <v>58784</v>
      </c>
      <c r="AM776" s="82">
        <f t="shared" si="13"/>
        <v>65980</v>
      </c>
      <c r="AN776" s="82">
        <f t="shared" si="13"/>
        <v>27544</v>
      </c>
      <c r="AO776" s="82">
        <f t="shared" si="13"/>
        <v>26605</v>
      </c>
      <c r="AP776" s="82">
        <f t="shared" si="13"/>
        <v>2599333</v>
      </c>
      <c r="AQ776" s="82">
        <f t="shared" si="13"/>
        <v>2119171</v>
      </c>
      <c r="AR776" s="82">
        <f t="shared" si="13"/>
        <v>1716882</v>
      </c>
      <c r="AS776" s="82">
        <f t="shared" si="13"/>
        <v>1477405</v>
      </c>
      <c r="AT776" s="82">
        <f t="shared" si="13"/>
        <v>1138123</v>
      </c>
      <c r="AU776" s="82">
        <f t="shared" si="13"/>
        <v>952872</v>
      </c>
      <c r="AV776" s="82">
        <f t="shared" si="13"/>
        <v>840155</v>
      </c>
      <c r="AW776" s="82">
        <f t="shared" si="13"/>
        <v>652274</v>
      </c>
      <c r="AX776" s="82">
        <f t="shared" si="13"/>
        <v>588988</v>
      </c>
      <c r="AY776" s="82">
        <f t="shared" si="13"/>
        <v>375261</v>
      </c>
      <c r="AZ776" s="82">
        <f t="shared" si="13"/>
        <v>365772</v>
      </c>
      <c r="BA776" s="82">
        <f t="shared" si="13"/>
        <v>214911</v>
      </c>
      <c r="BB776" s="82">
        <f t="shared" si="13"/>
        <v>215323</v>
      </c>
      <c r="BC776" s="82">
        <f t="shared" si="13"/>
        <v>110800</v>
      </c>
      <c r="BD776" s="82">
        <f t="shared" si="13"/>
        <v>133453</v>
      </c>
      <c r="BE776" s="82">
        <f t="shared" si="13"/>
        <v>54083</v>
      </c>
      <c r="BF776" s="82">
        <f t="shared" si="13"/>
        <v>57324</v>
      </c>
    </row>
  </sheetData>
  <autoFilter ref="A1:BX774">
    <filterColumn colId="0">
      <filters>
        <filter val="KANO"/>
      </filters>
    </filterColumn>
  </autoFilter>
  <printOptions headings="1"/>
  <pageMargins left="0.25" right="0.25" top="0.5" bottom="0.5" header="0.25" footer="0.25"/>
  <pageSetup orientation="portrait" r:id="rId1"/>
  <headerFooter>
    <oddHeader>&amp;L&amp;F&amp;R&amp;A                    August 17, 2016</oddHeader>
    <oddFooter>&amp;LSOURCE: U.S. Census Bureau&amp;RVersion 2</oddFooter>
  </headerFooter>
  <ignoredErrors>
    <ignoredError sqref="BA776"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topLeftCell="A25" zoomScale="130" zoomScaleNormal="130" workbookViewId="0">
      <selection activeCell="L53" sqref="L53"/>
    </sheetView>
  </sheetViews>
  <sheetFormatPr defaultColWidth="10.85546875" defaultRowHeight="15.75" x14ac:dyDescent="0.25"/>
  <cols>
    <col min="1" max="1" width="3.28515625" style="43" customWidth="1"/>
    <col min="2" max="8" width="10.85546875" style="43"/>
    <col min="9" max="9" width="15" style="43" customWidth="1"/>
    <col min="10" max="16384" width="10.85546875" style="43"/>
  </cols>
  <sheetData>
    <row r="1" spans="1:15" ht="21" x14ac:dyDescent="0.25">
      <c r="A1" s="42" t="s">
        <v>978</v>
      </c>
    </row>
    <row r="3" spans="1:15" ht="45" customHeight="1" x14ac:dyDescent="0.25">
      <c r="B3" s="89" t="s">
        <v>984</v>
      </c>
      <c r="C3" s="89"/>
      <c r="D3" s="89"/>
      <c r="E3" s="89"/>
      <c r="F3" s="89"/>
      <c r="G3" s="89"/>
      <c r="H3" s="89"/>
      <c r="I3" s="89"/>
    </row>
    <row r="4" spans="1:15" x14ac:dyDescent="0.25">
      <c r="B4" s="44"/>
      <c r="C4" s="44"/>
      <c r="D4" s="44"/>
      <c r="E4" s="44"/>
      <c r="F4" s="44"/>
      <c r="G4" s="44"/>
      <c r="H4" s="44"/>
      <c r="I4" s="44"/>
    </row>
    <row r="5" spans="1:15" ht="129.75" customHeight="1" x14ac:dyDescent="0.25">
      <c r="B5" s="89" t="s">
        <v>991</v>
      </c>
      <c r="C5" s="89"/>
      <c r="D5" s="89"/>
      <c r="E5" s="89"/>
      <c r="F5" s="89"/>
      <c r="G5" s="89"/>
      <c r="H5" s="89"/>
      <c r="I5" s="89"/>
    </row>
    <row r="7" spans="1:15" x14ac:dyDescent="0.25">
      <c r="B7" s="45" t="s">
        <v>964</v>
      </c>
    </row>
    <row r="9" spans="1:15" ht="78.75" customHeight="1" x14ac:dyDescent="0.25">
      <c r="B9" s="89" t="s">
        <v>965</v>
      </c>
      <c r="C9" s="89"/>
      <c r="D9" s="89"/>
      <c r="E9" s="89"/>
      <c r="F9" s="89"/>
      <c r="G9" s="89"/>
      <c r="H9" s="89"/>
      <c r="I9" s="89"/>
      <c r="J9" s="44"/>
      <c r="K9" s="44"/>
      <c r="L9" s="44"/>
      <c r="M9" s="44"/>
      <c r="N9" s="44"/>
      <c r="O9" s="44"/>
    </row>
    <row r="11" spans="1:15" ht="70.5" customHeight="1" x14ac:dyDescent="0.25">
      <c r="B11" s="89" t="s">
        <v>966</v>
      </c>
      <c r="C11" s="89"/>
      <c r="D11" s="89"/>
      <c r="E11" s="89"/>
      <c r="F11" s="89"/>
      <c r="G11" s="89"/>
      <c r="H11" s="89"/>
      <c r="I11" s="89"/>
    </row>
    <row r="13" spans="1:15" x14ac:dyDescent="0.25">
      <c r="B13" s="45" t="s">
        <v>967</v>
      </c>
    </row>
    <row r="15" spans="1:15" x14ac:dyDescent="0.25">
      <c r="B15" s="43" t="s">
        <v>968</v>
      </c>
    </row>
    <row r="16" spans="1:15" x14ac:dyDescent="0.25">
      <c r="B16" s="43" t="s">
        <v>969</v>
      </c>
    </row>
    <row r="17" spans="2:9" x14ac:dyDescent="0.25">
      <c r="B17" s="43" t="s">
        <v>970</v>
      </c>
    </row>
    <row r="18" spans="2:9" x14ac:dyDescent="0.25">
      <c r="B18" s="43" t="s">
        <v>971</v>
      </c>
    </row>
    <row r="19" spans="2:9" x14ac:dyDescent="0.25">
      <c r="B19" s="43" t="s">
        <v>972</v>
      </c>
    </row>
    <row r="21" spans="2:9" ht="44.25" customHeight="1" x14ac:dyDescent="0.25">
      <c r="B21" s="89" t="s">
        <v>973</v>
      </c>
      <c r="C21" s="89"/>
      <c r="D21" s="89"/>
      <c r="E21" s="89"/>
      <c r="F21" s="89"/>
      <c r="G21" s="89"/>
      <c r="H21" s="89"/>
      <c r="I21" s="89"/>
    </row>
    <row r="23" spans="2:9" x14ac:dyDescent="0.25">
      <c r="B23" s="45" t="s">
        <v>974</v>
      </c>
    </row>
    <row r="25" spans="2:9" ht="60" customHeight="1" x14ac:dyDescent="0.25">
      <c r="B25" s="89" t="s">
        <v>985</v>
      </c>
      <c r="C25" s="89"/>
      <c r="D25" s="89"/>
      <c r="E25" s="89"/>
      <c r="F25" s="89"/>
      <c r="G25" s="89"/>
      <c r="H25" s="89"/>
      <c r="I25" s="89"/>
    </row>
    <row r="27" spans="2:9" x14ac:dyDescent="0.25">
      <c r="B27" s="45" t="s">
        <v>975</v>
      </c>
    </row>
    <row r="29" spans="2:9" ht="79.5" customHeight="1" x14ac:dyDescent="0.25">
      <c r="B29" s="89" t="s">
        <v>987</v>
      </c>
      <c r="C29" s="89"/>
      <c r="D29" s="89"/>
      <c r="E29" s="89"/>
      <c r="F29" s="89"/>
      <c r="G29" s="89"/>
      <c r="H29" s="89"/>
      <c r="I29" s="89"/>
    </row>
    <row r="31" spans="2:9" x14ac:dyDescent="0.25">
      <c r="B31" s="45" t="s">
        <v>976</v>
      </c>
    </row>
    <row r="33" spans="2:9" ht="184.5" customHeight="1" x14ac:dyDescent="0.25">
      <c r="B33" s="89" t="s">
        <v>990</v>
      </c>
      <c r="C33" s="89"/>
      <c r="D33" s="89"/>
      <c r="E33" s="89"/>
      <c r="F33" s="89"/>
      <c r="G33" s="89"/>
      <c r="H33" s="89"/>
      <c r="I33" s="89"/>
    </row>
    <row r="35" spans="2:9" x14ac:dyDescent="0.25">
      <c r="B35" s="45" t="s">
        <v>977</v>
      </c>
    </row>
    <row r="37" spans="2:9" ht="102.75" customHeight="1" x14ac:dyDescent="0.25">
      <c r="B37" s="89" t="s">
        <v>992</v>
      </c>
      <c r="C37" s="89"/>
      <c r="D37" s="89"/>
      <c r="E37" s="89"/>
      <c r="F37" s="89"/>
      <c r="G37" s="89"/>
      <c r="H37" s="89"/>
      <c r="I37" s="89"/>
    </row>
  </sheetData>
  <mergeCells count="9">
    <mergeCell ref="B29:I29"/>
    <mergeCell ref="B33:I33"/>
    <mergeCell ref="B37:I37"/>
    <mergeCell ref="B3:I3"/>
    <mergeCell ref="B5:I5"/>
    <mergeCell ref="B9:I9"/>
    <mergeCell ref="B11:I11"/>
    <mergeCell ref="B21:I21"/>
    <mergeCell ref="B25:I2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0"/>
  <sheetViews>
    <sheetView topLeftCell="A12" zoomScale="85" zoomScaleNormal="85" workbookViewId="0">
      <selection activeCell="E40" sqref="E40"/>
    </sheetView>
  </sheetViews>
  <sheetFormatPr defaultColWidth="9.140625" defaultRowHeight="15" x14ac:dyDescent="0.25"/>
  <cols>
    <col min="1" max="1" width="1.42578125" style="23" customWidth="1"/>
    <col min="2" max="2" width="25.5703125" style="22" bestFit="1" customWidth="1"/>
    <col min="3" max="3" width="25.85546875" style="22" customWidth="1"/>
    <col min="4" max="4" width="1.42578125" style="23" customWidth="1"/>
    <col min="5" max="5" width="13" style="23" customWidth="1"/>
    <col min="6" max="6" width="13.42578125" style="23" customWidth="1"/>
    <col min="7" max="7" width="15.28515625" style="23" customWidth="1"/>
    <col min="8" max="8" width="28" style="22" bestFit="1" customWidth="1"/>
    <col min="9" max="9" width="16.42578125" style="68" customWidth="1"/>
    <col min="10" max="10" width="17" style="68" customWidth="1"/>
    <col min="11" max="11" width="13.140625" style="68" customWidth="1"/>
    <col min="12" max="12" width="28" style="22" bestFit="1" customWidth="1"/>
    <col min="13" max="14" width="16.140625" style="68" customWidth="1"/>
    <col min="15" max="15" width="13.7109375" style="71" customWidth="1"/>
    <col min="16" max="16384" width="9.140625" style="23"/>
  </cols>
  <sheetData>
    <row r="1" spans="2:16" ht="15.75" thickBot="1" x14ac:dyDescent="0.3"/>
    <row r="2" spans="2:16" s="10" customFormat="1" ht="60" x14ac:dyDescent="0.25">
      <c r="B2" s="15" t="s">
        <v>901</v>
      </c>
      <c r="C2" s="16" t="s">
        <v>902</v>
      </c>
      <c r="D2" s="23"/>
      <c r="E2" s="46" t="s">
        <v>979</v>
      </c>
      <c r="F2" s="47" t="s">
        <v>980</v>
      </c>
      <c r="G2" s="48" t="s">
        <v>981</v>
      </c>
      <c r="H2" s="17" t="s">
        <v>903</v>
      </c>
      <c r="I2" s="69" t="s">
        <v>904</v>
      </c>
      <c r="J2" s="69" t="s">
        <v>905</v>
      </c>
      <c r="K2" s="69" t="s">
        <v>2837</v>
      </c>
      <c r="L2" s="17" t="s">
        <v>886</v>
      </c>
      <c r="M2" s="69" t="s">
        <v>887</v>
      </c>
      <c r="N2" s="69" t="s">
        <v>888</v>
      </c>
      <c r="O2" s="72" t="s">
        <v>2838</v>
      </c>
    </row>
    <row r="3" spans="2:16" x14ac:dyDescent="0.25">
      <c r="B3" s="24">
        <f>LN(M40/I40)/(2020-2006)</f>
        <v>2.0568753788688828E-2</v>
      </c>
      <c r="C3" s="25">
        <f>LN(N40/J40)/(2020-2006)</f>
        <v>1.9893600198849715E-2</v>
      </c>
      <c r="E3" s="52">
        <f t="shared" ref="E3:E40" si="0">LN(M3/I3)/(2020-2006)</f>
        <v>8.9653052621000554E-2</v>
      </c>
      <c r="F3" s="53">
        <f t="shared" ref="F3:F40" si="1">LN(N3/J3)/(2020-2006)</f>
        <v>8.6599607015240679E-2</v>
      </c>
      <c r="G3" s="49">
        <f t="shared" ref="G3:G40" si="2">SUM(E3:F3)/2</f>
        <v>8.8126329818120616E-2</v>
      </c>
      <c r="H3" s="32" t="s">
        <v>265</v>
      </c>
      <c r="I3" s="67">
        <v>733172</v>
      </c>
      <c r="J3" s="67">
        <v>673067</v>
      </c>
      <c r="K3" s="67">
        <f t="shared" ref="K3:K8" si="3">SUM(I3:J3)</f>
        <v>1406239</v>
      </c>
      <c r="L3" s="32" t="s">
        <v>265</v>
      </c>
      <c r="M3" s="67">
        <f>'Figures 2(a-t)'!AJ19</f>
        <v>2572216</v>
      </c>
      <c r="N3" s="67">
        <f>'Figures 2(a-t)'!AK19</f>
        <v>2262531</v>
      </c>
      <c r="O3" s="71">
        <f t="shared" ref="O3:O8" si="4">SUM(M3:N3)</f>
        <v>4834747</v>
      </c>
    </row>
    <row r="4" spans="2:16" ht="30" x14ac:dyDescent="0.25">
      <c r="B4" s="18" t="s">
        <v>906</v>
      </c>
      <c r="C4" s="19" t="s">
        <v>907</v>
      </c>
      <c r="E4" s="52">
        <f t="shared" si="0"/>
        <v>7.6179982487452627E-2</v>
      </c>
      <c r="F4" s="53">
        <f t="shared" si="1"/>
        <v>7.5687819658263655E-2</v>
      </c>
      <c r="G4" s="49">
        <f t="shared" si="2"/>
        <v>7.5933901072858134E-2</v>
      </c>
      <c r="H4" s="32" t="s">
        <v>350</v>
      </c>
      <c r="I4" s="67">
        <v>4947952</v>
      </c>
      <c r="J4" s="67">
        <v>4453336</v>
      </c>
      <c r="K4" s="67">
        <f t="shared" si="3"/>
        <v>9401288</v>
      </c>
      <c r="L4" s="32" t="s">
        <v>350</v>
      </c>
      <c r="M4" s="67">
        <f>'Figures 2(a-t)'!AJ24</f>
        <v>14375042</v>
      </c>
      <c r="N4" s="67">
        <f>'Figures 2(a-t)'!AK24</f>
        <v>12849218</v>
      </c>
      <c r="O4" s="71">
        <f t="shared" si="4"/>
        <v>27224260</v>
      </c>
    </row>
    <row r="5" spans="2:16" ht="15.75" thickBot="1" x14ac:dyDescent="0.3">
      <c r="B5" s="26">
        <f>MEDIAN(E3:E39)</f>
        <v>2.4960672481893535E-2</v>
      </c>
      <c r="C5" s="27">
        <f>MEDIAN(F3:F39)</f>
        <v>2.5141683606168547E-2</v>
      </c>
      <c r="E5" s="52">
        <f t="shared" si="0"/>
        <v>3.5483127274616895E-2</v>
      </c>
      <c r="F5" s="53">
        <f t="shared" si="1"/>
        <v>3.4512302406232695E-2</v>
      </c>
      <c r="G5" s="49">
        <f t="shared" si="2"/>
        <v>3.4997714840424798E-2</v>
      </c>
      <c r="H5" s="32" t="s">
        <v>483</v>
      </c>
      <c r="I5" s="67">
        <v>4719125</v>
      </c>
      <c r="J5" s="67">
        <v>4394480</v>
      </c>
      <c r="K5" s="67">
        <f t="shared" si="3"/>
        <v>9113605</v>
      </c>
      <c r="L5" s="32" t="s">
        <v>483</v>
      </c>
      <c r="M5" s="67">
        <f>'Figures 2(a-t)'!AJ29</f>
        <v>7755383</v>
      </c>
      <c r="N5" s="67">
        <f>'Figures 2(a-t)'!AK29</f>
        <v>7124371</v>
      </c>
      <c r="O5" s="71">
        <f t="shared" si="4"/>
        <v>14879754</v>
      </c>
    </row>
    <row r="6" spans="2:16" ht="15.75" thickBot="1" x14ac:dyDescent="0.3">
      <c r="E6" s="52">
        <f t="shared" si="0"/>
        <v>3.3134837941957901E-2</v>
      </c>
      <c r="F6" s="53">
        <f t="shared" si="1"/>
        <v>3.2277736583703746E-2</v>
      </c>
      <c r="G6" s="49">
        <f t="shared" si="2"/>
        <v>3.2706287262830827E-2</v>
      </c>
      <c r="H6" s="32" t="s">
        <v>138</v>
      </c>
      <c r="I6" s="67">
        <v>2163358</v>
      </c>
      <c r="J6" s="67">
        <v>2007746</v>
      </c>
      <c r="K6" s="67">
        <f t="shared" si="3"/>
        <v>4171104</v>
      </c>
      <c r="L6" s="32" t="s">
        <v>138</v>
      </c>
      <c r="M6" s="67">
        <f>'Figures 2(a-t)'!AJ12</f>
        <v>3440268</v>
      </c>
      <c r="N6" s="67">
        <f>'Figures 2(a-t)'!AK12</f>
        <v>3154724</v>
      </c>
      <c r="O6" s="71">
        <f t="shared" si="4"/>
        <v>6594992</v>
      </c>
    </row>
    <row r="7" spans="2:16" x14ac:dyDescent="0.25">
      <c r="B7" s="90" t="s">
        <v>889</v>
      </c>
      <c r="C7" s="91"/>
      <c r="E7" s="52">
        <f t="shared" si="0"/>
        <v>3.1967331009929649E-2</v>
      </c>
      <c r="F7" s="53">
        <f t="shared" si="1"/>
        <v>3.1616346073426713E-2</v>
      </c>
      <c r="G7" s="49">
        <f t="shared" si="2"/>
        <v>3.1791838541678177E-2</v>
      </c>
      <c r="H7" s="32" t="s">
        <v>538</v>
      </c>
      <c r="I7" s="67">
        <v>1864907</v>
      </c>
      <c r="J7" s="67">
        <v>1886233</v>
      </c>
      <c r="K7" s="67">
        <f t="shared" si="3"/>
        <v>3751140</v>
      </c>
      <c r="L7" s="32" t="s">
        <v>538</v>
      </c>
      <c r="M7" s="67">
        <f>'Figures 2(a-t)'!AJ32</f>
        <v>2917578</v>
      </c>
      <c r="N7" s="67">
        <f>'Figures 2(a-t)'!AK32</f>
        <v>2936477</v>
      </c>
      <c r="O7" s="71">
        <f t="shared" si="4"/>
        <v>5854055</v>
      </c>
    </row>
    <row r="8" spans="2:16" x14ac:dyDescent="0.25">
      <c r="B8" s="28" t="s">
        <v>890</v>
      </c>
      <c r="C8" s="25">
        <v>2.9440000000000001E-2</v>
      </c>
      <c r="E8" s="52">
        <f t="shared" si="0"/>
        <v>3.1860363462278572E-2</v>
      </c>
      <c r="F8" s="53">
        <f t="shared" si="1"/>
        <v>3.1570075874283059E-2</v>
      </c>
      <c r="G8" s="49">
        <f t="shared" si="2"/>
        <v>3.1715219668280815E-2</v>
      </c>
      <c r="H8" s="32" t="s">
        <v>696</v>
      </c>
      <c r="I8" s="67">
        <v>1205034</v>
      </c>
      <c r="J8" s="67">
        <v>1116305</v>
      </c>
      <c r="K8" s="67">
        <f t="shared" si="3"/>
        <v>2321339</v>
      </c>
      <c r="L8" s="32" t="s">
        <v>696</v>
      </c>
      <c r="M8" s="67">
        <f>'Figures 2(a-t)'!AJ40</f>
        <v>1882410</v>
      </c>
      <c r="N8" s="67">
        <f>'Figures 2(a-t)'!AK40</f>
        <v>1736732</v>
      </c>
      <c r="O8" s="71">
        <f t="shared" si="4"/>
        <v>3619142</v>
      </c>
    </row>
    <row r="9" spans="2:16" x14ac:dyDescent="0.25">
      <c r="B9" s="28" t="s">
        <v>891</v>
      </c>
      <c r="C9" s="25">
        <v>2.5870000000000001E-2</v>
      </c>
      <c r="E9" s="74">
        <f t="shared" si="0"/>
        <v>5.3239753616645034E-2</v>
      </c>
      <c r="F9" s="76">
        <f t="shared" si="1"/>
        <v>5.1931029616571166E-2</v>
      </c>
      <c r="G9" s="78">
        <f t="shared" si="2"/>
        <v>5.25853916166081E-2</v>
      </c>
      <c r="H9" s="20" t="s">
        <v>908</v>
      </c>
      <c r="I9" s="70">
        <f>SUM(I1:I8)</f>
        <v>15633548</v>
      </c>
      <c r="J9" s="70">
        <f>SUM(J1:J8)</f>
        <v>14531167</v>
      </c>
      <c r="K9" s="70"/>
      <c r="L9" s="20" t="s">
        <v>896</v>
      </c>
      <c r="M9" s="70">
        <f>SUM(M1:M8)</f>
        <v>32942897</v>
      </c>
      <c r="N9" s="70">
        <f>SUM(N1:N8)</f>
        <v>30064053</v>
      </c>
    </row>
    <row r="10" spans="2:16" x14ac:dyDescent="0.25">
      <c r="B10" s="28" t="s">
        <v>892</v>
      </c>
      <c r="C10" s="25">
        <v>2.6099999999999998E-2</v>
      </c>
      <c r="E10" s="52">
        <f t="shared" si="0"/>
        <v>2.9778451507284785E-2</v>
      </c>
      <c r="F10" s="53">
        <f t="shared" si="1"/>
        <v>2.9829001378305707E-2</v>
      </c>
      <c r="G10" s="49">
        <f t="shared" si="2"/>
        <v>2.9803726442795248E-2</v>
      </c>
      <c r="H10" s="32" t="s">
        <v>595</v>
      </c>
      <c r="I10" s="67">
        <v>2802432</v>
      </c>
      <c r="J10" s="67">
        <v>2778462</v>
      </c>
      <c r="K10" s="67">
        <f t="shared" ref="K10:K40" si="5">SUM(I10:J10)</f>
        <v>5580894</v>
      </c>
      <c r="L10" s="32" t="s">
        <v>595</v>
      </c>
      <c r="M10" s="67">
        <f>'Figures 2(a-t)'!AJ35</f>
        <v>4251985</v>
      </c>
      <c r="N10" s="67">
        <f>'Figures 2(a-t)'!AK35</f>
        <v>4218601</v>
      </c>
      <c r="O10" s="71">
        <f t="shared" ref="O10:O40" si="6">SUM(M10:N10)</f>
        <v>8470586</v>
      </c>
    </row>
    <row r="11" spans="2:16" x14ac:dyDescent="0.25">
      <c r="B11" s="28" t="s">
        <v>893</v>
      </c>
      <c r="C11" s="25">
        <v>2.511E-2</v>
      </c>
      <c r="E11" s="52">
        <f t="shared" si="0"/>
        <v>2.9545539530403248E-2</v>
      </c>
      <c r="F11" s="53">
        <f t="shared" si="1"/>
        <v>2.9146078395495482E-2</v>
      </c>
      <c r="G11" s="49">
        <f t="shared" si="2"/>
        <v>2.9345808962949367E-2</v>
      </c>
      <c r="H11" s="32" t="s">
        <v>638</v>
      </c>
      <c r="I11" s="67">
        <v>2673026</v>
      </c>
      <c r="J11" s="67">
        <v>2525690</v>
      </c>
      <c r="K11" s="67">
        <f t="shared" si="5"/>
        <v>5198716</v>
      </c>
      <c r="L11" s="32" t="s">
        <v>638</v>
      </c>
      <c r="M11" s="67">
        <f>'Figures 2(a-t)'!AJ37</f>
        <v>4042441</v>
      </c>
      <c r="N11" s="67">
        <f>'Figures 2(a-t)'!AK37</f>
        <v>3798322</v>
      </c>
      <c r="O11" s="71">
        <f t="shared" si="6"/>
        <v>7840763</v>
      </c>
    </row>
    <row r="12" spans="2:16" x14ac:dyDescent="0.25">
      <c r="B12" s="28" t="s">
        <v>894</v>
      </c>
      <c r="C12" s="25">
        <v>2.4940000000000004E-2</v>
      </c>
      <c r="E12" s="52">
        <f t="shared" si="0"/>
        <v>2.8397813983707713E-2</v>
      </c>
      <c r="F12" s="53">
        <f t="shared" si="1"/>
        <v>2.8461914049342823E-2</v>
      </c>
      <c r="G12" s="49">
        <f t="shared" si="2"/>
        <v>2.8429864016525266E-2</v>
      </c>
      <c r="H12" s="32" t="s">
        <v>107</v>
      </c>
      <c r="I12" s="67">
        <v>874083</v>
      </c>
      <c r="J12" s="67">
        <v>830432</v>
      </c>
      <c r="K12" s="67">
        <f t="shared" si="5"/>
        <v>1704515</v>
      </c>
      <c r="L12" s="32" t="s">
        <v>107</v>
      </c>
      <c r="M12" s="67">
        <f>'Figures 2(a-t)'!AJ10</f>
        <v>1300813</v>
      </c>
      <c r="N12" s="67">
        <f>'Figures 2(a-t)'!AK10</f>
        <v>1236961</v>
      </c>
      <c r="O12" s="71">
        <f t="shared" si="6"/>
        <v>2537774</v>
      </c>
      <c r="P12" s="22"/>
    </row>
    <row r="13" spans="2:16" x14ac:dyDescent="0.25">
      <c r="B13" s="28" t="s">
        <v>895</v>
      </c>
      <c r="C13" s="25">
        <v>2.5430000000000001E-2</v>
      </c>
      <c r="E13" s="52">
        <f t="shared" si="0"/>
        <v>2.6869143203298345E-2</v>
      </c>
      <c r="F13" s="53">
        <f t="shared" si="1"/>
        <v>2.7545881175480218E-2</v>
      </c>
      <c r="G13" s="49">
        <f t="shared" si="2"/>
        <v>2.7207512189389282E-2</v>
      </c>
      <c r="H13" s="32" t="s">
        <v>240</v>
      </c>
      <c r="I13" s="67">
        <v>1215487</v>
      </c>
      <c r="J13" s="67">
        <v>1183470</v>
      </c>
      <c r="K13" s="67">
        <f t="shared" si="5"/>
        <v>2398957</v>
      </c>
      <c r="L13" s="32" t="s">
        <v>240</v>
      </c>
      <c r="M13" s="67">
        <f>'Figures 2(a-t)'!AJ17</f>
        <v>1770590</v>
      </c>
      <c r="N13" s="67">
        <f>'Figures 2(a-t)'!AK17</f>
        <v>1740362</v>
      </c>
      <c r="O13" s="71">
        <f t="shared" si="6"/>
        <v>3510952</v>
      </c>
      <c r="P13" s="31"/>
    </row>
    <row r="14" spans="2:16" x14ac:dyDescent="0.25">
      <c r="B14" s="50" t="s">
        <v>983</v>
      </c>
      <c r="C14" s="51">
        <v>2.6450000000000001E-2</v>
      </c>
      <c r="E14" s="52">
        <f t="shared" si="0"/>
        <v>2.7290065075257809E-2</v>
      </c>
      <c r="F14" s="53">
        <f t="shared" si="1"/>
        <v>2.6713059251601466E-2</v>
      </c>
      <c r="G14" s="49">
        <f t="shared" si="2"/>
        <v>2.7001562163429638E-2</v>
      </c>
      <c r="H14" s="32" t="s">
        <v>450</v>
      </c>
      <c r="I14" s="67">
        <v>1672903</v>
      </c>
      <c r="J14" s="67">
        <v>1641140</v>
      </c>
      <c r="K14" s="67">
        <f t="shared" si="5"/>
        <v>3314043</v>
      </c>
      <c r="L14" s="32" t="s">
        <v>450</v>
      </c>
      <c r="M14" s="67">
        <f>'Figures 2(a-t)'!AJ27</f>
        <v>2451307</v>
      </c>
      <c r="N14" s="67">
        <f>'Figures 2(a-t)'!AK27</f>
        <v>2385417</v>
      </c>
      <c r="O14" s="71">
        <f t="shared" si="6"/>
        <v>4836724</v>
      </c>
    </row>
    <row r="15" spans="2:16" x14ac:dyDescent="0.25">
      <c r="B15" s="50" t="s">
        <v>982</v>
      </c>
      <c r="C15" s="51">
        <v>2.6699999999999998E-2</v>
      </c>
      <c r="E15" s="52">
        <f t="shared" si="0"/>
        <v>2.7027683443410756E-2</v>
      </c>
      <c r="F15" s="53">
        <f t="shared" si="1"/>
        <v>2.631129223986781E-2</v>
      </c>
      <c r="G15" s="49">
        <f t="shared" si="2"/>
        <v>2.6669487841639285E-2</v>
      </c>
      <c r="H15" s="32" t="s">
        <v>512</v>
      </c>
      <c r="I15" s="67">
        <v>2004350</v>
      </c>
      <c r="J15" s="67">
        <v>1950422</v>
      </c>
      <c r="K15" s="67">
        <f t="shared" si="5"/>
        <v>3954772</v>
      </c>
      <c r="L15" s="32" t="s">
        <v>512</v>
      </c>
      <c r="M15" s="67">
        <f>'Figures 2(a-t)'!AJ31</f>
        <v>2926208</v>
      </c>
      <c r="N15" s="67">
        <f>'Figures 2(a-t)'!AK31</f>
        <v>2819061</v>
      </c>
      <c r="O15" s="71">
        <f t="shared" si="6"/>
        <v>5745269</v>
      </c>
    </row>
    <row r="16" spans="2:16" x14ac:dyDescent="0.25">
      <c r="B16" s="50" t="s">
        <v>897</v>
      </c>
      <c r="C16" s="51">
        <v>2.5859999999999998E-2</v>
      </c>
      <c r="E16" s="52">
        <f t="shared" si="0"/>
        <v>2.6562831748077952E-2</v>
      </c>
      <c r="F16" s="53">
        <f t="shared" si="1"/>
        <v>2.6716685110773328E-2</v>
      </c>
      <c r="G16" s="49">
        <f t="shared" si="2"/>
        <v>2.663975842942564E-2</v>
      </c>
      <c r="H16" s="33" t="s">
        <v>38</v>
      </c>
      <c r="I16" s="67">
        <v>1983202</v>
      </c>
      <c r="J16" s="67">
        <v>1918849</v>
      </c>
      <c r="K16" s="67">
        <f t="shared" si="5"/>
        <v>3902051</v>
      </c>
      <c r="L16" s="33" t="s">
        <v>38</v>
      </c>
      <c r="M16" s="67">
        <f>'Figures 2(a-t)'!AJ7</f>
        <v>2876552</v>
      </c>
      <c r="N16" s="67">
        <f>'Figures 2(a-t)'!AK7</f>
        <v>2789212</v>
      </c>
      <c r="O16" s="71">
        <f t="shared" si="6"/>
        <v>5665764</v>
      </c>
    </row>
    <row r="17" spans="2:17" x14ac:dyDescent="0.25">
      <c r="B17" s="28" t="s">
        <v>898</v>
      </c>
      <c r="C17" s="25">
        <v>2.479E-2</v>
      </c>
      <c r="E17" s="52">
        <f t="shared" si="0"/>
        <v>2.6168829617603133E-2</v>
      </c>
      <c r="F17" s="53">
        <f t="shared" si="1"/>
        <v>2.5694170409498122E-2</v>
      </c>
      <c r="G17" s="49">
        <f t="shared" si="2"/>
        <v>2.5931500013550629E-2</v>
      </c>
      <c r="H17" s="32" t="s">
        <v>90</v>
      </c>
      <c r="I17" s="67">
        <v>2369266</v>
      </c>
      <c r="J17" s="67">
        <v>2283800</v>
      </c>
      <c r="K17" s="67">
        <f t="shared" si="5"/>
        <v>4653066</v>
      </c>
      <c r="L17" s="32" t="s">
        <v>90</v>
      </c>
      <c r="M17" s="67">
        <f>'Figures 2(a-t)'!AJ9</f>
        <v>3417618</v>
      </c>
      <c r="N17" s="67">
        <f>'Figures 2(a-t)'!AK9</f>
        <v>3272516</v>
      </c>
      <c r="O17" s="71">
        <f t="shared" si="6"/>
        <v>6690134</v>
      </c>
      <c r="P17" s="29"/>
      <c r="Q17" s="29"/>
    </row>
    <row r="18" spans="2:17" x14ac:dyDescent="0.25">
      <c r="B18" s="28" t="s">
        <v>899</v>
      </c>
      <c r="C18" s="25">
        <v>2.3910000000000001E-2</v>
      </c>
      <c r="E18" s="52">
        <f t="shared" si="0"/>
        <v>2.6093628356021518E-2</v>
      </c>
      <c r="F18" s="53">
        <f t="shared" si="1"/>
        <v>2.5405369200345834E-2</v>
      </c>
      <c r="G18" s="49">
        <f t="shared" si="2"/>
        <v>2.5749498778183676E-2</v>
      </c>
      <c r="H18" s="32" t="s">
        <v>272</v>
      </c>
      <c r="I18" s="67">
        <v>1244228</v>
      </c>
      <c r="J18" s="67">
        <v>1120812</v>
      </c>
      <c r="K18" s="67">
        <f t="shared" si="5"/>
        <v>2365040</v>
      </c>
      <c r="L18" s="32" t="s">
        <v>272</v>
      </c>
      <c r="M18" s="67">
        <f>'Figures 2(a-t)'!AJ20</f>
        <v>1792885</v>
      </c>
      <c r="N18" s="67">
        <f>'Figures 2(a-t)'!AK20</f>
        <v>1599560</v>
      </c>
      <c r="O18" s="71">
        <f t="shared" si="6"/>
        <v>3392445</v>
      </c>
    </row>
    <row r="19" spans="2:17" ht="15.75" thickBot="1" x14ac:dyDescent="0.3">
      <c r="B19" s="30" t="s">
        <v>900</v>
      </c>
      <c r="C19" s="27">
        <v>2.2970000000000001E-2</v>
      </c>
      <c r="E19" s="52">
        <f t="shared" si="0"/>
        <v>2.5882359601958498E-2</v>
      </c>
      <c r="F19" s="53">
        <f t="shared" si="1"/>
        <v>2.5465727739417691E-2</v>
      </c>
      <c r="G19" s="49">
        <f t="shared" si="2"/>
        <v>2.5674043670688096E-2</v>
      </c>
      <c r="H19" s="32" t="s">
        <v>330</v>
      </c>
      <c r="I19" s="67">
        <v>3090438</v>
      </c>
      <c r="J19" s="67">
        <v>3023065</v>
      </c>
      <c r="K19" s="67">
        <f t="shared" si="5"/>
        <v>6113503</v>
      </c>
      <c r="L19" s="32" t="s">
        <v>330</v>
      </c>
      <c r="M19" s="67">
        <f>'Figures 2(a-t)'!AJ23</f>
        <v>4440051</v>
      </c>
      <c r="N19" s="67">
        <f>'Figures 2(a-t)'!AK23</f>
        <v>4317996</v>
      </c>
      <c r="O19" s="71">
        <f t="shared" si="6"/>
        <v>8758047</v>
      </c>
    </row>
    <row r="20" spans="2:17" x14ac:dyDescent="0.25">
      <c r="E20" s="52">
        <f t="shared" si="0"/>
        <v>2.5788748998981405E-2</v>
      </c>
      <c r="F20" s="53">
        <f t="shared" si="1"/>
        <v>2.5141683606168547E-2</v>
      </c>
      <c r="G20" s="49">
        <f t="shared" si="2"/>
        <v>2.5465216302574978E-2</v>
      </c>
      <c r="H20" s="32" t="s">
        <v>468</v>
      </c>
      <c r="I20" s="67">
        <v>1193783</v>
      </c>
      <c r="J20" s="67">
        <v>1171570</v>
      </c>
      <c r="K20" s="67">
        <f t="shared" si="5"/>
        <v>2365353</v>
      </c>
      <c r="L20" s="32" t="s">
        <v>468</v>
      </c>
      <c r="M20" s="67">
        <f>'Figures 2(a-t)'!AJ28</f>
        <v>1712869</v>
      </c>
      <c r="N20" s="67">
        <f>'Figures 2(a-t)'!AK28</f>
        <v>1665838</v>
      </c>
      <c r="O20" s="71">
        <f t="shared" si="6"/>
        <v>3378707</v>
      </c>
    </row>
    <row r="21" spans="2:17" x14ac:dyDescent="0.25">
      <c r="E21" s="52">
        <f t="shared" si="0"/>
        <v>2.4960672481893535E-2</v>
      </c>
      <c r="F21" s="53">
        <f t="shared" si="1"/>
        <v>2.5239518556530567E-2</v>
      </c>
      <c r="G21" s="49">
        <f t="shared" si="2"/>
        <v>2.5100095519212051E-2</v>
      </c>
      <c r="H21" s="32" t="s">
        <v>68</v>
      </c>
      <c r="I21" s="67">
        <v>2117984</v>
      </c>
      <c r="J21" s="67">
        <v>2059844</v>
      </c>
      <c r="K21" s="67">
        <f t="shared" si="5"/>
        <v>4177828</v>
      </c>
      <c r="L21" s="32" t="s">
        <v>68</v>
      </c>
      <c r="M21" s="67">
        <f>'Figures 2(a-t)'!AJ8</f>
        <v>3003908</v>
      </c>
      <c r="N21" s="67">
        <f>'Figures 2(a-t)'!AK8</f>
        <v>2932876</v>
      </c>
      <c r="O21" s="71">
        <f t="shared" si="6"/>
        <v>5936784</v>
      </c>
    </row>
    <row r="22" spans="2:17" x14ac:dyDescent="0.25">
      <c r="E22" s="52">
        <f t="shared" si="0"/>
        <v>2.4792350525189771E-2</v>
      </c>
      <c r="F22" s="53">
        <f t="shared" si="1"/>
        <v>2.50101741008446E-2</v>
      </c>
      <c r="G22" s="49">
        <f t="shared" si="2"/>
        <v>2.4901262313017185E-2</v>
      </c>
      <c r="H22" s="32" t="s">
        <v>182</v>
      </c>
      <c r="I22" s="67">
        <v>2069309</v>
      </c>
      <c r="J22" s="67">
        <v>2043136</v>
      </c>
      <c r="K22" s="67">
        <f t="shared" si="5"/>
        <v>4112445</v>
      </c>
      <c r="L22" s="32" t="s">
        <v>182</v>
      </c>
      <c r="M22" s="67">
        <f>'Figures 2(a-t)'!AJ14</f>
        <v>2927965</v>
      </c>
      <c r="N22" s="67">
        <f>'Figures 2(a-t)'!AK14</f>
        <v>2899761</v>
      </c>
      <c r="O22" s="71">
        <f t="shared" si="6"/>
        <v>5827726</v>
      </c>
    </row>
    <row r="23" spans="2:17" x14ac:dyDescent="0.2">
      <c r="B23" s="54"/>
      <c r="E23" s="52">
        <f t="shared" si="0"/>
        <v>2.4487149541284722E-2</v>
      </c>
      <c r="F23" s="53">
        <f t="shared" si="1"/>
        <v>2.4923683851870326E-2</v>
      </c>
      <c r="G23" s="49">
        <f t="shared" si="2"/>
        <v>2.4705416696577526E-2</v>
      </c>
      <c r="H23" s="32" t="s">
        <v>574</v>
      </c>
      <c r="I23" s="67">
        <v>1734149</v>
      </c>
      <c r="J23" s="67">
        <v>1682810</v>
      </c>
      <c r="K23" s="67">
        <f t="shared" si="5"/>
        <v>3416959</v>
      </c>
      <c r="L23" s="32" t="s">
        <v>574</v>
      </c>
      <c r="M23" s="67">
        <f>'Figures 2(a-t)'!AJ34</f>
        <v>2443269</v>
      </c>
      <c r="N23" s="67">
        <f>'Figures 2(a-t)'!AK34</f>
        <v>2385471</v>
      </c>
      <c r="O23" s="71">
        <f t="shared" si="6"/>
        <v>4828740</v>
      </c>
    </row>
    <row r="24" spans="2:17" x14ac:dyDescent="0.2">
      <c r="B24" s="21"/>
      <c r="E24" s="52">
        <f t="shared" si="0"/>
        <v>2.4422117222000588E-2</v>
      </c>
      <c r="F24" s="53">
        <f t="shared" si="1"/>
        <v>2.4913514535653269E-2</v>
      </c>
      <c r="G24" s="49">
        <f t="shared" si="2"/>
        <v>2.4667815878826931E-2</v>
      </c>
      <c r="H24" s="32" t="s">
        <v>282</v>
      </c>
      <c r="I24" s="67">
        <v>1976471</v>
      </c>
      <c r="J24" s="67">
        <v>1951092</v>
      </c>
      <c r="K24" s="67">
        <f t="shared" si="5"/>
        <v>3927563</v>
      </c>
      <c r="L24" s="32" t="s">
        <v>282</v>
      </c>
      <c r="M24" s="67">
        <f>'Figures 2(a-t)'!AJ21</f>
        <v>2782146</v>
      </c>
      <c r="N24" s="67">
        <f>'Figures 2(a-t)'!AK21</f>
        <v>2765381</v>
      </c>
      <c r="O24" s="71">
        <f t="shared" si="6"/>
        <v>5547527</v>
      </c>
    </row>
    <row r="25" spans="2:17" x14ac:dyDescent="0.2">
      <c r="B25" s="21"/>
      <c r="E25" s="52">
        <f t="shared" si="0"/>
        <v>2.4024369504303287E-2</v>
      </c>
      <c r="F25" s="53">
        <f t="shared" si="1"/>
        <v>2.3351079899442222E-2</v>
      </c>
      <c r="G25" s="49">
        <f t="shared" si="2"/>
        <v>2.3687724701872755E-2</v>
      </c>
      <c r="H25" s="32" t="s">
        <v>713</v>
      </c>
      <c r="I25" s="67">
        <v>1641623</v>
      </c>
      <c r="J25" s="67">
        <v>1637250</v>
      </c>
      <c r="K25" s="67">
        <f t="shared" si="5"/>
        <v>3278873</v>
      </c>
      <c r="L25" s="32" t="s">
        <v>713</v>
      </c>
      <c r="M25" s="67">
        <f>'Figures 2(a-t)'!AJ41</f>
        <v>2297971</v>
      </c>
      <c r="N25" s="67">
        <f>'Figures 2(a-t)'!AK41</f>
        <v>2270348</v>
      </c>
      <c r="O25" s="71">
        <f t="shared" si="6"/>
        <v>4568319</v>
      </c>
    </row>
    <row r="26" spans="2:17" x14ac:dyDescent="0.2">
      <c r="B26" s="21"/>
      <c r="E26" s="52">
        <f t="shared" si="0"/>
        <v>2.3630255985869257E-2</v>
      </c>
      <c r="F26" s="53">
        <f t="shared" si="1"/>
        <v>2.3161078540293145E-2</v>
      </c>
      <c r="G26" s="49">
        <f t="shared" si="2"/>
        <v>2.3395667263081201E-2</v>
      </c>
      <c r="H26" s="32" t="s">
        <v>395</v>
      </c>
      <c r="I26" s="67">
        <v>2948279</v>
      </c>
      <c r="J26" s="67">
        <v>2853305</v>
      </c>
      <c r="K26" s="67">
        <f t="shared" si="5"/>
        <v>5801584</v>
      </c>
      <c r="L26" s="32" t="s">
        <v>395</v>
      </c>
      <c r="M26" s="67">
        <f>'Figures 2(a-t)'!AJ25</f>
        <v>4104341</v>
      </c>
      <c r="N26" s="67">
        <f>'Figures 2(a-t)'!AK25</f>
        <v>3946121</v>
      </c>
      <c r="O26" s="71">
        <f t="shared" si="6"/>
        <v>8050462</v>
      </c>
    </row>
    <row r="27" spans="2:17" x14ac:dyDescent="0.2">
      <c r="B27" s="21"/>
      <c r="E27" s="52">
        <f t="shared" si="0"/>
        <v>2.3589556518906728E-2</v>
      </c>
      <c r="F27" s="53">
        <f t="shared" si="1"/>
        <v>2.2941444901837978E-2</v>
      </c>
      <c r="G27" s="49">
        <f t="shared" si="2"/>
        <v>2.3265500710372353E-2</v>
      </c>
      <c r="H27" s="32" t="s">
        <v>429</v>
      </c>
      <c r="I27" s="67">
        <v>1631629</v>
      </c>
      <c r="J27" s="67">
        <v>1624912</v>
      </c>
      <c r="K27" s="67">
        <f t="shared" si="5"/>
        <v>3256541</v>
      </c>
      <c r="L27" s="32" t="s">
        <v>429</v>
      </c>
      <c r="M27" s="67">
        <f>'Figures 2(a-t)'!AJ26</f>
        <v>2270120</v>
      </c>
      <c r="N27" s="67">
        <f>'Figures 2(a-t)'!AK26</f>
        <v>2240354</v>
      </c>
      <c r="O27" s="71">
        <f t="shared" si="6"/>
        <v>4510474</v>
      </c>
    </row>
    <row r="28" spans="2:17" x14ac:dyDescent="0.2">
      <c r="B28" s="21"/>
      <c r="E28" s="52">
        <f t="shared" si="0"/>
        <v>2.3337354815983074E-2</v>
      </c>
      <c r="F28" s="53">
        <f t="shared" si="1"/>
        <v>2.2984014431459979E-2</v>
      </c>
      <c r="G28" s="49">
        <f t="shared" si="2"/>
        <v>2.3160684623721527E-2</v>
      </c>
      <c r="H28" s="32" t="s">
        <v>16</v>
      </c>
      <c r="I28" s="67">
        <v>1607270</v>
      </c>
      <c r="J28" s="67">
        <v>1571680</v>
      </c>
      <c r="K28" s="67">
        <f t="shared" si="5"/>
        <v>3178950</v>
      </c>
      <c r="L28" s="32" t="s">
        <v>16</v>
      </c>
      <c r="M28" s="67">
        <f>'Figures 2(a-t)'!AJ6</f>
        <v>2228347</v>
      </c>
      <c r="N28" s="67">
        <f>'Figures 2(a-t)'!AK6</f>
        <v>2168252</v>
      </c>
      <c r="O28" s="71">
        <f t="shared" si="6"/>
        <v>4396599</v>
      </c>
    </row>
    <row r="29" spans="2:17" x14ac:dyDescent="0.2">
      <c r="B29" s="21"/>
      <c r="E29" s="52">
        <f t="shared" si="0"/>
        <v>2.2552117413673141E-2</v>
      </c>
      <c r="F29" s="53">
        <f t="shared" si="1"/>
        <v>2.2457207729622897E-2</v>
      </c>
      <c r="G29" s="49">
        <f t="shared" si="2"/>
        <v>2.2504662571648019E-2</v>
      </c>
      <c r="H29" s="32" t="s">
        <v>208</v>
      </c>
      <c r="I29" s="67">
        <v>1064156</v>
      </c>
      <c r="J29" s="67">
        <v>1112791</v>
      </c>
      <c r="K29" s="67">
        <f t="shared" si="5"/>
        <v>2176947</v>
      </c>
      <c r="L29" s="32" t="s">
        <v>208</v>
      </c>
      <c r="M29" s="67">
        <f>'Figures 2(a-t)'!AJ15</f>
        <v>1459234</v>
      </c>
      <c r="N29" s="67">
        <f>'Figures 2(a-t)'!AK15</f>
        <v>1523899</v>
      </c>
      <c r="O29" s="71">
        <f t="shared" si="6"/>
        <v>2983133</v>
      </c>
    </row>
    <row r="30" spans="2:17" x14ac:dyDescent="0.2">
      <c r="B30" s="21"/>
      <c r="E30" s="52">
        <f t="shared" si="0"/>
        <v>2.2454319902980531E-2</v>
      </c>
      <c r="F30" s="53">
        <f t="shared" si="1"/>
        <v>2.2331452111625964E-2</v>
      </c>
      <c r="G30" s="49">
        <f t="shared" si="2"/>
        <v>2.2392886007303249E-2</v>
      </c>
      <c r="H30" s="32" t="s">
        <v>166</v>
      </c>
      <c r="I30" s="67">
        <v>1471967</v>
      </c>
      <c r="J30" s="67">
        <v>1421021</v>
      </c>
      <c r="K30" s="67">
        <f t="shared" si="5"/>
        <v>2892988</v>
      </c>
      <c r="L30" s="32" t="s">
        <v>166</v>
      </c>
      <c r="M30" s="67">
        <f>'Figures 2(a-t)'!AJ13</f>
        <v>2015687</v>
      </c>
      <c r="N30" s="67">
        <f>'Figures 2(a-t)'!AK13</f>
        <v>1942578</v>
      </c>
      <c r="O30" s="71">
        <f t="shared" si="6"/>
        <v>3958265</v>
      </c>
    </row>
    <row r="31" spans="2:17" x14ac:dyDescent="0.2">
      <c r="B31" s="21"/>
      <c r="E31" s="52">
        <f t="shared" si="0"/>
        <v>2.2694531267465644E-2</v>
      </c>
      <c r="F31" s="53">
        <f t="shared" si="1"/>
        <v>2.2044723926746227E-2</v>
      </c>
      <c r="G31" s="49">
        <f t="shared" si="2"/>
        <v>2.2369627597105937E-2</v>
      </c>
      <c r="H31" s="32" t="s">
        <v>381</v>
      </c>
      <c r="I31" s="67">
        <v>943801</v>
      </c>
      <c r="J31" s="67">
        <v>925576</v>
      </c>
      <c r="K31" s="67">
        <f t="shared" si="5"/>
        <v>1869377</v>
      </c>
      <c r="L31" s="32" t="s">
        <v>381</v>
      </c>
      <c r="M31" s="67">
        <f>'Figures 2(a-t)'!AJ30</f>
        <v>1296779</v>
      </c>
      <c r="N31" s="67">
        <f>'Figures 2(a-t)'!AK30</f>
        <v>1260221</v>
      </c>
      <c r="O31" s="71">
        <f t="shared" si="6"/>
        <v>2557000</v>
      </c>
    </row>
    <row r="32" spans="2:17" x14ac:dyDescent="0.2">
      <c r="B32" s="21"/>
      <c r="E32" s="52">
        <f t="shared" si="0"/>
        <v>2.2419506295360814E-2</v>
      </c>
      <c r="F32" s="53">
        <f t="shared" si="1"/>
        <v>2.2243687792011722E-2</v>
      </c>
      <c r="G32" s="49">
        <f t="shared" si="2"/>
        <v>2.2331597043686268E-2</v>
      </c>
      <c r="H32" s="32" t="s">
        <v>115</v>
      </c>
      <c r="I32" s="67">
        <v>2144043</v>
      </c>
      <c r="J32" s="67">
        <v>2109598</v>
      </c>
      <c r="K32" s="67">
        <f t="shared" si="5"/>
        <v>4253641</v>
      </c>
      <c r="L32" s="32" t="s">
        <v>115</v>
      </c>
      <c r="M32" s="67">
        <f>'Figures 2(a-t)'!AJ11</f>
        <v>2934586</v>
      </c>
      <c r="N32" s="67">
        <f>'Figures 2(a-t)'!AK11</f>
        <v>2880342</v>
      </c>
      <c r="O32" s="71">
        <f t="shared" si="6"/>
        <v>5814928</v>
      </c>
    </row>
    <row r="33" spans="2:15" x14ac:dyDescent="0.2">
      <c r="B33" s="21"/>
      <c r="E33" s="52">
        <f t="shared" si="0"/>
        <v>2.1835759581182577E-2</v>
      </c>
      <c r="F33" s="53">
        <f t="shared" si="1"/>
        <v>2.2434020253400921E-2</v>
      </c>
      <c r="G33" s="49">
        <f t="shared" si="2"/>
        <v>2.2134889917291747E-2</v>
      </c>
      <c r="H33" s="32" t="s">
        <v>3</v>
      </c>
      <c r="I33" s="67">
        <v>1430298</v>
      </c>
      <c r="J33" s="67">
        <v>1415082</v>
      </c>
      <c r="K33" s="67">
        <f t="shared" si="5"/>
        <v>2845380</v>
      </c>
      <c r="L33" s="32" t="s">
        <v>3</v>
      </c>
      <c r="M33" s="67">
        <f>'Figures 2(a-t)'!AJ5</f>
        <v>1941738</v>
      </c>
      <c r="N33" s="67">
        <f>'Figures 2(a-t)'!AK5</f>
        <v>1937239</v>
      </c>
      <c r="O33" s="71">
        <f t="shared" si="6"/>
        <v>3878977</v>
      </c>
    </row>
    <row r="34" spans="2:15" x14ac:dyDescent="0.2">
      <c r="B34" s="21"/>
      <c r="E34" s="52">
        <f t="shared" si="0"/>
        <v>2.1852450550497511E-2</v>
      </c>
      <c r="F34" s="53">
        <f t="shared" si="1"/>
        <v>2.1934776153039171E-2</v>
      </c>
      <c r="G34" s="49">
        <f t="shared" si="2"/>
        <v>2.1893613351768343E-2</v>
      </c>
      <c r="H34" s="32" t="s">
        <v>221</v>
      </c>
      <c r="I34" s="67">
        <v>1633946</v>
      </c>
      <c r="J34" s="67">
        <v>1599420</v>
      </c>
      <c r="K34" s="67">
        <f t="shared" si="5"/>
        <v>3233366</v>
      </c>
      <c r="L34" s="32" t="s">
        <v>221</v>
      </c>
      <c r="M34" s="67">
        <f>'Figures 2(a-t)'!AJ16</f>
        <v>2218724</v>
      </c>
      <c r="N34" s="67">
        <f>'Figures 2(a-t)'!AK16</f>
        <v>2174346</v>
      </c>
      <c r="O34" s="71">
        <f t="shared" si="6"/>
        <v>4393070</v>
      </c>
    </row>
    <row r="35" spans="2:15" x14ac:dyDescent="0.25">
      <c r="E35" s="52">
        <f t="shared" si="0"/>
        <v>2.2058291032501398E-2</v>
      </c>
      <c r="F35" s="53">
        <f t="shared" si="1"/>
        <v>2.1644008489046268E-2</v>
      </c>
      <c r="G35" s="49">
        <f t="shared" si="2"/>
        <v>2.1851149760773833E-2</v>
      </c>
      <c r="H35" s="32" t="s">
        <v>305</v>
      </c>
      <c r="I35" s="67">
        <v>2198076</v>
      </c>
      <c r="J35" s="67">
        <v>2162926</v>
      </c>
      <c r="K35" s="67">
        <f t="shared" si="5"/>
        <v>4361002</v>
      </c>
      <c r="L35" s="32" t="s">
        <v>305</v>
      </c>
      <c r="M35" s="67">
        <f>'Figures 2(a-t)'!AJ22</f>
        <v>2993366</v>
      </c>
      <c r="N35" s="67">
        <f>'Figures 2(a-t)'!AK22</f>
        <v>2928464</v>
      </c>
      <c r="O35" s="71">
        <f t="shared" si="6"/>
        <v>5921830</v>
      </c>
    </row>
    <row r="36" spans="2:15" x14ac:dyDescent="0.25">
      <c r="E36" s="52">
        <f t="shared" si="0"/>
        <v>2.216553526926137E-2</v>
      </c>
      <c r="F36" s="53">
        <f t="shared" si="1"/>
        <v>2.1513394796522343E-2</v>
      </c>
      <c r="G36" s="49">
        <f t="shared" si="2"/>
        <v>2.1839465032891858E-2</v>
      </c>
      <c r="H36" s="32" t="s">
        <v>657</v>
      </c>
      <c r="I36" s="67">
        <v>1863713</v>
      </c>
      <c r="J36" s="67">
        <v>1838963</v>
      </c>
      <c r="K36" s="67">
        <f t="shared" si="5"/>
        <v>3702676</v>
      </c>
      <c r="L36" s="32" t="s">
        <v>657</v>
      </c>
      <c r="M36" s="67">
        <f>'Figures 2(a-t)'!AJ38</f>
        <v>2541840</v>
      </c>
      <c r="N36" s="67">
        <f>'Figures 2(a-t)'!AK38</f>
        <v>2485290</v>
      </c>
      <c r="O36" s="71">
        <f t="shared" si="6"/>
        <v>5027130</v>
      </c>
    </row>
    <row r="37" spans="2:15" x14ac:dyDescent="0.25">
      <c r="E37" s="52">
        <f t="shared" si="0"/>
        <v>2.1958552177230979E-2</v>
      </c>
      <c r="F37" s="53">
        <f t="shared" si="1"/>
        <v>2.1632151525024519E-2</v>
      </c>
      <c r="G37" s="49">
        <f t="shared" si="2"/>
        <v>2.1795351851127749E-2</v>
      </c>
      <c r="H37" s="32" t="s">
        <v>622</v>
      </c>
      <c r="I37" s="67">
        <v>1598998</v>
      </c>
      <c r="J37" s="67">
        <v>1607533</v>
      </c>
      <c r="K37" s="67">
        <f t="shared" si="5"/>
        <v>3206531</v>
      </c>
      <c r="L37" s="32" t="s">
        <v>622</v>
      </c>
      <c r="M37" s="67">
        <f>'Figures 2(a-t)'!AJ36</f>
        <v>2174496</v>
      </c>
      <c r="N37" s="67">
        <f>'Figures 2(a-t)'!AK36</f>
        <v>2176136</v>
      </c>
      <c r="O37" s="71">
        <f t="shared" si="6"/>
        <v>4350632</v>
      </c>
    </row>
    <row r="38" spans="2:15" x14ac:dyDescent="0.25">
      <c r="E38" s="52">
        <f t="shared" si="0"/>
        <v>2.1160169748214965E-2</v>
      </c>
      <c r="F38" s="53">
        <f t="shared" si="1"/>
        <v>2.1829071739017884E-2</v>
      </c>
      <c r="G38" s="49">
        <f t="shared" si="2"/>
        <v>2.1494620743616424E-2</v>
      </c>
      <c r="H38" s="34" t="s">
        <v>254</v>
      </c>
      <c r="I38" s="67">
        <v>1596042</v>
      </c>
      <c r="J38" s="67">
        <v>1671795</v>
      </c>
      <c r="K38" s="67">
        <f t="shared" si="5"/>
        <v>3267837</v>
      </c>
      <c r="L38" s="34" t="s">
        <v>254</v>
      </c>
      <c r="M38" s="67">
        <f>'Figures 2(a-t)'!AJ18</f>
        <v>2146351</v>
      </c>
      <c r="N38" s="67">
        <f>'Figures 2(a-t)'!AK18</f>
        <v>2269376</v>
      </c>
      <c r="O38" s="71">
        <f t="shared" si="6"/>
        <v>4415727</v>
      </c>
    </row>
    <row r="39" spans="2:15" x14ac:dyDescent="0.25">
      <c r="E39" s="52">
        <f t="shared" si="0"/>
        <v>2.1361933748068995E-2</v>
      </c>
      <c r="F39" s="53">
        <f t="shared" si="1"/>
        <v>2.1549061501659229E-2</v>
      </c>
      <c r="G39" s="49">
        <f t="shared" si="2"/>
        <v>2.1455497624864112E-2</v>
      </c>
      <c r="H39" s="32" t="s">
        <v>556</v>
      </c>
      <c r="I39" s="67">
        <v>1745057</v>
      </c>
      <c r="J39" s="67">
        <v>1715820</v>
      </c>
      <c r="K39" s="67">
        <f t="shared" si="5"/>
        <v>3460877</v>
      </c>
      <c r="L39" s="32" t="s">
        <v>556</v>
      </c>
      <c r="M39" s="67">
        <f>'Figures 2(a-t)'!AJ33</f>
        <v>2353384</v>
      </c>
      <c r="N39" s="67">
        <f>'Figures 2(a-t)'!AK33</f>
        <v>2320025</v>
      </c>
      <c r="O39" s="71">
        <f t="shared" si="6"/>
        <v>4673409</v>
      </c>
    </row>
    <row r="40" spans="2:15" ht="15.75" thickBot="1" x14ac:dyDescent="0.3">
      <c r="E40" s="75">
        <f t="shared" si="0"/>
        <v>2.0568753788688828E-2</v>
      </c>
      <c r="F40" s="77">
        <f t="shared" si="1"/>
        <v>1.9893600198849715E-2</v>
      </c>
      <c r="G40" s="79">
        <f t="shared" si="2"/>
        <v>2.0231176993769272E-2</v>
      </c>
      <c r="H40" s="32" t="s">
        <v>681</v>
      </c>
      <c r="I40" s="67">
        <v>1171931</v>
      </c>
      <c r="J40" s="67">
        <v>1122869</v>
      </c>
      <c r="K40" s="67">
        <f t="shared" si="5"/>
        <v>2294800</v>
      </c>
      <c r="L40" s="32" t="s">
        <v>681</v>
      </c>
      <c r="M40" s="67">
        <f>'Figures 2(a-t)'!AJ39</f>
        <v>1563013</v>
      </c>
      <c r="N40" s="67">
        <f>'Figures 2(a-t)'!AK39</f>
        <v>1483490</v>
      </c>
      <c r="O40" s="71">
        <f t="shared" si="6"/>
        <v>3046503</v>
      </c>
    </row>
  </sheetData>
  <autoFilter ref="G1:G40"/>
  <sortState ref="E3:O40">
    <sortCondition descending="1" ref="G7"/>
  </sortState>
  <mergeCells count="1">
    <mergeCell ref="B7:C7"/>
  </mergeCells>
  <conditionalFormatting sqref="G3:G39">
    <cfRule type="aboveAverage" dxfId="20" priority="1" aboveAverage="0"/>
    <cfRule type="aboveAverage" dxfId="19" priority="2"/>
    <cfRule type="aboveAverage" dxfId="18" priority="3"/>
    <cfRule type="aboveAverage" dxfId="17" priority="4" aboveAverage="0"/>
    <cfRule type="aboveAverage" dxfId="16" priority="5"/>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64"/>
  <sheetViews>
    <sheetView topLeftCell="A44" zoomScale="85" zoomScaleNormal="85" workbookViewId="0">
      <selection activeCell="CE53" sqref="CE53"/>
    </sheetView>
  </sheetViews>
  <sheetFormatPr defaultRowHeight="15" x14ac:dyDescent="0.25"/>
  <cols>
    <col min="1" max="1" width="7.5703125" style="14" customWidth="1"/>
    <col min="2" max="2" width="16" bestFit="1" customWidth="1"/>
    <col min="3" max="3" width="17.140625" bestFit="1" customWidth="1"/>
    <col min="4" max="4" width="17.5703125" bestFit="1" customWidth="1"/>
    <col min="5" max="5" width="18.140625" bestFit="1" customWidth="1"/>
    <col min="6" max="6" width="17.5703125" hidden="1" customWidth="1"/>
    <col min="7" max="7" width="16.7109375" hidden="1" customWidth="1"/>
    <col min="8" max="8" width="17.5703125" hidden="1" customWidth="1"/>
    <col min="9" max="9" width="15.85546875" hidden="1" customWidth="1"/>
    <col min="10" max="10" width="17.5703125" hidden="1" customWidth="1"/>
    <col min="11" max="11" width="15.85546875" hidden="1" customWidth="1"/>
    <col min="12" max="12" width="17.5703125" hidden="1" customWidth="1"/>
    <col min="13" max="13" width="15.85546875" hidden="1" customWidth="1"/>
    <col min="14" max="14" width="17.5703125" hidden="1" customWidth="1"/>
    <col min="15" max="15" width="15.85546875" hidden="1" customWidth="1"/>
    <col min="16" max="16" width="18.7109375" hidden="1" customWidth="1"/>
    <col min="17" max="17" width="17.140625" hidden="1" customWidth="1"/>
    <col min="18" max="18" width="18.7109375" hidden="1" customWidth="1"/>
    <col min="19" max="19" width="17.140625" hidden="1" customWidth="1"/>
    <col min="20" max="20" width="18.7109375" hidden="1" customWidth="1"/>
    <col min="21" max="21" width="17.140625" hidden="1" customWidth="1"/>
    <col min="22" max="22" width="19.42578125" hidden="1" customWidth="1"/>
    <col min="23" max="23" width="17.7109375" hidden="1" customWidth="1"/>
    <col min="24" max="24" width="19.42578125" hidden="1" customWidth="1"/>
    <col min="25" max="25" width="17.7109375" hidden="1" customWidth="1"/>
    <col min="26" max="26" width="19.42578125" hidden="1" customWidth="1"/>
    <col min="27" max="27" width="17.7109375" hidden="1" customWidth="1"/>
    <col min="28" max="28" width="19.42578125" hidden="1" customWidth="1"/>
    <col min="29" max="29" width="17.7109375" hidden="1" customWidth="1"/>
    <col min="30" max="30" width="19.42578125" hidden="1" customWidth="1"/>
    <col min="31" max="31" width="17.7109375" hidden="1" customWidth="1"/>
    <col min="32" max="32" width="19.42578125" hidden="1" customWidth="1"/>
    <col min="33" max="33" width="17.7109375" hidden="1" customWidth="1"/>
    <col min="34" max="34" width="19.42578125" hidden="1" customWidth="1"/>
    <col min="35" max="35" width="17.7109375" hidden="1" customWidth="1"/>
    <col min="36" max="36" width="19.42578125" hidden="1" customWidth="1"/>
    <col min="37" max="37" width="17.7109375" hidden="1" customWidth="1"/>
    <col min="38" max="38" width="19.42578125" hidden="1" customWidth="1"/>
    <col min="39" max="39" width="17.7109375" hidden="1" customWidth="1"/>
    <col min="40" max="40" width="19.42578125" hidden="1" customWidth="1"/>
    <col min="41" max="41" width="17.7109375" hidden="1" customWidth="1"/>
    <col min="42" max="42" width="19.42578125" hidden="1" customWidth="1"/>
    <col min="43" max="43" width="17.7109375" hidden="1" customWidth="1"/>
    <col min="44" max="44" width="19.42578125" hidden="1" customWidth="1"/>
    <col min="45" max="45" width="17.7109375" hidden="1" customWidth="1"/>
    <col min="46" max="46" width="19.42578125" hidden="1" customWidth="1"/>
    <col min="47" max="47" width="17.7109375" hidden="1" customWidth="1"/>
    <col min="48" max="48" width="19.42578125" hidden="1" customWidth="1"/>
    <col min="49" max="49" width="17.7109375" hidden="1" customWidth="1"/>
    <col min="50" max="50" width="19.42578125" hidden="1" customWidth="1"/>
    <col min="51" max="51" width="17.7109375" hidden="1" customWidth="1"/>
    <col min="52" max="52" width="19.42578125" hidden="1" customWidth="1"/>
    <col min="53" max="53" width="17.7109375" hidden="1" customWidth="1"/>
    <col min="54" max="54" width="19.42578125" hidden="1" customWidth="1"/>
    <col min="55" max="55" width="17.7109375" hidden="1" customWidth="1"/>
    <col min="56" max="56" width="19.42578125" hidden="1" customWidth="1"/>
    <col min="57" max="57" width="17.7109375" hidden="1" customWidth="1"/>
    <col min="58" max="58" width="19.42578125" hidden="1" customWidth="1"/>
    <col min="59" max="59" width="17.7109375" hidden="1" customWidth="1"/>
    <col min="60" max="60" width="19.42578125" hidden="1" customWidth="1"/>
    <col min="61" max="61" width="17.7109375" hidden="1" customWidth="1"/>
    <col min="62" max="62" width="19.42578125" hidden="1" customWidth="1"/>
    <col min="63" max="63" width="17.7109375" hidden="1" customWidth="1"/>
    <col min="64" max="64" width="19.42578125" hidden="1" customWidth="1"/>
    <col min="65" max="65" width="17.7109375" hidden="1" customWidth="1"/>
    <col min="66" max="66" width="19.42578125" hidden="1" customWidth="1"/>
    <col min="67" max="67" width="17.7109375" hidden="1" customWidth="1"/>
    <col min="68" max="68" width="19.42578125" hidden="1" customWidth="1"/>
    <col min="69" max="69" width="17.7109375" hidden="1" customWidth="1"/>
    <col min="70" max="70" width="19.42578125" hidden="1" customWidth="1"/>
    <col min="71" max="71" width="17.7109375" hidden="1" customWidth="1"/>
    <col min="72" max="72" width="19.42578125" hidden="1" customWidth="1"/>
    <col min="73" max="73" width="17.7109375" hidden="1" customWidth="1"/>
    <col min="74" max="74" width="19.42578125" hidden="1" customWidth="1"/>
    <col min="75" max="75" width="17.7109375" hidden="1" customWidth="1"/>
    <col min="76" max="76" width="19.42578125" hidden="1" customWidth="1"/>
    <col min="77" max="77" width="17.7109375" hidden="1" customWidth="1"/>
    <col min="78" max="78" width="19.42578125" hidden="1" customWidth="1"/>
    <col min="79" max="79" width="17.7109375" hidden="1" customWidth="1"/>
    <col min="80" max="80" width="10.5703125" bestFit="1" customWidth="1"/>
  </cols>
  <sheetData>
    <row r="1" spans="1:37" hidden="1" x14ac:dyDescent="0.25"/>
    <row r="2" spans="1:37" hidden="1" x14ac:dyDescent="0.25"/>
    <row r="3" spans="1:37" ht="30" hidden="1" x14ac:dyDescent="0.25">
      <c r="A3" s="12" t="s">
        <v>753</v>
      </c>
      <c r="B3" t="s">
        <v>755</v>
      </c>
      <c r="C3" t="s">
        <v>756</v>
      </c>
      <c r="D3" t="s">
        <v>757</v>
      </c>
      <c r="E3" t="s">
        <v>758</v>
      </c>
      <c r="F3" t="s">
        <v>759</v>
      </c>
      <c r="G3" t="s">
        <v>760</v>
      </c>
      <c r="H3" t="s">
        <v>761</v>
      </c>
      <c r="I3" t="s">
        <v>762</v>
      </c>
      <c r="J3" t="s">
        <v>763</v>
      </c>
      <c r="K3" t="s">
        <v>764</v>
      </c>
      <c r="L3" t="s">
        <v>765</v>
      </c>
      <c r="M3" t="s">
        <v>766</v>
      </c>
      <c r="N3" t="s">
        <v>767</v>
      </c>
      <c r="O3" t="s">
        <v>768</v>
      </c>
      <c r="P3" t="s">
        <v>769</v>
      </c>
      <c r="Q3" t="s">
        <v>770</v>
      </c>
      <c r="R3" t="s">
        <v>771</v>
      </c>
      <c r="S3" t="s">
        <v>772</v>
      </c>
      <c r="T3" t="s">
        <v>773</v>
      </c>
      <c r="U3" t="s">
        <v>774</v>
      </c>
      <c r="V3" t="s">
        <v>775</v>
      </c>
      <c r="W3" t="s">
        <v>776</v>
      </c>
      <c r="X3" t="s">
        <v>777</v>
      </c>
      <c r="Y3" t="s">
        <v>778</v>
      </c>
      <c r="Z3" t="s">
        <v>779</v>
      </c>
      <c r="AA3" t="s">
        <v>780</v>
      </c>
      <c r="AB3" t="s">
        <v>781</v>
      </c>
      <c r="AC3" t="s">
        <v>782</v>
      </c>
      <c r="AD3" t="s">
        <v>783</v>
      </c>
      <c r="AE3" t="s">
        <v>784</v>
      </c>
      <c r="AF3" t="s">
        <v>785</v>
      </c>
      <c r="AG3" t="s">
        <v>786</v>
      </c>
      <c r="AH3" t="s">
        <v>787</v>
      </c>
      <c r="AI3" t="s">
        <v>788</v>
      </c>
      <c r="AJ3" t="s">
        <v>789</v>
      </c>
      <c r="AK3" t="s">
        <v>790</v>
      </c>
    </row>
    <row r="4" spans="1:37" ht="30" hidden="1" x14ac:dyDescent="0.25">
      <c r="A4" s="13" t="s">
        <v>2</v>
      </c>
      <c r="B4" s="9">
        <v>17837020</v>
      </c>
      <c r="C4" s="9">
        <v>15502069</v>
      </c>
      <c r="D4" s="9">
        <v>13836239</v>
      </c>
      <c r="E4" s="9">
        <v>12293689</v>
      </c>
      <c r="F4" s="9">
        <v>10051901</v>
      </c>
      <c r="G4" s="9">
        <v>8480707</v>
      </c>
      <c r="H4" s="9">
        <v>7284102</v>
      </c>
      <c r="I4" s="9">
        <v>6240459</v>
      </c>
      <c r="J4" s="9">
        <v>5228754</v>
      </c>
      <c r="K4" s="9">
        <v>4105952</v>
      </c>
      <c r="L4" s="9">
        <v>3233093</v>
      </c>
      <c r="M4" s="9">
        <v>2454746</v>
      </c>
      <c r="N4" s="9">
        <v>1850354</v>
      </c>
      <c r="O4" s="9">
        <v>1335394</v>
      </c>
      <c r="P4" s="9">
        <v>965196</v>
      </c>
      <c r="Q4" s="9">
        <v>561382</v>
      </c>
      <c r="R4" s="9">
        <v>362424</v>
      </c>
      <c r="S4" s="9">
        <v>16969659</v>
      </c>
      <c r="T4" s="9">
        <v>14751712</v>
      </c>
      <c r="U4" s="9">
        <v>13072833</v>
      </c>
      <c r="V4" s="9">
        <v>11639983</v>
      </c>
      <c r="W4" s="9">
        <v>9674868</v>
      </c>
      <c r="X4" s="9">
        <v>8167582</v>
      </c>
      <c r="Y4" s="9">
        <v>6947084</v>
      </c>
      <c r="Z4" s="9">
        <v>5874695</v>
      </c>
      <c r="AA4" s="9">
        <v>4905215</v>
      </c>
      <c r="AB4" s="9">
        <v>3783584</v>
      </c>
      <c r="AC4" s="9">
        <v>3074491</v>
      </c>
      <c r="AD4" s="9">
        <v>2457793</v>
      </c>
      <c r="AE4" s="9">
        <v>1951626</v>
      </c>
      <c r="AF4" s="9">
        <v>1467403</v>
      </c>
      <c r="AG4" s="9">
        <v>1076136</v>
      </c>
      <c r="AH4" s="9">
        <v>635625</v>
      </c>
      <c r="AI4" s="9">
        <v>447580</v>
      </c>
      <c r="AJ4" s="9">
        <v>111623481</v>
      </c>
      <c r="AK4" s="9">
        <v>106897869</v>
      </c>
    </row>
    <row r="5" spans="1:37" hidden="1" x14ac:dyDescent="0.25">
      <c r="A5" s="13" t="s">
        <v>3</v>
      </c>
      <c r="B5" s="9">
        <v>218758</v>
      </c>
      <c r="C5" s="9">
        <v>224631</v>
      </c>
      <c r="D5" s="9">
        <v>252614</v>
      </c>
      <c r="E5" s="9">
        <v>244697</v>
      </c>
      <c r="F5" s="9">
        <v>197853</v>
      </c>
      <c r="G5" s="9">
        <v>147846</v>
      </c>
      <c r="H5" s="9">
        <v>119759</v>
      </c>
      <c r="I5" s="9">
        <v>104223</v>
      </c>
      <c r="J5" s="9">
        <v>96942</v>
      </c>
      <c r="K5" s="9">
        <v>86562</v>
      </c>
      <c r="L5" s="9">
        <v>66047</v>
      </c>
      <c r="M5" s="9">
        <v>60055</v>
      </c>
      <c r="N5" s="9">
        <v>38619</v>
      </c>
      <c r="O5" s="9">
        <v>36743</v>
      </c>
      <c r="P5" s="9">
        <v>21766</v>
      </c>
      <c r="Q5" s="9">
        <v>16548</v>
      </c>
      <c r="R5" s="9">
        <v>8075</v>
      </c>
      <c r="S5" s="9">
        <v>210483</v>
      </c>
      <c r="T5" s="9">
        <v>215867</v>
      </c>
      <c r="U5" s="9">
        <v>248705</v>
      </c>
      <c r="V5" s="9">
        <v>235360</v>
      </c>
      <c r="W5" s="9">
        <v>175331</v>
      </c>
      <c r="X5" s="9">
        <v>141231</v>
      </c>
      <c r="Y5" s="9">
        <v>124752</v>
      </c>
      <c r="Z5" s="9">
        <v>118724</v>
      </c>
      <c r="AA5" s="9">
        <v>97191</v>
      </c>
      <c r="AB5" s="9">
        <v>89290</v>
      </c>
      <c r="AC5" s="9">
        <v>68647</v>
      </c>
      <c r="AD5" s="9">
        <v>66458</v>
      </c>
      <c r="AE5" s="9">
        <v>45452</v>
      </c>
      <c r="AF5" s="9">
        <v>42233</v>
      </c>
      <c r="AG5" s="9">
        <v>27155</v>
      </c>
      <c r="AH5" s="9">
        <v>18965</v>
      </c>
      <c r="AI5" s="9">
        <v>11395</v>
      </c>
      <c r="AJ5" s="9">
        <v>1941738</v>
      </c>
      <c r="AK5" s="9">
        <v>1937239</v>
      </c>
    </row>
    <row r="6" spans="1:37" ht="30" hidden="1" x14ac:dyDescent="0.25">
      <c r="A6" s="13" t="s">
        <v>16</v>
      </c>
      <c r="B6" s="9">
        <v>391921</v>
      </c>
      <c r="C6" s="9">
        <v>331150</v>
      </c>
      <c r="D6" s="9">
        <v>277805</v>
      </c>
      <c r="E6" s="9">
        <v>238530</v>
      </c>
      <c r="F6" s="9">
        <v>190232</v>
      </c>
      <c r="G6" s="9">
        <v>160292</v>
      </c>
      <c r="H6" s="9">
        <v>138807</v>
      </c>
      <c r="I6" s="9">
        <v>119876</v>
      </c>
      <c r="J6" s="9">
        <v>95845</v>
      </c>
      <c r="K6" s="9">
        <v>76036</v>
      </c>
      <c r="L6" s="9">
        <v>56748</v>
      </c>
      <c r="M6" s="9">
        <v>48899</v>
      </c>
      <c r="N6" s="9">
        <v>32936</v>
      </c>
      <c r="O6" s="9">
        <v>28317</v>
      </c>
      <c r="P6" s="9">
        <v>20135</v>
      </c>
      <c r="Q6" s="9">
        <v>13404</v>
      </c>
      <c r="R6" s="9">
        <v>7414</v>
      </c>
      <c r="S6" s="9">
        <v>372760</v>
      </c>
      <c r="T6" s="9">
        <v>320576</v>
      </c>
      <c r="U6" s="9">
        <v>273011</v>
      </c>
      <c r="V6" s="9">
        <v>233204</v>
      </c>
      <c r="W6" s="9">
        <v>190216</v>
      </c>
      <c r="X6" s="9">
        <v>155723</v>
      </c>
      <c r="Y6" s="9">
        <v>131631</v>
      </c>
      <c r="Z6" s="9">
        <v>105703</v>
      </c>
      <c r="AA6" s="9">
        <v>93150</v>
      </c>
      <c r="AB6" s="9">
        <v>67345</v>
      </c>
      <c r="AC6" s="9">
        <v>59734</v>
      </c>
      <c r="AD6" s="9">
        <v>45221</v>
      </c>
      <c r="AE6" s="9">
        <v>39961</v>
      </c>
      <c r="AF6" s="9">
        <v>29740</v>
      </c>
      <c r="AG6" s="9">
        <v>26280</v>
      </c>
      <c r="AH6" s="9">
        <v>14250</v>
      </c>
      <c r="AI6" s="9">
        <v>9747</v>
      </c>
      <c r="AJ6" s="9">
        <v>2228347</v>
      </c>
      <c r="AK6" s="9">
        <v>2168252</v>
      </c>
    </row>
    <row r="7" spans="1:37" ht="30" hidden="1" x14ac:dyDescent="0.25">
      <c r="A7" s="13" t="s">
        <v>38</v>
      </c>
      <c r="B7" s="9">
        <v>345584</v>
      </c>
      <c r="C7" s="9">
        <v>364957</v>
      </c>
      <c r="D7" s="9">
        <v>371722</v>
      </c>
      <c r="E7" s="9">
        <v>355275</v>
      </c>
      <c r="F7" s="9">
        <v>285723</v>
      </c>
      <c r="G7" s="9">
        <v>216091</v>
      </c>
      <c r="H7" s="9">
        <v>174848</v>
      </c>
      <c r="I7" s="9">
        <v>159735</v>
      </c>
      <c r="J7" s="9">
        <v>143522</v>
      </c>
      <c r="K7" s="9">
        <v>125640</v>
      </c>
      <c r="L7" s="9">
        <v>96021</v>
      </c>
      <c r="M7" s="9">
        <v>77876</v>
      </c>
      <c r="N7" s="9">
        <v>61936</v>
      </c>
      <c r="O7" s="9">
        <v>46240</v>
      </c>
      <c r="P7" s="9">
        <v>27453</v>
      </c>
      <c r="Q7" s="9">
        <v>16233</v>
      </c>
      <c r="R7" s="9">
        <v>7696</v>
      </c>
      <c r="S7" s="9">
        <v>326260</v>
      </c>
      <c r="T7" s="9">
        <v>342223</v>
      </c>
      <c r="U7" s="9">
        <v>353787</v>
      </c>
      <c r="V7" s="9">
        <v>329383</v>
      </c>
      <c r="W7" s="9">
        <v>246884</v>
      </c>
      <c r="X7" s="9">
        <v>207987</v>
      </c>
      <c r="Y7" s="9">
        <v>184349</v>
      </c>
      <c r="Z7" s="9">
        <v>180667</v>
      </c>
      <c r="AA7" s="9">
        <v>144644</v>
      </c>
      <c r="AB7" s="9">
        <v>130441</v>
      </c>
      <c r="AC7" s="9">
        <v>94389</v>
      </c>
      <c r="AD7" s="9">
        <v>82954</v>
      </c>
      <c r="AE7" s="9">
        <v>63215</v>
      </c>
      <c r="AF7" s="9">
        <v>52546</v>
      </c>
      <c r="AG7" s="9">
        <v>26086</v>
      </c>
      <c r="AH7" s="9">
        <v>15922</v>
      </c>
      <c r="AI7" s="9">
        <v>7475</v>
      </c>
      <c r="AJ7" s="9">
        <v>2876552</v>
      </c>
      <c r="AK7" s="9">
        <v>2789212</v>
      </c>
    </row>
    <row r="8" spans="1:37" ht="30" hidden="1" x14ac:dyDescent="0.25">
      <c r="A8" s="13" t="s">
        <v>68</v>
      </c>
      <c r="B8" s="9">
        <v>332996</v>
      </c>
      <c r="C8" s="9">
        <v>352714</v>
      </c>
      <c r="D8" s="9">
        <v>388676</v>
      </c>
      <c r="E8" s="9">
        <v>376016</v>
      </c>
      <c r="F8" s="9">
        <v>304587</v>
      </c>
      <c r="G8" s="9">
        <v>232124</v>
      </c>
      <c r="H8" s="9">
        <v>187703</v>
      </c>
      <c r="I8" s="9">
        <v>164634</v>
      </c>
      <c r="J8" s="9">
        <v>153188</v>
      </c>
      <c r="K8" s="9">
        <v>134792</v>
      </c>
      <c r="L8" s="9">
        <v>105401</v>
      </c>
      <c r="M8" s="9">
        <v>89482</v>
      </c>
      <c r="N8" s="9">
        <v>63031</v>
      </c>
      <c r="O8" s="9">
        <v>53670</v>
      </c>
      <c r="P8" s="9">
        <v>31439</v>
      </c>
      <c r="Q8" s="9">
        <v>22388</v>
      </c>
      <c r="R8" s="9">
        <v>11067</v>
      </c>
      <c r="S8" s="9">
        <v>319470</v>
      </c>
      <c r="T8" s="9">
        <v>334304</v>
      </c>
      <c r="U8" s="9">
        <v>379733</v>
      </c>
      <c r="V8" s="9">
        <v>357447</v>
      </c>
      <c r="W8" s="9">
        <v>273463</v>
      </c>
      <c r="X8" s="9">
        <v>225850</v>
      </c>
      <c r="Y8" s="9">
        <v>193788</v>
      </c>
      <c r="Z8" s="9">
        <v>185580</v>
      </c>
      <c r="AA8" s="9">
        <v>149135</v>
      </c>
      <c r="AB8" s="9">
        <v>135868</v>
      </c>
      <c r="AC8" s="9">
        <v>95878</v>
      </c>
      <c r="AD8" s="9">
        <v>95605</v>
      </c>
      <c r="AE8" s="9">
        <v>59135</v>
      </c>
      <c r="AF8" s="9">
        <v>56517</v>
      </c>
      <c r="AG8" s="9">
        <v>32959</v>
      </c>
      <c r="AH8" s="9">
        <v>25634</v>
      </c>
      <c r="AI8" s="9">
        <v>12510</v>
      </c>
      <c r="AJ8" s="9">
        <v>3003908</v>
      </c>
      <c r="AK8" s="9">
        <v>2932876</v>
      </c>
    </row>
    <row r="9" spans="1:37" ht="30" hidden="1" x14ac:dyDescent="0.25">
      <c r="A9" s="13" t="s">
        <v>90</v>
      </c>
      <c r="B9" s="9">
        <v>679500</v>
      </c>
      <c r="C9" s="9">
        <v>545659</v>
      </c>
      <c r="D9" s="9">
        <v>442014</v>
      </c>
      <c r="E9" s="9">
        <v>362751</v>
      </c>
      <c r="F9" s="9">
        <v>260764</v>
      </c>
      <c r="G9" s="9">
        <v>223221</v>
      </c>
      <c r="H9" s="9">
        <v>203035</v>
      </c>
      <c r="I9" s="9">
        <v>168629</v>
      </c>
      <c r="J9" s="9">
        <v>143572</v>
      </c>
      <c r="K9" s="9">
        <v>103270</v>
      </c>
      <c r="L9" s="9">
        <v>89342</v>
      </c>
      <c r="M9" s="9">
        <v>57851</v>
      </c>
      <c r="N9" s="9">
        <v>50345</v>
      </c>
      <c r="O9" s="9">
        <v>30837</v>
      </c>
      <c r="P9" s="9">
        <v>29566</v>
      </c>
      <c r="Q9" s="9">
        <v>15850</v>
      </c>
      <c r="R9" s="9">
        <v>11412</v>
      </c>
      <c r="S9" s="9">
        <v>639299</v>
      </c>
      <c r="T9" s="9">
        <v>509011</v>
      </c>
      <c r="U9" s="9">
        <v>402259</v>
      </c>
      <c r="V9" s="9">
        <v>352254</v>
      </c>
      <c r="W9" s="9">
        <v>285240</v>
      </c>
      <c r="X9" s="9">
        <v>235858</v>
      </c>
      <c r="Y9" s="9">
        <v>198776</v>
      </c>
      <c r="Z9" s="9">
        <v>153495</v>
      </c>
      <c r="AA9" s="9">
        <v>133251</v>
      </c>
      <c r="AB9" s="9">
        <v>90278</v>
      </c>
      <c r="AC9" s="9">
        <v>83531</v>
      </c>
      <c r="AD9" s="9">
        <v>51340</v>
      </c>
      <c r="AE9" s="9">
        <v>51485</v>
      </c>
      <c r="AF9" s="9">
        <v>30115</v>
      </c>
      <c r="AG9" s="9">
        <v>28710</v>
      </c>
      <c r="AH9" s="9">
        <v>15170</v>
      </c>
      <c r="AI9" s="9">
        <v>12444</v>
      </c>
      <c r="AJ9" s="9">
        <v>3417618</v>
      </c>
      <c r="AK9" s="9">
        <v>3272516</v>
      </c>
    </row>
    <row r="10" spans="1:37" ht="30" hidden="1" x14ac:dyDescent="0.25">
      <c r="A10" s="13" t="s">
        <v>107</v>
      </c>
      <c r="B10" s="9">
        <v>158035</v>
      </c>
      <c r="C10" s="9">
        <v>169405</v>
      </c>
      <c r="D10" s="9">
        <v>167379</v>
      </c>
      <c r="E10" s="9">
        <v>160580</v>
      </c>
      <c r="F10" s="9">
        <v>128084</v>
      </c>
      <c r="G10" s="9">
        <v>98740</v>
      </c>
      <c r="H10" s="9">
        <v>82485</v>
      </c>
      <c r="I10" s="9">
        <v>72773</v>
      </c>
      <c r="J10" s="9">
        <v>65964</v>
      </c>
      <c r="K10" s="9">
        <v>54387</v>
      </c>
      <c r="L10" s="9">
        <v>43741</v>
      </c>
      <c r="M10" s="9">
        <v>31487</v>
      </c>
      <c r="N10" s="9">
        <v>25781</v>
      </c>
      <c r="O10" s="9">
        <v>17586</v>
      </c>
      <c r="P10" s="9">
        <v>12790</v>
      </c>
      <c r="Q10" s="9">
        <v>7288</v>
      </c>
      <c r="R10" s="9">
        <v>4308</v>
      </c>
      <c r="S10" s="9">
        <v>150454</v>
      </c>
      <c r="T10" s="9">
        <v>157800</v>
      </c>
      <c r="U10" s="9">
        <v>157102</v>
      </c>
      <c r="V10" s="9">
        <v>144745</v>
      </c>
      <c r="W10" s="9">
        <v>109296</v>
      </c>
      <c r="X10" s="9">
        <v>93373</v>
      </c>
      <c r="Y10" s="9">
        <v>84237</v>
      </c>
      <c r="Z10" s="9">
        <v>80603</v>
      </c>
      <c r="AA10" s="9">
        <v>62980</v>
      </c>
      <c r="AB10" s="9">
        <v>55671</v>
      </c>
      <c r="AC10" s="9">
        <v>38799</v>
      </c>
      <c r="AD10" s="9">
        <v>34675</v>
      </c>
      <c r="AE10" s="9">
        <v>24906</v>
      </c>
      <c r="AF10" s="9">
        <v>19395</v>
      </c>
      <c r="AG10" s="9">
        <v>10835</v>
      </c>
      <c r="AH10" s="9">
        <v>7773</v>
      </c>
      <c r="AI10" s="9">
        <v>4317</v>
      </c>
      <c r="AJ10" s="9">
        <v>1300813</v>
      </c>
      <c r="AK10" s="9">
        <v>1236961</v>
      </c>
    </row>
    <row r="11" spans="1:37" hidden="1" x14ac:dyDescent="0.25">
      <c r="A11" s="13" t="s">
        <v>115</v>
      </c>
      <c r="B11" s="9">
        <v>539300</v>
      </c>
      <c r="C11" s="9">
        <v>445972</v>
      </c>
      <c r="D11" s="9">
        <v>382231</v>
      </c>
      <c r="E11" s="9">
        <v>330874</v>
      </c>
      <c r="F11" s="9">
        <v>247899</v>
      </c>
      <c r="G11" s="9">
        <v>201198</v>
      </c>
      <c r="H11" s="9">
        <v>173256</v>
      </c>
      <c r="I11" s="9">
        <v>146700</v>
      </c>
      <c r="J11" s="9">
        <v>119001</v>
      </c>
      <c r="K11" s="9">
        <v>95899</v>
      </c>
      <c r="L11" s="9">
        <v>73977</v>
      </c>
      <c r="M11" s="9">
        <v>53904</v>
      </c>
      <c r="N11" s="9">
        <v>43804</v>
      </c>
      <c r="O11" s="9">
        <v>30213</v>
      </c>
      <c r="P11" s="9">
        <v>23436</v>
      </c>
      <c r="Q11" s="9">
        <v>16003</v>
      </c>
      <c r="R11" s="9">
        <v>10919</v>
      </c>
      <c r="S11" s="9">
        <v>514586</v>
      </c>
      <c r="T11" s="9">
        <v>431588</v>
      </c>
      <c r="U11" s="9">
        <v>371409</v>
      </c>
      <c r="V11" s="9">
        <v>318050</v>
      </c>
      <c r="W11" s="9">
        <v>248992</v>
      </c>
      <c r="X11" s="9">
        <v>199610</v>
      </c>
      <c r="Y11" s="9">
        <v>168682</v>
      </c>
      <c r="Z11" s="9">
        <v>135038</v>
      </c>
      <c r="AA11" s="9">
        <v>120485</v>
      </c>
      <c r="AB11" s="9">
        <v>86544</v>
      </c>
      <c r="AC11" s="9">
        <v>75599</v>
      </c>
      <c r="AD11" s="9">
        <v>54587</v>
      </c>
      <c r="AE11" s="9">
        <v>57410</v>
      </c>
      <c r="AF11" s="9">
        <v>37257</v>
      </c>
      <c r="AG11" s="9">
        <v>29396</v>
      </c>
      <c r="AH11" s="9">
        <v>17770</v>
      </c>
      <c r="AI11" s="9">
        <v>13339</v>
      </c>
      <c r="AJ11" s="9">
        <v>2934586</v>
      </c>
      <c r="AK11" s="9">
        <v>2880342</v>
      </c>
    </row>
    <row r="12" spans="1:37" hidden="1" x14ac:dyDescent="0.25">
      <c r="A12" s="13" t="s">
        <v>138</v>
      </c>
      <c r="B12" s="9">
        <v>644945</v>
      </c>
      <c r="C12" s="9">
        <v>544939</v>
      </c>
      <c r="D12" s="9">
        <v>421873</v>
      </c>
      <c r="E12" s="9">
        <v>348897</v>
      </c>
      <c r="F12" s="9">
        <v>270790</v>
      </c>
      <c r="G12" s="9">
        <v>233981</v>
      </c>
      <c r="H12" s="9">
        <v>220992</v>
      </c>
      <c r="I12" s="9">
        <v>176524</v>
      </c>
      <c r="J12" s="9">
        <v>160850</v>
      </c>
      <c r="K12" s="9">
        <v>108578</v>
      </c>
      <c r="L12" s="9">
        <v>98736</v>
      </c>
      <c r="M12" s="9">
        <v>60103</v>
      </c>
      <c r="N12" s="9">
        <v>60783</v>
      </c>
      <c r="O12" s="9">
        <v>31453</v>
      </c>
      <c r="P12" s="9">
        <v>31629</v>
      </c>
      <c r="Q12" s="9">
        <v>14056</v>
      </c>
      <c r="R12" s="9">
        <v>11139</v>
      </c>
      <c r="S12" s="9">
        <v>596867</v>
      </c>
      <c r="T12" s="9">
        <v>492977</v>
      </c>
      <c r="U12" s="9">
        <v>369247</v>
      </c>
      <c r="V12" s="9">
        <v>326928</v>
      </c>
      <c r="W12" s="9">
        <v>285460</v>
      </c>
      <c r="X12" s="9">
        <v>230533</v>
      </c>
      <c r="Y12" s="9">
        <v>201616</v>
      </c>
      <c r="Z12" s="9">
        <v>146564</v>
      </c>
      <c r="AA12" s="9">
        <v>138886</v>
      </c>
      <c r="AB12" s="9">
        <v>84797</v>
      </c>
      <c r="AC12" s="9">
        <v>87266</v>
      </c>
      <c r="AD12" s="9">
        <v>49291</v>
      </c>
      <c r="AE12" s="9">
        <v>56913</v>
      </c>
      <c r="AF12" s="9">
        <v>28951</v>
      </c>
      <c r="AG12" s="9">
        <v>31809</v>
      </c>
      <c r="AH12" s="9">
        <v>14151</v>
      </c>
      <c r="AI12" s="9">
        <v>12468</v>
      </c>
      <c r="AJ12" s="9">
        <v>3440268</v>
      </c>
      <c r="AK12" s="9">
        <v>3154724</v>
      </c>
    </row>
    <row r="13" spans="1:37" ht="30" hidden="1" x14ac:dyDescent="0.25">
      <c r="A13" s="13" t="s">
        <v>166</v>
      </c>
      <c r="B13" s="9">
        <v>255470</v>
      </c>
      <c r="C13" s="9">
        <v>263801</v>
      </c>
      <c r="D13" s="9">
        <v>260335</v>
      </c>
      <c r="E13" s="9">
        <v>242320</v>
      </c>
      <c r="F13" s="9">
        <v>199798</v>
      </c>
      <c r="G13" s="9">
        <v>157222</v>
      </c>
      <c r="H13" s="9">
        <v>125944</v>
      </c>
      <c r="I13" s="9">
        <v>111965</v>
      </c>
      <c r="J13" s="9">
        <v>99844</v>
      </c>
      <c r="K13" s="9">
        <v>85277</v>
      </c>
      <c r="L13" s="9">
        <v>65584</v>
      </c>
      <c r="M13" s="9">
        <v>48000</v>
      </c>
      <c r="N13" s="9">
        <v>37811</v>
      </c>
      <c r="O13" s="9">
        <v>28190</v>
      </c>
      <c r="P13" s="9">
        <v>17153</v>
      </c>
      <c r="Q13" s="9">
        <v>10955</v>
      </c>
      <c r="R13" s="9">
        <v>6018</v>
      </c>
      <c r="S13" s="9">
        <v>243102</v>
      </c>
      <c r="T13" s="9">
        <v>247026</v>
      </c>
      <c r="U13" s="9">
        <v>247067</v>
      </c>
      <c r="V13" s="9">
        <v>228463</v>
      </c>
      <c r="W13" s="9">
        <v>177638</v>
      </c>
      <c r="X13" s="9">
        <v>145558</v>
      </c>
      <c r="Y13" s="9">
        <v>127746</v>
      </c>
      <c r="Z13" s="9">
        <v>120877</v>
      </c>
      <c r="AA13" s="9">
        <v>98133</v>
      </c>
      <c r="AB13" s="9">
        <v>83858</v>
      </c>
      <c r="AC13" s="9">
        <v>63626</v>
      </c>
      <c r="AD13" s="9">
        <v>48751</v>
      </c>
      <c r="AE13" s="9">
        <v>41139</v>
      </c>
      <c r="AF13" s="9">
        <v>31640</v>
      </c>
      <c r="AG13" s="9">
        <v>18689</v>
      </c>
      <c r="AH13" s="9">
        <v>12559</v>
      </c>
      <c r="AI13" s="9">
        <v>6706</v>
      </c>
      <c r="AJ13" s="9">
        <v>2015687</v>
      </c>
      <c r="AK13" s="9">
        <v>1942578</v>
      </c>
    </row>
    <row r="14" spans="1:37" hidden="1" x14ac:dyDescent="0.25">
      <c r="A14" s="13" t="s">
        <v>182</v>
      </c>
      <c r="B14" s="9">
        <v>367102</v>
      </c>
      <c r="C14" s="9">
        <v>363425</v>
      </c>
      <c r="D14" s="9">
        <v>373194</v>
      </c>
      <c r="E14" s="9">
        <v>353940</v>
      </c>
      <c r="F14" s="9">
        <v>297603</v>
      </c>
      <c r="G14" s="9">
        <v>227942</v>
      </c>
      <c r="H14" s="9">
        <v>182870</v>
      </c>
      <c r="I14" s="9">
        <v>163400</v>
      </c>
      <c r="J14" s="9">
        <v>139733</v>
      </c>
      <c r="K14" s="9">
        <v>123629</v>
      </c>
      <c r="L14" s="9">
        <v>92496</v>
      </c>
      <c r="M14" s="9">
        <v>82655</v>
      </c>
      <c r="N14" s="9">
        <v>52325</v>
      </c>
      <c r="O14" s="9">
        <v>47402</v>
      </c>
      <c r="P14" s="9">
        <v>27695</v>
      </c>
      <c r="Q14" s="9">
        <v>21886</v>
      </c>
      <c r="R14" s="9">
        <v>10668</v>
      </c>
      <c r="S14" s="9">
        <v>352059</v>
      </c>
      <c r="T14" s="9">
        <v>347139</v>
      </c>
      <c r="U14" s="9">
        <v>365330</v>
      </c>
      <c r="V14" s="9">
        <v>333023</v>
      </c>
      <c r="W14" s="9">
        <v>263756</v>
      </c>
      <c r="X14" s="9">
        <v>214716</v>
      </c>
      <c r="Y14" s="9">
        <v>186714</v>
      </c>
      <c r="Z14" s="9">
        <v>178217</v>
      </c>
      <c r="AA14" s="9">
        <v>142570</v>
      </c>
      <c r="AB14" s="9">
        <v>132157</v>
      </c>
      <c r="AC14" s="9">
        <v>95005</v>
      </c>
      <c r="AD14" s="9">
        <v>96062</v>
      </c>
      <c r="AE14" s="9">
        <v>59273</v>
      </c>
      <c r="AF14" s="9">
        <v>55830</v>
      </c>
      <c r="AG14" s="9">
        <v>35088</v>
      </c>
      <c r="AH14" s="9">
        <v>27040</v>
      </c>
      <c r="AI14" s="9">
        <v>15782</v>
      </c>
      <c r="AJ14" s="9">
        <v>2927965</v>
      </c>
      <c r="AK14" s="9">
        <v>2899761</v>
      </c>
    </row>
    <row r="15" spans="1:37" hidden="1" x14ac:dyDescent="0.25">
      <c r="A15" s="13" t="s">
        <v>208</v>
      </c>
      <c r="B15" s="9">
        <v>213833</v>
      </c>
      <c r="C15" s="9">
        <v>203754</v>
      </c>
      <c r="D15" s="9">
        <v>197034</v>
      </c>
      <c r="E15" s="9">
        <v>176671</v>
      </c>
      <c r="F15" s="9">
        <v>132083</v>
      </c>
      <c r="G15" s="9">
        <v>95485</v>
      </c>
      <c r="H15" s="9">
        <v>79584</v>
      </c>
      <c r="I15" s="9">
        <v>72338</v>
      </c>
      <c r="J15" s="9">
        <v>67188</v>
      </c>
      <c r="K15" s="9">
        <v>58447</v>
      </c>
      <c r="L15" s="9">
        <v>46109</v>
      </c>
      <c r="M15" s="9">
        <v>36235</v>
      </c>
      <c r="N15" s="9">
        <v>28541</v>
      </c>
      <c r="O15" s="9">
        <v>22476</v>
      </c>
      <c r="P15" s="9">
        <v>13855</v>
      </c>
      <c r="Q15" s="9">
        <v>10238</v>
      </c>
      <c r="R15" s="9">
        <v>5363</v>
      </c>
      <c r="S15" s="9">
        <v>207890</v>
      </c>
      <c r="T15" s="9">
        <v>199710</v>
      </c>
      <c r="U15" s="9">
        <v>194554</v>
      </c>
      <c r="V15" s="9">
        <v>179000</v>
      </c>
      <c r="W15" s="9">
        <v>125519</v>
      </c>
      <c r="X15" s="9">
        <v>104915</v>
      </c>
      <c r="Y15" s="9">
        <v>94035</v>
      </c>
      <c r="Z15" s="9">
        <v>90186</v>
      </c>
      <c r="AA15" s="9">
        <v>76152</v>
      </c>
      <c r="AB15" s="9">
        <v>67676</v>
      </c>
      <c r="AC15" s="9">
        <v>48162</v>
      </c>
      <c r="AD15" s="9">
        <v>42488</v>
      </c>
      <c r="AE15" s="9">
        <v>33954</v>
      </c>
      <c r="AF15" s="9">
        <v>27586</v>
      </c>
      <c r="AG15" s="9">
        <v>15951</v>
      </c>
      <c r="AH15" s="9">
        <v>9976</v>
      </c>
      <c r="AI15" s="9">
        <v>6145</v>
      </c>
      <c r="AJ15" s="9">
        <v>1459234</v>
      </c>
      <c r="AK15" s="9">
        <v>1523899</v>
      </c>
    </row>
    <row r="16" spans="1:37" hidden="1" x14ac:dyDescent="0.25">
      <c r="A16" s="13" t="s">
        <v>221</v>
      </c>
      <c r="B16" s="9">
        <v>276429</v>
      </c>
      <c r="C16" s="9">
        <v>267891</v>
      </c>
      <c r="D16" s="9">
        <v>273219</v>
      </c>
      <c r="E16" s="9">
        <v>262779</v>
      </c>
      <c r="F16" s="9">
        <v>244690</v>
      </c>
      <c r="G16" s="9">
        <v>191737</v>
      </c>
      <c r="H16" s="9">
        <v>140876</v>
      </c>
      <c r="I16" s="9">
        <v>122163</v>
      </c>
      <c r="J16" s="9">
        <v>98953</v>
      </c>
      <c r="K16" s="9">
        <v>91372</v>
      </c>
      <c r="L16" s="9">
        <v>65990</v>
      </c>
      <c r="M16" s="9">
        <v>65097</v>
      </c>
      <c r="N16" s="9">
        <v>37391</v>
      </c>
      <c r="O16" s="9">
        <v>36243</v>
      </c>
      <c r="P16" s="9">
        <v>20266</v>
      </c>
      <c r="Q16" s="9">
        <v>15590</v>
      </c>
      <c r="R16" s="9">
        <v>8038</v>
      </c>
      <c r="S16" s="9">
        <v>261756</v>
      </c>
      <c r="T16" s="9">
        <v>255925</v>
      </c>
      <c r="U16" s="9">
        <v>267795</v>
      </c>
      <c r="V16" s="9">
        <v>245304</v>
      </c>
      <c r="W16" s="9">
        <v>206957</v>
      </c>
      <c r="X16" s="9">
        <v>164130</v>
      </c>
      <c r="Y16" s="9">
        <v>137442</v>
      </c>
      <c r="Z16" s="9">
        <v>131252</v>
      </c>
      <c r="AA16" s="9">
        <v>105276</v>
      </c>
      <c r="AB16" s="9">
        <v>99053</v>
      </c>
      <c r="AC16" s="9">
        <v>71708</v>
      </c>
      <c r="AD16" s="9">
        <v>74956</v>
      </c>
      <c r="AE16" s="9">
        <v>45906</v>
      </c>
      <c r="AF16" s="9">
        <v>45164</v>
      </c>
      <c r="AG16" s="9">
        <v>27536</v>
      </c>
      <c r="AH16" s="9">
        <v>21281</v>
      </c>
      <c r="AI16" s="9">
        <v>12905</v>
      </c>
      <c r="AJ16" s="9">
        <v>2218724</v>
      </c>
      <c r="AK16" s="9">
        <v>2174346</v>
      </c>
    </row>
    <row r="17" spans="1:37" hidden="1" x14ac:dyDescent="0.25">
      <c r="A17" s="13" t="s">
        <v>240</v>
      </c>
      <c r="B17" s="9">
        <v>199031</v>
      </c>
      <c r="C17" s="9">
        <v>218957</v>
      </c>
      <c r="D17" s="9">
        <v>241674</v>
      </c>
      <c r="E17" s="9">
        <v>231477</v>
      </c>
      <c r="F17" s="9">
        <v>198471</v>
      </c>
      <c r="G17" s="9">
        <v>134938</v>
      </c>
      <c r="H17" s="9">
        <v>101395</v>
      </c>
      <c r="I17" s="9">
        <v>89201</v>
      </c>
      <c r="J17" s="9">
        <v>83388</v>
      </c>
      <c r="K17" s="9">
        <v>72033</v>
      </c>
      <c r="L17" s="9">
        <v>58322</v>
      </c>
      <c r="M17" s="9">
        <v>44278</v>
      </c>
      <c r="N17" s="9">
        <v>36026</v>
      </c>
      <c r="O17" s="9">
        <v>27713</v>
      </c>
      <c r="P17" s="9">
        <v>18326</v>
      </c>
      <c r="Q17" s="9">
        <v>9656</v>
      </c>
      <c r="R17" s="9">
        <v>5704</v>
      </c>
      <c r="S17" s="9">
        <v>188875</v>
      </c>
      <c r="T17" s="9">
        <v>207004</v>
      </c>
      <c r="U17" s="9">
        <v>230520</v>
      </c>
      <c r="V17" s="9">
        <v>217058</v>
      </c>
      <c r="W17" s="9">
        <v>175326</v>
      </c>
      <c r="X17" s="9">
        <v>125783</v>
      </c>
      <c r="Y17" s="9">
        <v>105683</v>
      </c>
      <c r="Z17" s="9">
        <v>105824</v>
      </c>
      <c r="AA17" s="9">
        <v>84561</v>
      </c>
      <c r="AB17" s="9">
        <v>79616</v>
      </c>
      <c r="AC17" s="9">
        <v>54939</v>
      </c>
      <c r="AD17" s="9">
        <v>57642</v>
      </c>
      <c r="AE17" s="9">
        <v>38065</v>
      </c>
      <c r="AF17" s="9">
        <v>34165</v>
      </c>
      <c r="AG17" s="9">
        <v>16611</v>
      </c>
      <c r="AH17" s="9">
        <v>11695</v>
      </c>
      <c r="AI17" s="9">
        <v>6995</v>
      </c>
      <c r="AJ17" s="9">
        <v>1770590</v>
      </c>
      <c r="AK17" s="9">
        <v>1740362</v>
      </c>
    </row>
    <row r="18" spans="1:37" hidden="1" x14ac:dyDescent="0.25">
      <c r="A18" s="13" t="s">
        <v>254</v>
      </c>
      <c r="B18" s="9">
        <v>253101</v>
      </c>
      <c r="C18" s="9">
        <v>254655</v>
      </c>
      <c r="D18" s="9">
        <v>277433</v>
      </c>
      <c r="E18" s="9">
        <v>261039</v>
      </c>
      <c r="F18" s="9">
        <v>221637</v>
      </c>
      <c r="G18" s="9">
        <v>158394</v>
      </c>
      <c r="H18" s="9">
        <v>118345</v>
      </c>
      <c r="I18" s="9">
        <v>108252</v>
      </c>
      <c r="J18" s="9">
        <v>102622</v>
      </c>
      <c r="K18" s="9">
        <v>98325</v>
      </c>
      <c r="L18" s="9">
        <v>76391</v>
      </c>
      <c r="M18" s="9">
        <v>69909</v>
      </c>
      <c r="N18" s="9">
        <v>49306</v>
      </c>
      <c r="O18" s="9">
        <v>45193</v>
      </c>
      <c r="P18" s="9">
        <v>27101</v>
      </c>
      <c r="Q18" s="9">
        <v>16472</v>
      </c>
      <c r="R18" s="9">
        <v>8176</v>
      </c>
      <c r="S18" s="9">
        <v>250024</v>
      </c>
      <c r="T18" s="9">
        <v>247712</v>
      </c>
      <c r="U18" s="9">
        <v>283922</v>
      </c>
      <c r="V18" s="9">
        <v>274784</v>
      </c>
      <c r="W18" s="9">
        <v>217205</v>
      </c>
      <c r="X18" s="9">
        <v>161621</v>
      </c>
      <c r="Y18" s="9">
        <v>140126</v>
      </c>
      <c r="Z18" s="9">
        <v>135981</v>
      </c>
      <c r="AA18" s="9">
        <v>117125</v>
      </c>
      <c r="AB18" s="9">
        <v>110055</v>
      </c>
      <c r="AC18" s="9">
        <v>82636</v>
      </c>
      <c r="AD18" s="9">
        <v>79464</v>
      </c>
      <c r="AE18" s="9">
        <v>57225</v>
      </c>
      <c r="AF18" s="9">
        <v>51551</v>
      </c>
      <c r="AG18" s="9">
        <v>29694</v>
      </c>
      <c r="AH18" s="9">
        <v>19976</v>
      </c>
      <c r="AI18" s="9">
        <v>10275</v>
      </c>
      <c r="AJ18" s="9">
        <v>2146351</v>
      </c>
      <c r="AK18" s="9">
        <v>2269376</v>
      </c>
    </row>
    <row r="19" spans="1:37" ht="90" hidden="1" x14ac:dyDescent="0.25">
      <c r="A19" s="13" t="s">
        <v>265</v>
      </c>
      <c r="B19" s="9">
        <v>366734</v>
      </c>
      <c r="C19" s="9">
        <v>281057</v>
      </c>
      <c r="D19" s="9">
        <v>232913</v>
      </c>
      <c r="E19" s="9">
        <v>202152</v>
      </c>
      <c r="F19" s="9">
        <v>248382</v>
      </c>
      <c r="G19" s="9">
        <v>310563</v>
      </c>
      <c r="H19" s="9">
        <v>263226</v>
      </c>
      <c r="I19" s="9">
        <v>228757</v>
      </c>
      <c r="J19" s="9">
        <v>148467</v>
      </c>
      <c r="K19" s="9">
        <v>121262</v>
      </c>
      <c r="L19" s="9">
        <v>62545</v>
      </c>
      <c r="M19" s="9">
        <v>53076</v>
      </c>
      <c r="N19" s="9">
        <v>20135</v>
      </c>
      <c r="O19" s="9">
        <v>16802</v>
      </c>
      <c r="P19" s="9">
        <v>7187</v>
      </c>
      <c r="Q19" s="9">
        <v>5307</v>
      </c>
      <c r="R19" s="9">
        <v>3651</v>
      </c>
      <c r="S19" s="9">
        <v>368062</v>
      </c>
      <c r="T19" s="9">
        <v>295804</v>
      </c>
      <c r="U19" s="9">
        <v>274169</v>
      </c>
      <c r="V19" s="9">
        <v>226094</v>
      </c>
      <c r="W19" s="9">
        <v>240570</v>
      </c>
      <c r="X19" s="9">
        <v>239062</v>
      </c>
      <c r="Y19" s="9">
        <v>186691</v>
      </c>
      <c r="Z19" s="9">
        <v>144517</v>
      </c>
      <c r="AA19" s="9">
        <v>92826</v>
      </c>
      <c r="AB19" s="9">
        <v>66230</v>
      </c>
      <c r="AC19" s="9">
        <v>38666</v>
      </c>
      <c r="AD19" s="9">
        <v>33081</v>
      </c>
      <c r="AE19" s="9">
        <v>18099</v>
      </c>
      <c r="AF19" s="9">
        <v>16523</v>
      </c>
      <c r="AG19" s="9">
        <v>10377</v>
      </c>
      <c r="AH19" s="9">
        <v>6774</v>
      </c>
      <c r="AI19" s="9">
        <v>4986</v>
      </c>
      <c r="AJ19" s="9">
        <v>2572216</v>
      </c>
      <c r="AK19" s="9">
        <v>2262531</v>
      </c>
    </row>
    <row r="20" spans="1:37" hidden="1" x14ac:dyDescent="0.25">
      <c r="A20" s="13" t="s">
        <v>272</v>
      </c>
      <c r="B20" s="9">
        <v>334511</v>
      </c>
      <c r="C20" s="9">
        <v>277281</v>
      </c>
      <c r="D20" s="9">
        <v>248163</v>
      </c>
      <c r="E20" s="9">
        <v>209659</v>
      </c>
      <c r="F20" s="9">
        <v>149392</v>
      </c>
      <c r="G20" s="9">
        <v>119694</v>
      </c>
      <c r="H20" s="9">
        <v>104192</v>
      </c>
      <c r="I20" s="9">
        <v>87074</v>
      </c>
      <c r="J20" s="9">
        <v>70682</v>
      </c>
      <c r="K20" s="9">
        <v>53257</v>
      </c>
      <c r="L20" s="9">
        <v>41639</v>
      </c>
      <c r="M20" s="9">
        <v>30353</v>
      </c>
      <c r="N20" s="9">
        <v>23361</v>
      </c>
      <c r="O20" s="9">
        <v>16672</v>
      </c>
      <c r="P20" s="9">
        <v>13286</v>
      </c>
      <c r="Q20" s="9">
        <v>8762</v>
      </c>
      <c r="R20" s="9">
        <v>4907</v>
      </c>
      <c r="S20" s="9">
        <v>311596</v>
      </c>
      <c r="T20" s="9">
        <v>241005</v>
      </c>
      <c r="U20" s="9">
        <v>198060</v>
      </c>
      <c r="V20" s="9">
        <v>174248</v>
      </c>
      <c r="W20" s="9">
        <v>138293</v>
      </c>
      <c r="X20" s="9">
        <v>116708</v>
      </c>
      <c r="Y20" s="9">
        <v>95232</v>
      </c>
      <c r="Z20" s="9">
        <v>75830</v>
      </c>
      <c r="AA20" s="9">
        <v>63848</v>
      </c>
      <c r="AB20" s="9">
        <v>45983</v>
      </c>
      <c r="AC20" s="9">
        <v>39465</v>
      </c>
      <c r="AD20" s="9">
        <v>28526</v>
      </c>
      <c r="AE20" s="9">
        <v>24977</v>
      </c>
      <c r="AF20" s="9">
        <v>17348</v>
      </c>
      <c r="AG20" s="9">
        <v>14741</v>
      </c>
      <c r="AH20" s="9">
        <v>8088</v>
      </c>
      <c r="AI20" s="9">
        <v>5612</v>
      </c>
      <c r="AJ20" s="9">
        <v>1792885</v>
      </c>
      <c r="AK20" s="9">
        <v>1599560</v>
      </c>
    </row>
    <row r="21" spans="1:37" hidden="1" x14ac:dyDescent="0.25">
      <c r="A21" s="13" t="s">
        <v>282</v>
      </c>
      <c r="B21" s="9">
        <v>325102</v>
      </c>
      <c r="C21" s="9">
        <v>335341</v>
      </c>
      <c r="D21" s="9">
        <v>361868</v>
      </c>
      <c r="E21" s="9">
        <v>349158</v>
      </c>
      <c r="F21" s="9">
        <v>279447</v>
      </c>
      <c r="G21" s="9">
        <v>203489</v>
      </c>
      <c r="H21" s="9">
        <v>163543</v>
      </c>
      <c r="I21" s="9">
        <v>147223</v>
      </c>
      <c r="J21" s="9">
        <v>138378</v>
      </c>
      <c r="K21" s="9">
        <v>124953</v>
      </c>
      <c r="L21" s="9">
        <v>97194</v>
      </c>
      <c r="M21" s="9">
        <v>83548</v>
      </c>
      <c r="N21" s="9">
        <v>57973</v>
      </c>
      <c r="O21" s="9">
        <v>50281</v>
      </c>
      <c r="P21" s="9">
        <v>31470</v>
      </c>
      <c r="Q21" s="9">
        <v>22123</v>
      </c>
      <c r="R21" s="9">
        <v>11055</v>
      </c>
      <c r="S21" s="9">
        <v>309242</v>
      </c>
      <c r="T21" s="9">
        <v>315414</v>
      </c>
      <c r="U21" s="9">
        <v>350304</v>
      </c>
      <c r="V21" s="9">
        <v>327225</v>
      </c>
      <c r="W21" s="9">
        <v>246833</v>
      </c>
      <c r="X21" s="9">
        <v>201853</v>
      </c>
      <c r="Y21" s="9">
        <v>178926</v>
      </c>
      <c r="Z21" s="9">
        <v>174716</v>
      </c>
      <c r="AA21" s="9">
        <v>142857</v>
      </c>
      <c r="AB21" s="9">
        <v>132292</v>
      </c>
      <c r="AC21" s="9">
        <v>95830</v>
      </c>
      <c r="AD21" s="9">
        <v>93207</v>
      </c>
      <c r="AE21" s="9">
        <v>62793</v>
      </c>
      <c r="AF21" s="9">
        <v>61769</v>
      </c>
      <c r="AG21" s="9">
        <v>35109</v>
      </c>
      <c r="AH21" s="9">
        <v>24762</v>
      </c>
      <c r="AI21" s="9">
        <v>12249</v>
      </c>
      <c r="AJ21" s="9">
        <v>2782146</v>
      </c>
      <c r="AK21" s="9">
        <v>2765381</v>
      </c>
    </row>
    <row r="22" spans="1:37" ht="30" hidden="1" x14ac:dyDescent="0.25">
      <c r="A22" s="13" t="s">
        <v>305</v>
      </c>
      <c r="B22" s="9">
        <v>614198</v>
      </c>
      <c r="C22" s="9">
        <v>482852</v>
      </c>
      <c r="D22" s="9">
        <v>358722</v>
      </c>
      <c r="E22" s="9">
        <v>291747</v>
      </c>
      <c r="F22" s="9">
        <v>208354</v>
      </c>
      <c r="G22" s="9">
        <v>184644</v>
      </c>
      <c r="H22" s="9">
        <v>192209</v>
      </c>
      <c r="I22" s="9">
        <v>151233</v>
      </c>
      <c r="J22" s="9">
        <v>143479</v>
      </c>
      <c r="K22" s="9">
        <v>88653</v>
      </c>
      <c r="L22" s="9">
        <v>94036</v>
      </c>
      <c r="M22" s="9">
        <v>44362</v>
      </c>
      <c r="N22" s="9">
        <v>55594</v>
      </c>
      <c r="O22" s="9">
        <v>23145</v>
      </c>
      <c r="P22" s="9">
        <v>35036</v>
      </c>
      <c r="Q22" s="9">
        <v>11747</v>
      </c>
      <c r="R22" s="9">
        <v>13355</v>
      </c>
      <c r="S22" s="9">
        <v>563813</v>
      </c>
      <c r="T22" s="9">
        <v>459277</v>
      </c>
      <c r="U22" s="9">
        <v>339830</v>
      </c>
      <c r="V22" s="9">
        <v>300660</v>
      </c>
      <c r="W22" s="9">
        <v>259361</v>
      </c>
      <c r="X22" s="9">
        <v>214203</v>
      </c>
      <c r="Y22" s="9">
        <v>193560</v>
      </c>
      <c r="Z22" s="9">
        <v>136409</v>
      </c>
      <c r="AA22" s="9">
        <v>131297</v>
      </c>
      <c r="AB22" s="9">
        <v>75712</v>
      </c>
      <c r="AC22" s="9">
        <v>82142</v>
      </c>
      <c r="AD22" s="9">
        <v>41509</v>
      </c>
      <c r="AE22" s="9">
        <v>51711</v>
      </c>
      <c r="AF22" s="9">
        <v>23348</v>
      </c>
      <c r="AG22" s="9">
        <v>31052</v>
      </c>
      <c r="AH22" s="9">
        <v>11479</v>
      </c>
      <c r="AI22" s="9">
        <v>13101</v>
      </c>
      <c r="AJ22" s="9">
        <v>2993366</v>
      </c>
      <c r="AK22" s="9">
        <v>2928464</v>
      </c>
    </row>
    <row r="23" spans="1:37" ht="30" hidden="1" x14ac:dyDescent="0.25">
      <c r="A23" s="13" t="s">
        <v>330</v>
      </c>
      <c r="B23" s="9">
        <v>844977</v>
      </c>
      <c r="C23" s="9">
        <v>668389</v>
      </c>
      <c r="D23" s="9">
        <v>555616</v>
      </c>
      <c r="E23" s="9">
        <v>471968</v>
      </c>
      <c r="F23" s="9">
        <v>365548</v>
      </c>
      <c r="G23" s="9">
        <v>317880</v>
      </c>
      <c r="H23" s="9">
        <v>275283</v>
      </c>
      <c r="I23" s="9">
        <v>236243</v>
      </c>
      <c r="J23" s="9">
        <v>187951</v>
      </c>
      <c r="K23" s="9">
        <v>145539</v>
      </c>
      <c r="L23" s="9">
        <v>109636</v>
      </c>
      <c r="M23" s="9">
        <v>89037</v>
      </c>
      <c r="N23" s="9">
        <v>58793</v>
      </c>
      <c r="O23" s="9">
        <v>44237</v>
      </c>
      <c r="P23" s="9">
        <v>32223</v>
      </c>
      <c r="Q23" s="9">
        <v>20891</v>
      </c>
      <c r="R23" s="9">
        <v>15840</v>
      </c>
      <c r="S23" s="9">
        <v>821129</v>
      </c>
      <c r="T23" s="9">
        <v>651306</v>
      </c>
      <c r="U23" s="9">
        <v>531399</v>
      </c>
      <c r="V23" s="9">
        <v>466750</v>
      </c>
      <c r="W23" s="9">
        <v>381545</v>
      </c>
      <c r="X23" s="9">
        <v>319033</v>
      </c>
      <c r="Y23" s="9">
        <v>260737</v>
      </c>
      <c r="Z23" s="9">
        <v>209617</v>
      </c>
      <c r="AA23" s="9">
        <v>174590</v>
      </c>
      <c r="AB23" s="9">
        <v>126817</v>
      </c>
      <c r="AC23" s="9">
        <v>104643</v>
      </c>
      <c r="AD23" s="9">
        <v>81710</v>
      </c>
      <c r="AE23" s="9">
        <v>61439</v>
      </c>
      <c r="AF23" s="9">
        <v>46682</v>
      </c>
      <c r="AG23" s="9">
        <v>38943</v>
      </c>
      <c r="AH23" s="9">
        <v>23466</v>
      </c>
      <c r="AI23" s="9">
        <v>18190</v>
      </c>
      <c r="AJ23" s="9">
        <v>4440051</v>
      </c>
      <c r="AK23" s="9">
        <v>4317996</v>
      </c>
    </row>
    <row r="24" spans="1:37" hidden="1" x14ac:dyDescent="0.25">
      <c r="A24" s="13" t="s">
        <v>350</v>
      </c>
      <c r="B24" s="9">
        <v>2685854</v>
      </c>
      <c r="C24" s="9">
        <v>2215912</v>
      </c>
      <c r="D24" s="9">
        <v>1899992</v>
      </c>
      <c r="E24" s="9">
        <v>1623792</v>
      </c>
      <c r="F24" s="9">
        <v>1145504</v>
      </c>
      <c r="G24" s="9">
        <v>962806</v>
      </c>
      <c r="H24" s="9">
        <v>873748</v>
      </c>
      <c r="I24" s="9">
        <v>710084</v>
      </c>
      <c r="J24" s="9">
        <v>626126</v>
      </c>
      <c r="K24" s="9">
        <v>417902</v>
      </c>
      <c r="L24" s="9">
        <v>390072</v>
      </c>
      <c r="M24" s="9">
        <v>240480</v>
      </c>
      <c r="N24" s="9">
        <v>224944</v>
      </c>
      <c r="O24" s="9">
        <v>117568</v>
      </c>
      <c r="P24" s="9">
        <v>131960</v>
      </c>
      <c r="Q24" s="9">
        <v>55088</v>
      </c>
      <c r="R24" s="9">
        <v>53210</v>
      </c>
      <c r="S24" s="9">
        <v>2512812</v>
      </c>
      <c r="T24" s="9">
        <v>2022430</v>
      </c>
      <c r="U24" s="9">
        <v>1533772</v>
      </c>
      <c r="V24" s="9">
        <v>1331018</v>
      </c>
      <c r="W24" s="9">
        <v>1130742</v>
      </c>
      <c r="X24" s="9">
        <v>942938</v>
      </c>
      <c r="Y24" s="9">
        <v>806562</v>
      </c>
      <c r="Z24" s="9">
        <v>594464</v>
      </c>
      <c r="AA24" s="9">
        <v>551850</v>
      </c>
      <c r="AB24" s="9">
        <v>332620</v>
      </c>
      <c r="AC24" s="9">
        <v>341472</v>
      </c>
      <c r="AD24" s="9">
        <v>189342</v>
      </c>
      <c r="AE24" s="9">
        <v>205702</v>
      </c>
      <c r="AF24" s="9">
        <v>104032</v>
      </c>
      <c r="AG24" s="9">
        <v>134946</v>
      </c>
      <c r="AH24" s="9">
        <v>53078</v>
      </c>
      <c r="AI24" s="9">
        <v>61438</v>
      </c>
      <c r="AJ24" s="9">
        <v>14375042</v>
      </c>
      <c r="AK24" s="9">
        <v>12849218</v>
      </c>
    </row>
    <row r="25" spans="1:37" ht="30" hidden="1" x14ac:dyDescent="0.25">
      <c r="A25" s="13" t="s">
        <v>395</v>
      </c>
      <c r="B25" s="9">
        <v>855762</v>
      </c>
      <c r="C25" s="9">
        <v>663208</v>
      </c>
      <c r="D25" s="9">
        <v>516254</v>
      </c>
      <c r="E25" s="9">
        <v>413287</v>
      </c>
      <c r="F25" s="9">
        <v>298887</v>
      </c>
      <c r="G25" s="9">
        <v>261265</v>
      </c>
      <c r="H25" s="9">
        <v>246915</v>
      </c>
      <c r="I25" s="9">
        <v>205252</v>
      </c>
      <c r="J25" s="9">
        <v>177914</v>
      </c>
      <c r="K25" s="9">
        <v>124250</v>
      </c>
      <c r="L25" s="9">
        <v>111981</v>
      </c>
      <c r="M25" s="9">
        <v>64741</v>
      </c>
      <c r="N25" s="9">
        <v>64193</v>
      </c>
      <c r="O25" s="9">
        <v>32605</v>
      </c>
      <c r="P25" s="9">
        <v>36191</v>
      </c>
      <c r="Q25" s="9">
        <v>17490</v>
      </c>
      <c r="R25" s="9">
        <v>14146</v>
      </c>
      <c r="S25" s="9">
        <v>792645</v>
      </c>
      <c r="T25" s="9">
        <v>616698</v>
      </c>
      <c r="U25" s="9">
        <v>472450</v>
      </c>
      <c r="V25" s="9">
        <v>409151</v>
      </c>
      <c r="W25" s="9">
        <v>341581</v>
      </c>
      <c r="X25" s="9">
        <v>287685</v>
      </c>
      <c r="Y25" s="9">
        <v>243017</v>
      </c>
      <c r="Z25" s="9">
        <v>184850</v>
      </c>
      <c r="AA25" s="9">
        <v>163563</v>
      </c>
      <c r="AB25" s="9">
        <v>106718</v>
      </c>
      <c r="AC25" s="9">
        <v>101363</v>
      </c>
      <c r="AD25" s="9">
        <v>60327</v>
      </c>
      <c r="AE25" s="9">
        <v>63210</v>
      </c>
      <c r="AF25" s="9">
        <v>34063</v>
      </c>
      <c r="AG25" s="9">
        <v>36547</v>
      </c>
      <c r="AH25" s="9">
        <v>17381</v>
      </c>
      <c r="AI25" s="9">
        <v>14872</v>
      </c>
      <c r="AJ25" s="9">
        <v>4104341</v>
      </c>
      <c r="AK25" s="9">
        <v>3946121</v>
      </c>
    </row>
    <row r="26" spans="1:37" hidden="1" x14ac:dyDescent="0.25">
      <c r="A26" s="13" t="s">
        <v>429</v>
      </c>
      <c r="B26" s="9">
        <v>460815</v>
      </c>
      <c r="C26" s="9">
        <v>375139</v>
      </c>
      <c r="D26" s="9">
        <v>281316</v>
      </c>
      <c r="E26" s="9">
        <v>222841</v>
      </c>
      <c r="F26" s="9">
        <v>159983</v>
      </c>
      <c r="G26" s="9">
        <v>153342</v>
      </c>
      <c r="H26" s="9">
        <v>138763</v>
      </c>
      <c r="I26" s="9">
        <v>115221</v>
      </c>
      <c r="J26" s="9">
        <v>96011</v>
      </c>
      <c r="K26" s="9">
        <v>66407</v>
      </c>
      <c r="L26" s="9">
        <v>60550</v>
      </c>
      <c r="M26" s="9">
        <v>43425</v>
      </c>
      <c r="N26" s="9">
        <v>38085</v>
      </c>
      <c r="O26" s="9">
        <v>22319</v>
      </c>
      <c r="P26" s="9">
        <v>19369</v>
      </c>
      <c r="Q26" s="9">
        <v>9548</v>
      </c>
      <c r="R26" s="9">
        <v>6986</v>
      </c>
      <c r="S26" s="9">
        <v>434592</v>
      </c>
      <c r="T26" s="9">
        <v>371716</v>
      </c>
      <c r="U26" s="9">
        <v>266665</v>
      </c>
      <c r="V26" s="9">
        <v>225813</v>
      </c>
      <c r="W26" s="9">
        <v>195292</v>
      </c>
      <c r="X26" s="9">
        <v>166637</v>
      </c>
      <c r="Y26" s="9">
        <v>136434</v>
      </c>
      <c r="Z26" s="9">
        <v>101666</v>
      </c>
      <c r="AA26" s="9">
        <v>93962</v>
      </c>
      <c r="AB26" s="9">
        <v>54681</v>
      </c>
      <c r="AC26" s="9">
        <v>58969</v>
      </c>
      <c r="AD26" s="9">
        <v>34810</v>
      </c>
      <c r="AE26" s="9">
        <v>38285</v>
      </c>
      <c r="AF26" s="9">
        <v>20772</v>
      </c>
      <c r="AG26" s="9">
        <v>22484</v>
      </c>
      <c r="AH26" s="9">
        <v>9368</v>
      </c>
      <c r="AI26" s="9">
        <v>8208</v>
      </c>
      <c r="AJ26" s="9">
        <v>2270120</v>
      </c>
      <c r="AK26" s="9">
        <v>2240354</v>
      </c>
    </row>
    <row r="27" spans="1:37" hidden="1" x14ac:dyDescent="0.25">
      <c r="A27" s="13" t="s">
        <v>450</v>
      </c>
      <c r="B27" s="9">
        <v>450046</v>
      </c>
      <c r="C27" s="9">
        <v>357559</v>
      </c>
      <c r="D27" s="9">
        <v>307624</v>
      </c>
      <c r="E27" s="9">
        <v>267299</v>
      </c>
      <c r="F27" s="9">
        <v>205971</v>
      </c>
      <c r="G27" s="9">
        <v>173343</v>
      </c>
      <c r="H27" s="9">
        <v>150802</v>
      </c>
      <c r="I27" s="9">
        <v>129911</v>
      </c>
      <c r="J27" s="9">
        <v>108089</v>
      </c>
      <c r="K27" s="9">
        <v>85882</v>
      </c>
      <c r="L27" s="9">
        <v>66505</v>
      </c>
      <c r="M27" s="9">
        <v>44898</v>
      </c>
      <c r="N27" s="9">
        <v>39268</v>
      </c>
      <c r="O27" s="9">
        <v>27993</v>
      </c>
      <c r="P27" s="9">
        <v>18024</v>
      </c>
      <c r="Q27" s="9">
        <v>10938</v>
      </c>
      <c r="R27" s="9">
        <v>7155</v>
      </c>
      <c r="S27" s="9">
        <v>427979</v>
      </c>
      <c r="T27" s="9">
        <v>341146</v>
      </c>
      <c r="U27" s="9">
        <v>294002</v>
      </c>
      <c r="V27" s="9">
        <v>256409</v>
      </c>
      <c r="W27" s="9">
        <v>205935</v>
      </c>
      <c r="X27" s="9">
        <v>178793</v>
      </c>
      <c r="Y27" s="9">
        <v>149077</v>
      </c>
      <c r="Z27" s="9">
        <v>125434</v>
      </c>
      <c r="AA27" s="9">
        <v>104451</v>
      </c>
      <c r="AB27" s="9">
        <v>79458</v>
      </c>
      <c r="AC27" s="9">
        <v>62200</v>
      </c>
      <c r="AD27" s="9">
        <v>49353</v>
      </c>
      <c r="AE27" s="9">
        <v>40417</v>
      </c>
      <c r="AF27" s="9">
        <v>31538</v>
      </c>
      <c r="AG27" s="9">
        <v>19401</v>
      </c>
      <c r="AH27" s="9">
        <v>11776</v>
      </c>
      <c r="AI27" s="9">
        <v>8048</v>
      </c>
      <c r="AJ27" s="9">
        <v>2451307</v>
      </c>
      <c r="AK27" s="9">
        <v>2385417</v>
      </c>
    </row>
    <row r="28" spans="1:37" ht="30" hidden="1" x14ac:dyDescent="0.25">
      <c r="A28" s="13" t="s">
        <v>468</v>
      </c>
      <c r="B28" s="9">
        <v>296954</v>
      </c>
      <c r="C28" s="9">
        <v>248272</v>
      </c>
      <c r="D28" s="9">
        <v>214574</v>
      </c>
      <c r="E28" s="9">
        <v>185581</v>
      </c>
      <c r="F28" s="9">
        <v>148637</v>
      </c>
      <c r="G28" s="9">
        <v>123171</v>
      </c>
      <c r="H28" s="9">
        <v>105508</v>
      </c>
      <c r="I28" s="9">
        <v>90881</v>
      </c>
      <c r="J28" s="9">
        <v>78324</v>
      </c>
      <c r="K28" s="9">
        <v>61280</v>
      </c>
      <c r="L28" s="9">
        <v>47917</v>
      </c>
      <c r="M28" s="9">
        <v>34821</v>
      </c>
      <c r="N28" s="9">
        <v>28766</v>
      </c>
      <c r="O28" s="9">
        <v>21646</v>
      </c>
      <c r="P28" s="9">
        <v>13654</v>
      </c>
      <c r="Q28" s="9">
        <v>7844</v>
      </c>
      <c r="R28" s="9">
        <v>5039</v>
      </c>
      <c r="S28" s="9">
        <v>283824</v>
      </c>
      <c r="T28" s="9">
        <v>234528</v>
      </c>
      <c r="U28" s="9">
        <v>203623</v>
      </c>
      <c r="V28" s="9">
        <v>173044</v>
      </c>
      <c r="W28" s="9">
        <v>143444</v>
      </c>
      <c r="X28" s="9">
        <v>125168</v>
      </c>
      <c r="Y28" s="9">
        <v>104685</v>
      </c>
      <c r="Z28" s="9">
        <v>88631</v>
      </c>
      <c r="AA28" s="9">
        <v>76133</v>
      </c>
      <c r="AB28" s="9">
        <v>57849</v>
      </c>
      <c r="AC28" s="9">
        <v>46492</v>
      </c>
      <c r="AD28" s="9">
        <v>39773</v>
      </c>
      <c r="AE28" s="9">
        <v>30625</v>
      </c>
      <c r="AF28" s="9">
        <v>24516</v>
      </c>
      <c r="AG28" s="9">
        <v>16093</v>
      </c>
      <c r="AH28" s="9">
        <v>10772</v>
      </c>
      <c r="AI28" s="9">
        <v>6638</v>
      </c>
      <c r="AJ28" s="9">
        <v>1712869</v>
      </c>
      <c r="AK28" s="9">
        <v>1665838</v>
      </c>
    </row>
    <row r="29" spans="1:37" hidden="1" x14ac:dyDescent="0.25">
      <c r="A29" s="13" t="s">
        <v>483</v>
      </c>
      <c r="B29" s="9">
        <v>938127</v>
      </c>
      <c r="C29" s="9">
        <v>764124</v>
      </c>
      <c r="D29" s="9">
        <v>711671</v>
      </c>
      <c r="E29" s="9">
        <v>726172</v>
      </c>
      <c r="F29" s="9">
        <v>910295</v>
      </c>
      <c r="G29" s="9">
        <v>888836</v>
      </c>
      <c r="H29" s="9">
        <v>732696</v>
      </c>
      <c r="I29" s="9">
        <v>635191</v>
      </c>
      <c r="J29" s="9">
        <v>425939</v>
      </c>
      <c r="K29" s="9">
        <v>351940</v>
      </c>
      <c r="L29" s="9">
        <v>209085</v>
      </c>
      <c r="M29" s="9">
        <v>209088</v>
      </c>
      <c r="N29" s="9">
        <v>93689</v>
      </c>
      <c r="O29" s="9">
        <v>87826</v>
      </c>
      <c r="P29" s="9">
        <v>34712</v>
      </c>
      <c r="Q29" s="9">
        <v>24664</v>
      </c>
      <c r="R29" s="9">
        <v>11328</v>
      </c>
      <c r="S29" s="9">
        <v>929948</v>
      </c>
      <c r="T29" s="9">
        <v>779056</v>
      </c>
      <c r="U29" s="9">
        <v>790382</v>
      </c>
      <c r="V29" s="9">
        <v>739251</v>
      </c>
      <c r="W29" s="9">
        <v>748929</v>
      </c>
      <c r="X29" s="9">
        <v>689190</v>
      </c>
      <c r="Y29" s="9">
        <v>569628</v>
      </c>
      <c r="Z29" s="9">
        <v>494720</v>
      </c>
      <c r="AA29" s="9">
        <v>358912</v>
      </c>
      <c r="AB29" s="9">
        <v>300427</v>
      </c>
      <c r="AC29" s="9">
        <v>201048</v>
      </c>
      <c r="AD29" s="9">
        <v>199279</v>
      </c>
      <c r="AE29" s="9">
        <v>108829</v>
      </c>
      <c r="AF29" s="9">
        <v>99362</v>
      </c>
      <c r="AG29" s="9">
        <v>52776</v>
      </c>
      <c r="AH29" s="9">
        <v>39470</v>
      </c>
      <c r="AI29" s="9">
        <v>23164</v>
      </c>
      <c r="AJ29" s="9">
        <v>7755383</v>
      </c>
      <c r="AK29" s="9">
        <v>7124371</v>
      </c>
    </row>
    <row r="30" spans="1:37" ht="30" hidden="1" x14ac:dyDescent="0.25">
      <c r="A30" s="13" t="s">
        <v>381</v>
      </c>
      <c r="B30" s="9">
        <v>242841</v>
      </c>
      <c r="C30" s="9">
        <v>191349</v>
      </c>
      <c r="D30" s="9">
        <v>159821</v>
      </c>
      <c r="E30" s="9">
        <v>139754</v>
      </c>
      <c r="F30" s="9">
        <v>109763</v>
      </c>
      <c r="G30" s="9">
        <v>96818</v>
      </c>
      <c r="H30" s="9">
        <v>83448</v>
      </c>
      <c r="I30" s="9">
        <v>71211</v>
      </c>
      <c r="J30" s="9">
        <v>55243</v>
      </c>
      <c r="K30" s="9">
        <v>42945</v>
      </c>
      <c r="L30" s="9">
        <v>31670</v>
      </c>
      <c r="M30" s="9">
        <v>22831</v>
      </c>
      <c r="N30" s="9">
        <v>16394</v>
      </c>
      <c r="O30" s="9">
        <v>13111</v>
      </c>
      <c r="P30" s="9">
        <v>9268</v>
      </c>
      <c r="Q30" s="9">
        <v>5934</v>
      </c>
      <c r="R30" s="9">
        <v>4378</v>
      </c>
      <c r="S30" s="9">
        <v>236564</v>
      </c>
      <c r="T30" s="9">
        <v>186154</v>
      </c>
      <c r="U30" s="9">
        <v>154587</v>
      </c>
      <c r="V30" s="9">
        <v>136138</v>
      </c>
      <c r="W30" s="9">
        <v>114094</v>
      </c>
      <c r="X30" s="9">
        <v>98118</v>
      </c>
      <c r="Y30" s="9">
        <v>77887</v>
      </c>
      <c r="Z30" s="9">
        <v>61966</v>
      </c>
      <c r="AA30" s="9">
        <v>50169</v>
      </c>
      <c r="AB30" s="9">
        <v>36788</v>
      </c>
      <c r="AC30" s="9">
        <v>29629</v>
      </c>
      <c r="AD30" s="9">
        <v>22587</v>
      </c>
      <c r="AE30" s="9">
        <v>18541</v>
      </c>
      <c r="AF30" s="9">
        <v>14892</v>
      </c>
      <c r="AG30" s="9">
        <v>10278</v>
      </c>
      <c r="AH30" s="9">
        <v>7163</v>
      </c>
      <c r="AI30" s="9">
        <v>4666</v>
      </c>
      <c r="AJ30" s="9">
        <v>1296779</v>
      </c>
      <c r="AK30" s="9">
        <v>1260221</v>
      </c>
    </row>
    <row r="31" spans="1:37" hidden="1" x14ac:dyDescent="0.25">
      <c r="A31" s="13" t="s">
        <v>512</v>
      </c>
      <c r="B31" s="9">
        <v>569848</v>
      </c>
      <c r="C31" s="9">
        <v>451692</v>
      </c>
      <c r="D31" s="9">
        <v>357464</v>
      </c>
      <c r="E31" s="9">
        <v>294639</v>
      </c>
      <c r="F31" s="9">
        <v>230006</v>
      </c>
      <c r="G31" s="9">
        <v>209805</v>
      </c>
      <c r="H31" s="9">
        <v>188691</v>
      </c>
      <c r="I31" s="9">
        <v>160748</v>
      </c>
      <c r="J31" s="9">
        <v>127827</v>
      </c>
      <c r="K31" s="9">
        <v>95340</v>
      </c>
      <c r="L31" s="9">
        <v>74705</v>
      </c>
      <c r="M31" s="9">
        <v>51481</v>
      </c>
      <c r="N31" s="9">
        <v>40449</v>
      </c>
      <c r="O31" s="9">
        <v>28391</v>
      </c>
      <c r="P31" s="9">
        <v>22121</v>
      </c>
      <c r="Q31" s="9">
        <v>12766</v>
      </c>
      <c r="R31" s="9">
        <v>10235</v>
      </c>
      <c r="S31" s="9">
        <v>552571</v>
      </c>
      <c r="T31" s="9">
        <v>435222</v>
      </c>
      <c r="U31" s="9">
        <v>340390</v>
      </c>
      <c r="V31" s="9">
        <v>300216</v>
      </c>
      <c r="W31" s="9">
        <v>253403</v>
      </c>
      <c r="X31" s="9">
        <v>217287</v>
      </c>
      <c r="Y31" s="9">
        <v>173566</v>
      </c>
      <c r="Z31" s="9">
        <v>135623</v>
      </c>
      <c r="AA31" s="9">
        <v>110145</v>
      </c>
      <c r="AB31" s="9">
        <v>77651</v>
      </c>
      <c r="AC31" s="9">
        <v>65258</v>
      </c>
      <c r="AD31" s="9">
        <v>46960</v>
      </c>
      <c r="AE31" s="9">
        <v>39514</v>
      </c>
      <c r="AF31" s="9">
        <v>28141</v>
      </c>
      <c r="AG31" s="9">
        <v>20722</v>
      </c>
      <c r="AH31" s="9">
        <v>12432</v>
      </c>
      <c r="AI31" s="9">
        <v>9960</v>
      </c>
      <c r="AJ31" s="9">
        <v>2926208</v>
      </c>
      <c r="AK31" s="9">
        <v>2819061</v>
      </c>
    </row>
    <row r="32" spans="1:37" hidden="1" x14ac:dyDescent="0.25">
      <c r="A32" s="13" t="s">
        <v>538</v>
      </c>
      <c r="B32" s="9">
        <v>403228</v>
      </c>
      <c r="C32" s="9">
        <v>359666</v>
      </c>
      <c r="D32" s="9">
        <v>335879</v>
      </c>
      <c r="E32" s="9">
        <v>300405</v>
      </c>
      <c r="F32" s="9">
        <v>285927</v>
      </c>
      <c r="G32" s="9">
        <v>248353</v>
      </c>
      <c r="H32" s="9">
        <v>210296</v>
      </c>
      <c r="I32" s="9">
        <v>195624</v>
      </c>
      <c r="J32" s="9">
        <v>150417</v>
      </c>
      <c r="K32" s="9">
        <v>128174</v>
      </c>
      <c r="L32" s="9">
        <v>84739</v>
      </c>
      <c r="M32" s="9">
        <v>78853</v>
      </c>
      <c r="N32" s="9">
        <v>45323</v>
      </c>
      <c r="O32" s="9">
        <v>43439</v>
      </c>
      <c r="P32" s="9">
        <v>23049</v>
      </c>
      <c r="Q32" s="9">
        <v>16545</v>
      </c>
      <c r="R32" s="9">
        <v>7661</v>
      </c>
      <c r="S32" s="9">
        <v>402034</v>
      </c>
      <c r="T32" s="9">
        <v>357660</v>
      </c>
      <c r="U32" s="9">
        <v>345551</v>
      </c>
      <c r="V32" s="9">
        <v>287097</v>
      </c>
      <c r="W32" s="9">
        <v>258573</v>
      </c>
      <c r="X32" s="9">
        <v>232009</v>
      </c>
      <c r="Y32" s="9">
        <v>201769</v>
      </c>
      <c r="Z32" s="9">
        <v>189160</v>
      </c>
      <c r="AA32" s="9">
        <v>146492</v>
      </c>
      <c r="AB32" s="9">
        <v>123836</v>
      </c>
      <c r="AC32" s="9">
        <v>91759</v>
      </c>
      <c r="AD32" s="9">
        <v>90501</v>
      </c>
      <c r="AE32" s="9">
        <v>62792</v>
      </c>
      <c r="AF32" s="9">
        <v>63495</v>
      </c>
      <c r="AG32" s="9">
        <v>38503</v>
      </c>
      <c r="AH32" s="9">
        <v>28704</v>
      </c>
      <c r="AI32" s="9">
        <v>16542</v>
      </c>
      <c r="AJ32" s="9">
        <v>2917578</v>
      </c>
      <c r="AK32" s="9">
        <v>2936477</v>
      </c>
    </row>
    <row r="33" spans="1:83" hidden="1" x14ac:dyDescent="0.25">
      <c r="A33" s="13" t="s">
        <v>556</v>
      </c>
      <c r="B33" s="9">
        <v>291722</v>
      </c>
      <c r="C33" s="9">
        <v>302779</v>
      </c>
      <c r="D33" s="9">
        <v>308683</v>
      </c>
      <c r="E33" s="9">
        <v>286443</v>
      </c>
      <c r="F33" s="9">
        <v>235225</v>
      </c>
      <c r="G33" s="9">
        <v>179772</v>
      </c>
      <c r="H33" s="9">
        <v>146198</v>
      </c>
      <c r="I33" s="9">
        <v>130116</v>
      </c>
      <c r="J33" s="9">
        <v>114052</v>
      </c>
      <c r="K33" s="9">
        <v>97464</v>
      </c>
      <c r="L33" s="9">
        <v>75802</v>
      </c>
      <c r="M33" s="9">
        <v>57895</v>
      </c>
      <c r="N33" s="9">
        <v>45355</v>
      </c>
      <c r="O33" s="9">
        <v>36672</v>
      </c>
      <c r="P33" s="9">
        <v>23448</v>
      </c>
      <c r="Q33" s="9">
        <v>13998</v>
      </c>
      <c r="R33" s="9">
        <v>7760</v>
      </c>
      <c r="S33" s="9">
        <v>281672</v>
      </c>
      <c r="T33" s="9">
        <v>288410</v>
      </c>
      <c r="U33" s="9">
        <v>297653</v>
      </c>
      <c r="V33" s="9">
        <v>259536</v>
      </c>
      <c r="W33" s="9">
        <v>199677</v>
      </c>
      <c r="X33" s="9">
        <v>172354</v>
      </c>
      <c r="Y33" s="9">
        <v>152652</v>
      </c>
      <c r="Z33" s="9">
        <v>146002</v>
      </c>
      <c r="AA33" s="9">
        <v>118363</v>
      </c>
      <c r="AB33" s="9">
        <v>105421</v>
      </c>
      <c r="AC33" s="9">
        <v>79073</v>
      </c>
      <c r="AD33" s="9">
        <v>70074</v>
      </c>
      <c r="AE33" s="9">
        <v>54143</v>
      </c>
      <c r="AF33" s="9">
        <v>41946</v>
      </c>
      <c r="AG33" s="9">
        <v>25423</v>
      </c>
      <c r="AH33" s="9">
        <v>15966</v>
      </c>
      <c r="AI33" s="9">
        <v>11660</v>
      </c>
      <c r="AJ33" s="9">
        <v>2353384</v>
      </c>
      <c r="AK33" s="9">
        <v>2320025</v>
      </c>
    </row>
    <row r="34" spans="1:83" hidden="1" x14ac:dyDescent="0.25">
      <c r="A34" s="13" t="s">
        <v>574</v>
      </c>
      <c r="B34" s="9">
        <v>284829</v>
      </c>
      <c r="C34" s="9">
        <v>305718</v>
      </c>
      <c r="D34" s="9">
        <v>317281</v>
      </c>
      <c r="E34" s="9">
        <v>303336</v>
      </c>
      <c r="F34" s="9">
        <v>257958</v>
      </c>
      <c r="G34" s="9">
        <v>190982</v>
      </c>
      <c r="H34" s="9">
        <v>146328</v>
      </c>
      <c r="I34" s="9">
        <v>129984</v>
      </c>
      <c r="J34" s="9">
        <v>120048</v>
      </c>
      <c r="K34" s="9">
        <v>103685</v>
      </c>
      <c r="L34" s="9">
        <v>82885</v>
      </c>
      <c r="M34" s="9">
        <v>63976</v>
      </c>
      <c r="N34" s="9">
        <v>48924</v>
      </c>
      <c r="O34" s="9">
        <v>39919</v>
      </c>
      <c r="P34" s="9">
        <v>23821</v>
      </c>
      <c r="Q34" s="9">
        <v>15119</v>
      </c>
      <c r="R34" s="9">
        <v>8476</v>
      </c>
      <c r="S34" s="9">
        <v>269645</v>
      </c>
      <c r="T34" s="9">
        <v>287556</v>
      </c>
      <c r="U34" s="9">
        <v>304310</v>
      </c>
      <c r="V34" s="9">
        <v>274168</v>
      </c>
      <c r="W34" s="9">
        <v>212150</v>
      </c>
      <c r="X34" s="9">
        <v>178089</v>
      </c>
      <c r="Y34" s="9">
        <v>151732</v>
      </c>
      <c r="Z34" s="9">
        <v>151780</v>
      </c>
      <c r="AA34" s="9">
        <v>123117</v>
      </c>
      <c r="AB34" s="9">
        <v>113642</v>
      </c>
      <c r="AC34" s="9">
        <v>81809</v>
      </c>
      <c r="AD34" s="9">
        <v>81403</v>
      </c>
      <c r="AE34" s="9">
        <v>54396</v>
      </c>
      <c r="AF34" s="9">
        <v>47089</v>
      </c>
      <c r="AG34" s="9">
        <v>27146</v>
      </c>
      <c r="AH34" s="9">
        <v>17095</v>
      </c>
      <c r="AI34" s="9">
        <v>10344</v>
      </c>
      <c r="AJ34" s="9">
        <v>2443269</v>
      </c>
      <c r="AK34" s="9">
        <v>2385471</v>
      </c>
    </row>
    <row r="35" spans="1:83" hidden="1" x14ac:dyDescent="0.25">
      <c r="A35" s="13" t="s">
        <v>595</v>
      </c>
      <c r="B35" s="9">
        <v>534705</v>
      </c>
      <c r="C35" s="9">
        <v>545277</v>
      </c>
      <c r="D35" s="9">
        <v>543253</v>
      </c>
      <c r="E35" s="9">
        <v>490036</v>
      </c>
      <c r="F35" s="9">
        <v>415062</v>
      </c>
      <c r="G35" s="9">
        <v>330275</v>
      </c>
      <c r="H35" s="9">
        <v>273646</v>
      </c>
      <c r="I35" s="9">
        <v>246628</v>
      </c>
      <c r="J35" s="9">
        <v>213766</v>
      </c>
      <c r="K35" s="9">
        <v>181584</v>
      </c>
      <c r="L35" s="9">
        <v>137562</v>
      </c>
      <c r="M35" s="9">
        <v>112465</v>
      </c>
      <c r="N35" s="9">
        <v>80129</v>
      </c>
      <c r="O35" s="9">
        <v>69038</v>
      </c>
      <c r="P35" s="9">
        <v>39256</v>
      </c>
      <c r="Q35" s="9">
        <v>25386</v>
      </c>
      <c r="R35" s="9">
        <v>13917</v>
      </c>
      <c r="S35" s="9">
        <v>514856</v>
      </c>
      <c r="T35" s="9">
        <v>525498</v>
      </c>
      <c r="U35" s="9">
        <v>530774</v>
      </c>
      <c r="V35" s="9">
        <v>450923</v>
      </c>
      <c r="W35" s="9">
        <v>361253</v>
      </c>
      <c r="X35" s="9">
        <v>320194</v>
      </c>
      <c r="Y35" s="9">
        <v>282161</v>
      </c>
      <c r="Z35" s="9">
        <v>269044</v>
      </c>
      <c r="AA35" s="9">
        <v>214091</v>
      </c>
      <c r="AB35" s="9">
        <v>193454</v>
      </c>
      <c r="AC35" s="9">
        <v>140699</v>
      </c>
      <c r="AD35" s="9">
        <v>138481</v>
      </c>
      <c r="AE35" s="9">
        <v>92220</v>
      </c>
      <c r="AF35" s="9">
        <v>84685</v>
      </c>
      <c r="AG35" s="9">
        <v>47448</v>
      </c>
      <c r="AH35" s="9">
        <v>33108</v>
      </c>
      <c r="AI35" s="9">
        <v>19712</v>
      </c>
      <c r="AJ35" s="9">
        <v>4251985</v>
      </c>
      <c r="AK35" s="9">
        <v>4218601</v>
      </c>
    </row>
    <row r="36" spans="1:83" ht="30" hidden="1" x14ac:dyDescent="0.25">
      <c r="A36" s="13" t="s">
        <v>622</v>
      </c>
      <c r="B36" s="9">
        <v>367791</v>
      </c>
      <c r="C36" s="9">
        <v>315217</v>
      </c>
      <c r="D36" s="9">
        <v>275211</v>
      </c>
      <c r="E36" s="9">
        <v>242035</v>
      </c>
      <c r="F36" s="9">
        <v>188817</v>
      </c>
      <c r="G36" s="9">
        <v>165794</v>
      </c>
      <c r="H36" s="9">
        <v>139986</v>
      </c>
      <c r="I36" s="9">
        <v>123109</v>
      </c>
      <c r="J36" s="9">
        <v>91527</v>
      </c>
      <c r="K36" s="9">
        <v>75248</v>
      </c>
      <c r="L36" s="9">
        <v>50715</v>
      </c>
      <c r="M36" s="9">
        <v>46064</v>
      </c>
      <c r="N36" s="9">
        <v>27739</v>
      </c>
      <c r="O36" s="9">
        <v>27067</v>
      </c>
      <c r="P36" s="9">
        <v>16983</v>
      </c>
      <c r="Q36" s="9">
        <v>13497</v>
      </c>
      <c r="R36" s="9">
        <v>7696</v>
      </c>
      <c r="S36" s="9">
        <v>363253</v>
      </c>
      <c r="T36" s="9">
        <v>318348</v>
      </c>
      <c r="U36" s="9">
        <v>280912</v>
      </c>
      <c r="V36" s="9">
        <v>242134</v>
      </c>
      <c r="W36" s="9">
        <v>193128</v>
      </c>
      <c r="X36" s="9">
        <v>160033</v>
      </c>
      <c r="Y36" s="9">
        <v>130028</v>
      </c>
      <c r="Z36" s="9">
        <v>108009</v>
      </c>
      <c r="AA36" s="9">
        <v>88258</v>
      </c>
      <c r="AB36" s="9">
        <v>69751</v>
      </c>
      <c r="AC36" s="9">
        <v>55811</v>
      </c>
      <c r="AD36" s="9">
        <v>47690</v>
      </c>
      <c r="AE36" s="9">
        <v>36727</v>
      </c>
      <c r="AF36" s="9">
        <v>31858</v>
      </c>
      <c r="AG36" s="9">
        <v>24243</v>
      </c>
      <c r="AH36" s="9">
        <v>15485</v>
      </c>
      <c r="AI36" s="9">
        <v>10468</v>
      </c>
      <c r="AJ36" s="9">
        <v>2174496</v>
      </c>
      <c r="AK36" s="9">
        <v>2176136</v>
      </c>
    </row>
    <row r="37" spans="1:83" hidden="1" x14ac:dyDescent="0.25">
      <c r="A37" s="13" t="s">
        <v>638</v>
      </c>
      <c r="B37" s="9">
        <v>467145</v>
      </c>
      <c r="C37" s="9">
        <v>483709</v>
      </c>
      <c r="D37" s="9">
        <v>501004</v>
      </c>
      <c r="E37" s="9">
        <v>488748</v>
      </c>
      <c r="F37" s="9">
        <v>421265</v>
      </c>
      <c r="G37" s="9">
        <v>333130</v>
      </c>
      <c r="H37" s="9">
        <v>277872</v>
      </c>
      <c r="I37" s="9">
        <v>239886</v>
      </c>
      <c r="J37" s="9">
        <v>210642</v>
      </c>
      <c r="K37" s="9">
        <v>177900</v>
      </c>
      <c r="L37" s="9">
        <v>134391</v>
      </c>
      <c r="M37" s="9">
        <v>103129</v>
      </c>
      <c r="N37" s="9">
        <v>78763</v>
      </c>
      <c r="O37" s="9">
        <v>55917</v>
      </c>
      <c r="P37" s="9">
        <v>35126</v>
      </c>
      <c r="Q37" s="9">
        <v>21231</v>
      </c>
      <c r="R37" s="9">
        <v>12583</v>
      </c>
      <c r="S37" s="9">
        <v>439406</v>
      </c>
      <c r="T37" s="9">
        <v>454462</v>
      </c>
      <c r="U37" s="9">
        <v>482578</v>
      </c>
      <c r="V37" s="9">
        <v>452184</v>
      </c>
      <c r="W37" s="9">
        <v>358916</v>
      </c>
      <c r="X37" s="9">
        <v>303559</v>
      </c>
      <c r="Y37" s="9">
        <v>263254</v>
      </c>
      <c r="Z37" s="9">
        <v>246304</v>
      </c>
      <c r="AA37" s="9">
        <v>193008</v>
      </c>
      <c r="AB37" s="9">
        <v>170276</v>
      </c>
      <c r="AC37" s="9">
        <v>120712</v>
      </c>
      <c r="AD37" s="9">
        <v>106839</v>
      </c>
      <c r="AE37" s="9">
        <v>74634</v>
      </c>
      <c r="AF37" s="9">
        <v>62473</v>
      </c>
      <c r="AG37" s="9">
        <v>32025</v>
      </c>
      <c r="AH37" s="9">
        <v>23700</v>
      </c>
      <c r="AI37" s="9">
        <v>13992</v>
      </c>
      <c r="AJ37" s="9">
        <v>4042441</v>
      </c>
      <c r="AK37" s="9">
        <v>3798322</v>
      </c>
    </row>
    <row r="38" spans="1:83" ht="30" hidden="1" x14ac:dyDescent="0.25">
      <c r="A38" s="13" t="s">
        <v>657</v>
      </c>
      <c r="B38" s="9">
        <v>517159</v>
      </c>
      <c r="C38" s="9">
        <v>412046</v>
      </c>
      <c r="D38" s="9">
        <v>311710</v>
      </c>
      <c r="E38" s="9">
        <v>252713</v>
      </c>
      <c r="F38" s="9">
        <v>179138</v>
      </c>
      <c r="G38" s="9">
        <v>159134</v>
      </c>
      <c r="H38" s="9">
        <v>151382</v>
      </c>
      <c r="I38" s="9">
        <v>128597</v>
      </c>
      <c r="J38" s="9">
        <v>113439</v>
      </c>
      <c r="K38" s="9">
        <v>75748</v>
      </c>
      <c r="L38" s="9">
        <v>73474</v>
      </c>
      <c r="M38" s="9">
        <v>52492</v>
      </c>
      <c r="N38" s="9">
        <v>46283</v>
      </c>
      <c r="O38" s="9">
        <v>25987</v>
      </c>
      <c r="P38" s="9">
        <v>23587</v>
      </c>
      <c r="Q38" s="9">
        <v>10916</v>
      </c>
      <c r="R38" s="9">
        <v>8035</v>
      </c>
      <c r="S38" s="9">
        <v>483508</v>
      </c>
      <c r="T38" s="9">
        <v>391615</v>
      </c>
      <c r="U38" s="9">
        <v>281259</v>
      </c>
      <c r="V38" s="9">
        <v>247273</v>
      </c>
      <c r="W38" s="9">
        <v>213704</v>
      </c>
      <c r="X38" s="9">
        <v>186430</v>
      </c>
      <c r="Y38" s="9">
        <v>161164</v>
      </c>
      <c r="Z38" s="9">
        <v>116877</v>
      </c>
      <c r="AA38" s="9">
        <v>111301</v>
      </c>
      <c r="AB38" s="9">
        <v>62539</v>
      </c>
      <c r="AC38" s="9">
        <v>72687</v>
      </c>
      <c r="AD38" s="9">
        <v>40278</v>
      </c>
      <c r="AE38" s="9">
        <v>46792</v>
      </c>
      <c r="AF38" s="9">
        <v>22283</v>
      </c>
      <c r="AG38" s="9">
        <v>27004</v>
      </c>
      <c r="AH38" s="9">
        <v>10335</v>
      </c>
      <c r="AI38" s="9">
        <v>10241</v>
      </c>
      <c r="AJ38" s="9">
        <v>2541840</v>
      </c>
      <c r="AK38" s="9">
        <v>2485290</v>
      </c>
    </row>
    <row r="39" spans="1:83" ht="30" hidden="1" x14ac:dyDescent="0.25">
      <c r="A39" s="13" t="s">
        <v>681</v>
      </c>
      <c r="B39" s="9">
        <v>286819</v>
      </c>
      <c r="C39" s="9">
        <v>235530</v>
      </c>
      <c r="D39" s="9">
        <v>193204</v>
      </c>
      <c r="E39" s="9">
        <v>164686</v>
      </c>
      <c r="F39" s="9">
        <v>125104</v>
      </c>
      <c r="G39" s="9">
        <v>111914</v>
      </c>
      <c r="H39" s="9">
        <v>101059</v>
      </c>
      <c r="I39" s="9">
        <v>87732</v>
      </c>
      <c r="J39" s="9">
        <v>70354</v>
      </c>
      <c r="K39" s="9">
        <v>53386</v>
      </c>
      <c r="L39" s="9">
        <v>39936</v>
      </c>
      <c r="M39" s="9">
        <v>29259</v>
      </c>
      <c r="N39" s="9">
        <v>22694</v>
      </c>
      <c r="O39" s="9">
        <v>16146</v>
      </c>
      <c r="P39" s="9">
        <v>12218</v>
      </c>
      <c r="Q39" s="9">
        <v>8038</v>
      </c>
      <c r="R39" s="9">
        <v>4934</v>
      </c>
      <c r="S39" s="9">
        <v>270297</v>
      </c>
      <c r="T39" s="9">
        <v>223588</v>
      </c>
      <c r="U39" s="9">
        <v>183550</v>
      </c>
      <c r="V39" s="9">
        <v>160731</v>
      </c>
      <c r="W39" s="9">
        <v>132772</v>
      </c>
      <c r="X39" s="9">
        <v>113259</v>
      </c>
      <c r="Y39" s="9">
        <v>94485</v>
      </c>
      <c r="Z39" s="9">
        <v>74090</v>
      </c>
      <c r="AA39" s="9">
        <v>61841</v>
      </c>
      <c r="AB39" s="9">
        <v>43006</v>
      </c>
      <c r="AC39" s="9">
        <v>35351</v>
      </c>
      <c r="AD39" s="9">
        <v>26151</v>
      </c>
      <c r="AE39" s="9">
        <v>23108</v>
      </c>
      <c r="AF39" s="9">
        <v>16030</v>
      </c>
      <c r="AG39" s="9">
        <v>12739</v>
      </c>
      <c r="AH39" s="9">
        <v>7245</v>
      </c>
      <c r="AI39" s="9">
        <v>5247</v>
      </c>
      <c r="AJ39" s="9">
        <v>1563013</v>
      </c>
      <c r="AK39" s="9">
        <v>1483490</v>
      </c>
    </row>
    <row r="40" spans="1:83" hidden="1" x14ac:dyDescent="0.25">
      <c r="A40" s="13" t="s">
        <v>696</v>
      </c>
      <c r="B40" s="9">
        <v>352339</v>
      </c>
      <c r="C40" s="9">
        <v>297650</v>
      </c>
      <c r="D40" s="9">
        <v>235695</v>
      </c>
      <c r="E40" s="9">
        <v>196869</v>
      </c>
      <c r="F40" s="9">
        <v>145758</v>
      </c>
      <c r="G40" s="9">
        <v>127356</v>
      </c>
      <c r="H40" s="9">
        <v>123249</v>
      </c>
      <c r="I40" s="9">
        <v>93248</v>
      </c>
      <c r="J40" s="9">
        <v>87761</v>
      </c>
      <c r="K40" s="9">
        <v>53935</v>
      </c>
      <c r="L40" s="9">
        <v>55692</v>
      </c>
      <c r="M40" s="9">
        <v>30252</v>
      </c>
      <c r="N40" s="9">
        <v>34316</v>
      </c>
      <c r="O40" s="9">
        <v>15673</v>
      </c>
      <c r="P40" s="9">
        <v>19147</v>
      </c>
      <c r="Q40" s="9">
        <v>7372</v>
      </c>
      <c r="R40" s="9">
        <v>6098</v>
      </c>
      <c r="S40" s="9">
        <v>323610</v>
      </c>
      <c r="T40" s="9">
        <v>275237</v>
      </c>
      <c r="U40" s="9">
        <v>213349</v>
      </c>
      <c r="V40" s="9">
        <v>190216</v>
      </c>
      <c r="W40" s="9">
        <v>158723</v>
      </c>
      <c r="X40" s="9">
        <v>126035</v>
      </c>
      <c r="Y40" s="9">
        <v>110055</v>
      </c>
      <c r="Z40" s="9">
        <v>75039</v>
      </c>
      <c r="AA40" s="9">
        <v>74714</v>
      </c>
      <c r="AB40" s="9">
        <v>42238</v>
      </c>
      <c r="AC40" s="9">
        <v>47555</v>
      </c>
      <c r="AD40" s="9">
        <v>24233</v>
      </c>
      <c r="AE40" s="9">
        <v>30059</v>
      </c>
      <c r="AF40" s="9">
        <v>14059</v>
      </c>
      <c r="AG40" s="9">
        <v>18274</v>
      </c>
      <c r="AH40" s="9">
        <v>6708</v>
      </c>
      <c r="AI40" s="9">
        <v>6628</v>
      </c>
      <c r="AJ40" s="9">
        <v>1882410</v>
      </c>
      <c r="AK40" s="9">
        <v>1736732</v>
      </c>
    </row>
    <row r="41" spans="1:83" ht="30" hidden="1" x14ac:dyDescent="0.25">
      <c r="A41" s="13" t="s">
        <v>713</v>
      </c>
      <c r="B41" s="9">
        <v>469509</v>
      </c>
      <c r="C41" s="9">
        <v>380392</v>
      </c>
      <c r="D41" s="9">
        <v>281118</v>
      </c>
      <c r="E41" s="9">
        <v>224523</v>
      </c>
      <c r="F41" s="9">
        <v>157264</v>
      </c>
      <c r="G41" s="9">
        <v>149130</v>
      </c>
      <c r="H41" s="9">
        <v>145163</v>
      </c>
      <c r="I41" s="9">
        <v>116093</v>
      </c>
      <c r="J41" s="9">
        <v>101706</v>
      </c>
      <c r="K41" s="9">
        <v>64971</v>
      </c>
      <c r="L41" s="9">
        <v>65457</v>
      </c>
      <c r="M41" s="9">
        <v>42389</v>
      </c>
      <c r="N41" s="9">
        <v>40549</v>
      </c>
      <c r="O41" s="9">
        <v>20664</v>
      </c>
      <c r="P41" s="9">
        <v>21450</v>
      </c>
      <c r="Q41" s="9">
        <v>9611</v>
      </c>
      <c r="R41" s="9">
        <v>7982</v>
      </c>
      <c r="S41" s="9">
        <v>442716</v>
      </c>
      <c r="T41" s="9">
        <v>370720</v>
      </c>
      <c r="U41" s="9">
        <v>258823</v>
      </c>
      <c r="V41" s="9">
        <v>234701</v>
      </c>
      <c r="W41" s="9">
        <v>204667</v>
      </c>
      <c r="X41" s="9">
        <v>172057</v>
      </c>
      <c r="Y41" s="9">
        <v>144205</v>
      </c>
      <c r="Z41" s="9">
        <v>101236</v>
      </c>
      <c r="AA41" s="9">
        <v>95888</v>
      </c>
      <c r="AB41" s="9">
        <v>53546</v>
      </c>
      <c r="AC41" s="9">
        <v>61939</v>
      </c>
      <c r="AD41" s="9">
        <v>32185</v>
      </c>
      <c r="AE41" s="9">
        <v>38574</v>
      </c>
      <c r="AF41" s="9">
        <v>17809</v>
      </c>
      <c r="AG41" s="9">
        <v>23063</v>
      </c>
      <c r="AH41" s="9">
        <v>9108</v>
      </c>
      <c r="AI41" s="9">
        <v>9111</v>
      </c>
      <c r="AJ41" s="9">
        <v>2297971</v>
      </c>
      <c r="AK41" s="9">
        <v>2270348</v>
      </c>
    </row>
    <row r="42" spans="1:83" ht="30" hidden="1" x14ac:dyDescent="0.25">
      <c r="A42" s="13" t="s">
        <v>754</v>
      </c>
      <c r="B42" s="9">
        <v>17837020</v>
      </c>
      <c r="C42" s="9">
        <v>15502069</v>
      </c>
      <c r="D42" s="9">
        <v>13836239</v>
      </c>
      <c r="E42" s="9">
        <v>12293689</v>
      </c>
      <c r="F42" s="9">
        <v>10051901</v>
      </c>
      <c r="G42" s="9">
        <v>8480707</v>
      </c>
      <c r="H42" s="9">
        <v>7284102</v>
      </c>
      <c r="I42" s="9">
        <v>6240459</v>
      </c>
      <c r="J42" s="9">
        <v>5228754</v>
      </c>
      <c r="K42" s="9">
        <v>4105952</v>
      </c>
      <c r="L42" s="9">
        <v>3233093</v>
      </c>
      <c r="M42" s="9">
        <v>2454746</v>
      </c>
      <c r="N42" s="9">
        <v>1850354</v>
      </c>
      <c r="O42" s="9">
        <v>1335394</v>
      </c>
      <c r="P42" s="9">
        <v>965196</v>
      </c>
      <c r="Q42" s="9">
        <v>561382</v>
      </c>
      <c r="R42" s="9">
        <v>362424</v>
      </c>
      <c r="S42" s="9">
        <v>16969659</v>
      </c>
      <c r="T42" s="9">
        <v>14751712</v>
      </c>
      <c r="U42" s="9">
        <v>13072833</v>
      </c>
      <c r="V42" s="9">
        <v>11639983</v>
      </c>
      <c r="W42" s="9">
        <v>9674868</v>
      </c>
      <c r="X42" s="9">
        <v>8167582</v>
      </c>
      <c r="Y42" s="9">
        <v>6947084</v>
      </c>
      <c r="Z42" s="9">
        <v>5874695</v>
      </c>
      <c r="AA42" s="9">
        <v>4905215</v>
      </c>
      <c r="AB42" s="9">
        <v>3783584</v>
      </c>
      <c r="AC42" s="9">
        <v>3074491</v>
      </c>
      <c r="AD42" s="9">
        <v>2457793</v>
      </c>
      <c r="AE42" s="9">
        <v>1951626</v>
      </c>
      <c r="AF42" s="9">
        <v>1467403</v>
      </c>
      <c r="AG42" s="9">
        <v>1076136</v>
      </c>
      <c r="AH42" s="9">
        <v>635625</v>
      </c>
      <c r="AI42" s="9">
        <v>447580</v>
      </c>
      <c r="AJ42" s="9">
        <v>111623481</v>
      </c>
      <c r="AK42" s="9">
        <v>106897869</v>
      </c>
    </row>
    <row r="43" spans="1:83" hidden="1" x14ac:dyDescent="0.25"/>
    <row r="44" spans="1:83" ht="50.25" customHeight="1" x14ac:dyDescent="0.25">
      <c r="A44" s="11" t="s">
        <v>791</v>
      </c>
      <c r="B44" s="11" t="s">
        <v>792</v>
      </c>
      <c r="C44" s="11" t="s">
        <v>793</v>
      </c>
      <c r="D44" s="11" t="s">
        <v>810</v>
      </c>
      <c r="E44" s="11" t="s">
        <v>811</v>
      </c>
      <c r="F44" s="11" t="s">
        <v>812</v>
      </c>
      <c r="G44" s="11" t="s">
        <v>813</v>
      </c>
      <c r="H44" s="11" t="s">
        <v>814</v>
      </c>
      <c r="I44" s="11" t="s">
        <v>815</v>
      </c>
      <c r="J44" s="11" t="s">
        <v>816</v>
      </c>
      <c r="K44" s="11" t="s">
        <v>817</v>
      </c>
      <c r="L44" s="11" t="s">
        <v>818</v>
      </c>
      <c r="M44" s="11" t="s">
        <v>819</v>
      </c>
      <c r="N44" s="11" t="s">
        <v>820</v>
      </c>
      <c r="O44" s="11" t="s">
        <v>821</v>
      </c>
      <c r="P44" s="11" t="s">
        <v>822</v>
      </c>
      <c r="Q44" s="11" t="s">
        <v>823</v>
      </c>
      <c r="R44" s="11" t="s">
        <v>824</v>
      </c>
      <c r="S44" s="11" t="s">
        <v>825</v>
      </c>
      <c r="T44" s="11" t="s">
        <v>826</v>
      </c>
      <c r="U44" s="11" t="s">
        <v>827</v>
      </c>
      <c r="V44" s="11" t="s">
        <v>828</v>
      </c>
      <c r="W44" s="11" t="s">
        <v>829</v>
      </c>
      <c r="X44" s="11" t="s">
        <v>830</v>
      </c>
      <c r="Y44" s="11" t="s">
        <v>831</v>
      </c>
      <c r="Z44" s="11" t="s">
        <v>832</v>
      </c>
      <c r="AA44" s="11" t="s">
        <v>833</v>
      </c>
      <c r="AB44" s="11" t="s">
        <v>834</v>
      </c>
      <c r="AC44" s="11" t="s">
        <v>835</v>
      </c>
      <c r="AD44" s="11" t="s">
        <v>836</v>
      </c>
      <c r="AE44" s="11" t="s">
        <v>837</v>
      </c>
      <c r="AF44" s="11" t="s">
        <v>838</v>
      </c>
      <c r="AG44" s="11" t="s">
        <v>839</v>
      </c>
      <c r="AH44" s="11" t="s">
        <v>840</v>
      </c>
      <c r="AI44" s="11" t="s">
        <v>841</v>
      </c>
      <c r="AJ44" s="11" t="s">
        <v>842</v>
      </c>
      <c r="AK44" s="11" t="s">
        <v>843</v>
      </c>
      <c r="AL44" s="11" t="s">
        <v>844</v>
      </c>
      <c r="AM44" s="11" t="s">
        <v>845</v>
      </c>
      <c r="AN44" s="11" t="s">
        <v>846</v>
      </c>
      <c r="AO44" s="11" t="s">
        <v>847</v>
      </c>
      <c r="AP44" s="11" t="s">
        <v>848</v>
      </c>
      <c r="AQ44" s="11" t="s">
        <v>849</v>
      </c>
      <c r="AR44" s="11" t="s">
        <v>850</v>
      </c>
      <c r="AS44" s="11" t="s">
        <v>851</v>
      </c>
      <c r="AT44" s="11" t="s">
        <v>852</v>
      </c>
      <c r="AU44" s="11" t="s">
        <v>853</v>
      </c>
      <c r="AV44" s="11" t="s">
        <v>854</v>
      </c>
      <c r="AW44" s="11" t="s">
        <v>855</v>
      </c>
      <c r="AX44" s="11" t="s">
        <v>856</v>
      </c>
      <c r="AY44" s="11" t="s">
        <v>857</v>
      </c>
      <c r="AZ44" s="11" t="s">
        <v>858</v>
      </c>
      <c r="BA44" s="11" t="s">
        <v>859</v>
      </c>
      <c r="BB44" s="11" t="s">
        <v>860</v>
      </c>
      <c r="BC44" s="11" t="s">
        <v>861</v>
      </c>
      <c r="BD44" s="11" t="s">
        <v>862</v>
      </c>
      <c r="BE44" s="11" t="s">
        <v>863</v>
      </c>
      <c r="BF44" s="11" t="s">
        <v>864</v>
      </c>
      <c r="BG44" s="11" t="s">
        <v>865</v>
      </c>
      <c r="BH44" s="11" t="s">
        <v>866</v>
      </c>
      <c r="BI44" s="11" t="s">
        <v>867</v>
      </c>
      <c r="BJ44" s="11" t="s">
        <v>868</v>
      </c>
      <c r="BK44" s="11" t="s">
        <v>869</v>
      </c>
      <c r="BL44" s="11" t="s">
        <v>870</v>
      </c>
      <c r="BM44" s="11" t="s">
        <v>871</v>
      </c>
      <c r="BN44" s="11" t="s">
        <v>872</v>
      </c>
      <c r="BO44" s="11" t="s">
        <v>873</v>
      </c>
      <c r="BP44" s="11" t="s">
        <v>874</v>
      </c>
      <c r="BQ44" s="11" t="s">
        <v>875</v>
      </c>
      <c r="BR44" s="11" t="s">
        <v>876</v>
      </c>
      <c r="BS44" s="11" t="s">
        <v>877</v>
      </c>
      <c r="BT44" s="11" t="s">
        <v>878</v>
      </c>
      <c r="BU44" s="11" t="s">
        <v>879</v>
      </c>
      <c r="BV44" s="11" t="s">
        <v>880</v>
      </c>
      <c r="BW44" s="11" t="s">
        <v>881</v>
      </c>
      <c r="BX44" s="11" t="s">
        <v>882</v>
      </c>
      <c r="BY44" s="11" t="s">
        <v>883</v>
      </c>
      <c r="BZ44" s="11" t="s">
        <v>884</v>
      </c>
      <c r="CA44" s="11" t="s">
        <v>885</v>
      </c>
      <c r="CB44" s="11" t="s">
        <v>960</v>
      </c>
      <c r="CC44" s="11" t="s">
        <v>961</v>
      </c>
      <c r="CD44" s="11" t="s">
        <v>988</v>
      </c>
      <c r="CE44" s="11" t="s">
        <v>989</v>
      </c>
    </row>
    <row r="45" spans="1:83" x14ac:dyDescent="0.25">
      <c r="A45" s="14" t="s">
        <v>794</v>
      </c>
      <c r="B45">
        <v>-17377466</v>
      </c>
      <c r="C45">
        <v>16561329.000000002</v>
      </c>
      <c r="D45">
        <f>INDEX($A$4:$AI$41,1,ROW(A2))*(-1)</f>
        <v>-17837020</v>
      </c>
      <c r="E45">
        <f>INDEX($A$4:$AI$41,1,ROW(A19))</f>
        <v>16969659</v>
      </c>
      <c r="F45">
        <f>INDEX($A$4:$AI$41,2,ROW(A2))*(-1)</f>
        <v>-218758</v>
      </c>
      <c r="G45">
        <f>INDEX($A$4:$AI$41,2,ROW(A19))</f>
        <v>210483</v>
      </c>
      <c r="H45">
        <f>INDEX($A$4:$AI$41,3,ROW(A2))*(-1)</f>
        <v>-391921</v>
      </c>
      <c r="I45">
        <f>INDEX($A$4:$AI$41,3,ROW(A19))</f>
        <v>372760</v>
      </c>
      <c r="J45">
        <f>INDEX($A$4:$AI$41,4,ROW(A2))*(-1)</f>
        <v>-345584</v>
      </c>
      <c r="K45">
        <f>INDEX($A$4:$AI$41,4,ROW(A19))</f>
        <v>326260</v>
      </c>
      <c r="L45">
        <f>INDEX($A$4:$AI$41,5,ROW(A2))*(-1)</f>
        <v>-332996</v>
      </c>
      <c r="M45">
        <f>INDEX($A$4:$AI$41,5,ROW(A19))</f>
        <v>319470</v>
      </c>
      <c r="N45">
        <f>INDEX($A$4:$AI$41,6,ROW(A2))*(-1)</f>
        <v>-679500</v>
      </c>
      <c r="O45">
        <f>INDEX($A$4:$AI$41,6,ROW(A19))</f>
        <v>639299</v>
      </c>
      <c r="P45">
        <f>INDEX($A$4:$AI$41,7,ROW(A2))*(-1)</f>
        <v>-158035</v>
      </c>
      <c r="Q45">
        <f>INDEX($A$4:$AI$41,7,ROW(A19))</f>
        <v>150454</v>
      </c>
      <c r="R45">
        <f>INDEX($A$4:$AI$41,8,ROW(A2))*(-1)</f>
        <v>-539300</v>
      </c>
      <c r="S45">
        <f>INDEX($A$4:$AI$41,8,ROW(A19))</f>
        <v>514586</v>
      </c>
      <c r="T45">
        <f>INDEX($A$4:$AI$41,9,ROW(A2))*(-1)</f>
        <v>-644945</v>
      </c>
      <c r="U45">
        <f>INDEX($A$4:$AI$41,9,ROW(A19))</f>
        <v>596867</v>
      </c>
      <c r="V45">
        <f>INDEX($A$4:$AI$41,10,ROW(A2))*(-1)</f>
        <v>-255470</v>
      </c>
      <c r="W45">
        <f>INDEX($A$4:$AI$41,10,ROW(A19))</f>
        <v>243102</v>
      </c>
      <c r="X45">
        <f>INDEX($A$4:$AI$41,11,ROW(A2))*(-1)</f>
        <v>-367102</v>
      </c>
      <c r="Y45">
        <f>INDEX($A$4:$AI$41,11,ROW(A19))</f>
        <v>352059</v>
      </c>
      <c r="Z45">
        <f>INDEX($A$4:$AI$41,12,ROW(A2))*(-1)</f>
        <v>-213833</v>
      </c>
      <c r="AA45">
        <f>INDEX($A$4:$AI$41,12,ROW(A19))</f>
        <v>207890</v>
      </c>
      <c r="AB45">
        <f>INDEX($A$4:$AI$41,13,ROW(A2))*(-1)</f>
        <v>-276429</v>
      </c>
      <c r="AC45">
        <f>INDEX($A$4:$AI$41,13,ROW(A19))</f>
        <v>261756</v>
      </c>
      <c r="AD45">
        <f>INDEX($A$4:$AI$41,14,ROW(A2))*(-1)</f>
        <v>-199031</v>
      </c>
      <c r="AE45">
        <f>INDEX($A$4:$AI$41,14,ROW(A19))</f>
        <v>188875</v>
      </c>
      <c r="AF45">
        <f>INDEX($A$4:$AI$41,15,ROW(A2))*(-1)</f>
        <v>-253101</v>
      </c>
      <c r="AG45">
        <f>INDEX($A$4:$AI$41,15,ROW(A19))</f>
        <v>250024</v>
      </c>
      <c r="AH45">
        <f>INDEX($A$4:$AI$41,16,ROW(A2))*(-1)</f>
        <v>-366734</v>
      </c>
      <c r="AI45">
        <f>INDEX($A$4:$AI$41,16,ROW(A19))</f>
        <v>368062</v>
      </c>
      <c r="AJ45">
        <f>INDEX($A$4:$AI$41,17,ROW(A2))*(-1)</f>
        <v>-334511</v>
      </c>
      <c r="AK45">
        <f>INDEX($A$4:$AI$41,17,ROW(A19))</f>
        <v>311596</v>
      </c>
      <c r="AL45">
        <f>INDEX($A$4:$AI$41,18,ROW(A2))*(-1)</f>
        <v>-325102</v>
      </c>
      <c r="AM45">
        <f>INDEX($A$4:$AI$41,18,ROW(A19))</f>
        <v>309242</v>
      </c>
      <c r="AN45">
        <f>INDEX($A$4:$AI$41,19,ROW(A2))*(-1)</f>
        <v>-614198</v>
      </c>
      <c r="AO45">
        <f>INDEX($A$4:$AI$41,19,ROW(A19))</f>
        <v>563813</v>
      </c>
      <c r="AP45">
        <f>INDEX($A$4:$AI$41,20,ROW(A2))*(-1)</f>
        <v>-844977</v>
      </c>
      <c r="AQ45">
        <f>INDEX($A$4:$AI$41,20,ROW(A19))</f>
        <v>821129</v>
      </c>
      <c r="AR45">
        <f>INDEX($A$4:$AI$41,21,ROW(A2))*(-1)</f>
        <v>-2685854</v>
      </c>
      <c r="AS45">
        <f>INDEX($A$4:$AI$41,21,ROW(A19))</f>
        <v>2512812</v>
      </c>
      <c r="AT45">
        <f>INDEX($A$4:$AI$41,22,ROW(A2))*(-1)</f>
        <v>-855762</v>
      </c>
      <c r="AU45">
        <f>INDEX($A$4:$AI$41,22,ROW(A19))</f>
        <v>792645</v>
      </c>
      <c r="AV45">
        <f>INDEX($A$4:$AI$41,23,ROW(A2))*(-1)</f>
        <v>-460815</v>
      </c>
      <c r="AW45">
        <f>INDEX($A$4:$AI$41,23,ROW(A19))</f>
        <v>434592</v>
      </c>
      <c r="AX45">
        <f>INDEX($A$4:$AI$41,24,ROW(A2))*(-1)</f>
        <v>-450046</v>
      </c>
      <c r="AY45">
        <f>INDEX($A$4:$AI$41,24,ROW(A19))</f>
        <v>427979</v>
      </c>
      <c r="AZ45">
        <f>INDEX($A$4:$AI$41,25,ROW(A19))*(-1)</f>
        <v>-283824</v>
      </c>
      <c r="BA45">
        <f>INDEX($A$4:$AI$41,25,ROW(A19))</f>
        <v>283824</v>
      </c>
      <c r="BB45">
        <f>INDEX($A$4:$AI$41,26,ROW(A2))*(-1)</f>
        <v>-938127</v>
      </c>
      <c r="BC45">
        <f>INDEX($A$4:$AI$41,26,ROW(A19))</f>
        <v>929948</v>
      </c>
      <c r="BD45">
        <f>INDEX($A$4:$AI$41,27,ROW(A2))*(-1)</f>
        <v>-242841</v>
      </c>
      <c r="BE45">
        <f>INDEX($A$4:$AI$41,27,ROW(A19))</f>
        <v>236564</v>
      </c>
      <c r="BF45">
        <f>INDEX($A$4:$AI$41,28,ROW(A2))*(-1)</f>
        <v>-569848</v>
      </c>
      <c r="BG45">
        <f>INDEX($A$4:$AI$41,28,ROW(A19))</f>
        <v>552571</v>
      </c>
      <c r="BH45">
        <f>INDEX($A$4:$AI$41,29,ROW(A2))*(-1)</f>
        <v>-403228</v>
      </c>
      <c r="BI45">
        <f>INDEX($A$4:$AI$41,29,ROW(A19))</f>
        <v>402034</v>
      </c>
      <c r="BJ45">
        <f>INDEX($A$4:$AI$41,30,ROW(A2))*(-1)</f>
        <v>-291722</v>
      </c>
      <c r="BK45">
        <f>INDEX($A$4:$AI$41,30,ROW(A19))</f>
        <v>281672</v>
      </c>
      <c r="BL45">
        <f>INDEX($A$4:$AI$41,31,ROW(A2))*(-1)</f>
        <v>-284829</v>
      </c>
      <c r="BM45">
        <f>INDEX($A$4:$AI$41,31,ROW(A19))</f>
        <v>269645</v>
      </c>
      <c r="BN45">
        <f>INDEX($A$4:$AI$41,32,ROW(A2))*(-1)</f>
        <v>-534705</v>
      </c>
      <c r="BO45">
        <f>INDEX($A$4:$AI$41,32,ROW(A19))</f>
        <v>514856</v>
      </c>
      <c r="BP45">
        <f>INDEX($A$4:$AI$41,33,ROW(A2))*(-1)</f>
        <v>-367791</v>
      </c>
      <c r="BQ45">
        <f>INDEX($A$4:$AI$41,33,ROW(A19))</f>
        <v>363253</v>
      </c>
      <c r="BR45">
        <f>INDEX($A$4:$AI$41,34,ROW(A2))*(-1)</f>
        <v>-467145</v>
      </c>
      <c r="BS45">
        <f>INDEX($A$4:$AI$41,34,ROW(A19))</f>
        <v>439406</v>
      </c>
      <c r="BT45">
        <f>INDEX($A$4:$AI$41,35,ROW(A2))*(-1)</f>
        <v>-517159</v>
      </c>
      <c r="BU45">
        <f>INDEX($A$4:$AI$41,35,ROW(A19))</f>
        <v>483508</v>
      </c>
      <c r="BV45">
        <f>INDEX($A$4:$AI$41,36,ROW(A2))*(-1)</f>
        <v>-286819</v>
      </c>
      <c r="BW45">
        <f>INDEX($A$4:$AI$41,36,ROW(A19))</f>
        <v>270297</v>
      </c>
      <c r="BX45">
        <f>INDEX($A$4:$AI$41,37,ROW(A2))*(-1)</f>
        <v>-352339</v>
      </c>
      <c r="BY45">
        <f>INDEX($A$4:$AI$41,37,ROW(A19))</f>
        <v>323610</v>
      </c>
      <c r="BZ45">
        <f>INDEX($A$4:$AI$41,38,ROW(A2))*(-1)</f>
        <v>-469509</v>
      </c>
      <c r="CA45">
        <f>INDEX($A$4:$AI$41,38,ROW(A19))</f>
        <v>442716</v>
      </c>
      <c r="CB45" s="35">
        <f>-D45-(-B45)</f>
        <v>459554</v>
      </c>
      <c r="CC45" s="35">
        <f>E45-C45</f>
        <v>408329.99999999814</v>
      </c>
      <c r="CD45" s="39">
        <f>CB45/(B45*-1)</f>
        <v>2.6445397735204892E-2</v>
      </c>
      <c r="CE45" s="39">
        <f>CC45/C45</f>
        <v>2.4655629992013206E-2</v>
      </c>
    </row>
    <row r="46" spans="1:83" x14ac:dyDescent="0.25">
      <c r="A46" s="14" t="s">
        <v>795</v>
      </c>
      <c r="B46">
        <v>-15287661</v>
      </c>
      <c r="C46">
        <v>14625985</v>
      </c>
      <c r="D46">
        <f t="shared" ref="D46:D61" si="0">INDEX($A$4:$AI$41,1,ROW(A3))*(-1)</f>
        <v>-15502069</v>
      </c>
      <c r="E46">
        <f t="shared" ref="E46:E61" si="1">INDEX($A$4:$AI$41,1,ROW(A20))</f>
        <v>14751712</v>
      </c>
      <c r="F46">
        <f t="shared" ref="F46:F61" si="2">INDEX($A$4:$AI$41,2,ROW(A3))*(-1)</f>
        <v>-224631</v>
      </c>
      <c r="G46">
        <f t="shared" ref="G46:G61" si="3">INDEX($A$4:$AI$41,2,ROW(A20))</f>
        <v>215867</v>
      </c>
      <c r="H46">
        <f t="shared" ref="H46:H61" si="4">INDEX($A$4:$AI$41,3,ROW(A3))*(-1)</f>
        <v>-331150</v>
      </c>
      <c r="I46">
        <f t="shared" ref="I46:I61" si="5">INDEX($A$4:$AI$41,3,ROW(A20))</f>
        <v>320576</v>
      </c>
      <c r="J46">
        <f t="shared" ref="J46:J61" si="6">INDEX($A$4:$AI$41,4,ROW(A3))*(-1)</f>
        <v>-364957</v>
      </c>
      <c r="K46">
        <f t="shared" ref="K46:K61" si="7">INDEX($A$4:$AI$41,4,ROW(A20))</f>
        <v>342223</v>
      </c>
      <c r="L46">
        <f t="shared" ref="L46:L61" si="8">INDEX($A$4:$AI$41,5,ROW(A3))*(-1)</f>
        <v>-352714</v>
      </c>
      <c r="M46">
        <f t="shared" ref="M46:M61" si="9">INDEX($A$4:$AI$41,5,ROW(A20))</f>
        <v>334304</v>
      </c>
      <c r="N46">
        <f t="shared" ref="N46:N61" si="10">INDEX($A$4:$AI$41,6,ROW(A3))*(-1)</f>
        <v>-545659</v>
      </c>
      <c r="O46">
        <f t="shared" ref="O46:O61" si="11">INDEX($A$4:$AI$41,6,ROW(A20))</f>
        <v>509011</v>
      </c>
      <c r="P46">
        <f t="shared" ref="P46:P61" si="12">INDEX($A$4:$AI$41,7,ROW(A3))*(-1)</f>
        <v>-169405</v>
      </c>
      <c r="Q46">
        <f t="shared" ref="Q46:Q61" si="13">INDEX($A$4:$AI$41,7,ROW(A20))</f>
        <v>157800</v>
      </c>
      <c r="R46">
        <f t="shared" ref="R46:R61" si="14">INDEX($A$4:$AI$41,8,ROW(A3))*(-1)</f>
        <v>-445972</v>
      </c>
      <c r="S46">
        <f t="shared" ref="S46:S61" si="15">INDEX($A$4:$AI$41,8,ROW(A20))</f>
        <v>431588</v>
      </c>
      <c r="T46">
        <f t="shared" ref="T46:T61" si="16">INDEX($A$4:$AI$41,9,ROW(A3))*(-1)</f>
        <v>-544939</v>
      </c>
      <c r="U46">
        <f t="shared" ref="U46:U61" si="17">INDEX($A$4:$AI$41,9,ROW(A20))</f>
        <v>492977</v>
      </c>
      <c r="V46">
        <f t="shared" ref="V46:V61" si="18">INDEX($A$4:$AI$41,10,ROW(A3))*(-1)</f>
        <v>-263801</v>
      </c>
      <c r="W46">
        <f t="shared" ref="W46:W61" si="19">INDEX($A$4:$AI$41,10,ROW(A20))</f>
        <v>247026</v>
      </c>
      <c r="X46">
        <f t="shared" ref="X46:X61" si="20">INDEX($A$4:$AI$41,11,ROW(A3))*(-1)</f>
        <v>-363425</v>
      </c>
      <c r="Y46">
        <f t="shared" ref="Y46:Y61" si="21">INDEX($A$4:$AI$41,11,ROW(A20))</f>
        <v>347139</v>
      </c>
      <c r="Z46">
        <f t="shared" ref="Z46:Z61" si="22">INDEX($A$4:$AI$41,12,ROW(A3))*(-1)</f>
        <v>-203754</v>
      </c>
      <c r="AA46">
        <f t="shared" ref="AA46:AA61" si="23">INDEX($A$4:$AI$41,12,ROW(A20))</f>
        <v>199710</v>
      </c>
      <c r="AB46">
        <f t="shared" ref="AB46:AB61" si="24">INDEX($A$4:$AI$41,13,ROW(A3))*(-1)</f>
        <v>-267891</v>
      </c>
      <c r="AC46">
        <f t="shared" ref="AC46:AC61" si="25">INDEX($A$4:$AI$41,13,ROW(A20))</f>
        <v>255925</v>
      </c>
      <c r="AD46">
        <f t="shared" ref="AD46:AD61" si="26">INDEX($A$4:$AI$41,14,ROW(A3))*(-1)</f>
        <v>-218957</v>
      </c>
      <c r="AE46">
        <f t="shared" ref="AE46:AE61" si="27">INDEX($A$4:$AI$41,14,ROW(A20))</f>
        <v>207004</v>
      </c>
      <c r="AF46">
        <f t="shared" ref="AF46:AF61" si="28">INDEX($A$4:$AI$41,15,ROW(A3))*(-1)</f>
        <v>-254655</v>
      </c>
      <c r="AG46">
        <f t="shared" ref="AG46:AG61" si="29">INDEX($A$4:$AI$41,15,ROW(A20))</f>
        <v>247712</v>
      </c>
      <c r="AH46">
        <f t="shared" ref="AH46:AH61" si="30">INDEX($A$4:$AI$41,16,ROW(A3))*(-1)</f>
        <v>-281057</v>
      </c>
      <c r="AI46">
        <f t="shared" ref="AI46:AI61" si="31">INDEX($A$4:$AI$41,16,ROW(A20))</f>
        <v>295804</v>
      </c>
      <c r="AJ46">
        <f t="shared" ref="AJ46:AJ61" si="32">INDEX($A$4:$AI$41,17,ROW(A3))*(-1)</f>
        <v>-277281</v>
      </c>
      <c r="AK46">
        <f t="shared" ref="AK46:AK61" si="33">INDEX($A$4:$AI$41,17,ROW(A20))</f>
        <v>241005</v>
      </c>
      <c r="AL46">
        <f t="shared" ref="AL46:AL61" si="34">INDEX($A$4:$AI$41,18,ROW(A3))*(-1)</f>
        <v>-335341</v>
      </c>
      <c r="AM46">
        <f t="shared" ref="AM46:AM61" si="35">INDEX($A$4:$AI$41,18,ROW(A20))</f>
        <v>315414</v>
      </c>
      <c r="AN46">
        <f t="shared" ref="AN46:AN61" si="36">INDEX($A$4:$AI$41,19,ROW(A3))*(-1)</f>
        <v>-482852</v>
      </c>
      <c r="AO46">
        <f t="shared" ref="AO46:AO61" si="37">INDEX($A$4:$AI$41,19,ROW(A20))</f>
        <v>459277</v>
      </c>
      <c r="AP46">
        <f t="shared" ref="AP46:AP61" si="38">INDEX($A$4:$AI$41,20,ROW(A3))*(-1)</f>
        <v>-668389</v>
      </c>
      <c r="AQ46">
        <f t="shared" ref="AQ46:AQ61" si="39">INDEX($A$4:$AI$41,20,ROW(A20))</f>
        <v>651306</v>
      </c>
      <c r="AR46">
        <f t="shared" ref="AR46:AR61" si="40">INDEX($A$4:$AI$41,21,ROW(A3))*(-1)</f>
        <v>-2215912</v>
      </c>
      <c r="AS46">
        <f t="shared" ref="AS46:AS61" si="41">INDEX($A$4:$AI$41,21,ROW(A20))</f>
        <v>2022430</v>
      </c>
      <c r="AT46">
        <f t="shared" ref="AT46:AT61" si="42">INDEX($A$4:$AI$41,22,ROW(A3))*(-1)</f>
        <v>-663208</v>
      </c>
      <c r="AU46">
        <f t="shared" ref="AU46:AU61" si="43">INDEX($A$4:$AI$41,22,ROW(A20))</f>
        <v>616698</v>
      </c>
      <c r="AV46">
        <f t="shared" ref="AV46:AV61" si="44">INDEX($A$4:$AI$41,23,ROW(A3))*(-1)</f>
        <v>-375139</v>
      </c>
      <c r="AW46">
        <f t="shared" ref="AW46:AW61" si="45">INDEX($A$4:$AI$41,23,ROW(A20))</f>
        <v>371716</v>
      </c>
      <c r="AX46">
        <f t="shared" ref="AX46:AX61" si="46">INDEX($A$4:$AI$41,24,ROW(A3))*(-1)</f>
        <v>-357559</v>
      </c>
      <c r="AY46">
        <f t="shared" ref="AY46:AY61" si="47">INDEX($A$4:$AI$41,24,ROW(A20))</f>
        <v>341146</v>
      </c>
      <c r="AZ46">
        <f t="shared" ref="AZ46:AZ61" si="48">INDEX($A$4:$AI$41,25,ROW(A20))*(-1)</f>
        <v>-234528</v>
      </c>
      <c r="BA46">
        <f t="shared" ref="BA46:BA61" si="49">INDEX($A$4:$AI$41,25,ROW(A20))</f>
        <v>234528</v>
      </c>
      <c r="BB46">
        <f t="shared" ref="BB46:BB61" si="50">INDEX($A$4:$AI$41,26,ROW(A3))*(-1)</f>
        <v>-764124</v>
      </c>
      <c r="BC46">
        <f t="shared" ref="BC46:BC61" si="51">INDEX($A$4:$AI$41,26,ROW(A20))</f>
        <v>779056</v>
      </c>
      <c r="BD46">
        <f t="shared" ref="BD46:BD61" si="52">INDEX($A$4:$AI$41,27,ROW(A3))*(-1)</f>
        <v>-191349</v>
      </c>
      <c r="BE46">
        <f t="shared" ref="BE46:BE61" si="53">INDEX($A$4:$AI$41,27,ROW(A20))</f>
        <v>186154</v>
      </c>
      <c r="BF46">
        <f t="shared" ref="BF46:BF61" si="54">INDEX($A$4:$AI$41,28,ROW(A3))*(-1)</f>
        <v>-451692</v>
      </c>
      <c r="BG46">
        <f t="shared" ref="BG46:BG61" si="55">INDEX($A$4:$AI$41,28,ROW(A20))</f>
        <v>435222</v>
      </c>
      <c r="BH46">
        <f t="shared" ref="BH46:BH61" si="56">INDEX($A$4:$AI$41,29,ROW(A3))*(-1)</f>
        <v>-359666</v>
      </c>
      <c r="BI46">
        <f t="shared" ref="BI46:BI61" si="57">INDEX($A$4:$AI$41,29,ROW(A20))</f>
        <v>357660</v>
      </c>
      <c r="BJ46">
        <f t="shared" ref="BJ46:BJ61" si="58">INDEX($A$4:$AI$41,30,ROW(A3))*(-1)</f>
        <v>-302779</v>
      </c>
      <c r="BK46">
        <f t="shared" ref="BK46:BK61" si="59">INDEX($A$4:$AI$41,30,ROW(A20))</f>
        <v>288410</v>
      </c>
      <c r="BL46">
        <f t="shared" ref="BL46:BL61" si="60">INDEX($A$4:$AI$41,31,ROW(A3))*(-1)</f>
        <v>-305718</v>
      </c>
      <c r="BM46">
        <f t="shared" ref="BM46:BM61" si="61">INDEX($A$4:$AI$41,31,ROW(A20))</f>
        <v>287556</v>
      </c>
      <c r="BN46">
        <f t="shared" ref="BN46:BN61" si="62">INDEX($A$4:$AI$41,32,ROW(A3))*(-1)</f>
        <v>-545277</v>
      </c>
      <c r="BO46">
        <f t="shared" ref="BO46:BO61" si="63">INDEX($A$4:$AI$41,32,ROW(A20))</f>
        <v>525498</v>
      </c>
      <c r="BP46">
        <f t="shared" ref="BP46:BP61" si="64">INDEX($A$4:$AI$41,33,ROW(A3))*(-1)</f>
        <v>-315217</v>
      </c>
      <c r="BQ46">
        <f t="shared" ref="BQ46:BQ61" si="65">INDEX($A$4:$AI$41,33,ROW(A20))</f>
        <v>318348</v>
      </c>
      <c r="BR46">
        <f t="shared" ref="BR46:BR61" si="66">INDEX($A$4:$AI$41,34,ROW(A3))*(-1)</f>
        <v>-483709</v>
      </c>
      <c r="BS46">
        <f t="shared" ref="BS46:BS61" si="67">INDEX($A$4:$AI$41,34,ROW(A20))</f>
        <v>454462</v>
      </c>
      <c r="BT46">
        <f t="shared" ref="BT46:BT61" si="68">INDEX($A$4:$AI$41,35,ROW(A3))*(-1)</f>
        <v>-412046</v>
      </c>
      <c r="BU46">
        <f t="shared" ref="BU46:BU61" si="69">INDEX($A$4:$AI$41,35,ROW(A20))</f>
        <v>391615</v>
      </c>
      <c r="BV46">
        <f t="shared" ref="BV46:BV61" si="70">INDEX($A$4:$AI$41,36,ROW(A3))*(-1)</f>
        <v>-235530</v>
      </c>
      <c r="BW46">
        <f t="shared" ref="BW46:BW61" si="71">INDEX($A$4:$AI$41,36,ROW(A20))</f>
        <v>223588</v>
      </c>
      <c r="BX46">
        <f t="shared" ref="BX46:BX61" si="72">INDEX($A$4:$AI$41,37,ROW(A3))*(-1)</f>
        <v>-297650</v>
      </c>
      <c r="BY46">
        <f t="shared" ref="BY46:BY61" si="73">INDEX($A$4:$AI$41,37,ROW(A20))</f>
        <v>275237</v>
      </c>
      <c r="BZ46">
        <f t="shared" ref="BZ46:BZ61" si="74">INDEX($A$4:$AI$41,38,ROW(A3))*(-1)</f>
        <v>-380392</v>
      </c>
      <c r="CA46">
        <f t="shared" ref="CA46:CA61" si="75">INDEX($A$4:$AI$41,38,ROW(A20))</f>
        <v>370720</v>
      </c>
      <c r="CB46" s="35">
        <f t="shared" ref="CB46:CB61" si="76">-D46-(-B46)</f>
        <v>214408</v>
      </c>
      <c r="CC46" s="35">
        <f t="shared" ref="CC46:CC61" si="77">E46-C46</f>
        <v>125727</v>
      </c>
      <c r="CD46" s="39">
        <f t="shared" ref="CD46:CD61" si="78">CB46/(B46*-1)</f>
        <v>1.4024905444985991E-2</v>
      </c>
      <c r="CE46" s="39">
        <f t="shared" ref="CE46:CE61" si="79">CC46/C46</f>
        <v>8.596138995083066E-3</v>
      </c>
    </row>
    <row r="47" spans="1:83" x14ac:dyDescent="0.25">
      <c r="A47" s="14" t="s">
        <v>796</v>
      </c>
      <c r="B47">
        <v>-13159355</v>
      </c>
      <c r="C47">
        <v>12633388</v>
      </c>
      <c r="D47">
        <f t="shared" si="0"/>
        <v>-13836239</v>
      </c>
      <c r="E47">
        <f t="shared" si="1"/>
        <v>13072833</v>
      </c>
      <c r="F47">
        <f t="shared" si="2"/>
        <v>-252614</v>
      </c>
      <c r="G47">
        <f t="shared" si="3"/>
        <v>248705</v>
      </c>
      <c r="H47">
        <f t="shared" si="4"/>
        <v>-277805</v>
      </c>
      <c r="I47">
        <f t="shared" si="5"/>
        <v>273011</v>
      </c>
      <c r="J47">
        <f t="shared" si="6"/>
        <v>-371722</v>
      </c>
      <c r="K47">
        <f t="shared" si="7"/>
        <v>353787</v>
      </c>
      <c r="L47">
        <f t="shared" si="8"/>
        <v>-388676</v>
      </c>
      <c r="M47">
        <f t="shared" si="9"/>
        <v>379733</v>
      </c>
      <c r="N47">
        <f t="shared" si="10"/>
        <v>-442014</v>
      </c>
      <c r="O47">
        <f t="shared" si="11"/>
        <v>402259</v>
      </c>
      <c r="P47">
        <f t="shared" si="12"/>
        <v>-167379</v>
      </c>
      <c r="Q47">
        <f t="shared" si="13"/>
        <v>157102</v>
      </c>
      <c r="R47">
        <f t="shared" si="14"/>
        <v>-382231</v>
      </c>
      <c r="S47">
        <f t="shared" si="15"/>
        <v>371409</v>
      </c>
      <c r="T47">
        <f t="shared" si="16"/>
        <v>-421873</v>
      </c>
      <c r="U47">
        <f t="shared" si="17"/>
        <v>369247</v>
      </c>
      <c r="V47">
        <f t="shared" si="18"/>
        <v>-260335</v>
      </c>
      <c r="W47">
        <f t="shared" si="19"/>
        <v>247067</v>
      </c>
      <c r="X47">
        <f t="shared" si="20"/>
        <v>-373194</v>
      </c>
      <c r="Y47">
        <f t="shared" si="21"/>
        <v>365330</v>
      </c>
      <c r="Z47">
        <f t="shared" si="22"/>
        <v>-197034</v>
      </c>
      <c r="AA47">
        <f t="shared" si="23"/>
        <v>194554</v>
      </c>
      <c r="AB47">
        <f t="shared" si="24"/>
        <v>-273219</v>
      </c>
      <c r="AC47">
        <f t="shared" si="25"/>
        <v>267795</v>
      </c>
      <c r="AD47">
        <f t="shared" si="26"/>
        <v>-241674</v>
      </c>
      <c r="AE47">
        <f t="shared" si="27"/>
        <v>230520</v>
      </c>
      <c r="AF47">
        <f t="shared" si="28"/>
        <v>-277433</v>
      </c>
      <c r="AG47">
        <f t="shared" si="29"/>
        <v>283922</v>
      </c>
      <c r="AH47">
        <f t="shared" si="30"/>
        <v>-232913</v>
      </c>
      <c r="AI47">
        <f t="shared" si="31"/>
        <v>274169</v>
      </c>
      <c r="AJ47">
        <f t="shared" si="32"/>
        <v>-248163</v>
      </c>
      <c r="AK47">
        <f t="shared" si="33"/>
        <v>198060</v>
      </c>
      <c r="AL47">
        <f t="shared" si="34"/>
        <v>-361868</v>
      </c>
      <c r="AM47">
        <f t="shared" si="35"/>
        <v>350304</v>
      </c>
      <c r="AN47">
        <f t="shared" si="36"/>
        <v>-358722</v>
      </c>
      <c r="AO47">
        <f t="shared" si="37"/>
        <v>339830</v>
      </c>
      <c r="AP47">
        <f t="shared" si="38"/>
        <v>-555616</v>
      </c>
      <c r="AQ47">
        <f t="shared" si="39"/>
        <v>531399</v>
      </c>
      <c r="AR47">
        <f t="shared" si="40"/>
        <v>-1899992</v>
      </c>
      <c r="AS47">
        <f t="shared" si="41"/>
        <v>1533772</v>
      </c>
      <c r="AT47">
        <f t="shared" si="42"/>
        <v>-516254</v>
      </c>
      <c r="AU47">
        <f t="shared" si="43"/>
        <v>472450</v>
      </c>
      <c r="AV47">
        <f t="shared" si="44"/>
        <v>-281316</v>
      </c>
      <c r="AW47">
        <f t="shared" si="45"/>
        <v>266665</v>
      </c>
      <c r="AX47">
        <f t="shared" si="46"/>
        <v>-307624</v>
      </c>
      <c r="AY47">
        <f t="shared" si="47"/>
        <v>294002</v>
      </c>
      <c r="AZ47">
        <f t="shared" si="48"/>
        <v>-203623</v>
      </c>
      <c r="BA47">
        <f t="shared" si="49"/>
        <v>203623</v>
      </c>
      <c r="BB47">
        <f t="shared" si="50"/>
        <v>-711671</v>
      </c>
      <c r="BC47">
        <f t="shared" si="51"/>
        <v>790382</v>
      </c>
      <c r="BD47">
        <f t="shared" si="52"/>
        <v>-159821</v>
      </c>
      <c r="BE47">
        <f t="shared" si="53"/>
        <v>154587</v>
      </c>
      <c r="BF47">
        <f t="shared" si="54"/>
        <v>-357464</v>
      </c>
      <c r="BG47">
        <f t="shared" si="55"/>
        <v>340390</v>
      </c>
      <c r="BH47">
        <f t="shared" si="56"/>
        <v>-335879</v>
      </c>
      <c r="BI47">
        <f t="shared" si="57"/>
        <v>345551</v>
      </c>
      <c r="BJ47">
        <f t="shared" si="58"/>
        <v>-308683</v>
      </c>
      <c r="BK47">
        <f t="shared" si="59"/>
        <v>297653</v>
      </c>
      <c r="BL47">
        <f t="shared" si="60"/>
        <v>-317281</v>
      </c>
      <c r="BM47">
        <f t="shared" si="61"/>
        <v>304310</v>
      </c>
      <c r="BN47">
        <f t="shared" si="62"/>
        <v>-543253</v>
      </c>
      <c r="BO47">
        <f t="shared" si="63"/>
        <v>530774</v>
      </c>
      <c r="BP47">
        <f t="shared" si="64"/>
        <v>-275211</v>
      </c>
      <c r="BQ47">
        <f t="shared" si="65"/>
        <v>280912</v>
      </c>
      <c r="BR47">
        <f t="shared" si="66"/>
        <v>-501004</v>
      </c>
      <c r="BS47">
        <f t="shared" si="67"/>
        <v>482578</v>
      </c>
      <c r="BT47">
        <f t="shared" si="68"/>
        <v>-311710</v>
      </c>
      <c r="BU47">
        <f t="shared" si="69"/>
        <v>281259</v>
      </c>
      <c r="BV47">
        <f t="shared" si="70"/>
        <v>-193204</v>
      </c>
      <c r="BW47">
        <f t="shared" si="71"/>
        <v>183550</v>
      </c>
      <c r="BX47">
        <f t="shared" si="72"/>
        <v>-235695</v>
      </c>
      <c r="BY47">
        <f t="shared" si="73"/>
        <v>213349</v>
      </c>
      <c r="BZ47">
        <f t="shared" si="74"/>
        <v>-281118</v>
      </c>
      <c r="CA47">
        <f t="shared" si="75"/>
        <v>258823</v>
      </c>
      <c r="CB47" s="35">
        <f t="shared" si="76"/>
        <v>676884</v>
      </c>
      <c r="CC47" s="35">
        <f t="shared" si="77"/>
        <v>439445</v>
      </c>
      <c r="CD47" s="39">
        <f t="shared" si="78"/>
        <v>5.1437475468972454E-2</v>
      </c>
      <c r="CE47" s="39">
        <f t="shared" si="79"/>
        <v>3.4784414125490326E-2</v>
      </c>
    </row>
    <row r="48" spans="1:83" x14ac:dyDescent="0.25">
      <c r="A48" s="14" t="s">
        <v>797</v>
      </c>
      <c r="B48">
        <v>-11151483</v>
      </c>
      <c r="C48">
        <v>10758964</v>
      </c>
      <c r="D48">
        <f t="shared" si="0"/>
        <v>-12293689</v>
      </c>
      <c r="E48">
        <f t="shared" si="1"/>
        <v>11639983</v>
      </c>
      <c r="F48">
        <f t="shared" si="2"/>
        <v>-244697</v>
      </c>
      <c r="G48">
        <f t="shared" si="3"/>
        <v>235360</v>
      </c>
      <c r="H48">
        <f t="shared" si="4"/>
        <v>-238530</v>
      </c>
      <c r="I48">
        <f t="shared" si="5"/>
        <v>233204</v>
      </c>
      <c r="J48">
        <f t="shared" si="6"/>
        <v>-355275</v>
      </c>
      <c r="K48">
        <f t="shared" si="7"/>
        <v>329383</v>
      </c>
      <c r="L48">
        <f t="shared" si="8"/>
        <v>-376016</v>
      </c>
      <c r="M48">
        <f t="shared" si="9"/>
        <v>357447</v>
      </c>
      <c r="N48">
        <f t="shared" si="10"/>
        <v>-362751</v>
      </c>
      <c r="O48">
        <f t="shared" si="11"/>
        <v>352254</v>
      </c>
      <c r="P48">
        <f t="shared" si="12"/>
        <v>-160580</v>
      </c>
      <c r="Q48">
        <f t="shared" si="13"/>
        <v>144745</v>
      </c>
      <c r="R48">
        <f t="shared" si="14"/>
        <v>-330874</v>
      </c>
      <c r="S48">
        <f t="shared" si="15"/>
        <v>318050</v>
      </c>
      <c r="T48">
        <f t="shared" si="16"/>
        <v>-348897</v>
      </c>
      <c r="U48">
        <f t="shared" si="17"/>
        <v>326928</v>
      </c>
      <c r="V48">
        <f t="shared" si="18"/>
        <v>-242320</v>
      </c>
      <c r="W48">
        <f t="shared" si="19"/>
        <v>228463</v>
      </c>
      <c r="X48">
        <f t="shared" si="20"/>
        <v>-353940</v>
      </c>
      <c r="Y48">
        <f t="shared" si="21"/>
        <v>333023</v>
      </c>
      <c r="Z48">
        <f t="shared" si="22"/>
        <v>-176671</v>
      </c>
      <c r="AA48">
        <f t="shared" si="23"/>
        <v>179000</v>
      </c>
      <c r="AB48">
        <f t="shared" si="24"/>
        <v>-262779</v>
      </c>
      <c r="AC48">
        <f t="shared" si="25"/>
        <v>245304</v>
      </c>
      <c r="AD48">
        <f t="shared" si="26"/>
        <v>-231477</v>
      </c>
      <c r="AE48">
        <f t="shared" si="27"/>
        <v>217058</v>
      </c>
      <c r="AF48">
        <f t="shared" si="28"/>
        <v>-261039</v>
      </c>
      <c r="AG48">
        <f t="shared" si="29"/>
        <v>274784</v>
      </c>
      <c r="AH48">
        <f t="shared" si="30"/>
        <v>-202152</v>
      </c>
      <c r="AI48">
        <f t="shared" si="31"/>
        <v>226094</v>
      </c>
      <c r="AJ48">
        <f t="shared" si="32"/>
        <v>-209659</v>
      </c>
      <c r="AK48">
        <f t="shared" si="33"/>
        <v>174248</v>
      </c>
      <c r="AL48">
        <f t="shared" si="34"/>
        <v>-349158</v>
      </c>
      <c r="AM48">
        <f t="shared" si="35"/>
        <v>327225</v>
      </c>
      <c r="AN48">
        <f t="shared" si="36"/>
        <v>-291747</v>
      </c>
      <c r="AO48">
        <f t="shared" si="37"/>
        <v>300660</v>
      </c>
      <c r="AP48">
        <f t="shared" si="38"/>
        <v>-471968</v>
      </c>
      <c r="AQ48">
        <f t="shared" si="39"/>
        <v>466750</v>
      </c>
      <c r="AR48">
        <f t="shared" si="40"/>
        <v>-1623792</v>
      </c>
      <c r="AS48">
        <f t="shared" si="41"/>
        <v>1331018</v>
      </c>
      <c r="AT48">
        <f t="shared" si="42"/>
        <v>-413287</v>
      </c>
      <c r="AU48">
        <f t="shared" si="43"/>
        <v>409151</v>
      </c>
      <c r="AV48">
        <f t="shared" si="44"/>
        <v>-222841</v>
      </c>
      <c r="AW48">
        <f t="shared" si="45"/>
        <v>225813</v>
      </c>
      <c r="AX48">
        <f t="shared" si="46"/>
        <v>-267299</v>
      </c>
      <c r="AY48">
        <f t="shared" si="47"/>
        <v>256409</v>
      </c>
      <c r="AZ48">
        <f t="shared" si="48"/>
        <v>-173044</v>
      </c>
      <c r="BA48">
        <f t="shared" si="49"/>
        <v>173044</v>
      </c>
      <c r="BB48">
        <f t="shared" si="50"/>
        <v>-726172</v>
      </c>
      <c r="BC48">
        <f t="shared" si="51"/>
        <v>739251</v>
      </c>
      <c r="BD48">
        <f t="shared" si="52"/>
        <v>-139754</v>
      </c>
      <c r="BE48">
        <f t="shared" si="53"/>
        <v>136138</v>
      </c>
      <c r="BF48">
        <f t="shared" si="54"/>
        <v>-294639</v>
      </c>
      <c r="BG48">
        <f t="shared" si="55"/>
        <v>300216</v>
      </c>
      <c r="BH48">
        <f t="shared" si="56"/>
        <v>-300405</v>
      </c>
      <c r="BI48">
        <f t="shared" si="57"/>
        <v>287097</v>
      </c>
      <c r="BJ48">
        <f t="shared" si="58"/>
        <v>-286443</v>
      </c>
      <c r="BK48">
        <f t="shared" si="59"/>
        <v>259536</v>
      </c>
      <c r="BL48">
        <f t="shared" si="60"/>
        <v>-303336</v>
      </c>
      <c r="BM48">
        <f t="shared" si="61"/>
        <v>274168</v>
      </c>
      <c r="BN48">
        <f t="shared" si="62"/>
        <v>-490036</v>
      </c>
      <c r="BO48">
        <f t="shared" si="63"/>
        <v>450923</v>
      </c>
      <c r="BP48">
        <f t="shared" si="64"/>
        <v>-242035</v>
      </c>
      <c r="BQ48">
        <f t="shared" si="65"/>
        <v>242134</v>
      </c>
      <c r="BR48">
        <f t="shared" si="66"/>
        <v>-488748</v>
      </c>
      <c r="BS48">
        <f t="shared" si="67"/>
        <v>452184</v>
      </c>
      <c r="BT48">
        <f t="shared" si="68"/>
        <v>-252713</v>
      </c>
      <c r="BU48">
        <f t="shared" si="69"/>
        <v>247273</v>
      </c>
      <c r="BV48">
        <f t="shared" si="70"/>
        <v>-164686</v>
      </c>
      <c r="BW48">
        <f t="shared" si="71"/>
        <v>160731</v>
      </c>
      <c r="BX48">
        <f t="shared" si="72"/>
        <v>-196869</v>
      </c>
      <c r="BY48">
        <f t="shared" si="73"/>
        <v>190216</v>
      </c>
      <c r="BZ48">
        <f t="shared" si="74"/>
        <v>-224523</v>
      </c>
      <c r="CA48">
        <f t="shared" si="75"/>
        <v>234701</v>
      </c>
      <c r="CB48" s="56">
        <f t="shared" si="76"/>
        <v>1142206</v>
      </c>
      <c r="CC48" s="56">
        <f t="shared" si="77"/>
        <v>881019</v>
      </c>
      <c r="CD48" s="55">
        <f t="shared" si="78"/>
        <v>0.10242637683257017</v>
      </c>
      <c r="CE48" s="55">
        <f t="shared" si="79"/>
        <v>8.1886973504140356E-2</v>
      </c>
    </row>
    <row r="49" spans="1:83" x14ac:dyDescent="0.25">
      <c r="A49" s="14" t="s">
        <v>798</v>
      </c>
      <c r="B49">
        <v>-9170281</v>
      </c>
      <c r="C49">
        <v>8898293</v>
      </c>
      <c r="D49">
        <f t="shared" si="0"/>
        <v>-10051901</v>
      </c>
      <c r="E49">
        <f t="shared" si="1"/>
        <v>9674868</v>
      </c>
      <c r="F49">
        <f t="shared" si="2"/>
        <v>-197853</v>
      </c>
      <c r="G49">
        <f t="shared" si="3"/>
        <v>175331</v>
      </c>
      <c r="H49">
        <f t="shared" si="4"/>
        <v>-190232</v>
      </c>
      <c r="I49">
        <f t="shared" si="5"/>
        <v>190216</v>
      </c>
      <c r="J49">
        <f t="shared" si="6"/>
        <v>-285723</v>
      </c>
      <c r="K49">
        <f t="shared" si="7"/>
        <v>246884</v>
      </c>
      <c r="L49">
        <f t="shared" si="8"/>
        <v>-304587</v>
      </c>
      <c r="M49">
        <f t="shared" si="9"/>
        <v>273463</v>
      </c>
      <c r="N49">
        <f t="shared" si="10"/>
        <v>-260764</v>
      </c>
      <c r="O49">
        <f t="shared" si="11"/>
        <v>285240</v>
      </c>
      <c r="P49">
        <f t="shared" si="12"/>
        <v>-128084</v>
      </c>
      <c r="Q49">
        <f t="shared" si="13"/>
        <v>109296</v>
      </c>
      <c r="R49">
        <f t="shared" si="14"/>
        <v>-247899</v>
      </c>
      <c r="S49">
        <f t="shared" si="15"/>
        <v>248992</v>
      </c>
      <c r="T49">
        <f t="shared" si="16"/>
        <v>-270790</v>
      </c>
      <c r="U49">
        <f t="shared" si="17"/>
        <v>285460</v>
      </c>
      <c r="V49">
        <f t="shared" si="18"/>
        <v>-199798</v>
      </c>
      <c r="W49">
        <f t="shared" si="19"/>
        <v>177638</v>
      </c>
      <c r="X49">
        <f t="shared" si="20"/>
        <v>-297603</v>
      </c>
      <c r="Y49">
        <f t="shared" si="21"/>
        <v>263756</v>
      </c>
      <c r="Z49">
        <f t="shared" si="22"/>
        <v>-132083</v>
      </c>
      <c r="AA49">
        <f t="shared" si="23"/>
        <v>125519</v>
      </c>
      <c r="AB49">
        <f t="shared" si="24"/>
        <v>-244690</v>
      </c>
      <c r="AC49">
        <f t="shared" si="25"/>
        <v>206957</v>
      </c>
      <c r="AD49">
        <f t="shared" si="26"/>
        <v>-198471</v>
      </c>
      <c r="AE49">
        <f t="shared" si="27"/>
        <v>175326</v>
      </c>
      <c r="AF49">
        <f t="shared" si="28"/>
        <v>-221637</v>
      </c>
      <c r="AG49">
        <f t="shared" si="29"/>
        <v>217205</v>
      </c>
      <c r="AH49">
        <f t="shared" si="30"/>
        <v>-248382</v>
      </c>
      <c r="AI49">
        <f t="shared" si="31"/>
        <v>240570</v>
      </c>
      <c r="AJ49">
        <f t="shared" si="32"/>
        <v>-149392</v>
      </c>
      <c r="AK49">
        <f t="shared" si="33"/>
        <v>138293</v>
      </c>
      <c r="AL49">
        <f t="shared" si="34"/>
        <v>-279447</v>
      </c>
      <c r="AM49">
        <f t="shared" si="35"/>
        <v>246833</v>
      </c>
      <c r="AN49">
        <f t="shared" si="36"/>
        <v>-208354</v>
      </c>
      <c r="AO49">
        <f t="shared" si="37"/>
        <v>259361</v>
      </c>
      <c r="AP49">
        <f t="shared" si="38"/>
        <v>-365548</v>
      </c>
      <c r="AQ49">
        <f t="shared" si="39"/>
        <v>381545</v>
      </c>
      <c r="AR49">
        <f t="shared" si="40"/>
        <v>-1145504</v>
      </c>
      <c r="AS49">
        <f t="shared" si="41"/>
        <v>1130742</v>
      </c>
      <c r="AT49">
        <f t="shared" si="42"/>
        <v>-298887</v>
      </c>
      <c r="AU49">
        <f t="shared" si="43"/>
        <v>341581</v>
      </c>
      <c r="AV49">
        <f t="shared" si="44"/>
        <v>-159983</v>
      </c>
      <c r="AW49">
        <f t="shared" si="45"/>
        <v>195292</v>
      </c>
      <c r="AX49">
        <f t="shared" si="46"/>
        <v>-205971</v>
      </c>
      <c r="AY49">
        <f t="shared" si="47"/>
        <v>205935</v>
      </c>
      <c r="AZ49">
        <f t="shared" si="48"/>
        <v>-143444</v>
      </c>
      <c r="BA49">
        <f t="shared" si="49"/>
        <v>143444</v>
      </c>
      <c r="BB49">
        <f t="shared" si="50"/>
        <v>-910295</v>
      </c>
      <c r="BC49">
        <f t="shared" si="51"/>
        <v>748929</v>
      </c>
      <c r="BD49">
        <f t="shared" si="52"/>
        <v>-109763</v>
      </c>
      <c r="BE49">
        <f t="shared" si="53"/>
        <v>114094</v>
      </c>
      <c r="BF49">
        <f t="shared" si="54"/>
        <v>-230006</v>
      </c>
      <c r="BG49">
        <f t="shared" si="55"/>
        <v>253403</v>
      </c>
      <c r="BH49">
        <f t="shared" si="56"/>
        <v>-285927</v>
      </c>
      <c r="BI49">
        <f t="shared" si="57"/>
        <v>258573</v>
      </c>
      <c r="BJ49">
        <f t="shared" si="58"/>
        <v>-235225</v>
      </c>
      <c r="BK49">
        <f t="shared" si="59"/>
        <v>199677</v>
      </c>
      <c r="BL49">
        <f t="shared" si="60"/>
        <v>-257958</v>
      </c>
      <c r="BM49">
        <f t="shared" si="61"/>
        <v>212150</v>
      </c>
      <c r="BN49">
        <f t="shared" si="62"/>
        <v>-415062</v>
      </c>
      <c r="BO49">
        <f t="shared" si="63"/>
        <v>361253</v>
      </c>
      <c r="BP49">
        <f t="shared" si="64"/>
        <v>-188817</v>
      </c>
      <c r="BQ49">
        <f t="shared" si="65"/>
        <v>193128</v>
      </c>
      <c r="BR49">
        <f t="shared" si="66"/>
        <v>-421265</v>
      </c>
      <c r="BS49">
        <f t="shared" si="67"/>
        <v>358916</v>
      </c>
      <c r="BT49">
        <f t="shared" si="68"/>
        <v>-179138</v>
      </c>
      <c r="BU49">
        <f t="shared" si="69"/>
        <v>213704</v>
      </c>
      <c r="BV49">
        <f t="shared" si="70"/>
        <v>-125104</v>
      </c>
      <c r="BW49">
        <f t="shared" si="71"/>
        <v>132772</v>
      </c>
      <c r="BX49">
        <f t="shared" si="72"/>
        <v>-145758</v>
      </c>
      <c r="BY49">
        <f t="shared" si="73"/>
        <v>158723</v>
      </c>
      <c r="BZ49">
        <f t="shared" si="74"/>
        <v>-157264</v>
      </c>
      <c r="CA49">
        <f t="shared" si="75"/>
        <v>204667</v>
      </c>
      <c r="CB49" s="56">
        <f t="shared" si="76"/>
        <v>881620</v>
      </c>
      <c r="CC49" s="56">
        <f t="shared" si="77"/>
        <v>776575</v>
      </c>
      <c r="CD49" s="55">
        <f t="shared" si="78"/>
        <v>9.6138820609750125E-2</v>
      </c>
      <c r="CE49" s="55">
        <f t="shared" si="79"/>
        <v>8.7272356619410033E-2</v>
      </c>
    </row>
    <row r="50" spans="1:83" x14ac:dyDescent="0.25">
      <c r="A50" s="14" t="s">
        <v>799</v>
      </c>
      <c r="B50">
        <v>-7660610</v>
      </c>
      <c r="C50">
        <v>7448235</v>
      </c>
      <c r="D50">
        <f t="shared" si="0"/>
        <v>-8480707</v>
      </c>
      <c r="E50">
        <f t="shared" si="1"/>
        <v>8167582</v>
      </c>
      <c r="F50">
        <f t="shared" si="2"/>
        <v>-147846</v>
      </c>
      <c r="G50">
        <f t="shared" si="3"/>
        <v>141231</v>
      </c>
      <c r="H50">
        <f t="shared" si="4"/>
        <v>-160292</v>
      </c>
      <c r="I50">
        <f t="shared" si="5"/>
        <v>155723</v>
      </c>
      <c r="J50">
        <f t="shared" si="6"/>
        <v>-216091</v>
      </c>
      <c r="K50">
        <f t="shared" si="7"/>
        <v>207987</v>
      </c>
      <c r="L50">
        <f t="shared" si="8"/>
        <v>-232124</v>
      </c>
      <c r="M50">
        <f t="shared" si="9"/>
        <v>225850</v>
      </c>
      <c r="N50">
        <f t="shared" si="10"/>
        <v>-223221</v>
      </c>
      <c r="O50">
        <f t="shared" si="11"/>
        <v>235858</v>
      </c>
      <c r="P50">
        <f t="shared" si="12"/>
        <v>-98740</v>
      </c>
      <c r="Q50">
        <f t="shared" si="13"/>
        <v>93373</v>
      </c>
      <c r="R50">
        <f t="shared" si="14"/>
        <v>-201198</v>
      </c>
      <c r="S50">
        <f t="shared" si="15"/>
        <v>199610</v>
      </c>
      <c r="T50">
        <f t="shared" si="16"/>
        <v>-233981</v>
      </c>
      <c r="U50">
        <f t="shared" si="17"/>
        <v>230533</v>
      </c>
      <c r="V50">
        <f t="shared" si="18"/>
        <v>-157222</v>
      </c>
      <c r="W50">
        <f t="shared" si="19"/>
        <v>145558</v>
      </c>
      <c r="X50">
        <f t="shared" si="20"/>
        <v>-227942</v>
      </c>
      <c r="Y50">
        <f t="shared" si="21"/>
        <v>214716</v>
      </c>
      <c r="Z50">
        <f t="shared" si="22"/>
        <v>-95485</v>
      </c>
      <c r="AA50">
        <f t="shared" si="23"/>
        <v>104915</v>
      </c>
      <c r="AB50">
        <f t="shared" si="24"/>
        <v>-191737</v>
      </c>
      <c r="AC50">
        <f t="shared" si="25"/>
        <v>164130</v>
      </c>
      <c r="AD50">
        <f t="shared" si="26"/>
        <v>-134938</v>
      </c>
      <c r="AE50">
        <f t="shared" si="27"/>
        <v>125783</v>
      </c>
      <c r="AF50">
        <f t="shared" si="28"/>
        <v>-158394</v>
      </c>
      <c r="AG50">
        <f t="shared" si="29"/>
        <v>161621</v>
      </c>
      <c r="AH50">
        <f t="shared" si="30"/>
        <v>-310563</v>
      </c>
      <c r="AI50">
        <f t="shared" si="31"/>
        <v>239062</v>
      </c>
      <c r="AJ50">
        <f t="shared" si="32"/>
        <v>-119694</v>
      </c>
      <c r="AK50">
        <f t="shared" si="33"/>
        <v>116708</v>
      </c>
      <c r="AL50">
        <f t="shared" si="34"/>
        <v>-203489</v>
      </c>
      <c r="AM50">
        <f t="shared" si="35"/>
        <v>201853</v>
      </c>
      <c r="AN50">
        <f t="shared" si="36"/>
        <v>-184644</v>
      </c>
      <c r="AO50">
        <f t="shared" si="37"/>
        <v>214203</v>
      </c>
      <c r="AP50">
        <f t="shared" si="38"/>
        <v>-317880</v>
      </c>
      <c r="AQ50">
        <f t="shared" si="39"/>
        <v>319033</v>
      </c>
      <c r="AR50">
        <f t="shared" si="40"/>
        <v>-962806</v>
      </c>
      <c r="AS50">
        <f t="shared" si="41"/>
        <v>942938</v>
      </c>
      <c r="AT50">
        <f t="shared" si="42"/>
        <v>-261265</v>
      </c>
      <c r="AU50">
        <f t="shared" si="43"/>
        <v>287685</v>
      </c>
      <c r="AV50">
        <f t="shared" si="44"/>
        <v>-153342</v>
      </c>
      <c r="AW50">
        <f t="shared" si="45"/>
        <v>166637</v>
      </c>
      <c r="AX50">
        <f t="shared" si="46"/>
        <v>-173343</v>
      </c>
      <c r="AY50">
        <f t="shared" si="47"/>
        <v>178793</v>
      </c>
      <c r="AZ50">
        <f t="shared" si="48"/>
        <v>-125168</v>
      </c>
      <c r="BA50">
        <f t="shared" si="49"/>
        <v>125168</v>
      </c>
      <c r="BB50">
        <f t="shared" si="50"/>
        <v>-888836</v>
      </c>
      <c r="BC50">
        <f t="shared" si="51"/>
        <v>689190</v>
      </c>
      <c r="BD50">
        <f t="shared" si="52"/>
        <v>-96818</v>
      </c>
      <c r="BE50">
        <f t="shared" si="53"/>
        <v>98118</v>
      </c>
      <c r="BF50">
        <f t="shared" si="54"/>
        <v>-209805</v>
      </c>
      <c r="BG50">
        <f t="shared" si="55"/>
        <v>217287</v>
      </c>
      <c r="BH50">
        <f t="shared" si="56"/>
        <v>-248353</v>
      </c>
      <c r="BI50">
        <f t="shared" si="57"/>
        <v>232009</v>
      </c>
      <c r="BJ50">
        <f t="shared" si="58"/>
        <v>-179772</v>
      </c>
      <c r="BK50">
        <f t="shared" si="59"/>
        <v>172354</v>
      </c>
      <c r="BL50">
        <f t="shared" si="60"/>
        <v>-190982</v>
      </c>
      <c r="BM50">
        <f t="shared" si="61"/>
        <v>178089</v>
      </c>
      <c r="BN50">
        <f t="shared" si="62"/>
        <v>-330275</v>
      </c>
      <c r="BO50">
        <f t="shared" si="63"/>
        <v>320194</v>
      </c>
      <c r="BP50">
        <f t="shared" si="64"/>
        <v>-165794</v>
      </c>
      <c r="BQ50">
        <f t="shared" si="65"/>
        <v>160033</v>
      </c>
      <c r="BR50">
        <f t="shared" si="66"/>
        <v>-333130</v>
      </c>
      <c r="BS50">
        <f t="shared" si="67"/>
        <v>303559</v>
      </c>
      <c r="BT50">
        <f t="shared" si="68"/>
        <v>-159134</v>
      </c>
      <c r="BU50">
        <f t="shared" si="69"/>
        <v>186430</v>
      </c>
      <c r="BV50">
        <f t="shared" si="70"/>
        <v>-111914</v>
      </c>
      <c r="BW50">
        <f t="shared" si="71"/>
        <v>113259</v>
      </c>
      <c r="BX50">
        <f t="shared" si="72"/>
        <v>-127356</v>
      </c>
      <c r="BY50">
        <f t="shared" si="73"/>
        <v>126035</v>
      </c>
      <c r="BZ50">
        <f t="shared" si="74"/>
        <v>-149130</v>
      </c>
      <c r="CA50">
        <f t="shared" si="75"/>
        <v>172057</v>
      </c>
      <c r="CB50" s="56">
        <f t="shared" si="76"/>
        <v>820097</v>
      </c>
      <c r="CC50" s="56">
        <f t="shared" si="77"/>
        <v>719347</v>
      </c>
      <c r="CD50" s="55">
        <f t="shared" si="78"/>
        <v>0.10705374637267789</v>
      </c>
      <c r="CE50" s="55">
        <f t="shared" si="79"/>
        <v>9.6579525216376763E-2</v>
      </c>
    </row>
    <row r="51" spans="1:83" x14ac:dyDescent="0.25">
      <c r="A51" s="14" t="s">
        <v>800</v>
      </c>
      <c r="B51">
        <v>-6613972</v>
      </c>
      <c r="C51">
        <v>6430540</v>
      </c>
      <c r="D51">
        <f t="shared" si="0"/>
        <v>-7284102</v>
      </c>
      <c r="E51">
        <f t="shared" si="1"/>
        <v>6947084</v>
      </c>
      <c r="F51">
        <f t="shared" si="2"/>
        <v>-119759</v>
      </c>
      <c r="G51">
        <f t="shared" si="3"/>
        <v>124752</v>
      </c>
      <c r="H51">
        <f t="shared" si="4"/>
        <v>-138807</v>
      </c>
      <c r="I51">
        <f t="shared" si="5"/>
        <v>131631</v>
      </c>
      <c r="J51">
        <f t="shared" si="6"/>
        <v>-174848</v>
      </c>
      <c r="K51">
        <f t="shared" si="7"/>
        <v>184349</v>
      </c>
      <c r="L51">
        <f t="shared" si="8"/>
        <v>-187703</v>
      </c>
      <c r="M51">
        <f t="shared" si="9"/>
        <v>193788</v>
      </c>
      <c r="N51">
        <f t="shared" si="10"/>
        <v>-203035</v>
      </c>
      <c r="O51">
        <f t="shared" si="11"/>
        <v>198776</v>
      </c>
      <c r="P51">
        <f t="shared" si="12"/>
        <v>-82485</v>
      </c>
      <c r="Q51">
        <f t="shared" si="13"/>
        <v>84237</v>
      </c>
      <c r="R51">
        <f t="shared" si="14"/>
        <v>-173256</v>
      </c>
      <c r="S51">
        <f t="shared" si="15"/>
        <v>168682</v>
      </c>
      <c r="T51">
        <f t="shared" si="16"/>
        <v>-220992</v>
      </c>
      <c r="U51">
        <f t="shared" si="17"/>
        <v>201616</v>
      </c>
      <c r="V51">
        <f t="shared" si="18"/>
        <v>-125944</v>
      </c>
      <c r="W51">
        <f t="shared" si="19"/>
        <v>127746</v>
      </c>
      <c r="X51">
        <f t="shared" si="20"/>
        <v>-182870</v>
      </c>
      <c r="Y51">
        <f t="shared" si="21"/>
        <v>186714</v>
      </c>
      <c r="Z51">
        <f t="shared" si="22"/>
        <v>-79584</v>
      </c>
      <c r="AA51">
        <f t="shared" si="23"/>
        <v>94035</v>
      </c>
      <c r="AB51">
        <f t="shared" si="24"/>
        <v>-140876</v>
      </c>
      <c r="AC51">
        <f t="shared" si="25"/>
        <v>137442</v>
      </c>
      <c r="AD51">
        <f t="shared" si="26"/>
        <v>-101395</v>
      </c>
      <c r="AE51">
        <f t="shared" si="27"/>
        <v>105683</v>
      </c>
      <c r="AF51">
        <f t="shared" si="28"/>
        <v>-118345</v>
      </c>
      <c r="AG51">
        <f t="shared" si="29"/>
        <v>140126</v>
      </c>
      <c r="AH51">
        <f t="shared" si="30"/>
        <v>-263226</v>
      </c>
      <c r="AI51">
        <f t="shared" si="31"/>
        <v>186691</v>
      </c>
      <c r="AJ51">
        <f t="shared" si="32"/>
        <v>-104192</v>
      </c>
      <c r="AK51">
        <f t="shared" si="33"/>
        <v>95232</v>
      </c>
      <c r="AL51">
        <f t="shared" si="34"/>
        <v>-163543</v>
      </c>
      <c r="AM51">
        <f t="shared" si="35"/>
        <v>178926</v>
      </c>
      <c r="AN51">
        <f t="shared" si="36"/>
        <v>-192209</v>
      </c>
      <c r="AO51">
        <f t="shared" si="37"/>
        <v>193560</v>
      </c>
      <c r="AP51">
        <f t="shared" si="38"/>
        <v>-275283</v>
      </c>
      <c r="AQ51">
        <f t="shared" si="39"/>
        <v>260737</v>
      </c>
      <c r="AR51">
        <f t="shared" si="40"/>
        <v>-873748</v>
      </c>
      <c r="AS51">
        <f t="shared" si="41"/>
        <v>806562</v>
      </c>
      <c r="AT51">
        <f t="shared" si="42"/>
        <v>-246915</v>
      </c>
      <c r="AU51">
        <f t="shared" si="43"/>
        <v>243017</v>
      </c>
      <c r="AV51">
        <f t="shared" si="44"/>
        <v>-138763</v>
      </c>
      <c r="AW51">
        <f t="shared" si="45"/>
        <v>136434</v>
      </c>
      <c r="AX51">
        <f t="shared" si="46"/>
        <v>-150802</v>
      </c>
      <c r="AY51">
        <f t="shared" si="47"/>
        <v>149077</v>
      </c>
      <c r="AZ51">
        <f t="shared" si="48"/>
        <v>-104685</v>
      </c>
      <c r="BA51">
        <f t="shared" si="49"/>
        <v>104685</v>
      </c>
      <c r="BB51">
        <f t="shared" si="50"/>
        <v>-732696</v>
      </c>
      <c r="BC51">
        <f t="shared" si="51"/>
        <v>569628</v>
      </c>
      <c r="BD51">
        <f t="shared" si="52"/>
        <v>-83448</v>
      </c>
      <c r="BE51">
        <f t="shared" si="53"/>
        <v>77887</v>
      </c>
      <c r="BF51">
        <f t="shared" si="54"/>
        <v>-188691</v>
      </c>
      <c r="BG51">
        <f t="shared" si="55"/>
        <v>173566</v>
      </c>
      <c r="BH51">
        <f t="shared" si="56"/>
        <v>-210296</v>
      </c>
      <c r="BI51">
        <f t="shared" si="57"/>
        <v>201769</v>
      </c>
      <c r="BJ51">
        <f t="shared" si="58"/>
        <v>-146198</v>
      </c>
      <c r="BK51">
        <f t="shared" si="59"/>
        <v>152652</v>
      </c>
      <c r="BL51">
        <f t="shared" si="60"/>
        <v>-146328</v>
      </c>
      <c r="BM51">
        <f t="shared" si="61"/>
        <v>151732</v>
      </c>
      <c r="BN51">
        <f t="shared" si="62"/>
        <v>-273646</v>
      </c>
      <c r="BO51">
        <f t="shared" si="63"/>
        <v>282161</v>
      </c>
      <c r="BP51">
        <f t="shared" si="64"/>
        <v>-139986</v>
      </c>
      <c r="BQ51">
        <f t="shared" si="65"/>
        <v>130028</v>
      </c>
      <c r="BR51">
        <f t="shared" si="66"/>
        <v>-277872</v>
      </c>
      <c r="BS51">
        <f t="shared" si="67"/>
        <v>263254</v>
      </c>
      <c r="BT51">
        <f t="shared" si="68"/>
        <v>-151382</v>
      </c>
      <c r="BU51">
        <f t="shared" si="69"/>
        <v>161164</v>
      </c>
      <c r="BV51">
        <f t="shared" si="70"/>
        <v>-101059</v>
      </c>
      <c r="BW51">
        <f t="shared" si="71"/>
        <v>94485</v>
      </c>
      <c r="BX51">
        <f t="shared" si="72"/>
        <v>-123249</v>
      </c>
      <c r="BY51">
        <f t="shared" si="73"/>
        <v>110055</v>
      </c>
      <c r="BZ51">
        <f t="shared" si="74"/>
        <v>-145163</v>
      </c>
      <c r="CA51">
        <f t="shared" si="75"/>
        <v>144205</v>
      </c>
      <c r="CB51" s="56">
        <f t="shared" si="76"/>
        <v>670130</v>
      </c>
      <c r="CC51" s="56">
        <f t="shared" si="77"/>
        <v>516544</v>
      </c>
      <c r="CD51" s="55">
        <f t="shared" si="78"/>
        <v>0.10132035636074661</v>
      </c>
      <c r="CE51" s="55">
        <f t="shared" si="79"/>
        <v>8.0326691071045356E-2</v>
      </c>
    </row>
    <row r="52" spans="1:83" x14ac:dyDescent="0.25">
      <c r="A52" s="14" t="s">
        <v>801</v>
      </c>
      <c r="B52">
        <v>-5745353</v>
      </c>
      <c r="C52">
        <v>5578185</v>
      </c>
      <c r="D52">
        <f t="shared" si="0"/>
        <v>-6240459</v>
      </c>
      <c r="E52">
        <f t="shared" si="1"/>
        <v>5874695</v>
      </c>
      <c r="F52">
        <f t="shared" si="2"/>
        <v>-104223</v>
      </c>
      <c r="G52">
        <f t="shared" si="3"/>
        <v>118724</v>
      </c>
      <c r="H52">
        <f t="shared" si="4"/>
        <v>-119876</v>
      </c>
      <c r="I52">
        <f t="shared" si="5"/>
        <v>105703</v>
      </c>
      <c r="J52">
        <f t="shared" si="6"/>
        <v>-159735</v>
      </c>
      <c r="K52">
        <f t="shared" si="7"/>
        <v>180667</v>
      </c>
      <c r="L52">
        <f t="shared" si="8"/>
        <v>-164634</v>
      </c>
      <c r="M52">
        <f t="shared" si="9"/>
        <v>185580</v>
      </c>
      <c r="N52">
        <f t="shared" si="10"/>
        <v>-168629</v>
      </c>
      <c r="O52">
        <f t="shared" si="11"/>
        <v>153495</v>
      </c>
      <c r="P52">
        <f t="shared" si="12"/>
        <v>-72773</v>
      </c>
      <c r="Q52">
        <f t="shared" si="13"/>
        <v>80603</v>
      </c>
      <c r="R52">
        <f t="shared" si="14"/>
        <v>-146700</v>
      </c>
      <c r="S52">
        <f t="shared" si="15"/>
        <v>135038</v>
      </c>
      <c r="T52">
        <f t="shared" si="16"/>
        <v>-176524</v>
      </c>
      <c r="U52">
        <f t="shared" si="17"/>
        <v>146564</v>
      </c>
      <c r="V52">
        <f t="shared" si="18"/>
        <v>-111965</v>
      </c>
      <c r="W52">
        <f t="shared" si="19"/>
        <v>120877</v>
      </c>
      <c r="X52">
        <f t="shared" si="20"/>
        <v>-163400</v>
      </c>
      <c r="Y52">
        <f t="shared" si="21"/>
        <v>178217</v>
      </c>
      <c r="Z52">
        <f t="shared" si="22"/>
        <v>-72338</v>
      </c>
      <c r="AA52">
        <f t="shared" si="23"/>
        <v>90186</v>
      </c>
      <c r="AB52">
        <f t="shared" si="24"/>
        <v>-122163</v>
      </c>
      <c r="AC52">
        <f t="shared" si="25"/>
        <v>131252</v>
      </c>
      <c r="AD52">
        <f t="shared" si="26"/>
        <v>-89201</v>
      </c>
      <c r="AE52">
        <f t="shared" si="27"/>
        <v>105824</v>
      </c>
      <c r="AF52">
        <f t="shared" si="28"/>
        <v>-108252</v>
      </c>
      <c r="AG52">
        <f t="shared" si="29"/>
        <v>135981</v>
      </c>
      <c r="AH52">
        <f t="shared" si="30"/>
        <v>-228757</v>
      </c>
      <c r="AI52">
        <f t="shared" si="31"/>
        <v>144517</v>
      </c>
      <c r="AJ52">
        <f t="shared" si="32"/>
        <v>-87074</v>
      </c>
      <c r="AK52">
        <f t="shared" si="33"/>
        <v>75830</v>
      </c>
      <c r="AL52">
        <f t="shared" si="34"/>
        <v>-147223</v>
      </c>
      <c r="AM52">
        <f t="shared" si="35"/>
        <v>174716</v>
      </c>
      <c r="AN52">
        <f t="shared" si="36"/>
        <v>-151233</v>
      </c>
      <c r="AO52">
        <f t="shared" si="37"/>
        <v>136409</v>
      </c>
      <c r="AP52">
        <f t="shared" si="38"/>
        <v>-236243</v>
      </c>
      <c r="AQ52">
        <f t="shared" si="39"/>
        <v>209617</v>
      </c>
      <c r="AR52">
        <f t="shared" si="40"/>
        <v>-710084</v>
      </c>
      <c r="AS52">
        <f t="shared" si="41"/>
        <v>594464</v>
      </c>
      <c r="AT52">
        <f t="shared" si="42"/>
        <v>-205252</v>
      </c>
      <c r="AU52">
        <f t="shared" si="43"/>
        <v>184850</v>
      </c>
      <c r="AV52">
        <f t="shared" si="44"/>
        <v>-115221</v>
      </c>
      <c r="AW52">
        <f t="shared" si="45"/>
        <v>101666</v>
      </c>
      <c r="AX52">
        <f t="shared" si="46"/>
        <v>-129911</v>
      </c>
      <c r="AY52">
        <f t="shared" si="47"/>
        <v>125434</v>
      </c>
      <c r="AZ52">
        <f t="shared" si="48"/>
        <v>-88631</v>
      </c>
      <c r="BA52">
        <f t="shared" si="49"/>
        <v>88631</v>
      </c>
      <c r="BB52">
        <f t="shared" si="50"/>
        <v>-635191</v>
      </c>
      <c r="BC52">
        <f t="shared" si="51"/>
        <v>494720</v>
      </c>
      <c r="BD52">
        <f t="shared" si="52"/>
        <v>-71211</v>
      </c>
      <c r="BE52">
        <f t="shared" si="53"/>
        <v>61966</v>
      </c>
      <c r="BF52">
        <f t="shared" si="54"/>
        <v>-160748</v>
      </c>
      <c r="BG52">
        <f t="shared" si="55"/>
        <v>135623</v>
      </c>
      <c r="BH52">
        <f t="shared" si="56"/>
        <v>-195624</v>
      </c>
      <c r="BI52">
        <f t="shared" si="57"/>
        <v>189160</v>
      </c>
      <c r="BJ52">
        <f t="shared" si="58"/>
        <v>-130116</v>
      </c>
      <c r="BK52">
        <f t="shared" si="59"/>
        <v>146002</v>
      </c>
      <c r="BL52">
        <f t="shared" si="60"/>
        <v>-129984</v>
      </c>
      <c r="BM52">
        <f t="shared" si="61"/>
        <v>151780</v>
      </c>
      <c r="BN52">
        <f t="shared" si="62"/>
        <v>-246628</v>
      </c>
      <c r="BO52">
        <f t="shared" si="63"/>
        <v>269044</v>
      </c>
      <c r="BP52">
        <f t="shared" si="64"/>
        <v>-123109</v>
      </c>
      <c r="BQ52">
        <f t="shared" si="65"/>
        <v>108009</v>
      </c>
      <c r="BR52">
        <f t="shared" si="66"/>
        <v>-239886</v>
      </c>
      <c r="BS52">
        <f t="shared" si="67"/>
        <v>246304</v>
      </c>
      <c r="BT52">
        <f t="shared" si="68"/>
        <v>-128597</v>
      </c>
      <c r="BU52">
        <f t="shared" si="69"/>
        <v>116877</v>
      </c>
      <c r="BV52">
        <f t="shared" si="70"/>
        <v>-87732</v>
      </c>
      <c r="BW52">
        <f t="shared" si="71"/>
        <v>74090</v>
      </c>
      <c r="BX52">
        <f t="shared" si="72"/>
        <v>-93248</v>
      </c>
      <c r="BY52">
        <f t="shared" si="73"/>
        <v>75039</v>
      </c>
      <c r="BZ52">
        <f t="shared" si="74"/>
        <v>-116093</v>
      </c>
      <c r="CA52">
        <f t="shared" si="75"/>
        <v>101236</v>
      </c>
      <c r="CB52" s="56">
        <f t="shared" si="76"/>
        <v>495106</v>
      </c>
      <c r="CC52" s="56">
        <f t="shared" si="77"/>
        <v>296510</v>
      </c>
      <c r="CD52" s="55">
        <f t="shared" si="78"/>
        <v>8.617503572017246E-2</v>
      </c>
      <c r="CE52" s="55">
        <f t="shared" si="79"/>
        <v>5.3155282587436598E-2</v>
      </c>
    </row>
    <row r="53" spans="1:83" x14ac:dyDescent="0.25">
      <c r="A53" s="14" t="s">
        <v>802</v>
      </c>
      <c r="B53">
        <v>-4785766</v>
      </c>
      <c r="C53">
        <v>4672877</v>
      </c>
      <c r="D53">
        <f t="shared" si="0"/>
        <v>-5228754</v>
      </c>
      <c r="E53">
        <f t="shared" si="1"/>
        <v>4905215</v>
      </c>
      <c r="F53">
        <f t="shared" si="2"/>
        <v>-96942</v>
      </c>
      <c r="G53">
        <f t="shared" si="3"/>
        <v>97191</v>
      </c>
      <c r="H53">
        <f t="shared" si="4"/>
        <v>-95845</v>
      </c>
      <c r="I53">
        <f t="shared" si="5"/>
        <v>93150</v>
      </c>
      <c r="J53">
        <f t="shared" si="6"/>
        <v>-143522</v>
      </c>
      <c r="K53">
        <f t="shared" si="7"/>
        <v>144644</v>
      </c>
      <c r="L53">
        <f t="shared" si="8"/>
        <v>-153188</v>
      </c>
      <c r="M53">
        <f t="shared" si="9"/>
        <v>149135</v>
      </c>
      <c r="N53">
        <f t="shared" si="10"/>
        <v>-143572</v>
      </c>
      <c r="O53">
        <f t="shared" si="11"/>
        <v>133251</v>
      </c>
      <c r="P53">
        <f t="shared" si="12"/>
        <v>-65964</v>
      </c>
      <c r="Q53">
        <f t="shared" si="13"/>
        <v>62980</v>
      </c>
      <c r="R53">
        <f t="shared" si="14"/>
        <v>-119001</v>
      </c>
      <c r="S53">
        <f t="shared" si="15"/>
        <v>120485</v>
      </c>
      <c r="T53">
        <f t="shared" si="16"/>
        <v>-160850</v>
      </c>
      <c r="U53">
        <f t="shared" si="17"/>
        <v>138886</v>
      </c>
      <c r="V53">
        <f t="shared" si="18"/>
        <v>-99844</v>
      </c>
      <c r="W53">
        <f t="shared" si="19"/>
        <v>98133</v>
      </c>
      <c r="X53">
        <f t="shared" si="20"/>
        <v>-139733</v>
      </c>
      <c r="Y53">
        <f t="shared" si="21"/>
        <v>142570</v>
      </c>
      <c r="Z53">
        <f t="shared" si="22"/>
        <v>-67188</v>
      </c>
      <c r="AA53">
        <f t="shared" si="23"/>
        <v>76152</v>
      </c>
      <c r="AB53">
        <f t="shared" si="24"/>
        <v>-98953</v>
      </c>
      <c r="AC53">
        <f t="shared" si="25"/>
        <v>105276</v>
      </c>
      <c r="AD53">
        <f t="shared" si="26"/>
        <v>-83388</v>
      </c>
      <c r="AE53">
        <f t="shared" si="27"/>
        <v>84561</v>
      </c>
      <c r="AF53">
        <f t="shared" si="28"/>
        <v>-102622</v>
      </c>
      <c r="AG53">
        <f t="shared" si="29"/>
        <v>117125</v>
      </c>
      <c r="AH53">
        <f t="shared" si="30"/>
        <v>-148467</v>
      </c>
      <c r="AI53">
        <f t="shared" si="31"/>
        <v>92826</v>
      </c>
      <c r="AJ53">
        <f t="shared" si="32"/>
        <v>-70682</v>
      </c>
      <c r="AK53">
        <f t="shared" si="33"/>
        <v>63848</v>
      </c>
      <c r="AL53">
        <f t="shared" si="34"/>
        <v>-138378</v>
      </c>
      <c r="AM53">
        <f t="shared" si="35"/>
        <v>142857</v>
      </c>
      <c r="AN53">
        <f t="shared" si="36"/>
        <v>-143479</v>
      </c>
      <c r="AO53">
        <f t="shared" si="37"/>
        <v>131297</v>
      </c>
      <c r="AP53">
        <f t="shared" si="38"/>
        <v>-187951</v>
      </c>
      <c r="AQ53">
        <f t="shared" si="39"/>
        <v>174590</v>
      </c>
      <c r="AR53">
        <f t="shared" si="40"/>
        <v>-626126</v>
      </c>
      <c r="AS53">
        <f t="shared" si="41"/>
        <v>551850</v>
      </c>
      <c r="AT53">
        <f t="shared" si="42"/>
        <v>-177914</v>
      </c>
      <c r="AU53">
        <f t="shared" si="43"/>
        <v>163563</v>
      </c>
      <c r="AV53">
        <f t="shared" si="44"/>
        <v>-96011</v>
      </c>
      <c r="AW53">
        <f t="shared" si="45"/>
        <v>93962</v>
      </c>
      <c r="AX53">
        <f t="shared" si="46"/>
        <v>-108089</v>
      </c>
      <c r="AY53">
        <f t="shared" si="47"/>
        <v>104451</v>
      </c>
      <c r="AZ53">
        <f t="shared" si="48"/>
        <v>-76133</v>
      </c>
      <c r="BA53">
        <f t="shared" si="49"/>
        <v>76133</v>
      </c>
      <c r="BB53">
        <f t="shared" si="50"/>
        <v>-425939</v>
      </c>
      <c r="BC53">
        <f t="shared" si="51"/>
        <v>358912</v>
      </c>
      <c r="BD53">
        <f t="shared" si="52"/>
        <v>-55243</v>
      </c>
      <c r="BE53">
        <f t="shared" si="53"/>
        <v>50169</v>
      </c>
      <c r="BF53">
        <f t="shared" si="54"/>
        <v>-127827</v>
      </c>
      <c r="BG53">
        <f t="shared" si="55"/>
        <v>110145</v>
      </c>
      <c r="BH53">
        <f t="shared" si="56"/>
        <v>-150417</v>
      </c>
      <c r="BI53">
        <f t="shared" si="57"/>
        <v>146492</v>
      </c>
      <c r="BJ53">
        <f t="shared" si="58"/>
        <v>-114052</v>
      </c>
      <c r="BK53">
        <f t="shared" si="59"/>
        <v>118363</v>
      </c>
      <c r="BL53">
        <f t="shared" si="60"/>
        <v>-120048</v>
      </c>
      <c r="BM53">
        <f t="shared" si="61"/>
        <v>123117</v>
      </c>
      <c r="BN53">
        <f t="shared" si="62"/>
        <v>-213766</v>
      </c>
      <c r="BO53">
        <f t="shared" si="63"/>
        <v>214091</v>
      </c>
      <c r="BP53">
        <f t="shared" si="64"/>
        <v>-91527</v>
      </c>
      <c r="BQ53">
        <f t="shared" si="65"/>
        <v>88258</v>
      </c>
      <c r="BR53">
        <f t="shared" si="66"/>
        <v>-210642</v>
      </c>
      <c r="BS53">
        <f t="shared" si="67"/>
        <v>193008</v>
      </c>
      <c r="BT53">
        <f t="shared" si="68"/>
        <v>-113439</v>
      </c>
      <c r="BU53">
        <f t="shared" si="69"/>
        <v>111301</v>
      </c>
      <c r="BV53">
        <f t="shared" si="70"/>
        <v>-70354</v>
      </c>
      <c r="BW53">
        <f t="shared" si="71"/>
        <v>61841</v>
      </c>
      <c r="BX53">
        <f t="shared" si="72"/>
        <v>-87761</v>
      </c>
      <c r="BY53">
        <f t="shared" si="73"/>
        <v>74714</v>
      </c>
      <c r="BZ53">
        <f t="shared" si="74"/>
        <v>-101706</v>
      </c>
      <c r="CA53">
        <f t="shared" si="75"/>
        <v>95888</v>
      </c>
      <c r="CB53" s="56">
        <f t="shared" si="76"/>
        <v>442988</v>
      </c>
      <c r="CC53" s="56">
        <f t="shared" si="77"/>
        <v>232338</v>
      </c>
      <c r="CD53" s="55">
        <f t="shared" si="78"/>
        <v>9.2563656476309125E-2</v>
      </c>
      <c r="CE53" s="55">
        <f t="shared" si="79"/>
        <v>4.9720546892203669E-2</v>
      </c>
    </row>
    <row r="54" spans="1:83" x14ac:dyDescent="0.25">
      <c r="A54" s="14" t="s">
        <v>803</v>
      </c>
      <c r="B54">
        <v>-3807418</v>
      </c>
      <c r="C54">
        <v>3771400</v>
      </c>
      <c r="D54">
        <f t="shared" si="0"/>
        <v>-4105952</v>
      </c>
      <c r="E54">
        <f t="shared" si="1"/>
        <v>3783584</v>
      </c>
      <c r="F54">
        <f t="shared" si="2"/>
        <v>-86562</v>
      </c>
      <c r="G54">
        <f t="shared" si="3"/>
        <v>89290</v>
      </c>
      <c r="H54">
        <f t="shared" si="4"/>
        <v>-76036</v>
      </c>
      <c r="I54">
        <f t="shared" si="5"/>
        <v>67345</v>
      </c>
      <c r="J54">
        <f t="shared" si="6"/>
        <v>-125640</v>
      </c>
      <c r="K54">
        <f t="shared" si="7"/>
        <v>130441</v>
      </c>
      <c r="L54">
        <f t="shared" si="8"/>
        <v>-134792</v>
      </c>
      <c r="M54">
        <f t="shared" si="9"/>
        <v>135868</v>
      </c>
      <c r="N54">
        <f t="shared" si="10"/>
        <v>-103270</v>
      </c>
      <c r="O54">
        <f t="shared" si="11"/>
        <v>90278</v>
      </c>
      <c r="P54">
        <f t="shared" si="12"/>
        <v>-54387</v>
      </c>
      <c r="Q54">
        <f t="shared" si="13"/>
        <v>55671</v>
      </c>
      <c r="R54">
        <f t="shared" si="14"/>
        <v>-95899</v>
      </c>
      <c r="S54">
        <f t="shared" si="15"/>
        <v>86544</v>
      </c>
      <c r="T54">
        <f t="shared" si="16"/>
        <v>-108578</v>
      </c>
      <c r="U54">
        <f t="shared" si="17"/>
        <v>84797</v>
      </c>
      <c r="V54">
        <f t="shared" si="18"/>
        <v>-85277</v>
      </c>
      <c r="W54">
        <f t="shared" si="19"/>
        <v>83858</v>
      </c>
      <c r="X54">
        <f t="shared" si="20"/>
        <v>-123629</v>
      </c>
      <c r="Y54">
        <f t="shared" si="21"/>
        <v>132157</v>
      </c>
      <c r="Z54">
        <f t="shared" si="22"/>
        <v>-58447</v>
      </c>
      <c r="AA54">
        <f t="shared" si="23"/>
        <v>67676</v>
      </c>
      <c r="AB54">
        <f t="shared" si="24"/>
        <v>-91372</v>
      </c>
      <c r="AC54">
        <f t="shared" si="25"/>
        <v>99053</v>
      </c>
      <c r="AD54">
        <f t="shared" si="26"/>
        <v>-72033</v>
      </c>
      <c r="AE54">
        <f t="shared" si="27"/>
        <v>79616</v>
      </c>
      <c r="AF54">
        <f t="shared" si="28"/>
        <v>-98325</v>
      </c>
      <c r="AG54">
        <f t="shared" si="29"/>
        <v>110055</v>
      </c>
      <c r="AH54">
        <f t="shared" si="30"/>
        <v>-121262</v>
      </c>
      <c r="AI54">
        <f t="shared" si="31"/>
        <v>66230</v>
      </c>
      <c r="AJ54">
        <f t="shared" si="32"/>
        <v>-53257</v>
      </c>
      <c r="AK54">
        <f t="shared" si="33"/>
        <v>45983</v>
      </c>
      <c r="AL54">
        <f t="shared" si="34"/>
        <v>-124953</v>
      </c>
      <c r="AM54">
        <f t="shared" si="35"/>
        <v>132292</v>
      </c>
      <c r="AN54">
        <f t="shared" si="36"/>
        <v>-88653</v>
      </c>
      <c r="AO54">
        <f t="shared" si="37"/>
        <v>75712</v>
      </c>
      <c r="AP54">
        <f t="shared" si="38"/>
        <v>-145539</v>
      </c>
      <c r="AQ54">
        <f t="shared" si="39"/>
        <v>126817</v>
      </c>
      <c r="AR54">
        <f t="shared" si="40"/>
        <v>-417902</v>
      </c>
      <c r="AS54">
        <f t="shared" si="41"/>
        <v>332620</v>
      </c>
      <c r="AT54">
        <f t="shared" si="42"/>
        <v>-124250</v>
      </c>
      <c r="AU54">
        <f t="shared" si="43"/>
        <v>106718</v>
      </c>
      <c r="AV54">
        <f t="shared" si="44"/>
        <v>-66407</v>
      </c>
      <c r="AW54">
        <f t="shared" si="45"/>
        <v>54681</v>
      </c>
      <c r="AX54">
        <f t="shared" si="46"/>
        <v>-85882</v>
      </c>
      <c r="AY54">
        <f t="shared" si="47"/>
        <v>79458</v>
      </c>
      <c r="AZ54">
        <f t="shared" si="48"/>
        <v>-57849</v>
      </c>
      <c r="BA54">
        <f t="shared" si="49"/>
        <v>57849</v>
      </c>
      <c r="BB54">
        <f t="shared" si="50"/>
        <v>-351940</v>
      </c>
      <c r="BC54">
        <f t="shared" si="51"/>
        <v>300427</v>
      </c>
      <c r="BD54">
        <f t="shared" si="52"/>
        <v>-42945</v>
      </c>
      <c r="BE54">
        <f t="shared" si="53"/>
        <v>36788</v>
      </c>
      <c r="BF54">
        <f t="shared" si="54"/>
        <v>-95340</v>
      </c>
      <c r="BG54">
        <f t="shared" si="55"/>
        <v>77651</v>
      </c>
      <c r="BH54">
        <f t="shared" si="56"/>
        <v>-128174</v>
      </c>
      <c r="BI54">
        <f t="shared" si="57"/>
        <v>123836</v>
      </c>
      <c r="BJ54">
        <f t="shared" si="58"/>
        <v>-97464</v>
      </c>
      <c r="BK54">
        <f t="shared" si="59"/>
        <v>105421</v>
      </c>
      <c r="BL54">
        <f t="shared" si="60"/>
        <v>-103685</v>
      </c>
      <c r="BM54">
        <f t="shared" si="61"/>
        <v>113642</v>
      </c>
      <c r="BN54">
        <f t="shared" si="62"/>
        <v>-181584</v>
      </c>
      <c r="BO54">
        <f t="shared" si="63"/>
        <v>193454</v>
      </c>
      <c r="BP54">
        <f t="shared" si="64"/>
        <v>-75248</v>
      </c>
      <c r="BQ54">
        <f t="shared" si="65"/>
        <v>69751</v>
      </c>
      <c r="BR54">
        <f t="shared" si="66"/>
        <v>-177900</v>
      </c>
      <c r="BS54">
        <f t="shared" si="67"/>
        <v>170276</v>
      </c>
      <c r="BT54">
        <f t="shared" si="68"/>
        <v>-75748</v>
      </c>
      <c r="BU54">
        <f t="shared" si="69"/>
        <v>62539</v>
      </c>
      <c r="BV54">
        <f t="shared" si="70"/>
        <v>-53386</v>
      </c>
      <c r="BW54">
        <f t="shared" si="71"/>
        <v>43006</v>
      </c>
      <c r="BX54">
        <f t="shared" si="72"/>
        <v>-53935</v>
      </c>
      <c r="BY54">
        <f t="shared" si="73"/>
        <v>42238</v>
      </c>
      <c r="BZ54">
        <f t="shared" si="74"/>
        <v>-64971</v>
      </c>
      <c r="CA54">
        <f t="shared" si="75"/>
        <v>53546</v>
      </c>
      <c r="CB54" s="35">
        <f t="shared" si="76"/>
        <v>298534</v>
      </c>
      <c r="CC54" s="35">
        <f t="shared" si="77"/>
        <v>12184</v>
      </c>
      <c r="CD54" s="39">
        <f t="shared" si="78"/>
        <v>7.8408517268132888E-2</v>
      </c>
      <c r="CE54" s="39">
        <f t="shared" si="79"/>
        <v>3.2306305350798111E-3</v>
      </c>
    </row>
    <row r="55" spans="1:83" x14ac:dyDescent="0.25">
      <c r="A55" s="14" t="s">
        <v>804</v>
      </c>
      <c r="B55">
        <v>-2947899</v>
      </c>
      <c r="C55">
        <v>2995570</v>
      </c>
      <c r="D55">
        <f t="shared" si="0"/>
        <v>-3233093</v>
      </c>
      <c r="E55">
        <f t="shared" si="1"/>
        <v>3074491</v>
      </c>
      <c r="F55">
        <f t="shared" si="2"/>
        <v>-66047</v>
      </c>
      <c r="G55">
        <f t="shared" si="3"/>
        <v>68647</v>
      </c>
      <c r="H55">
        <f t="shared" si="4"/>
        <v>-56748</v>
      </c>
      <c r="I55">
        <f t="shared" si="5"/>
        <v>59734</v>
      </c>
      <c r="J55">
        <f t="shared" si="6"/>
        <v>-96021</v>
      </c>
      <c r="K55">
        <f t="shared" si="7"/>
        <v>94389</v>
      </c>
      <c r="L55">
        <f t="shared" si="8"/>
        <v>-105401</v>
      </c>
      <c r="M55">
        <f t="shared" si="9"/>
        <v>95878</v>
      </c>
      <c r="N55">
        <f t="shared" si="10"/>
        <v>-89342</v>
      </c>
      <c r="O55">
        <f t="shared" si="11"/>
        <v>83531</v>
      </c>
      <c r="P55">
        <f t="shared" si="12"/>
        <v>-43741</v>
      </c>
      <c r="Q55">
        <f t="shared" si="13"/>
        <v>38799</v>
      </c>
      <c r="R55">
        <f t="shared" si="14"/>
        <v>-73977</v>
      </c>
      <c r="S55">
        <f t="shared" si="15"/>
        <v>75599</v>
      </c>
      <c r="T55">
        <f t="shared" si="16"/>
        <v>-98736</v>
      </c>
      <c r="U55">
        <f t="shared" si="17"/>
        <v>87266</v>
      </c>
      <c r="V55">
        <f t="shared" si="18"/>
        <v>-65584</v>
      </c>
      <c r="W55">
        <f t="shared" si="19"/>
        <v>63626</v>
      </c>
      <c r="X55">
        <f t="shared" si="20"/>
        <v>-92496</v>
      </c>
      <c r="Y55">
        <f t="shared" si="21"/>
        <v>95005</v>
      </c>
      <c r="Z55">
        <f t="shared" si="22"/>
        <v>-46109</v>
      </c>
      <c r="AA55">
        <f t="shared" si="23"/>
        <v>48162</v>
      </c>
      <c r="AB55">
        <f t="shared" si="24"/>
        <v>-65990</v>
      </c>
      <c r="AC55">
        <f t="shared" si="25"/>
        <v>71708</v>
      </c>
      <c r="AD55">
        <f t="shared" si="26"/>
        <v>-58322</v>
      </c>
      <c r="AE55">
        <f t="shared" si="27"/>
        <v>54939</v>
      </c>
      <c r="AF55">
        <f t="shared" si="28"/>
        <v>-76391</v>
      </c>
      <c r="AG55">
        <f t="shared" si="29"/>
        <v>82636</v>
      </c>
      <c r="AH55">
        <f t="shared" si="30"/>
        <v>-62545</v>
      </c>
      <c r="AI55">
        <f t="shared" si="31"/>
        <v>38666</v>
      </c>
      <c r="AJ55">
        <f t="shared" si="32"/>
        <v>-41639</v>
      </c>
      <c r="AK55">
        <f t="shared" si="33"/>
        <v>39465</v>
      </c>
      <c r="AL55">
        <f t="shared" si="34"/>
        <v>-97194</v>
      </c>
      <c r="AM55">
        <f t="shared" si="35"/>
        <v>95830</v>
      </c>
      <c r="AN55">
        <f t="shared" si="36"/>
        <v>-94036</v>
      </c>
      <c r="AO55">
        <f t="shared" si="37"/>
        <v>82142</v>
      </c>
      <c r="AP55">
        <f t="shared" si="38"/>
        <v>-109636</v>
      </c>
      <c r="AQ55">
        <f t="shared" si="39"/>
        <v>104643</v>
      </c>
      <c r="AR55">
        <f t="shared" si="40"/>
        <v>-390072</v>
      </c>
      <c r="AS55">
        <f t="shared" si="41"/>
        <v>341472</v>
      </c>
      <c r="AT55">
        <f t="shared" si="42"/>
        <v>-111981</v>
      </c>
      <c r="AU55">
        <f t="shared" si="43"/>
        <v>101363</v>
      </c>
      <c r="AV55">
        <f t="shared" si="44"/>
        <v>-60550</v>
      </c>
      <c r="AW55">
        <f t="shared" si="45"/>
        <v>58969</v>
      </c>
      <c r="AX55">
        <f t="shared" si="46"/>
        <v>-66505</v>
      </c>
      <c r="AY55">
        <f t="shared" si="47"/>
        <v>62200</v>
      </c>
      <c r="AZ55">
        <f t="shared" si="48"/>
        <v>-46492</v>
      </c>
      <c r="BA55">
        <f t="shared" si="49"/>
        <v>46492</v>
      </c>
      <c r="BB55">
        <f t="shared" si="50"/>
        <v>-209085</v>
      </c>
      <c r="BC55">
        <f t="shared" si="51"/>
        <v>201048</v>
      </c>
      <c r="BD55">
        <f t="shared" si="52"/>
        <v>-31670</v>
      </c>
      <c r="BE55">
        <f t="shared" si="53"/>
        <v>29629</v>
      </c>
      <c r="BF55">
        <f t="shared" si="54"/>
        <v>-74705</v>
      </c>
      <c r="BG55">
        <f t="shared" si="55"/>
        <v>65258</v>
      </c>
      <c r="BH55">
        <f t="shared" si="56"/>
        <v>-84739</v>
      </c>
      <c r="BI55">
        <f t="shared" si="57"/>
        <v>91759</v>
      </c>
      <c r="BJ55">
        <f t="shared" si="58"/>
        <v>-75802</v>
      </c>
      <c r="BK55">
        <f t="shared" si="59"/>
        <v>79073</v>
      </c>
      <c r="BL55">
        <f t="shared" si="60"/>
        <v>-82885</v>
      </c>
      <c r="BM55">
        <f t="shared" si="61"/>
        <v>81809</v>
      </c>
      <c r="BN55">
        <f t="shared" si="62"/>
        <v>-137562</v>
      </c>
      <c r="BO55">
        <f t="shared" si="63"/>
        <v>140699</v>
      </c>
      <c r="BP55">
        <f t="shared" si="64"/>
        <v>-50715</v>
      </c>
      <c r="BQ55">
        <f t="shared" si="65"/>
        <v>55811</v>
      </c>
      <c r="BR55">
        <f t="shared" si="66"/>
        <v>-134391</v>
      </c>
      <c r="BS55">
        <f t="shared" si="67"/>
        <v>120712</v>
      </c>
      <c r="BT55">
        <f t="shared" si="68"/>
        <v>-73474</v>
      </c>
      <c r="BU55">
        <f t="shared" si="69"/>
        <v>72687</v>
      </c>
      <c r="BV55">
        <f t="shared" si="70"/>
        <v>-39936</v>
      </c>
      <c r="BW55">
        <f t="shared" si="71"/>
        <v>35351</v>
      </c>
      <c r="BX55">
        <f t="shared" si="72"/>
        <v>-55692</v>
      </c>
      <c r="BY55">
        <f t="shared" si="73"/>
        <v>47555</v>
      </c>
      <c r="BZ55">
        <f t="shared" si="74"/>
        <v>-65457</v>
      </c>
      <c r="CA55">
        <f t="shared" si="75"/>
        <v>61939</v>
      </c>
      <c r="CB55" s="35">
        <f t="shared" si="76"/>
        <v>285194</v>
      </c>
      <c r="CC55" s="35">
        <f t="shared" si="77"/>
        <v>78921</v>
      </c>
      <c r="CD55" s="39">
        <f t="shared" si="78"/>
        <v>9.6744834202257268E-2</v>
      </c>
      <c r="CE55" s="39">
        <f t="shared" si="79"/>
        <v>2.6345904118414858E-2</v>
      </c>
    </row>
    <row r="56" spans="1:83" x14ac:dyDescent="0.25">
      <c r="A56" s="14" t="s">
        <v>805</v>
      </c>
      <c r="B56">
        <v>-2330368</v>
      </c>
      <c r="C56">
        <v>2426334</v>
      </c>
      <c r="D56">
        <f t="shared" si="0"/>
        <v>-2454746</v>
      </c>
      <c r="E56">
        <f t="shared" si="1"/>
        <v>2457793</v>
      </c>
      <c r="F56">
        <f t="shared" si="2"/>
        <v>-60055</v>
      </c>
      <c r="G56">
        <f t="shared" si="3"/>
        <v>66458</v>
      </c>
      <c r="H56">
        <f t="shared" si="4"/>
        <v>-48899</v>
      </c>
      <c r="I56">
        <f t="shared" si="5"/>
        <v>45221</v>
      </c>
      <c r="J56">
        <f t="shared" si="6"/>
        <v>-77876</v>
      </c>
      <c r="K56">
        <f t="shared" si="7"/>
        <v>82954</v>
      </c>
      <c r="L56">
        <f t="shared" si="8"/>
        <v>-89482</v>
      </c>
      <c r="M56">
        <f t="shared" si="9"/>
        <v>95605</v>
      </c>
      <c r="N56">
        <f t="shared" si="10"/>
        <v>-57851</v>
      </c>
      <c r="O56">
        <f t="shared" si="11"/>
        <v>51340</v>
      </c>
      <c r="P56">
        <f t="shared" si="12"/>
        <v>-31487</v>
      </c>
      <c r="Q56">
        <f t="shared" si="13"/>
        <v>34675</v>
      </c>
      <c r="R56">
        <f t="shared" si="14"/>
        <v>-53904</v>
      </c>
      <c r="S56">
        <f t="shared" si="15"/>
        <v>54587</v>
      </c>
      <c r="T56">
        <f t="shared" si="16"/>
        <v>-60103</v>
      </c>
      <c r="U56">
        <f t="shared" si="17"/>
        <v>49291</v>
      </c>
      <c r="V56">
        <f t="shared" si="18"/>
        <v>-48000</v>
      </c>
      <c r="W56">
        <f t="shared" si="19"/>
        <v>48751</v>
      </c>
      <c r="X56">
        <f t="shared" si="20"/>
        <v>-82655</v>
      </c>
      <c r="Y56">
        <f t="shared" si="21"/>
        <v>96062</v>
      </c>
      <c r="Z56">
        <f t="shared" si="22"/>
        <v>-36235</v>
      </c>
      <c r="AA56">
        <f t="shared" si="23"/>
        <v>42488</v>
      </c>
      <c r="AB56">
        <f t="shared" si="24"/>
        <v>-65097</v>
      </c>
      <c r="AC56">
        <f t="shared" si="25"/>
        <v>74956</v>
      </c>
      <c r="AD56">
        <f t="shared" si="26"/>
        <v>-44278</v>
      </c>
      <c r="AE56">
        <f t="shared" si="27"/>
        <v>57642</v>
      </c>
      <c r="AF56">
        <f t="shared" si="28"/>
        <v>-69909</v>
      </c>
      <c r="AG56">
        <f t="shared" si="29"/>
        <v>79464</v>
      </c>
      <c r="AH56">
        <f t="shared" si="30"/>
        <v>-53076</v>
      </c>
      <c r="AI56">
        <f t="shared" si="31"/>
        <v>33081</v>
      </c>
      <c r="AJ56">
        <f t="shared" si="32"/>
        <v>-30353</v>
      </c>
      <c r="AK56">
        <f t="shared" si="33"/>
        <v>28526</v>
      </c>
      <c r="AL56">
        <f t="shared" si="34"/>
        <v>-83548</v>
      </c>
      <c r="AM56">
        <f t="shared" si="35"/>
        <v>93207</v>
      </c>
      <c r="AN56">
        <f t="shared" si="36"/>
        <v>-44362</v>
      </c>
      <c r="AO56">
        <f t="shared" si="37"/>
        <v>41509</v>
      </c>
      <c r="AP56">
        <f t="shared" si="38"/>
        <v>-89037</v>
      </c>
      <c r="AQ56">
        <f t="shared" si="39"/>
        <v>81710</v>
      </c>
      <c r="AR56">
        <f t="shared" si="40"/>
        <v>-240480</v>
      </c>
      <c r="AS56">
        <f t="shared" si="41"/>
        <v>189342</v>
      </c>
      <c r="AT56">
        <f t="shared" si="42"/>
        <v>-64741</v>
      </c>
      <c r="AU56">
        <f t="shared" si="43"/>
        <v>60327</v>
      </c>
      <c r="AV56">
        <f t="shared" si="44"/>
        <v>-43425</v>
      </c>
      <c r="AW56">
        <f t="shared" si="45"/>
        <v>34810</v>
      </c>
      <c r="AX56">
        <f t="shared" si="46"/>
        <v>-44898</v>
      </c>
      <c r="AY56">
        <f t="shared" si="47"/>
        <v>49353</v>
      </c>
      <c r="AZ56">
        <f t="shared" si="48"/>
        <v>-39773</v>
      </c>
      <c r="BA56">
        <f t="shared" si="49"/>
        <v>39773</v>
      </c>
      <c r="BB56">
        <f t="shared" si="50"/>
        <v>-209088</v>
      </c>
      <c r="BC56">
        <f t="shared" si="51"/>
        <v>199279</v>
      </c>
      <c r="BD56">
        <f t="shared" si="52"/>
        <v>-22831</v>
      </c>
      <c r="BE56">
        <f t="shared" si="53"/>
        <v>22587</v>
      </c>
      <c r="BF56">
        <f t="shared" si="54"/>
        <v>-51481</v>
      </c>
      <c r="BG56">
        <f t="shared" si="55"/>
        <v>46960</v>
      </c>
      <c r="BH56">
        <f t="shared" si="56"/>
        <v>-78853</v>
      </c>
      <c r="BI56">
        <f t="shared" si="57"/>
        <v>90501</v>
      </c>
      <c r="BJ56">
        <f t="shared" si="58"/>
        <v>-57895</v>
      </c>
      <c r="BK56">
        <f t="shared" si="59"/>
        <v>70074</v>
      </c>
      <c r="BL56">
        <f t="shared" si="60"/>
        <v>-63976</v>
      </c>
      <c r="BM56">
        <f t="shared" si="61"/>
        <v>81403</v>
      </c>
      <c r="BN56">
        <f t="shared" si="62"/>
        <v>-112465</v>
      </c>
      <c r="BO56">
        <f t="shared" si="63"/>
        <v>138481</v>
      </c>
      <c r="BP56">
        <f t="shared" si="64"/>
        <v>-46064</v>
      </c>
      <c r="BQ56">
        <f t="shared" si="65"/>
        <v>47690</v>
      </c>
      <c r="BR56">
        <f t="shared" si="66"/>
        <v>-103129</v>
      </c>
      <c r="BS56">
        <f t="shared" si="67"/>
        <v>106839</v>
      </c>
      <c r="BT56">
        <f t="shared" si="68"/>
        <v>-52492</v>
      </c>
      <c r="BU56">
        <f t="shared" si="69"/>
        <v>40278</v>
      </c>
      <c r="BV56">
        <f t="shared" si="70"/>
        <v>-29259</v>
      </c>
      <c r="BW56">
        <f t="shared" si="71"/>
        <v>26151</v>
      </c>
      <c r="BX56">
        <f t="shared" si="72"/>
        <v>-30252</v>
      </c>
      <c r="BY56">
        <f t="shared" si="73"/>
        <v>24233</v>
      </c>
      <c r="BZ56">
        <f t="shared" si="74"/>
        <v>-42389</v>
      </c>
      <c r="CA56">
        <f t="shared" si="75"/>
        <v>32185</v>
      </c>
      <c r="CB56" s="35">
        <f t="shared" si="76"/>
        <v>124378</v>
      </c>
      <c r="CC56" s="35">
        <f t="shared" si="77"/>
        <v>31459</v>
      </c>
      <c r="CD56" s="39">
        <f t="shared" si="78"/>
        <v>5.3372686202350875E-2</v>
      </c>
      <c r="CE56" s="39">
        <f t="shared" si="79"/>
        <v>1.2965651060406359E-2</v>
      </c>
    </row>
    <row r="57" spans="1:83" x14ac:dyDescent="0.25">
      <c r="A57" s="14" t="s">
        <v>806</v>
      </c>
      <c r="B57">
        <v>-1764536</v>
      </c>
      <c r="C57">
        <v>1892087</v>
      </c>
      <c r="D57">
        <f t="shared" si="0"/>
        <v>-1850354</v>
      </c>
      <c r="E57">
        <f t="shared" si="1"/>
        <v>1951626</v>
      </c>
      <c r="F57">
        <f t="shared" si="2"/>
        <v>-38619</v>
      </c>
      <c r="G57">
        <f t="shared" si="3"/>
        <v>45452</v>
      </c>
      <c r="H57">
        <f t="shared" si="4"/>
        <v>-32936</v>
      </c>
      <c r="I57">
        <f t="shared" si="5"/>
        <v>39961</v>
      </c>
      <c r="J57">
        <f t="shared" si="6"/>
        <v>-61936</v>
      </c>
      <c r="K57">
        <f t="shared" si="7"/>
        <v>63215</v>
      </c>
      <c r="L57">
        <f t="shared" si="8"/>
        <v>-63031</v>
      </c>
      <c r="M57">
        <f t="shared" si="9"/>
        <v>59135</v>
      </c>
      <c r="N57">
        <f t="shared" si="10"/>
        <v>-50345</v>
      </c>
      <c r="O57">
        <f t="shared" si="11"/>
        <v>51485</v>
      </c>
      <c r="P57">
        <f t="shared" si="12"/>
        <v>-25781</v>
      </c>
      <c r="Q57">
        <f t="shared" si="13"/>
        <v>24906</v>
      </c>
      <c r="R57">
        <f t="shared" si="14"/>
        <v>-43804</v>
      </c>
      <c r="S57">
        <f t="shared" si="15"/>
        <v>57410</v>
      </c>
      <c r="T57">
        <f t="shared" si="16"/>
        <v>-60783</v>
      </c>
      <c r="U57">
        <f t="shared" si="17"/>
        <v>56913</v>
      </c>
      <c r="V57">
        <f t="shared" si="18"/>
        <v>-37811</v>
      </c>
      <c r="W57">
        <f t="shared" si="19"/>
        <v>41139</v>
      </c>
      <c r="X57">
        <f t="shared" si="20"/>
        <v>-52325</v>
      </c>
      <c r="Y57">
        <f t="shared" si="21"/>
        <v>59273</v>
      </c>
      <c r="Z57">
        <f t="shared" si="22"/>
        <v>-28541</v>
      </c>
      <c r="AA57">
        <f t="shared" si="23"/>
        <v>33954</v>
      </c>
      <c r="AB57">
        <f t="shared" si="24"/>
        <v>-37391</v>
      </c>
      <c r="AC57">
        <f t="shared" si="25"/>
        <v>45906</v>
      </c>
      <c r="AD57">
        <f t="shared" si="26"/>
        <v>-36026</v>
      </c>
      <c r="AE57">
        <f t="shared" si="27"/>
        <v>38065</v>
      </c>
      <c r="AF57">
        <f t="shared" si="28"/>
        <v>-49306</v>
      </c>
      <c r="AG57">
        <f t="shared" si="29"/>
        <v>57225</v>
      </c>
      <c r="AH57">
        <f t="shared" si="30"/>
        <v>-20135</v>
      </c>
      <c r="AI57">
        <f t="shared" si="31"/>
        <v>18099</v>
      </c>
      <c r="AJ57">
        <f t="shared" si="32"/>
        <v>-23361</v>
      </c>
      <c r="AK57">
        <f t="shared" si="33"/>
        <v>24977</v>
      </c>
      <c r="AL57">
        <f t="shared" si="34"/>
        <v>-57973</v>
      </c>
      <c r="AM57">
        <f t="shared" si="35"/>
        <v>62793</v>
      </c>
      <c r="AN57">
        <f t="shared" si="36"/>
        <v>-55594</v>
      </c>
      <c r="AO57">
        <f t="shared" si="37"/>
        <v>51711</v>
      </c>
      <c r="AP57">
        <f t="shared" si="38"/>
        <v>-58793</v>
      </c>
      <c r="AQ57">
        <f t="shared" si="39"/>
        <v>61439</v>
      </c>
      <c r="AR57">
        <f t="shared" si="40"/>
        <v>-224944</v>
      </c>
      <c r="AS57">
        <f t="shared" si="41"/>
        <v>205702</v>
      </c>
      <c r="AT57">
        <f t="shared" si="42"/>
        <v>-64193</v>
      </c>
      <c r="AU57">
        <f t="shared" si="43"/>
        <v>63210</v>
      </c>
      <c r="AV57">
        <f t="shared" si="44"/>
        <v>-38085</v>
      </c>
      <c r="AW57">
        <f t="shared" si="45"/>
        <v>38285</v>
      </c>
      <c r="AX57">
        <f t="shared" si="46"/>
        <v>-39268</v>
      </c>
      <c r="AY57">
        <f t="shared" si="47"/>
        <v>40417</v>
      </c>
      <c r="AZ57">
        <f t="shared" si="48"/>
        <v>-30625</v>
      </c>
      <c r="BA57">
        <f t="shared" si="49"/>
        <v>30625</v>
      </c>
      <c r="BB57">
        <f t="shared" si="50"/>
        <v>-93689</v>
      </c>
      <c r="BC57">
        <f t="shared" si="51"/>
        <v>108829</v>
      </c>
      <c r="BD57">
        <f t="shared" si="52"/>
        <v>-16394</v>
      </c>
      <c r="BE57">
        <f t="shared" si="53"/>
        <v>18541</v>
      </c>
      <c r="BF57">
        <f t="shared" si="54"/>
        <v>-40449</v>
      </c>
      <c r="BG57">
        <f t="shared" si="55"/>
        <v>39514</v>
      </c>
      <c r="BH57">
        <f t="shared" si="56"/>
        <v>-45323</v>
      </c>
      <c r="BI57">
        <f t="shared" si="57"/>
        <v>62792</v>
      </c>
      <c r="BJ57">
        <f t="shared" si="58"/>
        <v>-45355</v>
      </c>
      <c r="BK57">
        <f t="shared" si="59"/>
        <v>54143</v>
      </c>
      <c r="BL57">
        <f t="shared" si="60"/>
        <v>-48924</v>
      </c>
      <c r="BM57">
        <f t="shared" si="61"/>
        <v>54396</v>
      </c>
      <c r="BN57">
        <f t="shared" si="62"/>
        <v>-80129</v>
      </c>
      <c r="BO57">
        <f t="shared" si="63"/>
        <v>92220</v>
      </c>
      <c r="BP57">
        <f t="shared" si="64"/>
        <v>-27739</v>
      </c>
      <c r="BQ57">
        <f t="shared" si="65"/>
        <v>36727</v>
      </c>
      <c r="BR57">
        <f t="shared" si="66"/>
        <v>-78763</v>
      </c>
      <c r="BS57">
        <f t="shared" si="67"/>
        <v>74634</v>
      </c>
      <c r="BT57">
        <f t="shared" si="68"/>
        <v>-46283</v>
      </c>
      <c r="BU57">
        <f t="shared" si="69"/>
        <v>46792</v>
      </c>
      <c r="BV57">
        <f t="shared" si="70"/>
        <v>-22694</v>
      </c>
      <c r="BW57">
        <f t="shared" si="71"/>
        <v>23108</v>
      </c>
      <c r="BX57">
        <f t="shared" si="72"/>
        <v>-34316</v>
      </c>
      <c r="BY57">
        <f t="shared" si="73"/>
        <v>30059</v>
      </c>
      <c r="BZ57">
        <f t="shared" si="74"/>
        <v>-40549</v>
      </c>
      <c r="CA57">
        <f t="shared" si="75"/>
        <v>38574</v>
      </c>
      <c r="CB57" s="35">
        <f t="shared" si="76"/>
        <v>85818</v>
      </c>
      <c r="CC57" s="35">
        <f t="shared" si="77"/>
        <v>59539</v>
      </c>
      <c r="CD57" s="39">
        <f t="shared" si="78"/>
        <v>4.8634881917965972E-2</v>
      </c>
      <c r="CE57" s="39">
        <f t="shared" si="79"/>
        <v>3.1467369100892296E-2</v>
      </c>
    </row>
    <row r="58" spans="1:83" x14ac:dyDescent="0.25">
      <c r="A58" s="14" t="s">
        <v>807</v>
      </c>
      <c r="B58">
        <v>-1232451</v>
      </c>
      <c r="C58">
        <v>1369452</v>
      </c>
      <c r="D58">
        <f t="shared" si="0"/>
        <v>-1335394</v>
      </c>
      <c r="E58">
        <f t="shared" si="1"/>
        <v>1467403</v>
      </c>
      <c r="F58">
        <f t="shared" si="2"/>
        <v>-36743</v>
      </c>
      <c r="G58">
        <f t="shared" si="3"/>
        <v>42233</v>
      </c>
      <c r="H58">
        <f t="shared" si="4"/>
        <v>-28317</v>
      </c>
      <c r="I58">
        <f t="shared" si="5"/>
        <v>29740</v>
      </c>
      <c r="J58">
        <f t="shared" si="6"/>
        <v>-46240</v>
      </c>
      <c r="K58">
        <f t="shared" si="7"/>
        <v>52546</v>
      </c>
      <c r="L58">
        <f t="shared" si="8"/>
        <v>-53670</v>
      </c>
      <c r="M58">
        <f t="shared" si="9"/>
        <v>56517</v>
      </c>
      <c r="N58">
        <f t="shared" si="10"/>
        <v>-30837</v>
      </c>
      <c r="O58">
        <f t="shared" si="11"/>
        <v>30115</v>
      </c>
      <c r="P58">
        <f t="shared" si="12"/>
        <v>-17586</v>
      </c>
      <c r="Q58">
        <f t="shared" si="13"/>
        <v>19395</v>
      </c>
      <c r="R58">
        <f t="shared" si="14"/>
        <v>-30213</v>
      </c>
      <c r="S58">
        <f t="shared" si="15"/>
        <v>37257</v>
      </c>
      <c r="T58">
        <f t="shared" si="16"/>
        <v>-31453</v>
      </c>
      <c r="U58">
        <f t="shared" si="17"/>
        <v>28951</v>
      </c>
      <c r="V58">
        <f t="shared" si="18"/>
        <v>-28190</v>
      </c>
      <c r="W58">
        <f t="shared" si="19"/>
        <v>31640</v>
      </c>
      <c r="X58">
        <f t="shared" si="20"/>
        <v>-47402</v>
      </c>
      <c r="Y58">
        <f t="shared" si="21"/>
        <v>55830</v>
      </c>
      <c r="Z58">
        <f t="shared" si="22"/>
        <v>-22476</v>
      </c>
      <c r="AA58">
        <f t="shared" si="23"/>
        <v>27586</v>
      </c>
      <c r="AB58">
        <f t="shared" si="24"/>
        <v>-36243</v>
      </c>
      <c r="AC58">
        <f t="shared" si="25"/>
        <v>45164</v>
      </c>
      <c r="AD58">
        <f t="shared" si="26"/>
        <v>-27713</v>
      </c>
      <c r="AE58">
        <f t="shared" si="27"/>
        <v>34165</v>
      </c>
      <c r="AF58">
        <f t="shared" si="28"/>
        <v>-45193</v>
      </c>
      <c r="AG58">
        <f t="shared" si="29"/>
        <v>51551</v>
      </c>
      <c r="AH58">
        <f t="shared" si="30"/>
        <v>-16802</v>
      </c>
      <c r="AI58">
        <f t="shared" si="31"/>
        <v>16523</v>
      </c>
      <c r="AJ58">
        <f t="shared" si="32"/>
        <v>-16672</v>
      </c>
      <c r="AK58">
        <f t="shared" si="33"/>
        <v>17348</v>
      </c>
      <c r="AL58">
        <f t="shared" si="34"/>
        <v>-50281</v>
      </c>
      <c r="AM58">
        <f t="shared" si="35"/>
        <v>61769</v>
      </c>
      <c r="AN58">
        <f t="shared" si="36"/>
        <v>-23145</v>
      </c>
      <c r="AO58">
        <f t="shared" si="37"/>
        <v>23348</v>
      </c>
      <c r="AP58">
        <f t="shared" si="38"/>
        <v>-44237</v>
      </c>
      <c r="AQ58">
        <f t="shared" si="39"/>
        <v>46682</v>
      </c>
      <c r="AR58">
        <f t="shared" si="40"/>
        <v>-117568</v>
      </c>
      <c r="AS58">
        <f t="shared" si="41"/>
        <v>104032</v>
      </c>
      <c r="AT58">
        <f t="shared" si="42"/>
        <v>-32605</v>
      </c>
      <c r="AU58">
        <f t="shared" si="43"/>
        <v>34063</v>
      </c>
      <c r="AV58">
        <f t="shared" si="44"/>
        <v>-22319</v>
      </c>
      <c r="AW58">
        <f t="shared" si="45"/>
        <v>20772</v>
      </c>
      <c r="AX58">
        <f t="shared" si="46"/>
        <v>-27993</v>
      </c>
      <c r="AY58">
        <f t="shared" si="47"/>
        <v>31538</v>
      </c>
      <c r="AZ58">
        <f t="shared" si="48"/>
        <v>-24516</v>
      </c>
      <c r="BA58">
        <f t="shared" si="49"/>
        <v>24516</v>
      </c>
      <c r="BB58">
        <f t="shared" si="50"/>
        <v>-87826</v>
      </c>
      <c r="BC58">
        <f t="shared" si="51"/>
        <v>99362</v>
      </c>
      <c r="BD58">
        <f t="shared" si="52"/>
        <v>-13111</v>
      </c>
      <c r="BE58">
        <f t="shared" si="53"/>
        <v>14892</v>
      </c>
      <c r="BF58">
        <f t="shared" si="54"/>
        <v>-28391</v>
      </c>
      <c r="BG58">
        <f t="shared" si="55"/>
        <v>28141</v>
      </c>
      <c r="BH58">
        <f t="shared" si="56"/>
        <v>-43439</v>
      </c>
      <c r="BI58">
        <f t="shared" si="57"/>
        <v>63495</v>
      </c>
      <c r="BJ58">
        <f t="shared" si="58"/>
        <v>-36672</v>
      </c>
      <c r="BK58">
        <f t="shared" si="59"/>
        <v>41946</v>
      </c>
      <c r="BL58">
        <f t="shared" si="60"/>
        <v>-39919</v>
      </c>
      <c r="BM58">
        <f t="shared" si="61"/>
        <v>47089</v>
      </c>
      <c r="BN58">
        <f t="shared" si="62"/>
        <v>-69038</v>
      </c>
      <c r="BO58">
        <f t="shared" si="63"/>
        <v>84685</v>
      </c>
      <c r="BP58">
        <f t="shared" si="64"/>
        <v>-27067</v>
      </c>
      <c r="BQ58">
        <f t="shared" si="65"/>
        <v>31858</v>
      </c>
      <c r="BR58">
        <f t="shared" si="66"/>
        <v>-55917</v>
      </c>
      <c r="BS58">
        <f t="shared" si="67"/>
        <v>62473</v>
      </c>
      <c r="BT58">
        <f t="shared" si="68"/>
        <v>-25987</v>
      </c>
      <c r="BU58">
        <f t="shared" si="69"/>
        <v>22283</v>
      </c>
      <c r="BV58">
        <f t="shared" si="70"/>
        <v>-16146</v>
      </c>
      <c r="BW58">
        <f t="shared" si="71"/>
        <v>16030</v>
      </c>
      <c r="BX58">
        <f t="shared" si="72"/>
        <v>-15673</v>
      </c>
      <c r="BY58">
        <f t="shared" si="73"/>
        <v>14059</v>
      </c>
      <c r="BZ58">
        <f t="shared" si="74"/>
        <v>-20664</v>
      </c>
      <c r="CA58">
        <f t="shared" si="75"/>
        <v>17809</v>
      </c>
      <c r="CB58" s="35">
        <f t="shared" si="76"/>
        <v>102943</v>
      </c>
      <c r="CC58" s="35">
        <f t="shared" si="77"/>
        <v>97951</v>
      </c>
      <c r="CD58" s="39">
        <f t="shared" si="78"/>
        <v>8.3527053002512883E-2</v>
      </c>
      <c r="CE58" s="39">
        <f t="shared" si="79"/>
        <v>7.1525690568198089E-2</v>
      </c>
    </row>
    <row r="59" spans="1:83" x14ac:dyDescent="0.25">
      <c r="A59" s="14" t="s">
        <v>808</v>
      </c>
      <c r="B59">
        <v>-816324</v>
      </c>
      <c r="C59">
        <v>900588</v>
      </c>
      <c r="D59">
        <f t="shared" si="0"/>
        <v>-965196</v>
      </c>
      <c r="E59">
        <f t="shared" si="1"/>
        <v>1076136</v>
      </c>
      <c r="F59">
        <f t="shared" si="2"/>
        <v>-21766</v>
      </c>
      <c r="G59">
        <f t="shared" si="3"/>
        <v>27155</v>
      </c>
      <c r="H59">
        <f t="shared" si="4"/>
        <v>-20135</v>
      </c>
      <c r="I59">
        <f t="shared" si="5"/>
        <v>26280</v>
      </c>
      <c r="J59">
        <f t="shared" si="6"/>
        <v>-27453</v>
      </c>
      <c r="K59">
        <f t="shared" si="7"/>
        <v>26086</v>
      </c>
      <c r="L59">
        <f t="shared" si="8"/>
        <v>-31439</v>
      </c>
      <c r="M59">
        <f t="shared" si="9"/>
        <v>32959</v>
      </c>
      <c r="N59">
        <f t="shared" si="10"/>
        <v>-29566</v>
      </c>
      <c r="O59">
        <f t="shared" si="11"/>
        <v>28710</v>
      </c>
      <c r="P59">
        <f t="shared" si="12"/>
        <v>-12790</v>
      </c>
      <c r="Q59">
        <f t="shared" si="13"/>
        <v>10835</v>
      </c>
      <c r="R59">
        <f t="shared" si="14"/>
        <v>-23436</v>
      </c>
      <c r="S59">
        <f t="shared" si="15"/>
        <v>29396</v>
      </c>
      <c r="T59">
        <f t="shared" si="16"/>
        <v>-31629</v>
      </c>
      <c r="U59">
        <f t="shared" si="17"/>
        <v>31809</v>
      </c>
      <c r="V59">
        <f t="shared" si="18"/>
        <v>-17153</v>
      </c>
      <c r="W59">
        <f t="shared" si="19"/>
        <v>18689</v>
      </c>
      <c r="X59">
        <f t="shared" si="20"/>
        <v>-27695</v>
      </c>
      <c r="Y59">
        <f t="shared" si="21"/>
        <v>35088</v>
      </c>
      <c r="Z59">
        <f t="shared" si="22"/>
        <v>-13855</v>
      </c>
      <c r="AA59">
        <f t="shared" si="23"/>
        <v>15951</v>
      </c>
      <c r="AB59">
        <f t="shared" si="24"/>
        <v>-20266</v>
      </c>
      <c r="AC59">
        <f t="shared" si="25"/>
        <v>27536</v>
      </c>
      <c r="AD59">
        <f t="shared" si="26"/>
        <v>-18326</v>
      </c>
      <c r="AE59">
        <f t="shared" si="27"/>
        <v>16611</v>
      </c>
      <c r="AF59">
        <f t="shared" si="28"/>
        <v>-27101</v>
      </c>
      <c r="AG59">
        <f t="shared" si="29"/>
        <v>29694</v>
      </c>
      <c r="AH59">
        <f t="shared" si="30"/>
        <v>-7187</v>
      </c>
      <c r="AI59">
        <f t="shared" si="31"/>
        <v>10377</v>
      </c>
      <c r="AJ59">
        <f t="shared" si="32"/>
        <v>-13286</v>
      </c>
      <c r="AK59">
        <f t="shared" si="33"/>
        <v>14741</v>
      </c>
      <c r="AL59">
        <f t="shared" si="34"/>
        <v>-31470</v>
      </c>
      <c r="AM59">
        <f t="shared" si="35"/>
        <v>35109</v>
      </c>
      <c r="AN59">
        <f t="shared" si="36"/>
        <v>-35036</v>
      </c>
      <c r="AO59">
        <f t="shared" si="37"/>
        <v>31052</v>
      </c>
      <c r="AP59">
        <f t="shared" si="38"/>
        <v>-32223</v>
      </c>
      <c r="AQ59">
        <f t="shared" si="39"/>
        <v>38943</v>
      </c>
      <c r="AR59">
        <f t="shared" si="40"/>
        <v>-131960</v>
      </c>
      <c r="AS59">
        <f t="shared" si="41"/>
        <v>134946</v>
      </c>
      <c r="AT59">
        <f t="shared" si="42"/>
        <v>-36191</v>
      </c>
      <c r="AU59">
        <f t="shared" si="43"/>
        <v>36547</v>
      </c>
      <c r="AV59">
        <f t="shared" si="44"/>
        <v>-19369</v>
      </c>
      <c r="AW59">
        <f t="shared" si="45"/>
        <v>22484</v>
      </c>
      <c r="AX59">
        <f t="shared" si="46"/>
        <v>-18024</v>
      </c>
      <c r="AY59">
        <f t="shared" si="47"/>
        <v>19401</v>
      </c>
      <c r="AZ59">
        <f t="shared" si="48"/>
        <v>-16093</v>
      </c>
      <c r="BA59">
        <f t="shared" si="49"/>
        <v>16093</v>
      </c>
      <c r="BB59">
        <f t="shared" si="50"/>
        <v>-34712</v>
      </c>
      <c r="BC59">
        <f t="shared" si="51"/>
        <v>52776</v>
      </c>
      <c r="BD59">
        <f t="shared" si="52"/>
        <v>-9268</v>
      </c>
      <c r="BE59">
        <f t="shared" si="53"/>
        <v>10278</v>
      </c>
      <c r="BF59">
        <f t="shared" si="54"/>
        <v>-22121</v>
      </c>
      <c r="BG59">
        <f t="shared" si="55"/>
        <v>20722</v>
      </c>
      <c r="BH59">
        <f t="shared" si="56"/>
        <v>-23049</v>
      </c>
      <c r="BI59">
        <f t="shared" si="57"/>
        <v>38503</v>
      </c>
      <c r="BJ59">
        <f t="shared" si="58"/>
        <v>-23448</v>
      </c>
      <c r="BK59">
        <f t="shared" si="59"/>
        <v>25423</v>
      </c>
      <c r="BL59">
        <f t="shared" si="60"/>
        <v>-23821</v>
      </c>
      <c r="BM59">
        <f t="shared" si="61"/>
        <v>27146</v>
      </c>
      <c r="BN59">
        <f t="shared" si="62"/>
        <v>-39256</v>
      </c>
      <c r="BO59">
        <f t="shared" si="63"/>
        <v>47448</v>
      </c>
      <c r="BP59">
        <f t="shared" si="64"/>
        <v>-16983</v>
      </c>
      <c r="BQ59">
        <f t="shared" si="65"/>
        <v>24243</v>
      </c>
      <c r="BR59">
        <f t="shared" si="66"/>
        <v>-35126</v>
      </c>
      <c r="BS59">
        <f t="shared" si="67"/>
        <v>32025</v>
      </c>
      <c r="BT59">
        <f t="shared" si="68"/>
        <v>-23587</v>
      </c>
      <c r="BU59">
        <f t="shared" si="69"/>
        <v>27004</v>
      </c>
      <c r="BV59">
        <f t="shared" si="70"/>
        <v>-12218</v>
      </c>
      <c r="BW59">
        <f t="shared" si="71"/>
        <v>12739</v>
      </c>
      <c r="BX59">
        <f t="shared" si="72"/>
        <v>-19147</v>
      </c>
      <c r="BY59">
        <f t="shared" si="73"/>
        <v>18274</v>
      </c>
      <c r="BZ59">
        <f t="shared" si="74"/>
        <v>-21450</v>
      </c>
      <c r="CA59">
        <f t="shared" si="75"/>
        <v>23063</v>
      </c>
      <c r="CB59" s="35">
        <f t="shared" si="76"/>
        <v>148872</v>
      </c>
      <c r="CC59" s="35">
        <f t="shared" si="77"/>
        <v>175548</v>
      </c>
      <c r="CD59" s="39">
        <f t="shared" si="78"/>
        <v>0.18236876534317256</v>
      </c>
      <c r="CE59" s="39">
        <f t="shared" si="79"/>
        <v>0.19492598169196126</v>
      </c>
    </row>
    <row r="60" spans="1:83" x14ac:dyDescent="0.25">
      <c r="A60" s="14" t="s">
        <v>809</v>
      </c>
      <c r="B60">
        <v>-426433</v>
      </c>
      <c r="C60">
        <v>480358</v>
      </c>
      <c r="D60">
        <f t="shared" si="0"/>
        <v>-561382</v>
      </c>
      <c r="E60">
        <f t="shared" si="1"/>
        <v>635625</v>
      </c>
      <c r="F60">
        <f t="shared" si="2"/>
        <v>-16548</v>
      </c>
      <c r="G60">
        <f t="shared" si="3"/>
        <v>18965</v>
      </c>
      <c r="H60">
        <f t="shared" si="4"/>
        <v>-13404</v>
      </c>
      <c r="I60">
        <f t="shared" si="5"/>
        <v>14250</v>
      </c>
      <c r="J60">
        <f t="shared" si="6"/>
        <v>-16233</v>
      </c>
      <c r="K60">
        <f t="shared" si="7"/>
        <v>15922</v>
      </c>
      <c r="L60">
        <f t="shared" si="8"/>
        <v>-22388</v>
      </c>
      <c r="M60">
        <f t="shared" si="9"/>
        <v>25634</v>
      </c>
      <c r="N60">
        <f t="shared" si="10"/>
        <v>-15850</v>
      </c>
      <c r="O60">
        <f t="shared" si="11"/>
        <v>15170</v>
      </c>
      <c r="P60">
        <f t="shared" si="12"/>
        <v>-7288</v>
      </c>
      <c r="Q60">
        <f t="shared" si="13"/>
        <v>7773</v>
      </c>
      <c r="R60">
        <f t="shared" si="14"/>
        <v>-16003</v>
      </c>
      <c r="S60">
        <f t="shared" si="15"/>
        <v>17770</v>
      </c>
      <c r="T60">
        <f t="shared" si="16"/>
        <v>-14056</v>
      </c>
      <c r="U60">
        <f t="shared" si="17"/>
        <v>14151</v>
      </c>
      <c r="V60">
        <f t="shared" si="18"/>
        <v>-10955</v>
      </c>
      <c r="W60">
        <f t="shared" si="19"/>
        <v>12559</v>
      </c>
      <c r="X60">
        <f t="shared" si="20"/>
        <v>-21886</v>
      </c>
      <c r="Y60">
        <f t="shared" si="21"/>
        <v>27040</v>
      </c>
      <c r="Z60">
        <f t="shared" si="22"/>
        <v>-10238</v>
      </c>
      <c r="AA60">
        <f t="shared" si="23"/>
        <v>9976</v>
      </c>
      <c r="AB60">
        <f t="shared" si="24"/>
        <v>-15590</v>
      </c>
      <c r="AC60">
        <f t="shared" si="25"/>
        <v>21281</v>
      </c>
      <c r="AD60">
        <f t="shared" si="26"/>
        <v>-9656</v>
      </c>
      <c r="AE60">
        <f t="shared" si="27"/>
        <v>11695</v>
      </c>
      <c r="AF60">
        <f t="shared" si="28"/>
        <v>-16472</v>
      </c>
      <c r="AG60">
        <f t="shared" si="29"/>
        <v>19976</v>
      </c>
      <c r="AH60">
        <f t="shared" si="30"/>
        <v>-5307</v>
      </c>
      <c r="AI60">
        <f t="shared" si="31"/>
        <v>6774</v>
      </c>
      <c r="AJ60">
        <f t="shared" si="32"/>
        <v>-8762</v>
      </c>
      <c r="AK60">
        <f t="shared" si="33"/>
        <v>8088</v>
      </c>
      <c r="AL60">
        <f t="shared" si="34"/>
        <v>-22123</v>
      </c>
      <c r="AM60">
        <f t="shared" si="35"/>
        <v>24762</v>
      </c>
      <c r="AN60">
        <f t="shared" si="36"/>
        <v>-11747</v>
      </c>
      <c r="AO60">
        <f t="shared" si="37"/>
        <v>11479</v>
      </c>
      <c r="AP60">
        <f t="shared" si="38"/>
        <v>-20891</v>
      </c>
      <c r="AQ60">
        <f t="shared" si="39"/>
        <v>23466</v>
      </c>
      <c r="AR60">
        <f t="shared" si="40"/>
        <v>-55088</v>
      </c>
      <c r="AS60">
        <f t="shared" si="41"/>
        <v>53078</v>
      </c>
      <c r="AT60">
        <f t="shared" si="42"/>
        <v>-17490</v>
      </c>
      <c r="AU60">
        <f t="shared" si="43"/>
        <v>17381</v>
      </c>
      <c r="AV60">
        <f t="shared" si="44"/>
        <v>-9548</v>
      </c>
      <c r="AW60">
        <f t="shared" si="45"/>
        <v>9368</v>
      </c>
      <c r="AX60">
        <f t="shared" si="46"/>
        <v>-10938</v>
      </c>
      <c r="AY60">
        <f t="shared" si="47"/>
        <v>11776</v>
      </c>
      <c r="AZ60">
        <f t="shared" si="48"/>
        <v>-10772</v>
      </c>
      <c r="BA60">
        <f t="shared" si="49"/>
        <v>10772</v>
      </c>
      <c r="BB60">
        <f t="shared" si="50"/>
        <v>-24664</v>
      </c>
      <c r="BC60">
        <f t="shared" si="51"/>
        <v>39470</v>
      </c>
      <c r="BD60">
        <f t="shared" si="52"/>
        <v>-5934</v>
      </c>
      <c r="BE60">
        <f t="shared" si="53"/>
        <v>7163</v>
      </c>
      <c r="BF60">
        <f t="shared" si="54"/>
        <v>-12766</v>
      </c>
      <c r="BG60">
        <f t="shared" si="55"/>
        <v>12432</v>
      </c>
      <c r="BH60">
        <f t="shared" si="56"/>
        <v>-16545</v>
      </c>
      <c r="BI60">
        <f t="shared" si="57"/>
        <v>28704</v>
      </c>
      <c r="BJ60">
        <f t="shared" si="58"/>
        <v>-13998</v>
      </c>
      <c r="BK60">
        <f t="shared" si="59"/>
        <v>15966</v>
      </c>
      <c r="BL60">
        <f t="shared" si="60"/>
        <v>-15119</v>
      </c>
      <c r="BM60">
        <f t="shared" si="61"/>
        <v>17095</v>
      </c>
      <c r="BN60">
        <f t="shared" si="62"/>
        <v>-25386</v>
      </c>
      <c r="BO60">
        <f t="shared" si="63"/>
        <v>33108</v>
      </c>
      <c r="BP60">
        <f t="shared" si="64"/>
        <v>-13497</v>
      </c>
      <c r="BQ60">
        <f t="shared" si="65"/>
        <v>15485</v>
      </c>
      <c r="BR60">
        <f t="shared" si="66"/>
        <v>-21231</v>
      </c>
      <c r="BS60">
        <f t="shared" si="67"/>
        <v>23700</v>
      </c>
      <c r="BT60">
        <f t="shared" si="68"/>
        <v>-10916</v>
      </c>
      <c r="BU60">
        <f t="shared" si="69"/>
        <v>10335</v>
      </c>
      <c r="BV60">
        <f t="shared" si="70"/>
        <v>-8038</v>
      </c>
      <c r="BW60">
        <f t="shared" si="71"/>
        <v>7245</v>
      </c>
      <c r="BX60">
        <f t="shared" si="72"/>
        <v>-7372</v>
      </c>
      <c r="BY60">
        <f t="shared" si="73"/>
        <v>6708</v>
      </c>
      <c r="BZ60">
        <f t="shared" si="74"/>
        <v>-9611</v>
      </c>
      <c r="CA60">
        <f t="shared" si="75"/>
        <v>9108</v>
      </c>
      <c r="CB60" s="35">
        <f t="shared" si="76"/>
        <v>134949</v>
      </c>
      <c r="CC60" s="35">
        <f t="shared" si="77"/>
        <v>155267</v>
      </c>
      <c r="CD60" s="39">
        <f t="shared" si="78"/>
        <v>0.31646003006333939</v>
      </c>
      <c r="CE60" s="39">
        <f t="shared" si="79"/>
        <v>0.32323183958630852</v>
      </c>
    </row>
    <row r="61" spans="1:83" x14ac:dyDescent="0.25">
      <c r="A61" s="14" t="s">
        <v>739</v>
      </c>
      <c r="B61">
        <v>-192261</v>
      </c>
      <c r="C61">
        <v>226365</v>
      </c>
      <c r="D61">
        <f t="shared" si="0"/>
        <v>-362424</v>
      </c>
      <c r="E61">
        <f t="shared" si="1"/>
        <v>447580</v>
      </c>
      <c r="F61">
        <f t="shared" si="2"/>
        <v>-8075</v>
      </c>
      <c r="G61">
        <f t="shared" si="3"/>
        <v>11395</v>
      </c>
      <c r="H61">
        <f t="shared" si="4"/>
        <v>-7414</v>
      </c>
      <c r="I61">
        <f t="shared" si="5"/>
        <v>9747</v>
      </c>
      <c r="J61">
        <f t="shared" si="6"/>
        <v>-7696</v>
      </c>
      <c r="K61">
        <f t="shared" si="7"/>
        <v>7475</v>
      </c>
      <c r="L61">
        <f t="shared" si="8"/>
        <v>-11067</v>
      </c>
      <c r="M61">
        <f t="shared" si="9"/>
        <v>12510</v>
      </c>
      <c r="N61">
        <f t="shared" si="10"/>
        <v>-11412</v>
      </c>
      <c r="O61">
        <f t="shared" si="11"/>
        <v>12444</v>
      </c>
      <c r="P61">
        <f t="shared" si="12"/>
        <v>-4308</v>
      </c>
      <c r="Q61">
        <f t="shared" si="13"/>
        <v>4317</v>
      </c>
      <c r="R61">
        <f t="shared" si="14"/>
        <v>-10919</v>
      </c>
      <c r="S61">
        <f t="shared" si="15"/>
        <v>13339</v>
      </c>
      <c r="T61">
        <f t="shared" si="16"/>
        <v>-11139</v>
      </c>
      <c r="U61">
        <f t="shared" si="17"/>
        <v>12468</v>
      </c>
      <c r="V61">
        <f t="shared" si="18"/>
        <v>-6018</v>
      </c>
      <c r="W61">
        <f t="shared" si="19"/>
        <v>6706</v>
      </c>
      <c r="X61">
        <f t="shared" si="20"/>
        <v>-10668</v>
      </c>
      <c r="Y61">
        <f t="shared" si="21"/>
        <v>15782</v>
      </c>
      <c r="Z61">
        <f t="shared" si="22"/>
        <v>-5363</v>
      </c>
      <c r="AA61">
        <f t="shared" si="23"/>
        <v>6145</v>
      </c>
      <c r="AB61">
        <f t="shared" si="24"/>
        <v>-8038</v>
      </c>
      <c r="AC61">
        <f t="shared" si="25"/>
        <v>12905</v>
      </c>
      <c r="AD61">
        <f t="shared" si="26"/>
        <v>-5704</v>
      </c>
      <c r="AE61">
        <f t="shared" si="27"/>
        <v>6995</v>
      </c>
      <c r="AF61">
        <f t="shared" si="28"/>
        <v>-8176</v>
      </c>
      <c r="AG61">
        <f t="shared" si="29"/>
        <v>10275</v>
      </c>
      <c r="AH61">
        <f t="shared" si="30"/>
        <v>-3651</v>
      </c>
      <c r="AI61">
        <f t="shared" si="31"/>
        <v>4986</v>
      </c>
      <c r="AJ61">
        <f t="shared" si="32"/>
        <v>-4907</v>
      </c>
      <c r="AK61">
        <f t="shared" si="33"/>
        <v>5612</v>
      </c>
      <c r="AL61">
        <f t="shared" si="34"/>
        <v>-11055</v>
      </c>
      <c r="AM61">
        <f t="shared" si="35"/>
        <v>12249</v>
      </c>
      <c r="AN61">
        <f t="shared" si="36"/>
        <v>-13355</v>
      </c>
      <c r="AO61">
        <f t="shared" si="37"/>
        <v>13101</v>
      </c>
      <c r="AP61">
        <f t="shared" si="38"/>
        <v>-15840</v>
      </c>
      <c r="AQ61">
        <f t="shared" si="39"/>
        <v>18190</v>
      </c>
      <c r="AR61">
        <f t="shared" si="40"/>
        <v>-53210</v>
      </c>
      <c r="AS61">
        <f t="shared" si="41"/>
        <v>61438</v>
      </c>
      <c r="AT61">
        <f t="shared" si="42"/>
        <v>-14146</v>
      </c>
      <c r="AU61">
        <f t="shared" si="43"/>
        <v>14872</v>
      </c>
      <c r="AV61">
        <f t="shared" si="44"/>
        <v>-6986</v>
      </c>
      <c r="AW61">
        <f t="shared" si="45"/>
        <v>8208</v>
      </c>
      <c r="AX61">
        <f t="shared" si="46"/>
        <v>-7155</v>
      </c>
      <c r="AY61">
        <f t="shared" si="47"/>
        <v>8048</v>
      </c>
      <c r="AZ61">
        <f t="shared" si="48"/>
        <v>-6638</v>
      </c>
      <c r="BA61">
        <f t="shared" si="49"/>
        <v>6638</v>
      </c>
      <c r="BB61">
        <f t="shared" si="50"/>
        <v>-11328</v>
      </c>
      <c r="BC61">
        <f t="shared" si="51"/>
        <v>23164</v>
      </c>
      <c r="BD61">
        <f t="shared" si="52"/>
        <v>-4378</v>
      </c>
      <c r="BE61">
        <f t="shared" si="53"/>
        <v>4666</v>
      </c>
      <c r="BF61">
        <f t="shared" si="54"/>
        <v>-10235</v>
      </c>
      <c r="BG61">
        <f t="shared" si="55"/>
        <v>9960</v>
      </c>
      <c r="BH61">
        <f t="shared" si="56"/>
        <v>-7661</v>
      </c>
      <c r="BI61">
        <f t="shared" si="57"/>
        <v>16542</v>
      </c>
      <c r="BJ61">
        <f t="shared" si="58"/>
        <v>-7760</v>
      </c>
      <c r="BK61">
        <f t="shared" si="59"/>
        <v>11660</v>
      </c>
      <c r="BL61">
        <f t="shared" si="60"/>
        <v>-8476</v>
      </c>
      <c r="BM61">
        <f t="shared" si="61"/>
        <v>10344</v>
      </c>
      <c r="BN61">
        <f t="shared" si="62"/>
        <v>-13917</v>
      </c>
      <c r="BO61">
        <f t="shared" si="63"/>
        <v>19712</v>
      </c>
      <c r="BP61">
        <f t="shared" si="64"/>
        <v>-7696</v>
      </c>
      <c r="BQ61">
        <f t="shared" si="65"/>
        <v>10468</v>
      </c>
      <c r="BR61">
        <f t="shared" si="66"/>
        <v>-12583</v>
      </c>
      <c r="BS61">
        <f t="shared" si="67"/>
        <v>13992</v>
      </c>
      <c r="BT61">
        <f t="shared" si="68"/>
        <v>-8035</v>
      </c>
      <c r="BU61">
        <f t="shared" si="69"/>
        <v>10241</v>
      </c>
      <c r="BV61">
        <f t="shared" si="70"/>
        <v>-4934</v>
      </c>
      <c r="BW61">
        <f t="shared" si="71"/>
        <v>5247</v>
      </c>
      <c r="BX61">
        <f t="shared" si="72"/>
        <v>-6098</v>
      </c>
      <c r="BY61">
        <f t="shared" si="73"/>
        <v>6628</v>
      </c>
      <c r="BZ61">
        <f t="shared" si="74"/>
        <v>-7982</v>
      </c>
      <c r="CA61">
        <f t="shared" si="75"/>
        <v>9111</v>
      </c>
      <c r="CB61" s="35">
        <f t="shared" si="76"/>
        <v>170163</v>
      </c>
      <c r="CC61" s="35">
        <f t="shared" si="77"/>
        <v>221215</v>
      </c>
      <c r="CD61" s="39">
        <f t="shared" si="78"/>
        <v>0.88506249317334251</v>
      </c>
      <c r="CE61" s="39">
        <f t="shared" si="79"/>
        <v>0.97724913303735117</v>
      </c>
    </row>
    <row r="64" spans="1:83" x14ac:dyDescent="0.25">
      <c r="CD64" s="39">
        <f>MEDIAN(CD45:CD61)</f>
        <v>9.2563656476309125E-2</v>
      </c>
      <c r="CE64" s="39">
        <f>MEDIAN(CE45:CE61)</f>
        <v>5.3155282587436598E-2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115"/>
  <sheetViews>
    <sheetView zoomScale="70" zoomScaleNormal="70" workbookViewId="0">
      <selection activeCell="Y76" sqref="Y76"/>
    </sheetView>
  </sheetViews>
  <sheetFormatPr defaultRowHeight="15" x14ac:dyDescent="0.25"/>
  <cols>
    <col min="1" max="1" width="28.5703125" style="14" bestFit="1" customWidth="1"/>
    <col min="2" max="17" width="18.140625" bestFit="1" customWidth="1"/>
    <col min="18" max="18" width="16.28515625" bestFit="1" customWidth="1"/>
    <col min="19" max="34" width="20.140625" bestFit="1" customWidth="1"/>
    <col min="35" max="35" width="18.42578125" bestFit="1" customWidth="1"/>
    <col min="36" max="36" width="17.85546875" bestFit="1" customWidth="1"/>
    <col min="37" max="37" width="19.85546875" bestFit="1" customWidth="1"/>
    <col min="38" max="38" width="17.42578125" bestFit="1" customWidth="1"/>
    <col min="39" max="39" width="17.7109375" bestFit="1" customWidth="1"/>
    <col min="40" max="40" width="19.42578125" bestFit="1" customWidth="1"/>
    <col min="41" max="41" width="17.7109375" bestFit="1" customWidth="1"/>
    <col min="42" max="42" width="19.42578125" bestFit="1" customWidth="1"/>
    <col min="43" max="43" width="17.7109375" bestFit="1" customWidth="1"/>
    <col min="44" max="44" width="19.42578125" bestFit="1" customWidth="1"/>
    <col min="45" max="45" width="17.7109375" bestFit="1" customWidth="1"/>
    <col min="46" max="46" width="19.42578125" bestFit="1" customWidth="1"/>
    <col min="47" max="47" width="17.7109375" bestFit="1" customWidth="1"/>
    <col min="48" max="48" width="19.42578125" bestFit="1" customWidth="1"/>
    <col min="49" max="49" width="17.7109375" bestFit="1" customWidth="1"/>
    <col min="50" max="50" width="19.42578125" bestFit="1" customWidth="1"/>
    <col min="51" max="51" width="17.7109375" bestFit="1" customWidth="1"/>
    <col min="52" max="52" width="19.42578125" bestFit="1" customWidth="1"/>
    <col min="53" max="53" width="17.7109375" bestFit="1" customWidth="1"/>
    <col min="54" max="54" width="19.42578125" bestFit="1" customWidth="1"/>
    <col min="55" max="55" width="17.7109375" bestFit="1" customWidth="1"/>
    <col min="56" max="56" width="19.42578125" bestFit="1" customWidth="1"/>
    <col min="57" max="57" width="17.7109375" bestFit="1" customWidth="1"/>
    <col min="58" max="58" width="19.42578125" bestFit="1" customWidth="1"/>
    <col min="59" max="59" width="17.7109375" bestFit="1" customWidth="1"/>
    <col min="60" max="60" width="19.42578125" bestFit="1" customWidth="1"/>
    <col min="61" max="61" width="17.7109375" bestFit="1" customWidth="1"/>
    <col min="62" max="62" width="19.42578125" bestFit="1" customWidth="1"/>
    <col min="63" max="63" width="17.7109375" bestFit="1" customWidth="1"/>
    <col min="64" max="64" width="19.42578125" bestFit="1" customWidth="1"/>
    <col min="65" max="65" width="17.7109375" bestFit="1" customWidth="1"/>
    <col min="66" max="66" width="19.42578125" bestFit="1" customWidth="1"/>
    <col min="67" max="67" width="17.7109375" bestFit="1" customWidth="1"/>
    <col min="68" max="68" width="19.42578125" bestFit="1" customWidth="1"/>
    <col min="69" max="69" width="17.7109375" bestFit="1" customWidth="1"/>
    <col min="70" max="70" width="19.42578125" bestFit="1" customWidth="1"/>
    <col min="71" max="71" width="17.7109375" bestFit="1" customWidth="1"/>
    <col min="72" max="72" width="19.42578125" bestFit="1" customWidth="1"/>
    <col min="73" max="73" width="17.7109375" bestFit="1" customWidth="1"/>
    <col min="74" max="74" width="19.42578125" bestFit="1" customWidth="1"/>
    <col min="75" max="75" width="17.7109375" bestFit="1" customWidth="1"/>
    <col min="76" max="76" width="19.42578125" bestFit="1" customWidth="1"/>
    <col min="77" max="77" width="17.7109375" bestFit="1" customWidth="1"/>
    <col min="78" max="78" width="19.42578125" bestFit="1" customWidth="1"/>
    <col min="79" max="79" width="17.7109375" bestFit="1" customWidth="1"/>
  </cols>
  <sheetData>
    <row r="1" spans="1:38" ht="15.75" thickBot="1" x14ac:dyDescent="0.3">
      <c r="A1" s="36" t="s">
        <v>962</v>
      </c>
      <c r="B1" s="37">
        <f>SUM(B4:AI4)</f>
        <v>218521350</v>
      </c>
    </row>
    <row r="3" spans="1:38" x14ac:dyDescent="0.25">
      <c r="A3" s="14" t="s">
        <v>753</v>
      </c>
      <c r="B3" t="s">
        <v>755</v>
      </c>
      <c r="C3" t="s">
        <v>756</v>
      </c>
      <c r="D3" t="s">
        <v>757</v>
      </c>
      <c r="E3" t="s">
        <v>758</v>
      </c>
      <c r="F3" t="s">
        <v>759</v>
      </c>
      <c r="G3" t="s">
        <v>760</v>
      </c>
      <c r="H3" t="s">
        <v>761</v>
      </c>
      <c r="I3" t="s">
        <v>762</v>
      </c>
      <c r="J3" t="s">
        <v>763</v>
      </c>
      <c r="K3" t="s">
        <v>764</v>
      </c>
      <c r="L3" t="s">
        <v>765</v>
      </c>
      <c r="M3" t="s">
        <v>766</v>
      </c>
      <c r="N3" t="s">
        <v>767</v>
      </c>
      <c r="O3" t="s">
        <v>768</v>
      </c>
      <c r="P3" t="s">
        <v>769</v>
      </c>
      <c r="Q3" t="s">
        <v>770</v>
      </c>
      <c r="R3" t="s">
        <v>771</v>
      </c>
      <c r="S3" t="s">
        <v>772</v>
      </c>
      <c r="T3" t="s">
        <v>773</v>
      </c>
      <c r="U3" t="s">
        <v>774</v>
      </c>
      <c r="V3" t="s">
        <v>775</v>
      </c>
      <c r="W3" t="s">
        <v>776</v>
      </c>
      <c r="X3" t="s">
        <v>777</v>
      </c>
      <c r="Y3" t="s">
        <v>778</v>
      </c>
      <c r="Z3" t="s">
        <v>779</v>
      </c>
      <c r="AA3" t="s">
        <v>780</v>
      </c>
      <c r="AB3" t="s">
        <v>781</v>
      </c>
      <c r="AC3" t="s">
        <v>782</v>
      </c>
      <c r="AD3" t="s">
        <v>783</v>
      </c>
      <c r="AE3" t="s">
        <v>784</v>
      </c>
      <c r="AF3" t="s">
        <v>785</v>
      </c>
      <c r="AG3" t="s">
        <v>786</v>
      </c>
      <c r="AH3" t="s">
        <v>787</v>
      </c>
      <c r="AI3" t="s">
        <v>788</v>
      </c>
      <c r="AJ3" t="s">
        <v>789</v>
      </c>
      <c r="AK3" t="s">
        <v>790</v>
      </c>
      <c r="AL3" t="s">
        <v>963</v>
      </c>
    </row>
    <row r="4" spans="1:38" x14ac:dyDescent="0.25">
      <c r="A4" s="13" t="s">
        <v>2</v>
      </c>
      <c r="B4" s="9">
        <v>17837020</v>
      </c>
      <c r="C4" s="9">
        <v>15502069</v>
      </c>
      <c r="D4" s="9">
        <v>13836239</v>
      </c>
      <c r="E4" s="9">
        <v>12293689</v>
      </c>
      <c r="F4" s="9">
        <v>10051901</v>
      </c>
      <c r="G4" s="9">
        <v>8480707</v>
      </c>
      <c r="H4" s="9">
        <v>7284102</v>
      </c>
      <c r="I4" s="9">
        <v>6240459</v>
      </c>
      <c r="J4" s="9">
        <v>5228754</v>
      </c>
      <c r="K4" s="9">
        <v>4105952</v>
      </c>
      <c r="L4" s="9">
        <v>3233093</v>
      </c>
      <c r="M4" s="9">
        <v>2454746</v>
      </c>
      <c r="N4" s="9">
        <v>1850354</v>
      </c>
      <c r="O4" s="9">
        <v>1335394</v>
      </c>
      <c r="P4" s="9">
        <v>965196</v>
      </c>
      <c r="Q4" s="9">
        <v>561382</v>
      </c>
      <c r="R4" s="9">
        <v>362424</v>
      </c>
      <c r="S4" s="9">
        <v>16969659</v>
      </c>
      <c r="T4" s="9">
        <v>14751712</v>
      </c>
      <c r="U4" s="9">
        <v>13072833</v>
      </c>
      <c r="V4" s="9">
        <v>11639983</v>
      </c>
      <c r="W4" s="9">
        <v>9674868</v>
      </c>
      <c r="X4" s="9">
        <v>8167582</v>
      </c>
      <c r="Y4" s="9">
        <v>6947084</v>
      </c>
      <c r="Z4" s="9">
        <v>5874695</v>
      </c>
      <c r="AA4" s="9">
        <v>4905215</v>
      </c>
      <c r="AB4" s="9">
        <v>3783584</v>
      </c>
      <c r="AC4" s="9">
        <v>3074491</v>
      </c>
      <c r="AD4" s="9">
        <v>2457793</v>
      </c>
      <c r="AE4" s="9">
        <v>1951626</v>
      </c>
      <c r="AF4" s="9">
        <v>1467403</v>
      </c>
      <c r="AG4" s="9">
        <v>1076136</v>
      </c>
      <c r="AH4" s="9">
        <v>635625</v>
      </c>
      <c r="AI4" s="9">
        <v>447580</v>
      </c>
      <c r="AJ4" s="9">
        <v>111623481</v>
      </c>
      <c r="AK4" s="9">
        <v>106897869</v>
      </c>
      <c r="AL4" s="9">
        <v>218521350</v>
      </c>
    </row>
    <row r="5" spans="1:38" x14ac:dyDescent="0.25">
      <c r="A5" s="13" t="s">
        <v>3</v>
      </c>
      <c r="B5" s="9">
        <v>218758</v>
      </c>
      <c r="C5" s="9">
        <v>224631</v>
      </c>
      <c r="D5" s="9">
        <v>252614</v>
      </c>
      <c r="E5" s="9">
        <v>244697</v>
      </c>
      <c r="F5" s="9">
        <v>197853</v>
      </c>
      <c r="G5" s="9">
        <v>147846</v>
      </c>
      <c r="H5" s="9">
        <v>119759</v>
      </c>
      <c r="I5" s="9">
        <v>104223</v>
      </c>
      <c r="J5" s="9">
        <v>96942</v>
      </c>
      <c r="K5" s="9">
        <v>86562</v>
      </c>
      <c r="L5" s="9">
        <v>66047</v>
      </c>
      <c r="M5" s="9">
        <v>60055</v>
      </c>
      <c r="N5" s="9">
        <v>38619</v>
      </c>
      <c r="O5" s="9">
        <v>36743</v>
      </c>
      <c r="P5" s="9">
        <v>21766</v>
      </c>
      <c r="Q5" s="9">
        <v>16548</v>
      </c>
      <c r="R5" s="9">
        <v>8075</v>
      </c>
      <c r="S5" s="9">
        <v>210483</v>
      </c>
      <c r="T5" s="9">
        <v>215867</v>
      </c>
      <c r="U5" s="9">
        <v>248705</v>
      </c>
      <c r="V5" s="9">
        <v>235360</v>
      </c>
      <c r="W5" s="9">
        <v>175331</v>
      </c>
      <c r="X5" s="9">
        <v>141231</v>
      </c>
      <c r="Y5" s="9">
        <v>124752</v>
      </c>
      <c r="Z5" s="9">
        <v>118724</v>
      </c>
      <c r="AA5" s="9">
        <v>97191</v>
      </c>
      <c r="AB5" s="9">
        <v>89290</v>
      </c>
      <c r="AC5" s="9">
        <v>68647</v>
      </c>
      <c r="AD5" s="9">
        <v>66458</v>
      </c>
      <c r="AE5" s="9">
        <v>45452</v>
      </c>
      <c r="AF5" s="9">
        <v>42233</v>
      </c>
      <c r="AG5" s="9">
        <v>27155</v>
      </c>
      <c r="AH5" s="9">
        <v>18965</v>
      </c>
      <c r="AI5" s="9">
        <v>11395</v>
      </c>
      <c r="AJ5" s="9">
        <v>1941738</v>
      </c>
      <c r="AK5" s="9">
        <v>1937239</v>
      </c>
      <c r="AL5" s="9">
        <v>3878977</v>
      </c>
    </row>
    <row r="6" spans="1:38" x14ac:dyDescent="0.25">
      <c r="A6" s="13" t="s">
        <v>16</v>
      </c>
      <c r="B6" s="9">
        <v>391921</v>
      </c>
      <c r="C6" s="9">
        <v>331150</v>
      </c>
      <c r="D6" s="9">
        <v>277805</v>
      </c>
      <c r="E6" s="9">
        <v>238530</v>
      </c>
      <c r="F6" s="9">
        <v>190232</v>
      </c>
      <c r="G6" s="9">
        <v>160292</v>
      </c>
      <c r="H6" s="9">
        <v>138807</v>
      </c>
      <c r="I6" s="9">
        <v>119876</v>
      </c>
      <c r="J6" s="9">
        <v>95845</v>
      </c>
      <c r="K6" s="9">
        <v>76036</v>
      </c>
      <c r="L6" s="9">
        <v>56748</v>
      </c>
      <c r="M6" s="9">
        <v>48899</v>
      </c>
      <c r="N6" s="9">
        <v>32936</v>
      </c>
      <c r="O6" s="9">
        <v>28317</v>
      </c>
      <c r="P6" s="9">
        <v>20135</v>
      </c>
      <c r="Q6" s="9">
        <v>13404</v>
      </c>
      <c r="R6" s="9">
        <v>7414</v>
      </c>
      <c r="S6" s="9">
        <v>372760</v>
      </c>
      <c r="T6" s="9">
        <v>320576</v>
      </c>
      <c r="U6" s="9">
        <v>273011</v>
      </c>
      <c r="V6" s="9">
        <v>233204</v>
      </c>
      <c r="W6" s="9">
        <v>190216</v>
      </c>
      <c r="X6" s="9">
        <v>155723</v>
      </c>
      <c r="Y6" s="9">
        <v>131631</v>
      </c>
      <c r="Z6" s="9">
        <v>105703</v>
      </c>
      <c r="AA6" s="9">
        <v>93150</v>
      </c>
      <c r="AB6" s="9">
        <v>67345</v>
      </c>
      <c r="AC6" s="9">
        <v>59734</v>
      </c>
      <c r="AD6" s="9">
        <v>45221</v>
      </c>
      <c r="AE6" s="9">
        <v>39961</v>
      </c>
      <c r="AF6" s="9">
        <v>29740</v>
      </c>
      <c r="AG6" s="9">
        <v>26280</v>
      </c>
      <c r="AH6" s="9">
        <v>14250</v>
      </c>
      <c r="AI6" s="9">
        <v>9747</v>
      </c>
      <c r="AJ6" s="9">
        <v>2228347</v>
      </c>
      <c r="AK6" s="9">
        <v>2168252</v>
      </c>
      <c r="AL6" s="9">
        <v>4396599</v>
      </c>
    </row>
    <row r="7" spans="1:38" x14ac:dyDescent="0.25">
      <c r="A7" s="13" t="s">
        <v>38</v>
      </c>
      <c r="B7" s="9">
        <v>345584</v>
      </c>
      <c r="C7" s="9">
        <v>364957</v>
      </c>
      <c r="D7" s="9">
        <v>371722</v>
      </c>
      <c r="E7" s="9">
        <v>355275</v>
      </c>
      <c r="F7" s="9">
        <v>285723</v>
      </c>
      <c r="G7" s="9">
        <v>216091</v>
      </c>
      <c r="H7" s="9">
        <v>174848</v>
      </c>
      <c r="I7" s="9">
        <v>159735</v>
      </c>
      <c r="J7" s="9">
        <v>143522</v>
      </c>
      <c r="K7" s="9">
        <v>125640</v>
      </c>
      <c r="L7" s="9">
        <v>96021</v>
      </c>
      <c r="M7" s="9">
        <v>77876</v>
      </c>
      <c r="N7" s="9">
        <v>61936</v>
      </c>
      <c r="O7" s="9">
        <v>46240</v>
      </c>
      <c r="P7" s="9">
        <v>27453</v>
      </c>
      <c r="Q7" s="9">
        <v>16233</v>
      </c>
      <c r="R7" s="9">
        <v>7696</v>
      </c>
      <c r="S7" s="9">
        <v>326260</v>
      </c>
      <c r="T7" s="9">
        <v>342223</v>
      </c>
      <c r="U7" s="9">
        <v>353787</v>
      </c>
      <c r="V7" s="9">
        <v>329383</v>
      </c>
      <c r="W7" s="9">
        <v>246884</v>
      </c>
      <c r="X7" s="9">
        <v>207987</v>
      </c>
      <c r="Y7" s="9">
        <v>184349</v>
      </c>
      <c r="Z7" s="9">
        <v>180667</v>
      </c>
      <c r="AA7" s="9">
        <v>144644</v>
      </c>
      <c r="AB7" s="9">
        <v>130441</v>
      </c>
      <c r="AC7" s="9">
        <v>94389</v>
      </c>
      <c r="AD7" s="9">
        <v>82954</v>
      </c>
      <c r="AE7" s="9">
        <v>63215</v>
      </c>
      <c r="AF7" s="9">
        <v>52546</v>
      </c>
      <c r="AG7" s="9">
        <v>26086</v>
      </c>
      <c r="AH7" s="9">
        <v>15922</v>
      </c>
      <c r="AI7" s="9">
        <v>7475</v>
      </c>
      <c r="AJ7" s="9">
        <v>2876552</v>
      </c>
      <c r="AK7" s="9">
        <v>2789212</v>
      </c>
      <c r="AL7" s="9">
        <v>5665764</v>
      </c>
    </row>
    <row r="8" spans="1:38" x14ac:dyDescent="0.25">
      <c r="A8" s="13" t="s">
        <v>68</v>
      </c>
      <c r="B8" s="9">
        <v>332996</v>
      </c>
      <c r="C8" s="9">
        <v>352714</v>
      </c>
      <c r="D8" s="9">
        <v>388676</v>
      </c>
      <c r="E8" s="9">
        <v>376016</v>
      </c>
      <c r="F8" s="9">
        <v>304587</v>
      </c>
      <c r="G8" s="9">
        <v>232124</v>
      </c>
      <c r="H8" s="9">
        <v>187703</v>
      </c>
      <c r="I8" s="9">
        <v>164634</v>
      </c>
      <c r="J8" s="9">
        <v>153188</v>
      </c>
      <c r="K8" s="9">
        <v>134792</v>
      </c>
      <c r="L8" s="9">
        <v>105401</v>
      </c>
      <c r="M8" s="9">
        <v>89482</v>
      </c>
      <c r="N8" s="9">
        <v>63031</v>
      </c>
      <c r="O8" s="9">
        <v>53670</v>
      </c>
      <c r="P8" s="9">
        <v>31439</v>
      </c>
      <c r="Q8" s="9">
        <v>22388</v>
      </c>
      <c r="R8" s="9">
        <v>11067</v>
      </c>
      <c r="S8" s="9">
        <v>319470</v>
      </c>
      <c r="T8" s="9">
        <v>334304</v>
      </c>
      <c r="U8" s="9">
        <v>379733</v>
      </c>
      <c r="V8" s="9">
        <v>357447</v>
      </c>
      <c r="W8" s="9">
        <v>273463</v>
      </c>
      <c r="X8" s="9">
        <v>225850</v>
      </c>
      <c r="Y8" s="9">
        <v>193788</v>
      </c>
      <c r="Z8" s="9">
        <v>185580</v>
      </c>
      <c r="AA8" s="9">
        <v>149135</v>
      </c>
      <c r="AB8" s="9">
        <v>135868</v>
      </c>
      <c r="AC8" s="9">
        <v>95878</v>
      </c>
      <c r="AD8" s="9">
        <v>95605</v>
      </c>
      <c r="AE8" s="9">
        <v>59135</v>
      </c>
      <c r="AF8" s="9">
        <v>56517</v>
      </c>
      <c r="AG8" s="9">
        <v>32959</v>
      </c>
      <c r="AH8" s="9">
        <v>25634</v>
      </c>
      <c r="AI8" s="9">
        <v>12510</v>
      </c>
      <c r="AJ8" s="9">
        <v>3003908</v>
      </c>
      <c r="AK8" s="9">
        <v>2932876</v>
      </c>
      <c r="AL8" s="9">
        <v>5936784</v>
      </c>
    </row>
    <row r="9" spans="1:38" x14ac:dyDescent="0.25">
      <c r="A9" s="13" t="s">
        <v>90</v>
      </c>
      <c r="B9" s="9">
        <v>679500</v>
      </c>
      <c r="C9" s="9">
        <v>545659</v>
      </c>
      <c r="D9" s="9">
        <v>442014</v>
      </c>
      <c r="E9" s="9">
        <v>362751</v>
      </c>
      <c r="F9" s="9">
        <v>260764</v>
      </c>
      <c r="G9" s="9">
        <v>223221</v>
      </c>
      <c r="H9" s="9">
        <v>203035</v>
      </c>
      <c r="I9" s="9">
        <v>168629</v>
      </c>
      <c r="J9" s="9">
        <v>143572</v>
      </c>
      <c r="K9" s="9">
        <v>103270</v>
      </c>
      <c r="L9" s="9">
        <v>89342</v>
      </c>
      <c r="M9" s="9">
        <v>57851</v>
      </c>
      <c r="N9" s="9">
        <v>50345</v>
      </c>
      <c r="O9" s="9">
        <v>30837</v>
      </c>
      <c r="P9" s="9">
        <v>29566</v>
      </c>
      <c r="Q9" s="9">
        <v>15850</v>
      </c>
      <c r="R9" s="9">
        <v>11412</v>
      </c>
      <c r="S9" s="9">
        <v>639299</v>
      </c>
      <c r="T9" s="9">
        <v>509011</v>
      </c>
      <c r="U9" s="9">
        <v>402259</v>
      </c>
      <c r="V9" s="9">
        <v>352254</v>
      </c>
      <c r="W9" s="9">
        <v>285240</v>
      </c>
      <c r="X9" s="9">
        <v>235858</v>
      </c>
      <c r="Y9" s="9">
        <v>198776</v>
      </c>
      <c r="Z9" s="9">
        <v>153495</v>
      </c>
      <c r="AA9" s="9">
        <v>133251</v>
      </c>
      <c r="AB9" s="9">
        <v>90278</v>
      </c>
      <c r="AC9" s="9">
        <v>83531</v>
      </c>
      <c r="AD9" s="9">
        <v>51340</v>
      </c>
      <c r="AE9" s="9">
        <v>51485</v>
      </c>
      <c r="AF9" s="9">
        <v>30115</v>
      </c>
      <c r="AG9" s="9">
        <v>28710</v>
      </c>
      <c r="AH9" s="9">
        <v>15170</v>
      </c>
      <c r="AI9" s="9">
        <v>12444</v>
      </c>
      <c r="AJ9" s="9">
        <v>3417618</v>
      </c>
      <c r="AK9" s="9">
        <v>3272516</v>
      </c>
      <c r="AL9" s="9">
        <v>6690134</v>
      </c>
    </row>
    <row r="10" spans="1:38" x14ac:dyDescent="0.25">
      <c r="A10" s="13" t="s">
        <v>107</v>
      </c>
      <c r="B10" s="9">
        <v>158035</v>
      </c>
      <c r="C10" s="9">
        <v>169405</v>
      </c>
      <c r="D10" s="9">
        <v>167379</v>
      </c>
      <c r="E10" s="9">
        <v>160580</v>
      </c>
      <c r="F10" s="9">
        <v>128084</v>
      </c>
      <c r="G10" s="9">
        <v>98740</v>
      </c>
      <c r="H10" s="9">
        <v>82485</v>
      </c>
      <c r="I10" s="9">
        <v>72773</v>
      </c>
      <c r="J10" s="9">
        <v>65964</v>
      </c>
      <c r="K10" s="9">
        <v>54387</v>
      </c>
      <c r="L10" s="9">
        <v>43741</v>
      </c>
      <c r="M10" s="9">
        <v>31487</v>
      </c>
      <c r="N10" s="9">
        <v>25781</v>
      </c>
      <c r="O10" s="9">
        <v>17586</v>
      </c>
      <c r="P10" s="9">
        <v>12790</v>
      </c>
      <c r="Q10" s="9">
        <v>7288</v>
      </c>
      <c r="R10" s="9">
        <v>4308</v>
      </c>
      <c r="S10" s="9">
        <v>150454</v>
      </c>
      <c r="T10" s="9">
        <v>157800</v>
      </c>
      <c r="U10" s="9">
        <v>157102</v>
      </c>
      <c r="V10" s="9">
        <v>144745</v>
      </c>
      <c r="W10" s="9">
        <v>109296</v>
      </c>
      <c r="X10" s="9">
        <v>93373</v>
      </c>
      <c r="Y10" s="9">
        <v>84237</v>
      </c>
      <c r="Z10" s="9">
        <v>80603</v>
      </c>
      <c r="AA10" s="9">
        <v>62980</v>
      </c>
      <c r="AB10" s="9">
        <v>55671</v>
      </c>
      <c r="AC10" s="9">
        <v>38799</v>
      </c>
      <c r="AD10" s="9">
        <v>34675</v>
      </c>
      <c r="AE10" s="9">
        <v>24906</v>
      </c>
      <c r="AF10" s="9">
        <v>19395</v>
      </c>
      <c r="AG10" s="9">
        <v>10835</v>
      </c>
      <c r="AH10" s="9">
        <v>7773</v>
      </c>
      <c r="AI10" s="9">
        <v>4317</v>
      </c>
      <c r="AJ10" s="9">
        <v>1300813</v>
      </c>
      <c r="AK10" s="9">
        <v>1236961</v>
      </c>
      <c r="AL10" s="9">
        <v>2537774</v>
      </c>
    </row>
    <row r="11" spans="1:38" x14ac:dyDescent="0.25">
      <c r="A11" s="13" t="s">
        <v>115</v>
      </c>
      <c r="B11" s="9">
        <v>539300</v>
      </c>
      <c r="C11" s="9">
        <v>445972</v>
      </c>
      <c r="D11" s="9">
        <v>382231</v>
      </c>
      <c r="E11" s="9">
        <v>330874</v>
      </c>
      <c r="F11" s="9">
        <v>247899</v>
      </c>
      <c r="G11" s="9">
        <v>201198</v>
      </c>
      <c r="H11" s="9">
        <v>173256</v>
      </c>
      <c r="I11" s="9">
        <v>146700</v>
      </c>
      <c r="J11" s="9">
        <v>119001</v>
      </c>
      <c r="K11" s="9">
        <v>95899</v>
      </c>
      <c r="L11" s="9">
        <v>73977</v>
      </c>
      <c r="M11" s="9">
        <v>53904</v>
      </c>
      <c r="N11" s="9">
        <v>43804</v>
      </c>
      <c r="O11" s="9">
        <v>30213</v>
      </c>
      <c r="P11" s="9">
        <v>23436</v>
      </c>
      <c r="Q11" s="9">
        <v>16003</v>
      </c>
      <c r="R11" s="9">
        <v>10919</v>
      </c>
      <c r="S11" s="9">
        <v>514586</v>
      </c>
      <c r="T11" s="9">
        <v>431588</v>
      </c>
      <c r="U11" s="9">
        <v>371409</v>
      </c>
      <c r="V11" s="9">
        <v>318050</v>
      </c>
      <c r="W11" s="9">
        <v>248992</v>
      </c>
      <c r="X11" s="9">
        <v>199610</v>
      </c>
      <c r="Y11" s="9">
        <v>168682</v>
      </c>
      <c r="Z11" s="9">
        <v>135038</v>
      </c>
      <c r="AA11" s="9">
        <v>120485</v>
      </c>
      <c r="AB11" s="9">
        <v>86544</v>
      </c>
      <c r="AC11" s="9">
        <v>75599</v>
      </c>
      <c r="AD11" s="9">
        <v>54587</v>
      </c>
      <c r="AE11" s="9">
        <v>57410</v>
      </c>
      <c r="AF11" s="9">
        <v>37257</v>
      </c>
      <c r="AG11" s="9">
        <v>29396</v>
      </c>
      <c r="AH11" s="9">
        <v>17770</v>
      </c>
      <c r="AI11" s="9">
        <v>13339</v>
      </c>
      <c r="AJ11" s="9">
        <v>2934586</v>
      </c>
      <c r="AK11" s="9">
        <v>2880342</v>
      </c>
      <c r="AL11" s="9">
        <v>5814928</v>
      </c>
    </row>
    <row r="12" spans="1:38" x14ac:dyDescent="0.25">
      <c r="A12" s="13" t="s">
        <v>138</v>
      </c>
      <c r="B12" s="9">
        <v>644945</v>
      </c>
      <c r="C12" s="9">
        <v>544939</v>
      </c>
      <c r="D12" s="9">
        <v>421873</v>
      </c>
      <c r="E12" s="9">
        <v>348897</v>
      </c>
      <c r="F12" s="9">
        <v>270790</v>
      </c>
      <c r="G12" s="9">
        <v>233981</v>
      </c>
      <c r="H12" s="9">
        <v>220992</v>
      </c>
      <c r="I12" s="9">
        <v>176524</v>
      </c>
      <c r="J12" s="9">
        <v>160850</v>
      </c>
      <c r="K12" s="9">
        <v>108578</v>
      </c>
      <c r="L12" s="9">
        <v>98736</v>
      </c>
      <c r="M12" s="9">
        <v>60103</v>
      </c>
      <c r="N12" s="9">
        <v>60783</v>
      </c>
      <c r="O12" s="9">
        <v>31453</v>
      </c>
      <c r="P12" s="9">
        <v>31629</v>
      </c>
      <c r="Q12" s="9">
        <v>14056</v>
      </c>
      <c r="R12" s="9">
        <v>11139</v>
      </c>
      <c r="S12" s="9">
        <v>596867</v>
      </c>
      <c r="T12" s="9">
        <v>492977</v>
      </c>
      <c r="U12" s="9">
        <v>369247</v>
      </c>
      <c r="V12" s="9">
        <v>326928</v>
      </c>
      <c r="W12" s="9">
        <v>285460</v>
      </c>
      <c r="X12" s="9">
        <v>230533</v>
      </c>
      <c r="Y12" s="9">
        <v>201616</v>
      </c>
      <c r="Z12" s="9">
        <v>146564</v>
      </c>
      <c r="AA12" s="9">
        <v>138886</v>
      </c>
      <c r="AB12" s="9">
        <v>84797</v>
      </c>
      <c r="AC12" s="9">
        <v>87266</v>
      </c>
      <c r="AD12" s="9">
        <v>49291</v>
      </c>
      <c r="AE12" s="9">
        <v>56913</v>
      </c>
      <c r="AF12" s="9">
        <v>28951</v>
      </c>
      <c r="AG12" s="9">
        <v>31809</v>
      </c>
      <c r="AH12" s="9">
        <v>14151</v>
      </c>
      <c r="AI12" s="9">
        <v>12468</v>
      </c>
      <c r="AJ12" s="9">
        <v>3440268</v>
      </c>
      <c r="AK12" s="9">
        <v>3154724</v>
      </c>
      <c r="AL12" s="9">
        <v>6594992</v>
      </c>
    </row>
    <row r="13" spans="1:38" x14ac:dyDescent="0.25">
      <c r="A13" s="13" t="s">
        <v>166</v>
      </c>
      <c r="B13" s="9">
        <v>255470</v>
      </c>
      <c r="C13" s="9">
        <v>263801</v>
      </c>
      <c r="D13" s="9">
        <v>260335</v>
      </c>
      <c r="E13" s="9">
        <v>242320</v>
      </c>
      <c r="F13" s="9">
        <v>199798</v>
      </c>
      <c r="G13" s="9">
        <v>157222</v>
      </c>
      <c r="H13" s="9">
        <v>125944</v>
      </c>
      <c r="I13" s="9">
        <v>111965</v>
      </c>
      <c r="J13" s="9">
        <v>99844</v>
      </c>
      <c r="K13" s="9">
        <v>85277</v>
      </c>
      <c r="L13" s="9">
        <v>65584</v>
      </c>
      <c r="M13" s="9">
        <v>48000</v>
      </c>
      <c r="N13" s="9">
        <v>37811</v>
      </c>
      <c r="O13" s="9">
        <v>28190</v>
      </c>
      <c r="P13" s="9">
        <v>17153</v>
      </c>
      <c r="Q13" s="9">
        <v>10955</v>
      </c>
      <c r="R13" s="9">
        <v>6018</v>
      </c>
      <c r="S13" s="9">
        <v>243102</v>
      </c>
      <c r="T13" s="9">
        <v>247026</v>
      </c>
      <c r="U13" s="9">
        <v>247067</v>
      </c>
      <c r="V13" s="9">
        <v>228463</v>
      </c>
      <c r="W13" s="9">
        <v>177638</v>
      </c>
      <c r="X13" s="9">
        <v>145558</v>
      </c>
      <c r="Y13" s="9">
        <v>127746</v>
      </c>
      <c r="Z13" s="9">
        <v>120877</v>
      </c>
      <c r="AA13" s="9">
        <v>98133</v>
      </c>
      <c r="AB13" s="9">
        <v>83858</v>
      </c>
      <c r="AC13" s="9">
        <v>63626</v>
      </c>
      <c r="AD13" s="9">
        <v>48751</v>
      </c>
      <c r="AE13" s="9">
        <v>41139</v>
      </c>
      <c r="AF13" s="9">
        <v>31640</v>
      </c>
      <c r="AG13" s="9">
        <v>18689</v>
      </c>
      <c r="AH13" s="9">
        <v>12559</v>
      </c>
      <c r="AI13" s="9">
        <v>6706</v>
      </c>
      <c r="AJ13" s="9">
        <v>2015687</v>
      </c>
      <c r="AK13" s="9">
        <v>1942578</v>
      </c>
      <c r="AL13" s="9">
        <v>3958265</v>
      </c>
    </row>
    <row r="14" spans="1:38" x14ac:dyDescent="0.25">
      <c r="A14" s="13" t="s">
        <v>182</v>
      </c>
      <c r="B14" s="9">
        <v>367102</v>
      </c>
      <c r="C14" s="9">
        <v>363425</v>
      </c>
      <c r="D14" s="9">
        <v>373194</v>
      </c>
      <c r="E14" s="9">
        <v>353940</v>
      </c>
      <c r="F14" s="9">
        <v>297603</v>
      </c>
      <c r="G14" s="9">
        <v>227942</v>
      </c>
      <c r="H14" s="9">
        <v>182870</v>
      </c>
      <c r="I14" s="9">
        <v>163400</v>
      </c>
      <c r="J14" s="9">
        <v>139733</v>
      </c>
      <c r="K14" s="9">
        <v>123629</v>
      </c>
      <c r="L14" s="9">
        <v>92496</v>
      </c>
      <c r="M14" s="9">
        <v>82655</v>
      </c>
      <c r="N14" s="9">
        <v>52325</v>
      </c>
      <c r="O14" s="9">
        <v>47402</v>
      </c>
      <c r="P14" s="9">
        <v>27695</v>
      </c>
      <c r="Q14" s="9">
        <v>21886</v>
      </c>
      <c r="R14" s="9">
        <v>10668</v>
      </c>
      <c r="S14" s="9">
        <v>352059</v>
      </c>
      <c r="T14" s="9">
        <v>347139</v>
      </c>
      <c r="U14" s="9">
        <v>365330</v>
      </c>
      <c r="V14" s="9">
        <v>333023</v>
      </c>
      <c r="W14" s="9">
        <v>263756</v>
      </c>
      <c r="X14" s="9">
        <v>214716</v>
      </c>
      <c r="Y14" s="9">
        <v>186714</v>
      </c>
      <c r="Z14" s="9">
        <v>178217</v>
      </c>
      <c r="AA14" s="9">
        <v>142570</v>
      </c>
      <c r="AB14" s="9">
        <v>132157</v>
      </c>
      <c r="AC14" s="9">
        <v>95005</v>
      </c>
      <c r="AD14" s="9">
        <v>96062</v>
      </c>
      <c r="AE14" s="9">
        <v>59273</v>
      </c>
      <c r="AF14" s="9">
        <v>55830</v>
      </c>
      <c r="AG14" s="9">
        <v>35088</v>
      </c>
      <c r="AH14" s="9">
        <v>27040</v>
      </c>
      <c r="AI14" s="9">
        <v>15782</v>
      </c>
      <c r="AJ14" s="9">
        <v>2927965</v>
      </c>
      <c r="AK14" s="9">
        <v>2899761</v>
      </c>
      <c r="AL14" s="9">
        <v>5827726</v>
      </c>
    </row>
    <row r="15" spans="1:38" x14ac:dyDescent="0.25">
      <c r="A15" s="13" t="s">
        <v>208</v>
      </c>
      <c r="B15" s="9">
        <v>213833</v>
      </c>
      <c r="C15" s="9">
        <v>203754</v>
      </c>
      <c r="D15" s="9">
        <v>197034</v>
      </c>
      <c r="E15" s="9">
        <v>176671</v>
      </c>
      <c r="F15" s="9">
        <v>132083</v>
      </c>
      <c r="G15" s="9">
        <v>95485</v>
      </c>
      <c r="H15" s="9">
        <v>79584</v>
      </c>
      <c r="I15" s="9">
        <v>72338</v>
      </c>
      <c r="J15" s="9">
        <v>67188</v>
      </c>
      <c r="K15" s="9">
        <v>58447</v>
      </c>
      <c r="L15" s="9">
        <v>46109</v>
      </c>
      <c r="M15" s="9">
        <v>36235</v>
      </c>
      <c r="N15" s="9">
        <v>28541</v>
      </c>
      <c r="O15" s="9">
        <v>22476</v>
      </c>
      <c r="P15" s="9">
        <v>13855</v>
      </c>
      <c r="Q15" s="9">
        <v>10238</v>
      </c>
      <c r="R15" s="9">
        <v>5363</v>
      </c>
      <c r="S15" s="9">
        <v>207890</v>
      </c>
      <c r="T15" s="9">
        <v>199710</v>
      </c>
      <c r="U15" s="9">
        <v>194554</v>
      </c>
      <c r="V15" s="9">
        <v>179000</v>
      </c>
      <c r="W15" s="9">
        <v>125519</v>
      </c>
      <c r="X15" s="9">
        <v>104915</v>
      </c>
      <c r="Y15" s="9">
        <v>94035</v>
      </c>
      <c r="Z15" s="9">
        <v>90186</v>
      </c>
      <c r="AA15" s="9">
        <v>76152</v>
      </c>
      <c r="AB15" s="9">
        <v>67676</v>
      </c>
      <c r="AC15" s="9">
        <v>48162</v>
      </c>
      <c r="AD15" s="9">
        <v>42488</v>
      </c>
      <c r="AE15" s="9">
        <v>33954</v>
      </c>
      <c r="AF15" s="9">
        <v>27586</v>
      </c>
      <c r="AG15" s="9">
        <v>15951</v>
      </c>
      <c r="AH15" s="9">
        <v>9976</v>
      </c>
      <c r="AI15" s="9">
        <v>6145</v>
      </c>
      <c r="AJ15" s="9">
        <v>1459234</v>
      </c>
      <c r="AK15" s="9">
        <v>1523899</v>
      </c>
      <c r="AL15" s="9">
        <v>2983133</v>
      </c>
    </row>
    <row r="16" spans="1:38" x14ac:dyDescent="0.25">
      <c r="A16" s="13" t="s">
        <v>221</v>
      </c>
      <c r="B16" s="9">
        <v>276429</v>
      </c>
      <c r="C16" s="9">
        <v>267891</v>
      </c>
      <c r="D16" s="9">
        <v>273219</v>
      </c>
      <c r="E16" s="9">
        <v>262779</v>
      </c>
      <c r="F16" s="9">
        <v>244690</v>
      </c>
      <c r="G16" s="9">
        <v>191737</v>
      </c>
      <c r="H16" s="9">
        <v>140876</v>
      </c>
      <c r="I16" s="9">
        <v>122163</v>
      </c>
      <c r="J16" s="9">
        <v>98953</v>
      </c>
      <c r="K16" s="9">
        <v>91372</v>
      </c>
      <c r="L16" s="9">
        <v>65990</v>
      </c>
      <c r="M16" s="9">
        <v>65097</v>
      </c>
      <c r="N16" s="9">
        <v>37391</v>
      </c>
      <c r="O16" s="9">
        <v>36243</v>
      </c>
      <c r="P16" s="9">
        <v>20266</v>
      </c>
      <c r="Q16" s="9">
        <v>15590</v>
      </c>
      <c r="R16" s="9">
        <v>8038</v>
      </c>
      <c r="S16" s="9">
        <v>261756</v>
      </c>
      <c r="T16" s="9">
        <v>255925</v>
      </c>
      <c r="U16" s="9">
        <v>267795</v>
      </c>
      <c r="V16" s="9">
        <v>245304</v>
      </c>
      <c r="W16" s="9">
        <v>206957</v>
      </c>
      <c r="X16" s="9">
        <v>164130</v>
      </c>
      <c r="Y16" s="9">
        <v>137442</v>
      </c>
      <c r="Z16" s="9">
        <v>131252</v>
      </c>
      <c r="AA16" s="9">
        <v>105276</v>
      </c>
      <c r="AB16" s="9">
        <v>99053</v>
      </c>
      <c r="AC16" s="9">
        <v>71708</v>
      </c>
      <c r="AD16" s="9">
        <v>74956</v>
      </c>
      <c r="AE16" s="9">
        <v>45906</v>
      </c>
      <c r="AF16" s="9">
        <v>45164</v>
      </c>
      <c r="AG16" s="9">
        <v>27536</v>
      </c>
      <c r="AH16" s="9">
        <v>21281</v>
      </c>
      <c r="AI16" s="9">
        <v>12905</v>
      </c>
      <c r="AJ16" s="9">
        <v>2218724</v>
      </c>
      <c r="AK16" s="9">
        <v>2174346</v>
      </c>
      <c r="AL16" s="9">
        <v>4393070</v>
      </c>
    </row>
    <row r="17" spans="1:38" x14ac:dyDescent="0.25">
      <c r="A17" s="13" t="s">
        <v>240</v>
      </c>
      <c r="B17" s="9">
        <v>199031</v>
      </c>
      <c r="C17" s="9">
        <v>218957</v>
      </c>
      <c r="D17" s="9">
        <v>241674</v>
      </c>
      <c r="E17" s="9">
        <v>231477</v>
      </c>
      <c r="F17" s="9">
        <v>198471</v>
      </c>
      <c r="G17" s="9">
        <v>134938</v>
      </c>
      <c r="H17" s="9">
        <v>101395</v>
      </c>
      <c r="I17" s="9">
        <v>89201</v>
      </c>
      <c r="J17" s="9">
        <v>83388</v>
      </c>
      <c r="K17" s="9">
        <v>72033</v>
      </c>
      <c r="L17" s="9">
        <v>58322</v>
      </c>
      <c r="M17" s="9">
        <v>44278</v>
      </c>
      <c r="N17" s="9">
        <v>36026</v>
      </c>
      <c r="O17" s="9">
        <v>27713</v>
      </c>
      <c r="P17" s="9">
        <v>18326</v>
      </c>
      <c r="Q17" s="9">
        <v>9656</v>
      </c>
      <c r="R17" s="9">
        <v>5704</v>
      </c>
      <c r="S17" s="9">
        <v>188875</v>
      </c>
      <c r="T17" s="9">
        <v>207004</v>
      </c>
      <c r="U17" s="9">
        <v>230520</v>
      </c>
      <c r="V17" s="9">
        <v>217058</v>
      </c>
      <c r="W17" s="9">
        <v>175326</v>
      </c>
      <c r="X17" s="9">
        <v>125783</v>
      </c>
      <c r="Y17" s="9">
        <v>105683</v>
      </c>
      <c r="Z17" s="9">
        <v>105824</v>
      </c>
      <c r="AA17" s="9">
        <v>84561</v>
      </c>
      <c r="AB17" s="9">
        <v>79616</v>
      </c>
      <c r="AC17" s="9">
        <v>54939</v>
      </c>
      <c r="AD17" s="9">
        <v>57642</v>
      </c>
      <c r="AE17" s="9">
        <v>38065</v>
      </c>
      <c r="AF17" s="9">
        <v>34165</v>
      </c>
      <c r="AG17" s="9">
        <v>16611</v>
      </c>
      <c r="AH17" s="9">
        <v>11695</v>
      </c>
      <c r="AI17" s="9">
        <v>6995</v>
      </c>
      <c r="AJ17" s="9">
        <v>1770590</v>
      </c>
      <c r="AK17" s="9">
        <v>1740362</v>
      </c>
      <c r="AL17" s="9">
        <v>3510952</v>
      </c>
    </row>
    <row r="18" spans="1:38" x14ac:dyDescent="0.25">
      <c r="A18" s="13" t="s">
        <v>254</v>
      </c>
      <c r="B18" s="9">
        <v>253101</v>
      </c>
      <c r="C18" s="9">
        <v>254655</v>
      </c>
      <c r="D18" s="9">
        <v>277433</v>
      </c>
      <c r="E18" s="9">
        <v>261039</v>
      </c>
      <c r="F18" s="9">
        <v>221637</v>
      </c>
      <c r="G18" s="9">
        <v>158394</v>
      </c>
      <c r="H18" s="9">
        <v>118345</v>
      </c>
      <c r="I18" s="9">
        <v>108252</v>
      </c>
      <c r="J18" s="9">
        <v>102622</v>
      </c>
      <c r="K18" s="9">
        <v>98325</v>
      </c>
      <c r="L18" s="9">
        <v>76391</v>
      </c>
      <c r="M18" s="9">
        <v>69909</v>
      </c>
      <c r="N18" s="9">
        <v>49306</v>
      </c>
      <c r="O18" s="9">
        <v>45193</v>
      </c>
      <c r="P18" s="9">
        <v>27101</v>
      </c>
      <c r="Q18" s="9">
        <v>16472</v>
      </c>
      <c r="R18" s="9">
        <v>8176</v>
      </c>
      <c r="S18" s="9">
        <v>250024</v>
      </c>
      <c r="T18" s="9">
        <v>247712</v>
      </c>
      <c r="U18" s="9">
        <v>283922</v>
      </c>
      <c r="V18" s="9">
        <v>274784</v>
      </c>
      <c r="W18" s="9">
        <v>217205</v>
      </c>
      <c r="X18" s="9">
        <v>161621</v>
      </c>
      <c r="Y18" s="9">
        <v>140126</v>
      </c>
      <c r="Z18" s="9">
        <v>135981</v>
      </c>
      <c r="AA18" s="9">
        <v>117125</v>
      </c>
      <c r="AB18" s="9">
        <v>110055</v>
      </c>
      <c r="AC18" s="9">
        <v>82636</v>
      </c>
      <c r="AD18" s="9">
        <v>79464</v>
      </c>
      <c r="AE18" s="9">
        <v>57225</v>
      </c>
      <c r="AF18" s="9">
        <v>51551</v>
      </c>
      <c r="AG18" s="9">
        <v>29694</v>
      </c>
      <c r="AH18" s="9">
        <v>19976</v>
      </c>
      <c r="AI18" s="9">
        <v>10275</v>
      </c>
      <c r="AJ18" s="9">
        <v>2146351</v>
      </c>
      <c r="AK18" s="9">
        <v>2269376</v>
      </c>
      <c r="AL18" s="9">
        <v>4415727</v>
      </c>
    </row>
    <row r="19" spans="1:38" x14ac:dyDescent="0.25">
      <c r="A19" s="13" t="s">
        <v>265</v>
      </c>
      <c r="B19" s="9">
        <v>366734</v>
      </c>
      <c r="C19" s="9">
        <v>281057</v>
      </c>
      <c r="D19" s="9">
        <v>232913</v>
      </c>
      <c r="E19" s="9">
        <v>202152</v>
      </c>
      <c r="F19" s="9">
        <v>248382</v>
      </c>
      <c r="G19" s="9">
        <v>310563</v>
      </c>
      <c r="H19" s="9">
        <v>263226</v>
      </c>
      <c r="I19" s="9">
        <v>228757</v>
      </c>
      <c r="J19" s="9">
        <v>148467</v>
      </c>
      <c r="K19" s="9">
        <v>121262</v>
      </c>
      <c r="L19" s="9">
        <v>62545</v>
      </c>
      <c r="M19" s="9">
        <v>53076</v>
      </c>
      <c r="N19" s="9">
        <v>20135</v>
      </c>
      <c r="O19" s="9">
        <v>16802</v>
      </c>
      <c r="P19" s="9">
        <v>7187</v>
      </c>
      <c r="Q19" s="9">
        <v>5307</v>
      </c>
      <c r="R19" s="9">
        <v>3651</v>
      </c>
      <c r="S19" s="9">
        <v>368062</v>
      </c>
      <c r="T19" s="9">
        <v>295804</v>
      </c>
      <c r="U19" s="9">
        <v>274169</v>
      </c>
      <c r="V19" s="9">
        <v>226094</v>
      </c>
      <c r="W19" s="9">
        <v>240570</v>
      </c>
      <c r="X19" s="9">
        <v>239062</v>
      </c>
      <c r="Y19" s="9">
        <v>186691</v>
      </c>
      <c r="Z19" s="9">
        <v>144517</v>
      </c>
      <c r="AA19" s="9">
        <v>92826</v>
      </c>
      <c r="AB19" s="9">
        <v>66230</v>
      </c>
      <c r="AC19" s="9">
        <v>38666</v>
      </c>
      <c r="AD19" s="9">
        <v>33081</v>
      </c>
      <c r="AE19" s="9">
        <v>18099</v>
      </c>
      <c r="AF19" s="9">
        <v>16523</v>
      </c>
      <c r="AG19" s="9">
        <v>10377</v>
      </c>
      <c r="AH19" s="9">
        <v>6774</v>
      </c>
      <c r="AI19" s="9">
        <v>4986</v>
      </c>
      <c r="AJ19" s="9">
        <v>2572216</v>
      </c>
      <c r="AK19" s="9">
        <v>2262531</v>
      </c>
      <c r="AL19" s="9">
        <v>4834747</v>
      </c>
    </row>
    <row r="20" spans="1:38" x14ac:dyDescent="0.25">
      <c r="A20" s="13" t="s">
        <v>272</v>
      </c>
      <c r="B20" s="9">
        <v>334511</v>
      </c>
      <c r="C20" s="9">
        <v>277281</v>
      </c>
      <c r="D20" s="9">
        <v>248163</v>
      </c>
      <c r="E20" s="9">
        <v>209659</v>
      </c>
      <c r="F20" s="9">
        <v>149392</v>
      </c>
      <c r="G20" s="9">
        <v>119694</v>
      </c>
      <c r="H20" s="9">
        <v>104192</v>
      </c>
      <c r="I20" s="9">
        <v>87074</v>
      </c>
      <c r="J20" s="9">
        <v>70682</v>
      </c>
      <c r="K20" s="9">
        <v>53257</v>
      </c>
      <c r="L20" s="9">
        <v>41639</v>
      </c>
      <c r="M20" s="9">
        <v>30353</v>
      </c>
      <c r="N20" s="9">
        <v>23361</v>
      </c>
      <c r="O20" s="9">
        <v>16672</v>
      </c>
      <c r="P20" s="9">
        <v>13286</v>
      </c>
      <c r="Q20" s="9">
        <v>8762</v>
      </c>
      <c r="R20" s="9">
        <v>4907</v>
      </c>
      <c r="S20" s="9">
        <v>311596</v>
      </c>
      <c r="T20" s="9">
        <v>241005</v>
      </c>
      <c r="U20" s="9">
        <v>198060</v>
      </c>
      <c r="V20" s="9">
        <v>174248</v>
      </c>
      <c r="W20" s="9">
        <v>138293</v>
      </c>
      <c r="X20" s="9">
        <v>116708</v>
      </c>
      <c r="Y20" s="9">
        <v>95232</v>
      </c>
      <c r="Z20" s="9">
        <v>75830</v>
      </c>
      <c r="AA20" s="9">
        <v>63848</v>
      </c>
      <c r="AB20" s="9">
        <v>45983</v>
      </c>
      <c r="AC20" s="9">
        <v>39465</v>
      </c>
      <c r="AD20" s="9">
        <v>28526</v>
      </c>
      <c r="AE20" s="9">
        <v>24977</v>
      </c>
      <c r="AF20" s="9">
        <v>17348</v>
      </c>
      <c r="AG20" s="9">
        <v>14741</v>
      </c>
      <c r="AH20" s="9">
        <v>8088</v>
      </c>
      <c r="AI20" s="9">
        <v>5612</v>
      </c>
      <c r="AJ20" s="9">
        <v>1792885</v>
      </c>
      <c r="AK20" s="9">
        <v>1599560</v>
      </c>
      <c r="AL20" s="9">
        <v>3392445</v>
      </c>
    </row>
    <row r="21" spans="1:38" x14ac:dyDescent="0.25">
      <c r="A21" s="13" t="s">
        <v>282</v>
      </c>
      <c r="B21" s="9">
        <v>325102</v>
      </c>
      <c r="C21" s="9">
        <v>335341</v>
      </c>
      <c r="D21" s="9">
        <v>361868</v>
      </c>
      <c r="E21" s="9">
        <v>349158</v>
      </c>
      <c r="F21" s="9">
        <v>279447</v>
      </c>
      <c r="G21" s="9">
        <v>203489</v>
      </c>
      <c r="H21" s="9">
        <v>163543</v>
      </c>
      <c r="I21" s="9">
        <v>147223</v>
      </c>
      <c r="J21" s="9">
        <v>138378</v>
      </c>
      <c r="K21" s="9">
        <v>124953</v>
      </c>
      <c r="L21" s="9">
        <v>97194</v>
      </c>
      <c r="M21" s="9">
        <v>83548</v>
      </c>
      <c r="N21" s="9">
        <v>57973</v>
      </c>
      <c r="O21" s="9">
        <v>50281</v>
      </c>
      <c r="P21" s="9">
        <v>31470</v>
      </c>
      <c r="Q21" s="9">
        <v>22123</v>
      </c>
      <c r="R21" s="9">
        <v>11055</v>
      </c>
      <c r="S21" s="9">
        <v>309242</v>
      </c>
      <c r="T21" s="9">
        <v>315414</v>
      </c>
      <c r="U21" s="9">
        <v>350304</v>
      </c>
      <c r="V21" s="9">
        <v>327225</v>
      </c>
      <c r="W21" s="9">
        <v>246833</v>
      </c>
      <c r="X21" s="9">
        <v>201853</v>
      </c>
      <c r="Y21" s="9">
        <v>178926</v>
      </c>
      <c r="Z21" s="9">
        <v>174716</v>
      </c>
      <c r="AA21" s="9">
        <v>142857</v>
      </c>
      <c r="AB21" s="9">
        <v>132292</v>
      </c>
      <c r="AC21" s="9">
        <v>95830</v>
      </c>
      <c r="AD21" s="9">
        <v>93207</v>
      </c>
      <c r="AE21" s="9">
        <v>62793</v>
      </c>
      <c r="AF21" s="9">
        <v>61769</v>
      </c>
      <c r="AG21" s="9">
        <v>35109</v>
      </c>
      <c r="AH21" s="9">
        <v>24762</v>
      </c>
      <c r="AI21" s="9">
        <v>12249</v>
      </c>
      <c r="AJ21" s="9">
        <v>2782146</v>
      </c>
      <c r="AK21" s="9">
        <v>2765381</v>
      </c>
      <c r="AL21" s="9">
        <v>5547527</v>
      </c>
    </row>
    <row r="22" spans="1:38" x14ac:dyDescent="0.25">
      <c r="A22" s="13" t="s">
        <v>305</v>
      </c>
      <c r="B22" s="9">
        <v>614198</v>
      </c>
      <c r="C22" s="9">
        <v>482852</v>
      </c>
      <c r="D22" s="9">
        <v>358722</v>
      </c>
      <c r="E22" s="9">
        <v>291747</v>
      </c>
      <c r="F22" s="9">
        <v>208354</v>
      </c>
      <c r="G22" s="9">
        <v>184644</v>
      </c>
      <c r="H22" s="9">
        <v>192209</v>
      </c>
      <c r="I22" s="9">
        <v>151233</v>
      </c>
      <c r="J22" s="9">
        <v>143479</v>
      </c>
      <c r="K22" s="9">
        <v>88653</v>
      </c>
      <c r="L22" s="9">
        <v>94036</v>
      </c>
      <c r="M22" s="9">
        <v>44362</v>
      </c>
      <c r="N22" s="9">
        <v>55594</v>
      </c>
      <c r="O22" s="9">
        <v>23145</v>
      </c>
      <c r="P22" s="9">
        <v>35036</v>
      </c>
      <c r="Q22" s="9">
        <v>11747</v>
      </c>
      <c r="R22" s="9">
        <v>13355</v>
      </c>
      <c r="S22" s="9">
        <v>563813</v>
      </c>
      <c r="T22" s="9">
        <v>459277</v>
      </c>
      <c r="U22" s="9">
        <v>339830</v>
      </c>
      <c r="V22" s="9">
        <v>300660</v>
      </c>
      <c r="W22" s="9">
        <v>259361</v>
      </c>
      <c r="X22" s="9">
        <v>214203</v>
      </c>
      <c r="Y22" s="9">
        <v>193560</v>
      </c>
      <c r="Z22" s="9">
        <v>136409</v>
      </c>
      <c r="AA22" s="9">
        <v>131297</v>
      </c>
      <c r="AB22" s="9">
        <v>75712</v>
      </c>
      <c r="AC22" s="9">
        <v>82142</v>
      </c>
      <c r="AD22" s="9">
        <v>41509</v>
      </c>
      <c r="AE22" s="9">
        <v>51711</v>
      </c>
      <c r="AF22" s="9">
        <v>23348</v>
      </c>
      <c r="AG22" s="9">
        <v>31052</v>
      </c>
      <c r="AH22" s="9">
        <v>11479</v>
      </c>
      <c r="AI22" s="9">
        <v>13101</v>
      </c>
      <c r="AJ22" s="9">
        <v>2993366</v>
      </c>
      <c r="AK22" s="9">
        <v>2928464</v>
      </c>
      <c r="AL22" s="9">
        <v>5921830</v>
      </c>
    </row>
    <row r="23" spans="1:38" x14ac:dyDescent="0.25">
      <c r="A23" s="13" t="s">
        <v>330</v>
      </c>
      <c r="B23" s="9">
        <v>844977</v>
      </c>
      <c r="C23" s="9">
        <v>668389</v>
      </c>
      <c r="D23" s="9">
        <v>555616</v>
      </c>
      <c r="E23" s="9">
        <v>471968</v>
      </c>
      <c r="F23" s="9">
        <v>365548</v>
      </c>
      <c r="G23" s="9">
        <v>317880</v>
      </c>
      <c r="H23" s="9">
        <v>275283</v>
      </c>
      <c r="I23" s="9">
        <v>236243</v>
      </c>
      <c r="J23" s="9">
        <v>187951</v>
      </c>
      <c r="K23" s="9">
        <v>145539</v>
      </c>
      <c r="L23" s="9">
        <v>109636</v>
      </c>
      <c r="M23" s="9">
        <v>89037</v>
      </c>
      <c r="N23" s="9">
        <v>58793</v>
      </c>
      <c r="O23" s="9">
        <v>44237</v>
      </c>
      <c r="P23" s="9">
        <v>32223</v>
      </c>
      <c r="Q23" s="9">
        <v>20891</v>
      </c>
      <c r="R23" s="9">
        <v>15840</v>
      </c>
      <c r="S23" s="9">
        <v>821129</v>
      </c>
      <c r="T23" s="9">
        <v>651306</v>
      </c>
      <c r="U23" s="9">
        <v>531399</v>
      </c>
      <c r="V23" s="9">
        <v>466750</v>
      </c>
      <c r="W23" s="9">
        <v>381545</v>
      </c>
      <c r="X23" s="9">
        <v>319033</v>
      </c>
      <c r="Y23" s="9">
        <v>260737</v>
      </c>
      <c r="Z23" s="9">
        <v>209617</v>
      </c>
      <c r="AA23" s="9">
        <v>174590</v>
      </c>
      <c r="AB23" s="9">
        <v>126817</v>
      </c>
      <c r="AC23" s="9">
        <v>104643</v>
      </c>
      <c r="AD23" s="9">
        <v>81710</v>
      </c>
      <c r="AE23" s="9">
        <v>61439</v>
      </c>
      <c r="AF23" s="9">
        <v>46682</v>
      </c>
      <c r="AG23" s="9">
        <v>38943</v>
      </c>
      <c r="AH23" s="9">
        <v>23466</v>
      </c>
      <c r="AI23" s="9">
        <v>18190</v>
      </c>
      <c r="AJ23" s="9">
        <v>4440051</v>
      </c>
      <c r="AK23" s="9">
        <v>4317996</v>
      </c>
      <c r="AL23" s="9">
        <v>8758047</v>
      </c>
    </row>
    <row r="24" spans="1:38" hidden="1" x14ac:dyDescent="0.25">
      <c r="A24" s="13" t="s">
        <v>350</v>
      </c>
      <c r="B24" s="9">
        <v>2685854</v>
      </c>
      <c r="C24" s="9">
        <v>2215912</v>
      </c>
      <c r="D24" s="9">
        <v>1899992</v>
      </c>
      <c r="E24" s="9">
        <v>1623792</v>
      </c>
      <c r="F24" s="9">
        <v>1145504</v>
      </c>
      <c r="G24" s="9">
        <v>962806</v>
      </c>
      <c r="H24" s="9">
        <v>873748</v>
      </c>
      <c r="I24" s="9">
        <v>710084</v>
      </c>
      <c r="J24" s="9">
        <v>626126</v>
      </c>
      <c r="K24" s="9">
        <v>417902</v>
      </c>
      <c r="L24" s="9">
        <v>390072</v>
      </c>
      <c r="M24" s="9">
        <v>240480</v>
      </c>
      <c r="N24" s="9">
        <v>224944</v>
      </c>
      <c r="O24" s="9">
        <v>117568</v>
      </c>
      <c r="P24" s="9">
        <v>131960</v>
      </c>
      <c r="Q24" s="9">
        <v>55088</v>
      </c>
      <c r="R24" s="9">
        <v>53210</v>
      </c>
      <c r="S24" s="9">
        <v>2512812</v>
      </c>
      <c r="T24" s="9">
        <v>2022430</v>
      </c>
      <c r="U24" s="9">
        <v>1533772</v>
      </c>
      <c r="V24" s="9">
        <v>1331018</v>
      </c>
      <c r="W24" s="9">
        <v>1130742</v>
      </c>
      <c r="X24" s="9">
        <v>942938</v>
      </c>
      <c r="Y24" s="9">
        <v>806562</v>
      </c>
      <c r="Z24" s="9">
        <v>594464</v>
      </c>
      <c r="AA24" s="9">
        <v>551850</v>
      </c>
      <c r="AB24" s="9">
        <v>332620</v>
      </c>
      <c r="AC24" s="9">
        <v>341472</v>
      </c>
      <c r="AD24" s="9">
        <v>189342</v>
      </c>
      <c r="AE24" s="9">
        <v>205702</v>
      </c>
      <c r="AF24" s="9">
        <v>104032</v>
      </c>
      <c r="AG24" s="9">
        <v>134946</v>
      </c>
      <c r="AH24" s="9">
        <v>53078</v>
      </c>
      <c r="AI24" s="9">
        <v>61438</v>
      </c>
      <c r="AJ24" s="9">
        <v>14375042</v>
      </c>
      <c r="AK24" s="9">
        <v>12849218</v>
      </c>
      <c r="AL24" s="9">
        <v>27224260</v>
      </c>
    </row>
    <row r="25" spans="1:38" hidden="1" x14ac:dyDescent="0.25">
      <c r="A25" s="13" t="s">
        <v>395</v>
      </c>
      <c r="B25" s="9">
        <v>855762</v>
      </c>
      <c r="C25" s="9">
        <v>663208</v>
      </c>
      <c r="D25" s="9">
        <v>516254</v>
      </c>
      <c r="E25" s="9">
        <v>413287</v>
      </c>
      <c r="F25" s="9">
        <v>298887</v>
      </c>
      <c r="G25" s="9">
        <v>261265</v>
      </c>
      <c r="H25" s="9">
        <v>246915</v>
      </c>
      <c r="I25" s="9">
        <v>205252</v>
      </c>
      <c r="J25" s="9">
        <v>177914</v>
      </c>
      <c r="K25" s="9">
        <v>124250</v>
      </c>
      <c r="L25" s="9">
        <v>111981</v>
      </c>
      <c r="M25" s="9">
        <v>64741</v>
      </c>
      <c r="N25" s="9">
        <v>64193</v>
      </c>
      <c r="O25" s="9">
        <v>32605</v>
      </c>
      <c r="P25" s="9">
        <v>36191</v>
      </c>
      <c r="Q25" s="9">
        <v>17490</v>
      </c>
      <c r="R25" s="9">
        <v>14146</v>
      </c>
      <c r="S25" s="9">
        <v>792645</v>
      </c>
      <c r="T25" s="9">
        <v>616698</v>
      </c>
      <c r="U25" s="9">
        <v>472450</v>
      </c>
      <c r="V25" s="9">
        <v>409151</v>
      </c>
      <c r="W25" s="9">
        <v>341581</v>
      </c>
      <c r="X25" s="9">
        <v>287685</v>
      </c>
      <c r="Y25" s="9">
        <v>243017</v>
      </c>
      <c r="Z25" s="9">
        <v>184850</v>
      </c>
      <c r="AA25" s="9">
        <v>163563</v>
      </c>
      <c r="AB25" s="9">
        <v>106718</v>
      </c>
      <c r="AC25" s="9">
        <v>101363</v>
      </c>
      <c r="AD25" s="9">
        <v>60327</v>
      </c>
      <c r="AE25" s="9">
        <v>63210</v>
      </c>
      <c r="AF25" s="9">
        <v>34063</v>
      </c>
      <c r="AG25" s="9">
        <v>36547</v>
      </c>
      <c r="AH25" s="9">
        <v>17381</v>
      </c>
      <c r="AI25" s="9">
        <v>14872</v>
      </c>
      <c r="AJ25" s="9">
        <v>4104341</v>
      </c>
      <c r="AK25" s="9">
        <v>3946121</v>
      </c>
      <c r="AL25" s="9">
        <v>8050462</v>
      </c>
    </row>
    <row r="26" spans="1:38" hidden="1" x14ac:dyDescent="0.25">
      <c r="A26" s="13" t="s">
        <v>429</v>
      </c>
      <c r="B26" s="9">
        <v>460815</v>
      </c>
      <c r="C26" s="9">
        <v>375139</v>
      </c>
      <c r="D26" s="9">
        <v>281316</v>
      </c>
      <c r="E26" s="9">
        <v>222841</v>
      </c>
      <c r="F26" s="9">
        <v>159983</v>
      </c>
      <c r="G26" s="9">
        <v>153342</v>
      </c>
      <c r="H26" s="9">
        <v>138763</v>
      </c>
      <c r="I26" s="9">
        <v>115221</v>
      </c>
      <c r="J26" s="9">
        <v>96011</v>
      </c>
      <c r="K26" s="9">
        <v>66407</v>
      </c>
      <c r="L26" s="9">
        <v>60550</v>
      </c>
      <c r="M26" s="9">
        <v>43425</v>
      </c>
      <c r="N26" s="9">
        <v>38085</v>
      </c>
      <c r="O26" s="9">
        <v>22319</v>
      </c>
      <c r="P26" s="9">
        <v>19369</v>
      </c>
      <c r="Q26" s="9">
        <v>9548</v>
      </c>
      <c r="R26" s="9">
        <v>6986</v>
      </c>
      <c r="S26" s="9">
        <v>434592</v>
      </c>
      <c r="T26" s="9">
        <v>371716</v>
      </c>
      <c r="U26" s="9">
        <v>266665</v>
      </c>
      <c r="V26" s="9">
        <v>225813</v>
      </c>
      <c r="W26" s="9">
        <v>195292</v>
      </c>
      <c r="X26" s="9">
        <v>166637</v>
      </c>
      <c r="Y26" s="9">
        <v>136434</v>
      </c>
      <c r="Z26" s="9">
        <v>101666</v>
      </c>
      <c r="AA26" s="9">
        <v>93962</v>
      </c>
      <c r="AB26" s="9">
        <v>54681</v>
      </c>
      <c r="AC26" s="9">
        <v>58969</v>
      </c>
      <c r="AD26" s="9">
        <v>34810</v>
      </c>
      <c r="AE26" s="9">
        <v>38285</v>
      </c>
      <c r="AF26" s="9">
        <v>20772</v>
      </c>
      <c r="AG26" s="9">
        <v>22484</v>
      </c>
      <c r="AH26" s="9">
        <v>9368</v>
      </c>
      <c r="AI26" s="9">
        <v>8208</v>
      </c>
      <c r="AJ26" s="9">
        <v>2270120</v>
      </c>
      <c r="AK26" s="9">
        <v>2240354</v>
      </c>
      <c r="AL26" s="9">
        <v>4510474</v>
      </c>
    </row>
    <row r="27" spans="1:38" hidden="1" x14ac:dyDescent="0.25">
      <c r="A27" s="13" t="s">
        <v>450</v>
      </c>
      <c r="B27" s="9">
        <v>450046</v>
      </c>
      <c r="C27" s="9">
        <v>357559</v>
      </c>
      <c r="D27" s="9">
        <v>307624</v>
      </c>
      <c r="E27" s="9">
        <v>267299</v>
      </c>
      <c r="F27" s="9">
        <v>205971</v>
      </c>
      <c r="G27" s="9">
        <v>173343</v>
      </c>
      <c r="H27" s="9">
        <v>150802</v>
      </c>
      <c r="I27" s="9">
        <v>129911</v>
      </c>
      <c r="J27" s="9">
        <v>108089</v>
      </c>
      <c r="K27" s="9">
        <v>85882</v>
      </c>
      <c r="L27" s="9">
        <v>66505</v>
      </c>
      <c r="M27" s="9">
        <v>44898</v>
      </c>
      <c r="N27" s="9">
        <v>39268</v>
      </c>
      <c r="O27" s="9">
        <v>27993</v>
      </c>
      <c r="P27" s="9">
        <v>18024</v>
      </c>
      <c r="Q27" s="9">
        <v>10938</v>
      </c>
      <c r="R27" s="9">
        <v>7155</v>
      </c>
      <c r="S27" s="9">
        <v>427979</v>
      </c>
      <c r="T27" s="9">
        <v>341146</v>
      </c>
      <c r="U27" s="9">
        <v>294002</v>
      </c>
      <c r="V27" s="9">
        <v>256409</v>
      </c>
      <c r="W27" s="9">
        <v>205935</v>
      </c>
      <c r="X27" s="9">
        <v>178793</v>
      </c>
      <c r="Y27" s="9">
        <v>149077</v>
      </c>
      <c r="Z27" s="9">
        <v>125434</v>
      </c>
      <c r="AA27" s="9">
        <v>104451</v>
      </c>
      <c r="AB27" s="9">
        <v>79458</v>
      </c>
      <c r="AC27" s="9">
        <v>62200</v>
      </c>
      <c r="AD27" s="9">
        <v>49353</v>
      </c>
      <c r="AE27" s="9">
        <v>40417</v>
      </c>
      <c r="AF27" s="9">
        <v>31538</v>
      </c>
      <c r="AG27" s="9">
        <v>19401</v>
      </c>
      <c r="AH27" s="9">
        <v>11776</v>
      </c>
      <c r="AI27" s="9">
        <v>8048</v>
      </c>
      <c r="AJ27" s="9">
        <v>2451307</v>
      </c>
      <c r="AK27" s="9">
        <v>2385417</v>
      </c>
      <c r="AL27" s="9">
        <v>4836724</v>
      </c>
    </row>
    <row r="28" spans="1:38" hidden="1" x14ac:dyDescent="0.25">
      <c r="A28" s="13" t="s">
        <v>468</v>
      </c>
      <c r="B28" s="9">
        <v>296954</v>
      </c>
      <c r="C28" s="9">
        <v>248272</v>
      </c>
      <c r="D28" s="9">
        <v>214574</v>
      </c>
      <c r="E28" s="9">
        <v>185581</v>
      </c>
      <c r="F28" s="9">
        <v>148637</v>
      </c>
      <c r="G28" s="9">
        <v>123171</v>
      </c>
      <c r="H28" s="9">
        <v>105508</v>
      </c>
      <c r="I28" s="9">
        <v>90881</v>
      </c>
      <c r="J28" s="9">
        <v>78324</v>
      </c>
      <c r="K28" s="9">
        <v>61280</v>
      </c>
      <c r="L28" s="9">
        <v>47917</v>
      </c>
      <c r="M28" s="9">
        <v>34821</v>
      </c>
      <c r="N28" s="9">
        <v>28766</v>
      </c>
      <c r="O28" s="9">
        <v>21646</v>
      </c>
      <c r="P28" s="9">
        <v>13654</v>
      </c>
      <c r="Q28" s="9">
        <v>7844</v>
      </c>
      <c r="R28" s="9">
        <v>5039</v>
      </c>
      <c r="S28" s="9">
        <v>283824</v>
      </c>
      <c r="T28" s="9">
        <v>234528</v>
      </c>
      <c r="U28" s="9">
        <v>203623</v>
      </c>
      <c r="V28" s="9">
        <v>173044</v>
      </c>
      <c r="W28" s="9">
        <v>143444</v>
      </c>
      <c r="X28" s="9">
        <v>125168</v>
      </c>
      <c r="Y28" s="9">
        <v>104685</v>
      </c>
      <c r="Z28" s="9">
        <v>88631</v>
      </c>
      <c r="AA28" s="9">
        <v>76133</v>
      </c>
      <c r="AB28" s="9">
        <v>57849</v>
      </c>
      <c r="AC28" s="9">
        <v>46492</v>
      </c>
      <c r="AD28" s="9">
        <v>39773</v>
      </c>
      <c r="AE28" s="9">
        <v>30625</v>
      </c>
      <c r="AF28" s="9">
        <v>24516</v>
      </c>
      <c r="AG28" s="9">
        <v>16093</v>
      </c>
      <c r="AH28" s="9">
        <v>10772</v>
      </c>
      <c r="AI28" s="9">
        <v>6638</v>
      </c>
      <c r="AJ28" s="9">
        <v>1712869</v>
      </c>
      <c r="AK28" s="9">
        <v>1665838</v>
      </c>
      <c r="AL28" s="9">
        <v>3378707</v>
      </c>
    </row>
    <row r="29" spans="1:38" hidden="1" x14ac:dyDescent="0.25">
      <c r="A29" s="13" t="s">
        <v>483</v>
      </c>
      <c r="B29" s="9">
        <v>938127</v>
      </c>
      <c r="C29" s="9">
        <v>764124</v>
      </c>
      <c r="D29" s="9">
        <v>711671</v>
      </c>
      <c r="E29" s="9">
        <v>726172</v>
      </c>
      <c r="F29" s="9">
        <v>910295</v>
      </c>
      <c r="G29" s="9">
        <v>888836</v>
      </c>
      <c r="H29" s="9">
        <v>732696</v>
      </c>
      <c r="I29" s="9">
        <v>635191</v>
      </c>
      <c r="J29" s="9">
        <v>425939</v>
      </c>
      <c r="K29" s="9">
        <v>351940</v>
      </c>
      <c r="L29" s="9">
        <v>209085</v>
      </c>
      <c r="M29" s="9">
        <v>209088</v>
      </c>
      <c r="N29" s="9">
        <v>93689</v>
      </c>
      <c r="O29" s="9">
        <v>87826</v>
      </c>
      <c r="P29" s="9">
        <v>34712</v>
      </c>
      <c r="Q29" s="9">
        <v>24664</v>
      </c>
      <c r="R29" s="9">
        <v>11328</v>
      </c>
      <c r="S29" s="9">
        <v>929948</v>
      </c>
      <c r="T29" s="9">
        <v>779056</v>
      </c>
      <c r="U29" s="9">
        <v>790382</v>
      </c>
      <c r="V29" s="9">
        <v>739251</v>
      </c>
      <c r="W29" s="9">
        <v>748929</v>
      </c>
      <c r="X29" s="9">
        <v>689190</v>
      </c>
      <c r="Y29" s="9">
        <v>569628</v>
      </c>
      <c r="Z29" s="9">
        <v>494720</v>
      </c>
      <c r="AA29" s="9">
        <v>358912</v>
      </c>
      <c r="AB29" s="9">
        <v>300427</v>
      </c>
      <c r="AC29" s="9">
        <v>201048</v>
      </c>
      <c r="AD29" s="9">
        <v>199279</v>
      </c>
      <c r="AE29" s="9">
        <v>108829</v>
      </c>
      <c r="AF29" s="9">
        <v>99362</v>
      </c>
      <c r="AG29" s="9">
        <v>52776</v>
      </c>
      <c r="AH29" s="9">
        <v>39470</v>
      </c>
      <c r="AI29" s="9">
        <v>23164</v>
      </c>
      <c r="AJ29" s="9">
        <v>7755383</v>
      </c>
      <c r="AK29" s="9">
        <v>7124371</v>
      </c>
      <c r="AL29" s="9">
        <v>14879754</v>
      </c>
    </row>
    <row r="30" spans="1:38" hidden="1" x14ac:dyDescent="0.25">
      <c r="A30" s="13" t="s">
        <v>381</v>
      </c>
      <c r="B30" s="9">
        <v>242841</v>
      </c>
      <c r="C30" s="9">
        <v>191349</v>
      </c>
      <c r="D30" s="9">
        <v>159821</v>
      </c>
      <c r="E30" s="9">
        <v>139754</v>
      </c>
      <c r="F30" s="9">
        <v>109763</v>
      </c>
      <c r="G30" s="9">
        <v>96818</v>
      </c>
      <c r="H30" s="9">
        <v>83448</v>
      </c>
      <c r="I30" s="9">
        <v>71211</v>
      </c>
      <c r="J30" s="9">
        <v>55243</v>
      </c>
      <c r="K30" s="9">
        <v>42945</v>
      </c>
      <c r="L30" s="9">
        <v>31670</v>
      </c>
      <c r="M30" s="9">
        <v>22831</v>
      </c>
      <c r="N30" s="9">
        <v>16394</v>
      </c>
      <c r="O30" s="9">
        <v>13111</v>
      </c>
      <c r="P30" s="9">
        <v>9268</v>
      </c>
      <c r="Q30" s="9">
        <v>5934</v>
      </c>
      <c r="R30" s="9">
        <v>4378</v>
      </c>
      <c r="S30" s="9">
        <v>236564</v>
      </c>
      <c r="T30" s="9">
        <v>186154</v>
      </c>
      <c r="U30" s="9">
        <v>154587</v>
      </c>
      <c r="V30" s="9">
        <v>136138</v>
      </c>
      <c r="W30" s="9">
        <v>114094</v>
      </c>
      <c r="X30" s="9">
        <v>98118</v>
      </c>
      <c r="Y30" s="9">
        <v>77887</v>
      </c>
      <c r="Z30" s="9">
        <v>61966</v>
      </c>
      <c r="AA30" s="9">
        <v>50169</v>
      </c>
      <c r="AB30" s="9">
        <v>36788</v>
      </c>
      <c r="AC30" s="9">
        <v>29629</v>
      </c>
      <c r="AD30" s="9">
        <v>22587</v>
      </c>
      <c r="AE30" s="9">
        <v>18541</v>
      </c>
      <c r="AF30" s="9">
        <v>14892</v>
      </c>
      <c r="AG30" s="9">
        <v>10278</v>
      </c>
      <c r="AH30" s="9">
        <v>7163</v>
      </c>
      <c r="AI30" s="9">
        <v>4666</v>
      </c>
      <c r="AJ30" s="9">
        <v>1296779</v>
      </c>
      <c r="AK30" s="9">
        <v>1260221</v>
      </c>
      <c r="AL30" s="9">
        <v>2557000</v>
      </c>
    </row>
    <row r="31" spans="1:38" hidden="1" x14ac:dyDescent="0.25">
      <c r="A31" s="13" t="s">
        <v>512</v>
      </c>
      <c r="B31" s="9">
        <v>569848</v>
      </c>
      <c r="C31" s="9">
        <v>451692</v>
      </c>
      <c r="D31" s="9">
        <v>357464</v>
      </c>
      <c r="E31" s="9">
        <v>294639</v>
      </c>
      <c r="F31" s="9">
        <v>230006</v>
      </c>
      <c r="G31" s="9">
        <v>209805</v>
      </c>
      <c r="H31" s="9">
        <v>188691</v>
      </c>
      <c r="I31" s="9">
        <v>160748</v>
      </c>
      <c r="J31" s="9">
        <v>127827</v>
      </c>
      <c r="K31" s="9">
        <v>95340</v>
      </c>
      <c r="L31" s="9">
        <v>74705</v>
      </c>
      <c r="M31" s="9">
        <v>51481</v>
      </c>
      <c r="N31" s="9">
        <v>40449</v>
      </c>
      <c r="O31" s="9">
        <v>28391</v>
      </c>
      <c r="P31" s="9">
        <v>22121</v>
      </c>
      <c r="Q31" s="9">
        <v>12766</v>
      </c>
      <c r="R31" s="9">
        <v>10235</v>
      </c>
      <c r="S31" s="9">
        <v>552571</v>
      </c>
      <c r="T31" s="9">
        <v>435222</v>
      </c>
      <c r="U31" s="9">
        <v>340390</v>
      </c>
      <c r="V31" s="9">
        <v>300216</v>
      </c>
      <c r="W31" s="9">
        <v>253403</v>
      </c>
      <c r="X31" s="9">
        <v>217287</v>
      </c>
      <c r="Y31" s="9">
        <v>173566</v>
      </c>
      <c r="Z31" s="9">
        <v>135623</v>
      </c>
      <c r="AA31" s="9">
        <v>110145</v>
      </c>
      <c r="AB31" s="9">
        <v>77651</v>
      </c>
      <c r="AC31" s="9">
        <v>65258</v>
      </c>
      <c r="AD31" s="9">
        <v>46960</v>
      </c>
      <c r="AE31" s="9">
        <v>39514</v>
      </c>
      <c r="AF31" s="9">
        <v>28141</v>
      </c>
      <c r="AG31" s="9">
        <v>20722</v>
      </c>
      <c r="AH31" s="9">
        <v>12432</v>
      </c>
      <c r="AI31" s="9">
        <v>9960</v>
      </c>
      <c r="AJ31" s="9">
        <v>2926208</v>
      </c>
      <c r="AK31" s="9">
        <v>2819061</v>
      </c>
      <c r="AL31" s="9">
        <v>5745269</v>
      </c>
    </row>
    <row r="32" spans="1:38" hidden="1" x14ac:dyDescent="0.25">
      <c r="A32" s="13" t="s">
        <v>538</v>
      </c>
      <c r="B32" s="9">
        <v>403228</v>
      </c>
      <c r="C32" s="9">
        <v>359666</v>
      </c>
      <c r="D32" s="9">
        <v>335879</v>
      </c>
      <c r="E32" s="9">
        <v>300405</v>
      </c>
      <c r="F32" s="9">
        <v>285927</v>
      </c>
      <c r="G32" s="9">
        <v>248353</v>
      </c>
      <c r="H32" s="9">
        <v>210296</v>
      </c>
      <c r="I32" s="9">
        <v>195624</v>
      </c>
      <c r="J32" s="9">
        <v>150417</v>
      </c>
      <c r="K32" s="9">
        <v>128174</v>
      </c>
      <c r="L32" s="9">
        <v>84739</v>
      </c>
      <c r="M32" s="9">
        <v>78853</v>
      </c>
      <c r="N32" s="9">
        <v>45323</v>
      </c>
      <c r="O32" s="9">
        <v>43439</v>
      </c>
      <c r="P32" s="9">
        <v>23049</v>
      </c>
      <c r="Q32" s="9">
        <v>16545</v>
      </c>
      <c r="R32" s="9">
        <v>7661</v>
      </c>
      <c r="S32" s="9">
        <v>402034</v>
      </c>
      <c r="T32" s="9">
        <v>357660</v>
      </c>
      <c r="U32" s="9">
        <v>345551</v>
      </c>
      <c r="V32" s="9">
        <v>287097</v>
      </c>
      <c r="W32" s="9">
        <v>258573</v>
      </c>
      <c r="X32" s="9">
        <v>232009</v>
      </c>
      <c r="Y32" s="9">
        <v>201769</v>
      </c>
      <c r="Z32" s="9">
        <v>189160</v>
      </c>
      <c r="AA32" s="9">
        <v>146492</v>
      </c>
      <c r="AB32" s="9">
        <v>123836</v>
      </c>
      <c r="AC32" s="9">
        <v>91759</v>
      </c>
      <c r="AD32" s="9">
        <v>90501</v>
      </c>
      <c r="AE32" s="9">
        <v>62792</v>
      </c>
      <c r="AF32" s="9">
        <v>63495</v>
      </c>
      <c r="AG32" s="9">
        <v>38503</v>
      </c>
      <c r="AH32" s="9">
        <v>28704</v>
      </c>
      <c r="AI32" s="9">
        <v>16542</v>
      </c>
      <c r="AJ32" s="9">
        <v>2917578</v>
      </c>
      <c r="AK32" s="9">
        <v>2936477</v>
      </c>
      <c r="AL32" s="9">
        <v>5854055</v>
      </c>
    </row>
    <row r="33" spans="1:79" hidden="1" x14ac:dyDescent="0.25">
      <c r="A33" s="13" t="s">
        <v>556</v>
      </c>
      <c r="B33" s="9">
        <v>291722</v>
      </c>
      <c r="C33" s="9">
        <v>302779</v>
      </c>
      <c r="D33" s="9">
        <v>308683</v>
      </c>
      <c r="E33" s="9">
        <v>286443</v>
      </c>
      <c r="F33" s="9">
        <v>235225</v>
      </c>
      <c r="G33" s="9">
        <v>179772</v>
      </c>
      <c r="H33" s="9">
        <v>146198</v>
      </c>
      <c r="I33" s="9">
        <v>130116</v>
      </c>
      <c r="J33" s="9">
        <v>114052</v>
      </c>
      <c r="K33" s="9">
        <v>97464</v>
      </c>
      <c r="L33" s="9">
        <v>75802</v>
      </c>
      <c r="M33" s="9">
        <v>57895</v>
      </c>
      <c r="N33" s="9">
        <v>45355</v>
      </c>
      <c r="O33" s="9">
        <v>36672</v>
      </c>
      <c r="P33" s="9">
        <v>23448</v>
      </c>
      <c r="Q33" s="9">
        <v>13998</v>
      </c>
      <c r="R33" s="9">
        <v>7760</v>
      </c>
      <c r="S33" s="9">
        <v>281672</v>
      </c>
      <c r="T33" s="9">
        <v>288410</v>
      </c>
      <c r="U33" s="9">
        <v>297653</v>
      </c>
      <c r="V33" s="9">
        <v>259536</v>
      </c>
      <c r="W33" s="9">
        <v>199677</v>
      </c>
      <c r="X33" s="9">
        <v>172354</v>
      </c>
      <c r="Y33" s="9">
        <v>152652</v>
      </c>
      <c r="Z33" s="9">
        <v>146002</v>
      </c>
      <c r="AA33" s="9">
        <v>118363</v>
      </c>
      <c r="AB33" s="9">
        <v>105421</v>
      </c>
      <c r="AC33" s="9">
        <v>79073</v>
      </c>
      <c r="AD33" s="9">
        <v>70074</v>
      </c>
      <c r="AE33" s="9">
        <v>54143</v>
      </c>
      <c r="AF33" s="9">
        <v>41946</v>
      </c>
      <c r="AG33" s="9">
        <v>25423</v>
      </c>
      <c r="AH33" s="9">
        <v>15966</v>
      </c>
      <c r="AI33" s="9">
        <v>11660</v>
      </c>
      <c r="AJ33" s="9">
        <v>2353384</v>
      </c>
      <c r="AK33" s="9">
        <v>2320025</v>
      </c>
      <c r="AL33" s="9">
        <v>4673409</v>
      </c>
    </row>
    <row r="34" spans="1:79" hidden="1" x14ac:dyDescent="0.25">
      <c r="A34" s="13" t="s">
        <v>574</v>
      </c>
      <c r="B34" s="9">
        <v>284829</v>
      </c>
      <c r="C34" s="9">
        <v>305718</v>
      </c>
      <c r="D34" s="9">
        <v>317281</v>
      </c>
      <c r="E34" s="9">
        <v>303336</v>
      </c>
      <c r="F34" s="9">
        <v>257958</v>
      </c>
      <c r="G34" s="9">
        <v>190982</v>
      </c>
      <c r="H34" s="9">
        <v>146328</v>
      </c>
      <c r="I34" s="9">
        <v>129984</v>
      </c>
      <c r="J34" s="9">
        <v>120048</v>
      </c>
      <c r="K34" s="9">
        <v>103685</v>
      </c>
      <c r="L34" s="9">
        <v>82885</v>
      </c>
      <c r="M34" s="9">
        <v>63976</v>
      </c>
      <c r="N34" s="9">
        <v>48924</v>
      </c>
      <c r="O34" s="9">
        <v>39919</v>
      </c>
      <c r="P34" s="9">
        <v>23821</v>
      </c>
      <c r="Q34" s="9">
        <v>15119</v>
      </c>
      <c r="R34" s="9">
        <v>8476</v>
      </c>
      <c r="S34" s="9">
        <v>269645</v>
      </c>
      <c r="T34" s="9">
        <v>287556</v>
      </c>
      <c r="U34" s="9">
        <v>304310</v>
      </c>
      <c r="V34" s="9">
        <v>274168</v>
      </c>
      <c r="W34" s="9">
        <v>212150</v>
      </c>
      <c r="X34" s="9">
        <v>178089</v>
      </c>
      <c r="Y34" s="9">
        <v>151732</v>
      </c>
      <c r="Z34" s="9">
        <v>151780</v>
      </c>
      <c r="AA34" s="9">
        <v>123117</v>
      </c>
      <c r="AB34" s="9">
        <v>113642</v>
      </c>
      <c r="AC34" s="9">
        <v>81809</v>
      </c>
      <c r="AD34" s="9">
        <v>81403</v>
      </c>
      <c r="AE34" s="9">
        <v>54396</v>
      </c>
      <c r="AF34" s="9">
        <v>47089</v>
      </c>
      <c r="AG34" s="9">
        <v>27146</v>
      </c>
      <c r="AH34" s="9">
        <v>17095</v>
      </c>
      <c r="AI34" s="9">
        <v>10344</v>
      </c>
      <c r="AJ34" s="9">
        <v>2443269</v>
      </c>
      <c r="AK34" s="9">
        <v>2385471</v>
      </c>
      <c r="AL34" s="9">
        <v>4828740</v>
      </c>
    </row>
    <row r="35" spans="1:79" hidden="1" x14ac:dyDescent="0.25">
      <c r="A35" s="13" t="s">
        <v>595</v>
      </c>
      <c r="B35" s="9">
        <v>534705</v>
      </c>
      <c r="C35" s="9">
        <v>545277</v>
      </c>
      <c r="D35" s="9">
        <v>543253</v>
      </c>
      <c r="E35" s="9">
        <v>490036</v>
      </c>
      <c r="F35" s="9">
        <v>415062</v>
      </c>
      <c r="G35" s="9">
        <v>330275</v>
      </c>
      <c r="H35" s="9">
        <v>273646</v>
      </c>
      <c r="I35" s="9">
        <v>246628</v>
      </c>
      <c r="J35" s="9">
        <v>213766</v>
      </c>
      <c r="K35" s="9">
        <v>181584</v>
      </c>
      <c r="L35" s="9">
        <v>137562</v>
      </c>
      <c r="M35" s="9">
        <v>112465</v>
      </c>
      <c r="N35" s="9">
        <v>80129</v>
      </c>
      <c r="O35" s="9">
        <v>69038</v>
      </c>
      <c r="P35" s="9">
        <v>39256</v>
      </c>
      <c r="Q35" s="9">
        <v>25386</v>
      </c>
      <c r="R35" s="9">
        <v>13917</v>
      </c>
      <c r="S35" s="9">
        <v>514856</v>
      </c>
      <c r="T35" s="9">
        <v>525498</v>
      </c>
      <c r="U35" s="9">
        <v>530774</v>
      </c>
      <c r="V35" s="9">
        <v>450923</v>
      </c>
      <c r="W35" s="9">
        <v>361253</v>
      </c>
      <c r="X35" s="9">
        <v>320194</v>
      </c>
      <c r="Y35" s="9">
        <v>282161</v>
      </c>
      <c r="Z35" s="9">
        <v>269044</v>
      </c>
      <c r="AA35" s="9">
        <v>214091</v>
      </c>
      <c r="AB35" s="9">
        <v>193454</v>
      </c>
      <c r="AC35" s="9">
        <v>140699</v>
      </c>
      <c r="AD35" s="9">
        <v>138481</v>
      </c>
      <c r="AE35" s="9">
        <v>92220</v>
      </c>
      <c r="AF35" s="9">
        <v>84685</v>
      </c>
      <c r="AG35" s="9">
        <v>47448</v>
      </c>
      <c r="AH35" s="9">
        <v>33108</v>
      </c>
      <c r="AI35" s="9">
        <v>19712</v>
      </c>
      <c r="AJ35" s="9">
        <v>4251985</v>
      </c>
      <c r="AK35" s="9">
        <v>4218601</v>
      </c>
      <c r="AL35" s="9">
        <v>8470586</v>
      </c>
    </row>
    <row r="36" spans="1:79" hidden="1" x14ac:dyDescent="0.25">
      <c r="A36" s="13" t="s">
        <v>622</v>
      </c>
      <c r="B36" s="9">
        <v>367791</v>
      </c>
      <c r="C36" s="9">
        <v>315217</v>
      </c>
      <c r="D36" s="9">
        <v>275211</v>
      </c>
      <c r="E36" s="9">
        <v>242035</v>
      </c>
      <c r="F36" s="9">
        <v>188817</v>
      </c>
      <c r="G36" s="9">
        <v>165794</v>
      </c>
      <c r="H36" s="9">
        <v>139986</v>
      </c>
      <c r="I36" s="9">
        <v>123109</v>
      </c>
      <c r="J36" s="9">
        <v>91527</v>
      </c>
      <c r="K36" s="9">
        <v>75248</v>
      </c>
      <c r="L36" s="9">
        <v>50715</v>
      </c>
      <c r="M36" s="9">
        <v>46064</v>
      </c>
      <c r="N36" s="9">
        <v>27739</v>
      </c>
      <c r="O36" s="9">
        <v>27067</v>
      </c>
      <c r="P36" s="9">
        <v>16983</v>
      </c>
      <c r="Q36" s="9">
        <v>13497</v>
      </c>
      <c r="R36" s="9">
        <v>7696</v>
      </c>
      <c r="S36" s="9">
        <v>363253</v>
      </c>
      <c r="T36" s="9">
        <v>318348</v>
      </c>
      <c r="U36" s="9">
        <v>280912</v>
      </c>
      <c r="V36" s="9">
        <v>242134</v>
      </c>
      <c r="W36" s="9">
        <v>193128</v>
      </c>
      <c r="X36" s="9">
        <v>160033</v>
      </c>
      <c r="Y36" s="9">
        <v>130028</v>
      </c>
      <c r="Z36" s="9">
        <v>108009</v>
      </c>
      <c r="AA36" s="9">
        <v>88258</v>
      </c>
      <c r="AB36" s="9">
        <v>69751</v>
      </c>
      <c r="AC36" s="9">
        <v>55811</v>
      </c>
      <c r="AD36" s="9">
        <v>47690</v>
      </c>
      <c r="AE36" s="9">
        <v>36727</v>
      </c>
      <c r="AF36" s="9">
        <v>31858</v>
      </c>
      <c r="AG36" s="9">
        <v>24243</v>
      </c>
      <c r="AH36" s="9">
        <v>15485</v>
      </c>
      <c r="AI36" s="9">
        <v>10468</v>
      </c>
      <c r="AJ36" s="9">
        <v>2174496</v>
      </c>
      <c r="AK36" s="9">
        <v>2176136</v>
      </c>
      <c r="AL36" s="9">
        <v>4350632</v>
      </c>
    </row>
    <row r="37" spans="1:79" hidden="1" x14ac:dyDescent="0.25">
      <c r="A37" s="13" t="s">
        <v>638</v>
      </c>
      <c r="B37" s="9">
        <v>467145</v>
      </c>
      <c r="C37" s="9">
        <v>483709</v>
      </c>
      <c r="D37" s="9">
        <v>501004</v>
      </c>
      <c r="E37" s="9">
        <v>488748</v>
      </c>
      <c r="F37" s="9">
        <v>421265</v>
      </c>
      <c r="G37" s="9">
        <v>333130</v>
      </c>
      <c r="H37" s="9">
        <v>277872</v>
      </c>
      <c r="I37" s="9">
        <v>239886</v>
      </c>
      <c r="J37" s="9">
        <v>210642</v>
      </c>
      <c r="K37" s="9">
        <v>177900</v>
      </c>
      <c r="L37" s="9">
        <v>134391</v>
      </c>
      <c r="M37" s="9">
        <v>103129</v>
      </c>
      <c r="N37" s="9">
        <v>78763</v>
      </c>
      <c r="O37" s="9">
        <v>55917</v>
      </c>
      <c r="P37" s="9">
        <v>35126</v>
      </c>
      <c r="Q37" s="9">
        <v>21231</v>
      </c>
      <c r="R37" s="9">
        <v>12583</v>
      </c>
      <c r="S37" s="9">
        <v>439406</v>
      </c>
      <c r="T37" s="9">
        <v>454462</v>
      </c>
      <c r="U37" s="9">
        <v>482578</v>
      </c>
      <c r="V37" s="9">
        <v>452184</v>
      </c>
      <c r="W37" s="9">
        <v>358916</v>
      </c>
      <c r="X37" s="9">
        <v>303559</v>
      </c>
      <c r="Y37" s="9">
        <v>263254</v>
      </c>
      <c r="Z37" s="9">
        <v>246304</v>
      </c>
      <c r="AA37" s="9">
        <v>193008</v>
      </c>
      <c r="AB37" s="9">
        <v>170276</v>
      </c>
      <c r="AC37" s="9">
        <v>120712</v>
      </c>
      <c r="AD37" s="9">
        <v>106839</v>
      </c>
      <c r="AE37" s="9">
        <v>74634</v>
      </c>
      <c r="AF37" s="9">
        <v>62473</v>
      </c>
      <c r="AG37" s="9">
        <v>32025</v>
      </c>
      <c r="AH37" s="9">
        <v>23700</v>
      </c>
      <c r="AI37" s="9">
        <v>13992</v>
      </c>
      <c r="AJ37" s="9">
        <v>4042441</v>
      </c>
      <c r="AK37" s="9">
        <v>3798322</v>
      </c>
      <c r="AL37" s="9">
        <v>7840763</v>
      </c>
    </row>
    <row r="38" spans="1:79" hidden="1" x14ac:dyDescent="0.25">
      <c r="A38" s="13" t="s">
        <v>657</v>
      </c>
      <c r="B38" s="9">
        <v>517159</v>
      </c>
      <c r="C38" s="9">
        <v>412046</v>
      </c>
      <c r="D38" s="9">
        <v>311710</v>
      </c>
      <c r="E38" s="9">
        <v>252713</v>
      </c>
      <c r="F38" s="9">
        <v>179138</v>
      </c>
      <c r="G38" s="9">
        <v>159134</v>
      </c>
      <c r="H38" s="9">
        <v>151382</v>
      </c>
      <c r="I38" s="9">
        <v>128597</v>
      </c>
      <c r="J38" s="9">
        <v>113439</v>
      </c>
      <c r="K38" s="9">
        <v>75748</v>
      </c>
      <c r="L38" s="9">
        <v>73474</v>
      </c>
      <c r="M38" s="9">
        <v>52492</v>
      </c>
      <c r="N38" s="9">
        <v>46283</v>
      </c>
      <c r="O38" s="9">
        <v>25987</v>
      </c>
      <c r="P38" s="9">
        <v>23587</v>
      </c>
      <c r="Q38" s="9">
        <v>10916</v>
      </c>
      <c r="R38" s="9">
        <v>8035</v>
      </c>
      <c r="S38" s="9">
        <v>483508</v>
      </c>
      <c r="T38" s="9">
        <v>391615</v>
      </c>
      <c r="U38" s="9">
        <v>281259</v>
      </c>
      <c r="V38" s="9">
        <v>247273</v>
      </c>
      <c r="W38" s="9">
        <v>213704</v>
      </c>
      <c r="X38" s="9">
        <v>186430</v>
      </c>
      <c r="Y38" s="9">
        <v>161164</v>
      </c>
      <c r="Z38" s="9">
        <v>116877</v>
      </c>
      <c r="AA38" s="9">
        <v>111301</v>
      </c>
      <c r="AB38" s="9">
        <v>62539</v>
      </c>
      <c r="AC38" s="9">
        <v>72687</v>
      </c>
      <c r="AD38" s="9">
        <v>40278</v>
      </c>
      <c r="AE38" s="9">
        <v>46792</v>
      </c>
      <c r="AF38" s="9">
        <v>22283</v>
      </c>
      <c r="AG38" s="9">
        <v>27004</v>
      </c>
      <c r="AH38" s="9">
        <v>10335</v>
      </c>
      <c r="AI38" s="9">
        <v>10241</v>
      </c>
      <c r="AJ38" s="9">
        <v>2541840</v>
      </c>
      <c r="AK38" s="9">
        <v>2485290</v>
      </c>
      <c r="AL38" s="9">
        <v>5027130</v>
      </c>
    </row>
    <row r="39" spans="1:79" hidden="1" x14ac:dyDescent="0.25">
      <c r="A39" s="13" t="s">
        <v>681</v>
      </c>
      <c r="B39" s="9">
        <v>286819</v>
      </c>
      <c r="C39" s="9">
        <v>235530</v>
      </c>
      <c r="D39" s="9">
        <v>193204</v>
      </c>
      <c r="E39" s="9">
        <v>164686</v>
      </c>
      <c r="F39" s="9">
        <v>125104</v>
      </c>
      <c r="G39" s="9">
        <v>111914</v>
      </c>
      <c r="H39" s="9">
        <v>101059</v>
      </c>
      <c r="I39" s="9">
        <v>87732</v>
      </c>
      <c r="J39" s="9">
        <v>70354</v>
      </c>
      <c r="K39" s="9">
        <v>53386</v>
      </c>
      <c r="L39" s="9">
        <v>39936</v>
      </c>
      <c r="M39" s="9">
        <v>29259</v>
      </c>
      <c r="N39" s="9">
        <v>22694</v>
      </c>
      <c r="O39" s="9">
        <v>16146</v>
      </c>
      <c r="P39" s="9">
        <v>12218</v>
      </c>
      <c r="Q39" s="9">
        <v>8038</v>
      </c>
      <c r="R39" s="9">
        <v>4934</v>
      </c>
      <c r="S39" s="9">
        <v>270297</v>
      </c>
      <c r="T39" s="9">
        <v>223588</v>
      </c>
      <c r="U39" s="9">
        <v>183550</v>
      </c>
      <c r="V39" s="9">
        <v>160731</v>
      </c>
      <c r="W39" s="9">
        <v>132772</v>
      </c>
      <c r="X39" s="9">
        <v>113259</v>
      </c>
      <c r="Y39" s="9">
        <v>94485</v>
      </c>
      <c r="Z39" s="9">
        <v>74090</v>
      </c>
      <c r="AA39" s="9">
        <v>61841</v>
      </c>
      <c r="AB39" s="9">
        <v>43006</v>
      </c>
      <c r="AC39" s="9">
        <v>35351</v>
      </c>
      <c r="AD39" s="9">
        <v>26151</v>
      </c>
      <c r="AE39" s="9">
        <v>23108</v>
      </c>
      <c r="AF39" s="9">
        <v>16030</v>
      </c>
      <c r="AG39" s="9">
        <v>12739</v>
      </c>
      <c r="AH39" s="9">
        <v>7245</v>
      </c>
      <c r="AI39" s="9">
        <v>5247</v>
      </c>
      <c r="AJ39" s="9">
        <v>1563013</v>
      </c>
      <c r="AK39" s="9">
        <v>1483490</v>
      </c>
      <c r="AL39" s="9">
        <v>3046503</v>
      </c>
    </row>
    <row r="40" spans="1:79" hidden="1" x14ac:dyDescent="0.25">
      <c r="A40" s="13" t="s">
        <v>696</v>
      </c>
      <c r="B40" s="9">
        <v>352339</v>
      </c>
      <c r="C40" s="9">
        <v>297650</v>
      </c>
      <c r="D40" s="9">
        <v>235695</v>
      </c>
      <c r="E40" s="9">
        <v>196869</v>
      </c>
      <c r="F40" s="9">
        <v>145758</v>
      </c>
      <c r="G40" s="9">
        <v>127356</v>
      </c>
      <c r="H40" s="9">
        <v>123249</v>
      </c>
      <c r="I40" s="9">
        <v>93248</v>
      </c>
      <c r="J40" s="9">
        <v>87761</v>
      </c>
      <c r="K40" s="9">
        <v>53935</v>
      </c>
      <c r="L40" s="9">
        <v>55692</v>
      </c>
      <c r="M40" s="9">
        <v>30252</v>
      </c>
      <c r="N40" s="9">
        <v>34316</v>
      </c>
      <c r="O40" s="9">
        <v>15673</v>
      </c>
      <c r="P40" s="9">
        <v>19147</v>
      </c>
      <c r="Q40" s="9">
        <v>7372</v>
      </c>
      <c r="R40" s="9">
        <v>6098</v>
      </c>
      <c r="S40" s="9">
        <v>323610</v>
      </c>
      <c r="T40" s="9">
        <v>275237</v>
      </c>
      <c r="U40" s="9">
        <v>213349</v>
      </c>
      <c r="V40" s="9">
        <v>190216</v>
      </c>
      <c r="W40" s="9">
        <v>158723</v>
      </c>
      <c r="X40" s="9">
        <v>126035</v>
      </c>
      <c r="Y40" s="9">
        <v>110055</v>
      </c>
      <c r="Z40" s="9">
        <v>75039</v>
      </c>
      <c r="AA40" s="9">
        <v>74714</v>
      </c>
      <c r="AB40" s="9">
        <v>42238</v>
      </c>
      <c r="AC40" s="9">
        <v>47555</v>
      </c>
      <c r="AD40" s="9">
        <v>24233</v>
      </c>
      <c r="AE40" s="9">
        <v>30059</v>
      </c>
      <c r="AF40" s="9">
        <v>14059</v>
      </c>
      <c r="AG40" s="9">
        <v>18274</v>
      </c>
      <c r="AH40" s="9">
        <v>6708</v>
      </c>
      <c r="AI40" s="9">
        <v>6628</v>
      </c>
      <c r="AJ40" s="9">
        <v>1882410</v>
      </c>
      <c r="AK40" s="9">
        <v>1736732</v>
      </c>
      <c r="AL40" s="9">
        <v>3619142</v>
      </c>
    </row>
    <row r="41" spans="1:79" hidden="1" x14ac:dyDescent="0.25">
      <c r="A41" s="13" t="s">
        <v>713</v>
      </c>
      <c r="B41" s="9">
        <v>469509</v>
      </c>
      <c r="C41" s="9">
        <v>380392</v>
      </c>
      <c r="D41" s="9">
        <v>281118</v>
      </c>
      <c r="E41" s="9">
        <v>224523</v>
      </c>
      <c r="F41" s="9">
        <v>157264</v>
      </c>
      <c r="G41" s="9">
        <v>149130</v>
      </c>
      <c r="H41" s="9">
        <v>145163</v>
      </c>
      <c r="I41" s="9">
        <v>116093</v>
      </c>
      <c r="J41" s="9">
        <v>101706</v>
      </c>
      <c r="K41" s="9">
        <v>64971</v>
      </c>
      <c r="L41" s="9">
        <v>65457</v>
      </c>
      <c r="M41" s="9">
        <v>42389</v>
      </c>
      <c r="N41" s="9">
        <v>40549</v>
      </c>
      <c r="O41" s="9">
        <v>20664</v>
      </c>
      <c r="P41" s="9">
        <v>21450</v>
      </c>
      <c r="Q41" s="9">
        <v>9611</v>
      </c>
      <c r="R41" s="9">
        <v>7982</v>
      </c>
      <c r="S41" s="9">
        <v>442716</v>
      </c>
      <c r="T41" s="9">
        <v>370720</v>
      </c>
      <c r="U41" s="9">
        <v>258823</v>
      </c>
      <c r="V41" s="9">
        <v>234701</v>
      </c>
      <c r="W41" s="9">
        <v>204667</v>
      </c>
      <c r="X41" s="9">
        <v>172057</v>
      </c>
      <c r="Y41" s="9">
        <v>144205</v>
      </c>
      <c r="Z41" s="9">
        <v>101236</v>
      </c>
      <c r="AA41" s="9">
        <v>95888</v>
      </c>
      <c r="AB41" s="9">
        <v>53546</v>
      </c>
      <c r="AC41" s="9">
        <v>61939</v>
      </c>
      <c r="AD41" s="9">
        <v>32185</v>
      </c>
      <c r="AE41" s="9">
        <v>38574</v>
      </c>
      <c r="AF41" s="9">
        <v>17809</v>
      </c>
      <c r="AG41" s="9">
        <v>23063</v>
      </c>
      <c r="AH41" s="9">
        <v>9108</v>
      </c>
      <c r="AI41" s="9">
        <v>9111</v>
      </c>
      <c r="AJ41" s="9">
        <v>2297971</v>
      </c>
      <c r="AK41" s="9">
        <v>2270348</v>
      </c>
      <c r="AL41" s="9">
        <v>4568319</v>
      </c>
    </row>
    <row r="42" spans="1:79" x14ac:dyDescent="0.25">
      <c r="A42" s="13" t="s">
        <v>754</v>
      </c>
      <c r="B42" s="9">
        <v>17837020</v>
      </c>
      <c r="C42" s="9">
        <v>15502069</v>
      </c>
      <c r="D42" s="9">
        <v>13836239</v>
      </c>
      <c r="E42" s="9">
        <v>12293689</v>
      </c>
      <c r="F42" s="9">
        <v>10051901</v>
      </c>
      <c r="G42" s="9">
        <v>8480707</v>
      </c>
      <c r="H42" s="9">
        <v>7284102</v>
      </c>
      <c r="I42" s="9">
        <v>6240459</v>
      </c>
      <c r="J42" s="9">
        <v>5228754</v>
      </c>
      <c r="K42" s="9">
        <v>4105952</v>
      </c>
      <c r="L42" s="9">
        <v>3233093</v>
      </c>
      <c r="M42" s="9">
        <v>2454746</v>
      </c>
      <c r="N42" s="9">
        <v>1850354</v>
      </c>
      <c r="O42" s="9">
        <v>1335394</v>
      </c>
      <c r="P42" s="9">
        <v>965196</v>
      </c>
      <c r="Q42" s="9">
        <v>561382</v>
      </c>
      <c r="R42" s="9">
        <v>362424</v>
      </c>
      <c r="S42" s="9">
        <v>16969659</v>
      </c>
      <c r="T42" s="9">
        <v>14751712</v>
      </c>
      <c r="U42" s="9">
        <v>13072833</v>
      </c>
      <c r="V42" s="9">
        <v>11639983</v>
      </c>
      <c r="W42" s="9">
        <v>9674868</v>
      </c>
      <c r="X42" s="9">
        <v>8167582</v>
      </c>
      <c r="Y42" s="9">
        <v>6947084</v>
      </c>
      <c r="Z42" s="9">
        <v>5874695</v>
      </c>
      <c r="AA42" s="9">
        <v>4905215</v>
      </c>
      <c r="AB42" s="9">
        <v>3783584</v>
      </c>
      <c r="AC42" s="9">
        <v>3074491</v>
      </c>
      <c r="AD42" s="9">
        <v>2457793</v>
      </c>
      <c r="AE42" s="9">
        <v>1951626</v>
      </c>
      <c r="AF42" s="9">
        <v>1467403</v>
      </c>
      <c r="AG42" s="9">
        <v>1076136</v>
      </c>
      <c r="AH42" s="9">
        <v>635625</v>
      </c>
      <c r="AI42" s="9">
        <v>447580</v>
      </c>
      <c r="AJ42" s="9">
        <v>111623481</v>
      </c>
      <c r="AK42" s="9">
        <v>106897869</v>
      </c>
      <c r="AL42" s="9">
        <v>218521350</v>
      </c>
    </row>
    <row r="44" spans="1:79" ht="60" hidden="1" x14ac:dyDescent="0.25">
      <c r="A44" s="11" t="s">
        <v>791</v>
      </c>
      <c r="B44" s="11" t="s">
        <v>792</v>
      </c>
      <c r="C44" s="11" t="s">
        <v>793</v>
      </c>
      <c r="D44" s="11" t="s">
        <v>810</v>
      </c>
      <c r="E44" s="11" t="s">
        <v>811</v>
      </c>
      <c r="F44" s="11" t="s">
        <v>812</v>
      </c>
      <c r="G44" s="11" t="s">
        <v>813</v>
      </c>
      <c r="H44" s="11" t="s">
        <v>814</v>
      </c>
      <c r="I44" s="11" t="s">
        <v>815</v>
      </c>
      <c r="J44" s="11" t="s">
        <v>816</v>
      </c>
      <c r="K44" s="11" t="s">
        <v>817</v>
      </c>
      <c r="L44" s="11" t="s">
        <v>818</v>
      </c>
      <c r="M44" s="11" t="s">
        <v>819</v>
      </c>
      <c r="N44" s="11" t="s">
        <v>820</v>
      </c>
      <c r="O44" s="11" t="s">
        <v>821</v>
      </c>
      <c r="P44" s="11" t="s">
        <v>822</v>
      </c>
      <c r="Q44" s="11" t="s">
        <v>823</v>
      </c>
      <c r="R44" s="11" t="s">
        <v>824</v>
      </c>
      <c r="S44" s="11" t="s">
        <v>825</v>
      </c>
      <c r="T44" s="11" t="s">
        <v>826</v>
      </c>
      <c r="U44" s="11" t="s">
        <v>827</v>
      </c>
      <c r="V44" s="11" t="s">
        <v>828</v>
      </c>
      <c r="W44" s="11" t="s">
        <v>829</v>
      </c>
      <c r="X44" s="11" t="s">
        <v>830</v>
      </c>
      <c r="Y44" s="11" t="s">
        <v>831</v>
      </c>
      <c r="Z44" s="11" t="s">
        <v>832</v>
      </c>
      <c r="AA44" s="11" t="s">
        <v>833</v>
      </c>
      <c r="AB44" s="11" t="s">
        <v>834</v>
      </c>
      <c r="AC44" s="11" t="s">
        <v>835</v>
      </c>
      <c r="AD44" s="11" t="s">
        <v>836</v>
      </c>
      <c r="AE44" s="11" t="s">
        <v>837</v>
      </c>
      <c r="AF44" s="11" t="s">
        <v>838</v>
      </c>
      <c r="AG44" s="11" t="s">
        <v>839</v>
      </c>
      <c r="AH44" s="11" t="s">
        <v>840</v>
      </c>
      <c r="AI44" s="11" t="s">
        <v>841</v>
      </c>
      <c r="AJ44" s="11" t="s">
        <v>842</v>
      </c>
      <c r="AK44" s="11" t="s">
        <v>843</v>
      </c>
      <c r="AL44" s="11" t="s">
        <v>844</v>
      </c>
      <c r="AM44" s="11" t="s">
        <v>845</v>
      </c>
      <c r="AN44" s="11" t="s">
        <v>846</v>
      </c>
      <c r="AO44" s="11" t="s">
        <v>847</v>
      </c>
      <c r="AP44" s="11" t="s">
        <v>848</v>
      </c>
      <c r="AQ44" s="11" t="s">
        <v>849</v>
      </c>
      <c r="AR44" s="11" t="s">
        <v>850</v>
      </c>
      <c r="AS44" s="11" t="s">
        <v>851</v>
      </c>
      <c r="AT44" s="11" t="s">
        <v>852</v>
      </c>
      <c r="AU44" s="11" t="s">
        <v>853</v>
      </c>
      <c r="AV44" s="11" t="s">
        <v>854</v>
      </c>
      <c r="AW44" s="11" t="s">
        <v>855</v>
      </c>
      <c r="AX44" s="11" t="s">
        <v>856</v>
      </c>
      <c r="AY44" s="11" t="s">
        <v>857</v>
      </c>
      <c r="AZ44" s="11" t="s">
        <v>858</v>
      </c>
      <c r="BA44" s="11" t="s">
        <v>859</v>
      </c>
      <c r="BB44" s="11" t="s">
        <v>860</v>
      </c>
      <c r="BC44" s="11" t="s">
        <v>861</v>
      </c>
      <c r="BD44" s="11" t="s">
        <v>862</v>
      </c>
      <c r="BE44" s="11" t="s">
        <v>863</v>
      </c>
      <c r="BF44" s="11" t="s">
        <v>864</v>
      </c>
      <c r="BG44" s="11" t="s">
        <v>865</v>
      </c>
      <c r="BH44" s="11" t="s">
        <v>866</v>
      </c>
      <c r="BI44" s="11" t="s">
        <v>867</v>
      </c>
      <c r="BJ44" s="11" t="s">
        <v>868</v>
      </c>
      <c r="BK44" s="11" t="s">
        <v>869</v>
      </c>
      <c r="BL44" s="11" t="s">
        <v>870</v>
      </c>
      <c r="BM44" s="11" t="s">
        <v>871</v>
      </c>
      <c r="BN44" s="11" t="s">
        <v>872</v>
      </c>
      <c r="BO44" s="11" t="s">
        <v>873</v>
      </c>
      <c r="BP44" s="11" t="s">
        <v>874</v>
      </c>
      <c r="BQ44" s="11" t="s">
        <v>875</v>
      </c>
      <c r="BR44" s="11" t="s">
        <v>876</v>
      </c>
      <c r="BS44" s="11" t="s">
        <v>877</v>
      </c>
      <c r="BT44" s="11" t="s">
        <v>878</v>
      </c>
      <c r="BU44" s="11" t="s">
        <v>879</v>
      </c>
      <c r="BV44" s="11" t="s">
        <v>880</v>
      </c>
      <c r="BW44" s="11" t="s">
        <v>881</v>
      </c>
      <c r="BX44" s="11" t="s">
        <v>882</v>
      </c>
      <c r="BY44" s="11" t="s">
        <v>883</v>
      </c>
      <c r="BZ44" s="11" t="s">
        <v>884</v>
      </c>
      <c r="CA44" s="11" t="s">
        <v>885</v>
      </c>
    </row>
    <row r="45" spans="1:79" hidden="1" x14ac:dyDescent="0.25">
      <c r="A45" s="40" t="s">
        <v>794</v>
      </c>
      <c r="B45">
        <v>-17377466</v>
      </c>
      <c r="C45">
        <v>16561329.000000002</v>
      </c>
      <c r="D45">
        <f>INDEX($A$4:$AI$41,1,ROW(A2))*(-1)</f>
        <v>-17837020</v>
      </c>
      <c r="E45">
        <f>INDEX($A$4:$AI$41,1,ROW(A19))</f>
        <v>16969659</v>
      </c>
      <c r="F45">
        <f>INDEX($A$4:$AI$41,2,ROW(A2))*(-1)</f>
        <v>-218758</v>
      </c>
      <c r="G45">
        <f>INDEX($A$4:$AI$41,2,ROW(A19))</f>
        <v>210483</v>
      </c>
      <c r="H45">
        <f>INDEX($A$4:$AI$41,3,ROW(A2))*(-1)</f>
        <v>-391921</v>
      </c>
      <c r="I45">
        <f>INDEX($A$4:$AI$41,3,ROW(A19))</f>
        <v>372760</v>
      </c>
      <c r="J45">
        <f>INDEX($A$4:$AI$41,4,ROW(A2))*(-1)</f>
        <v>-345584</v>
      </c>
      <c r="K45">
        <f>INDEX($A$4:$AI$41,4,ROW(A19))</f>
        <v>326260</v>
      </c>
      <c r="L45">
        <f>INDEX($A$4:$AI$41,5,ROW(A2))*(-1)</f>
        <v>-332996</v>
      </c>
      <c r="M45">
        <f>INDEX($A$4:$AI$41,5,ROW(A19))</f>
        <v>319470</v>
      </c>
      <c r="N45">
        <f>INDEX($A$4:$AI$41,6,ROW(A2))*(-1)</f>
        <v>-679500</v>
      </c>
      <c r="O45">
        <f>INDEX($A$4:$AI$41,6,ROW(A19))</f>
        <v>639299</v>
      </c>
      <c r="P45">
        <f>INDEX($A$4:$AI$41,7,ROW(A2))*(-1)</f>
        <v>-158035</v>
      </c>
      <c r="Q45">
        <f>INDEX($A$4:$AI$41,7,ROW(A19))</f>
        <v>150454</v>
      </c>
      <c r="R45">
        <f>INDEX($A$4:$AI$41,8,ROW(A2))*(-1)</f>
        <v>-539300</v>
      </c>
      <c r="S45">
        <f>INDEX($A$4:$AI$41,8,ROW(A19))</f>
        <v>514586</v>
      </c>
      <c r="T45">
        <f>INDEX($A$4:$AI$41,9,ROW(A2))*(-1)</f>
        <v>-644945</v>
      </c>
      <c r="U45">
        <f>INDEX($A$4:$AI$41,9,ROW(A19))</f>
        <v>596867</v>
      </c>
      <c r="V45">
        <f>INDEX($A$4:$AI$41,10,ROW(A2))*(-1)</f>
        <v>-255470</v>
      </c>
      <c r="W45">
        <f>INDEX($A$4:$AI$41,10,ROW(A19))</f>
        <v>243102</v>
      </c>
      <c r="X45">
        <f>INDEX($A$4:$AI$41,11,ROW(A2))*(-1)</f>
        <v>-367102</v>
      </c>
      <c r="Y45">
        <f>INDEX($A$4:$AI$41,11,ROW(A19))</f>
        <v>352059</v>
      </c>
      <c r="Z45">
        <f>INDEX($A$4:$AI$41,12,ROW(A2))*(-1)</f>
        <v>-213833</v>
      </c>
      <c r="AA45">
        <f>INDEX($A$4:$AI$41,12,ROW(A19))</f>
        <v>207890</v>
      </c>
      <c r="AB45">
        <f>INDEX($A$4:$AI$41,13,ROW(A2))*(-1)</f>
        <v>-276429</v>
      </c>
      <c r="AC45">
        <f>INDEX($A$4:$AI$41,13,ROW(A19))</f>
        <v>261756</v>
      </c>
      <c r="AD45">
        <f>INDEX($A$4:$AI$41,14,ROW(A2))*(-1)</f>
        <v>-199031</v>
      </c>
      <c r="AE45">
        <f>INDEX($A$4:$AI$41,14,ROW(A19))</f>
        <v>188875</v>
      </c>
      <c r="AF45">
        <f>INDEX($A$4:$AI$41,15,ROW(A2))*(-1)</f>
        <v>-253101</v>
      </c>
      <c r="AG45">
        <f>INDEX($A$4:$AI$41,15,ROW(A19))</f>
        <v>250024</v>
      </c>
      <c r="AH45">
        <f>INDEX($A$4:$AI$41,16,ROW(A2))*(-1)</f>
        <v>-366734</v>
      </c>
      <c r="AI45">
        <f>INDEX($A$4:$AI$41,16,ROW(A19))</f>
        <v>368062</v>
      </c>
      <c r="AJ45">
        <f>INDEX($A$4:$AI$41,17,ROW(A2))*(-1)</f>
        <v>-334511</v>
      </c>
      <c r="AK45">
        <f>INDEX($A$4:$AI$41,17,ROW(A19))</f>
        <v>311596</v>
      </c>
      <c r="AL45">
        <f>INDEX($A$4:$AI$41,18,ROW(A2))*(-1)</f>
        <v>-325102</v>
      </c>
      <c r="AM45">
        <f>INDEX($A$4:$AI$41,18,ROW(A19))</f>
        <v>309242</v>
      </c>
      <c r="AN45">
        <f>INDEX($A$4:$AI$41,19,ROW(A2))*(-1)</f>
        <v>-614198</v>
      </c>
      <c r="AO45">
        <f>INDEX($A$4:$AI$41,19,ROW(A19))</f>
        <v>563813</v>
      </c>
      <c r="AP45">
        <f>INDEX($A$4:$AI$41,20,ROW(A2))*(-1)</f>
        <v>-844977</v>
      </c>
      <c r="AQ45">
        <f>INDEX($A$4:$AI$41,20,ROW(A19))</f>
        <v>821129</v>
      </c>
      <c r="AR45">
        <f>INDEX($A$4:$AI$41,21,ROW(A2))*(-1)</f>
        <v>-2685854</v>
      </c>
      <c r="AS45">
        <f>INDEX($A$4:$AI$41,21,ROW(A19))</f>
        <v>2512812</v>
      </c>
      <c r="AT45">
        <f>INDEX($A$4:$AI$41,22,ROW(A2))*(-1)</f>
        <v>-855762</v>
      </c>
      <c r="AU45">
        <f>INDEX($A$4:$AI$41,22,ROW(A19))</f>
        <v>792645</v>
      </c>
      <c r="AV45">
        <f>INDEX($A$4:$AI$41,23,ROW(A2))*(-1)</f>
        <v>-460815</v>
      </c>
      <c r="AW45">
        <f>INDEX($A$4:$AI$41,23,ROW(A19))</f>
        <v>434592</v>
      </c>
      <c r="AX45">
        <f>INDEX($A$4:$AI$41,24,ROW(A2))*(-1)</f>
        <v>-450046</v>
      </c>
      <c r="AY45">
        <f>INDEX($A$4:$AI$41,24,ROW(A19))</f>
        <v>427979</v>
      </c>
      <c r="AZ45">
        <f>INDEX($A$4:$AI$41,25,ROW(A19))*(-1)</f>
        <v>-283824</v>
      </c>
      <c r="BA45">
        <f>INDEX($A$4:$AI$41,25,ROW(A19))</f>
        <v>283824</v>
      </c>
      <c r="BB45">
        <f>INDEX($A$4:$AI$41,26,ROW(A2))*(-1)</f>
        <v>-938127</v>
      </c>
      <c r="BC45">
        <f>INDEX($A$4:$AI$41,26,ROW(A19))</f>
        <v>929948</v>
      </c>
      <c r="BD45">
        <f>INDEX($A$4:$AI$41,27,ROW(A2))*(-1)</f>
        <v>-242841</v>
      </c>
      <c r="BE45">
        <f>INDEX($A$4:$AI$41,27,ROW(A19))</f>
        <v>236564</v>
      </c>
      <c r="BF45">
        <f>INDEX($A$4:$AI$41,28,ROW(A2))*(-1)</f>
        <v>-569848</v>
      </c>
      <c r="BG45">
        <f>INDEX($A$4:$AI$41,28,ROW(A19))</f>
        <v>552571</v>
      </c>
      <c r="BH45">
        <f>INDEX($A$4:$AI$41,29,ROW(A2))*(-1)</f>
        <v>-403228</v>
      </c>
      <c r="BI45">
        <f>INDEX($A$4:$AI$41,29,ROW(A19))</f>
        <v>402034</v>
      </c>
      <c r="BJ45">
        <f>INDEX($A$4:$AI$41,30,ROW(A2))*(-1)</f>
        <v>-291722</v>
      </c>
      <c r="BK45">
        <f>INDEX($A$4:$AI$41,30,ROW(A19))</f>
        <v>281672</v>
      </c>
      <c r="BL45">
        <f>INDEX($A$4:$AI$41,31,ROW(A2))*(-1)</f>
        <v>-284829</v>
      </c>
      <c r="BM45">
        <f>INDEX($A$4:$AI$41,31,ROW(A19))</f>
        <v>269645</v>
      </c>
      <c r="BN45">
        <f>INDEX($A$4:$AI$41,32,ROW(A2))*(-1)</f>
        <v>-534705</v>
      </c>
      <c r="BO45">
        <f>INDEX($A$4:$AI$41,32,ROW(A19))</f>
        <v>514856</v>
      </c>
      <c r="BP45">
        <f>INDEX($A$4:$AI$41,33,ROW(A2))*(-1)</f>
        <v>-367791</v>
      </c>
      <c r="BQ45">
        <f>INDEX($A$4:$AI$41,33,ROW(A19))</f>
        <v>363253</v>
      </c>
      <c r="BR45">
        <f>INDEX($A$4:$AI$41,34,ROW(A2))*(-1)</f>
        <v>-467145</v>
      </c>
      <c r="BS45">
        <f>INDEX($A$4:$AI$41,34,ROW(A19))</f>
        <v>439406</v>
      </c>
      <c r="BT45">
        <f>INDEX($A$4:$AI$41,35,ROW(A2))*(-1)</f>
        <v>-517159</v>
      </c>
      <c r="BU45">
        <f>INDEX($A$4:$AI$41,35,ROW(A19))</f>
        <v>483508</v>
      </c>
      <c r="BV45">
        <f>INDEX($A$4:$AI$41,36,ROW(A2))*(-1)</f>
        <v>-286819</v>
      </c>
      <c r="BW45">
        <f>INDEX($A$4:$AI$41,36,ROW(A19))</f>
        <v>270297</v>
      </c>
      <c r="BX45">
        <f>INDEX($A$4:$AI$41,37,ROW(A2))*(-1)</f>
        <v>-352339</v>
      </c>
      <c r="BY45">
        <f>INDEX($A$4:$AI$41,37,ROW(A19))</f>
        <v>323610</v>
      </c>
      <c r="BZ45">
        <f>INDEX($A$4:$AI$41,38,ROW(A2))*(-1)</f>
        <v>-469509</v>
      </c>
      <c r="CA45">
        <f>INDEX($A$4:$AI$41,38,ROW(A19))</f>
        <v>442716</v>
      </c>
    </row>
    <row r="46" spans="1:79" hidden="1" x14ac:dyDescent="0.25">
      <c r="A46" s="40" t="s">
        <v>795</v>
      </c>
      <c r="B46">
        <v>-15287661</v>
      </c>
      <c r="C46">
        <v>14625985</v>
      </c>
      <c r="D46">
        <f t="shared" ref="D46:D61" si="0">INDEX($A$4:$AI$41,1,ROW(A3))*(-1)</f>
        <v>-15502069</v>
      </c>
      <c r="E46">
        <f t="shared" ref="E46:E61" si="1">INDEX($A$4:$AI$41,1,ROW(A20))</f>
        <v>14751712</v>
      </c>
      <c r="F46">
        <f t="shared" ref="F46:F61" si="2">INDEX($A$4:$AI$41,2,ROW(A3))*(-1)</f>
        <v>-224631</v>
      </c>
      <c r="G46">
        <f t="shared" ref="G46:G61" si="3">INDEX($A$4:$AI$41,2,ROW(A20))</f>
        <v>215867</v>
      </c>
      <c r="H46">
        <f t="shared" ref="H46:H61" si="4">INDEX($A$4:$AI$41,3,ROW(A3))*(-1)</f>
        <v>-331150</v>
      </c>
      <c r="I46">
        <f t="shared" ref="I46:I61" si="5">INDEX($A$4:$AI$41,3,ROW(A20))</f>
        <v>320576</v>
      </c>
      <c r="J46">
        <f t="shared" ref="J46:J61" si="6">INDEX($A$4:$AI$41,4,ROW(A3))*(-1)</f>
        <v>-364957</v>
      </c>
      <c r="K46">
        <f t="shared" ref="K46:K61" si="7">INDEX($A$4:$AI$41,4,ROW(A20))</f>
        <v>342223</v>
      </c>
      <c r="L46">
        <f t="shared" ref="L46:L61" si="8">INDEX($A$4:$AI$41,5,ROW(A3))*(-1)</f>
        <v>-352714</v>
      </c>
      <c r="M46">
        <f t="shared" ref="M46:M61" si="9">INDEX($A$4:$AI$41,5,ROW(A20))</f>
        <v>334304</v>
      </c>
      <c r="N46">
        <f t="shared" ref="N46:N61" si="10">INDEX($A$4:$AI$41,6,ROW(A3))*(-1)</f>
        <v>-545659</v>
      </c>
      <c r="O46">
        <f t="shared" ref="O46:O61" si="11">INDEX($A$4:$AI$41,6,ROW(A20))</f>
        <v>509011</v>
      </c>
      <c r="P46">
        <f t="shared" ref="P46:P61" si="12">INDEX($A$4:$AI$41,7,ROW(A3))*(-1)</f>
        <v>-169405</v>
      </c>
      <c r="Q46">
        <f t="shared" ref="Q46:Q61" si="13">INDEX($A$4:$AI$41,7,ROW(A20))</f>
        <v>157800</v>
      </c>
      <c r="R46">
        <f t="shared" ref="R46:R61" si="14">INDEX($A$4:$AI$41,8,ROW(A3))*(-1)</f>
        <v>-445972</v>
      </c>
      <c r="S46">
        <f t="shared" ref="S46:S61" si="15">INDEX($A$4:$AI$41,8,ROW(A20))</f>
        <v>431588</v>
      </c>
      <c r="T46">
        <f t="shared" ref="T46:T61" si="16">INDEX($A$4:$AI$41,9,ROW(A3))*(-1)</f>
        <v>-544939</v>
      </c>
      <c r="U46">
        <f t="shared" ref="U46:U61" si="17">INDEX($A$4:$AI$41,9,ROW(A20))</f>
        <v>492977</v>
      </c>
      <c r="V46">
        <f t="shared" ref="V46:V61" si="18">INDEX($A$4:$AI$41,10,ROW(A3))*(-1)</f>
        <v>-263801</v>
      </c>
      <c r="W46">
        <f t="shared" ref="W46:W61" si="19">INDEX($A$4:$AI$41,10,ROW(A20))</f>
        <v>247026</v>
      </c>
      <c r="X46">
        <f t="shared" ref="X46:X61" si="20">INDEX($A$4:$AI$41,11,ROW(A3))*(-1)</f>
        <v>-363425</v>
      </c>
      <c r="Y46">
        <f t="shared" ref="Y46:Y61" si="21">INDEX($A$4:$AI$41,11,ROW(A20))</f>
        <v>347139</v>
      </c>
      <c r="Z46">
        <f t="shared" ref="Z46:Z61" si="22">INDEX($A$4:$AI$41,12,ROW(A3))*(-1)</f>
        <v>-203754</v>
      </c>
      <c r="AA46">
        <f t="shared" ref="AA46:AA61" si="23">INDEX($A$4:$AI$41,12,ROW(A20))</f>
        <v>199710</v>
      </c>
      <c r="AB46">
        <f t="shared" ref="AB46:AB61" si="24">INDEX($A$4:$AI$41,13,ROW(A3))*(-1)</f>
        <v>-267891</v>
      </c>
      <c r="AC46">
        <f t="shared" ref="AC46:AC61" si="25">INDEX($A$4:$AI$41,13,ROW(A20))</f>
        <v>255925</v>
      </c>
      <c r="AD46">
        <f t="shared" ref="AD46:AD61" si="26">INDEX($A$4:$AI$41,14,ROW(A3))*(-1)</f>
        <v>-218957</v>
      </c>
      <c r="AE46">
        <f t="shared" ref="AE46:AE61" si="27">INDEX($A$4:$AI$41,14,ROW(A20))</f>
        <v>207004</v>
      </c>
      <c r="AF46">
        <f t="shared" ref="AF46:AF61" si="28">INDEX($A$4:$AI$41,15,ROW(A3))*(-1)</f>
        <v>-254655</v>
      </c>
      <c r="AG46">
        <f t="shared" ref="AG46:AG61" si="29">INDEX($A$4:$AI$41,15,ROW(A20))</f>
        <v>247712</v>
      </c>
      <c r="AH46">
        <f t="shared" ref="AH46:AH61" si="30">INDEX($A$4:$AI$41,16,ROW(A3))*(-1)</f>
        <v>-281057</v>
      </c>
      <c r="AI46">
        <f t="shared" ref="AI46:AI61" si="31">INDEX($A$4:$AI$41,16,ROW(A20))</f>
        <v>295804</v>
      </c>
      <c r="AJ46">
        <f t="shared" ref="AJ46:AJ61" si="32">INDEX($A$4:$AI$41,17,ROW(A3))*(-1)</f>
        <v>-277281</v>
      </c>
      <c r="AK46">
        <f t="shared" ref="AK46:AK61" si="33">INDEX($A$4:$AI$41,17,ROW(A20))</f>
        <v>241005</v>
      </c>
      <c r="AL46">
        <f t="shared" ref="AL46:AL61" si="34">INDEX($A$4:$AI$41,18,ROW(A3))*(-1)</f>
        <v>-335341</v>
      </c>
      <c r="AM46">
        <f t="shared" ref="AM46:AM61" si="35">INDEX($A$4:$AI$41,18,ROW(A20))</f>
        <v>315414</v>
      </c>
      <c r="AN46">
        <f t="shared" ref="AN46:AN61" si="36">INDEX($A$4:$AI$41,19,ROW(A3))*(-1)</f>
        <v>-482852</v>
      </c>
      <c r="AO46">
        <f t="shared" ref="AO46:AO61" si="37">INDEX($A$4:$AI$41,19,ROW(A20))</f>
        <v>459277</v>
      </c>
      <c r="AP46">
        <f t="shared" ref="AP46:AP61" si="38">INDEX($A$4:$AI$41,20,ROW(A3))*(-1)</f>
        <v>-668389</v>
      </c>
      <c r="AQ46">
        <f t="shared" ref="AQ46:AQ61" si="39">INDEX($A$4:$AI$41,20,ROW(A20))</f>
        <v>651306</v>
      </c>
      <c r="AR46">
        <f t="shared" ref="AR46:AR61" si="40">INDEX($A$4:$AI$41,21,ROW(A3))*(-1)</f>
        <v>-2215912</v>
      </c>
      <c r="AS46">
        <f t="shared" ref="AS46:AS61" si="41">INDEX($A$4:$AI$41,21,ROW(A20))</f>
        <v>2022430</v>
      </c>
      <c r="AT46">
        <f t="shared" ref="AT46:AT61" si="42">INDEX($A$4:$AI$41,22,ROW(A3))*(-1)</f>
        <v>-663208</v>
      </c>
      <c r="AU46">
        <f t="shared" ref="AU46:AU61" si="43">INDEX($A$4:$AI$41,22,ROW(A20))</f>
        <v>616698</v>
      </c>
      <c r="AV46">
        <f t="shared" ref="AV46:AV61" si="44">INDEX($A$4:$AI$41,23,ROW(A3))*(-1)</f>
        <v>-375139</v>
      </c>
      <c r="AW46">
        <f t="shared" ref="AW46:AW61" si="45">INDEX($A$4:$AI$41,23,ROW(A20))</f>
        <v>371716</v>
      </c>
      <c r="AX46">
        <f t="shared" ref="AX46:AX61" si="46">INDEX($A$4:$AI$41,24,ROW(A3))*(-1)</f>
        <v>-357559</v>
      </c>
      <c r="AY46">
        <f t="shared" ref="AY46:AY61" si="47">INDEX($A$4:$AI$41,24,ROW(A20))</f>
        <v>341146</v>
      </c>
      <c r="AZ46">
        <f t="shared" ref="AZ46:AZ61" si="48">INDEX($A$4:$AI$41,25,ROW(A20))*(-1)</f>
        <v>-234528</v>
      </c>
      <c r="BA46">
        <f t="shared" ref="BA46:BA61" si="49">INDEX($A$4:$AI$41,25,ROW(A20))</f>
        <v>234528</v>
      </c>
      <c r="BB46">
        <f t="shared" ref="BB46:BB61" si="50">INDEX($A$4:$AI$41,26,ROW(A3))*(-1)</f>
        <v>-764124</v>
      </c>
      <c r="BC46">
        <f t="shared" ref="BC46:BC61" si="51">INDEX($A$4:$AI$41,26,ROW(A20))</f>
        <v>779056</v>
      </c>
      <c r="BD46">
        <f t="shared" ref="BD46:BD61" si="52">INDEX($A$4:$AI$41,27,ROW(A3))*(-1)</f>
        <v>-191349</v>
      </c>
      <c r="BE46">
        <f t="shared" ref="BE46:BE61" si="53">INDEX($A$4:$AI$41,27,ROW(A20))</f>
        <v>186154</v>
      </c>
      <c r="BF46">
        <f t="shared" ref="BF46:BF61" si="54">INDEX($A$4:$AI$41,28,ROW(A3))*(-1)</f>
        <v>-451692</v>
      </c>
      <c r="BG46">
        <f t="shared" ref="BG46:BG61" si="55">INDEX($A$4:$AI$41,28,ROW(A20))</f>
        <v>435222</v>
      </c>
      <c r="BH46">
        <f t="shared" ref="BH46:BH61" si="56">INDEX($A$4:$AI$41,29,ROW(A3))*(-1)</f>
        <v>-359666</v>
      </c>
      <c r="BI46">
        <f t="shared" ref="BI46:BI61" si="57">INDEX($A$4:$AI$41,29,ROW(A20))</f>
        <v>357660</v>
      </c>
      <c r="BJ46">
        <f t="shared" ref="BJ46:BJ61" si="58">INDEX($A$4:$AI$41,30,ROW(A3))*(-1)</f>
        <v>-302779</v>
      </c>
      <c r="BK46">
        <f t="shared" ref="BK46:BK61" si="59">INDEX($A$4:$AI$41,30,ROW(A20))</f>
        <v>288410</v>
      </c>
      <c r="BL46">
        <f t="shared" ref="BL46:BL61" si="60">INDEX($A$4:$AI$41,31,ROW(A3))*(-1)</f>
        <v>-305718</v>
      </c>
      <c r="BM46">
        <f t="shared" ref="BM46:BM61" si="61">INDEX($A$4:$AI$41,31,ROW(A20))</f>
        <v>287556</v>
      </c>
      <c r="BN46">
        <f t="shared" ref="BN46:BN61" si="62">INDEX($A$4:$AI$41,32,ROW(A3))*(-1)</f>
        <v>-545277</v>
      </c>
      <c r="BO46">
        <f t="shared" ref="BO46:BO61" si="63">INDEX($A$4:$AI$41,32,ROW(A20))</f>
        <v>525498</v>
      </c>
      <c r="BP46">
        <f t="shared" ref="BP46:BP61" si="64">INDEX($A$4:$AI$41,33,ROW(A3))*(-1)</f>
        <v>-315217</v>
      </c>
      <c r="BQ46">
        <f t="shared" ref="BQ46:BQ61" si="65">INDEX($A$4:$AI$41,33,ROW(A20))</f>
        <v>318348</v>
      </c>
      <c r="BR46">
        <f t="shared" ref="BR46:BR61" si="66">INDEX($A$4:$AI$41,34,ROW(A3))*(-1)</f>
        <v>-483709</v>
      </c>
      <c r="BS46">
        <f t="shared" ref="BS46:BS61" si="67">INDEX($A$4:$AI$41,34,ROW(A20))</f>
        <v>454462</v>
      </c>
      <c r="BT46">
        <f t="shared" ref="BT46:BT61" si="68">INDEX($A$4:$AI$41,35,ROW(A3))*(-1)</f>
        <v>-412046</v>
      </c>
      <c r="BU46">
        <f t="shared" ref="BU46:BU61" si="69">INDEX($A$4:$AI$41,35,ROW(A20))</f>
        <v>391615</v>
      </c>
      <c r="BV46">
        <f t="shared" ref="BV46:BV61" si="70">INDEX($A$4:$AI$41,36,ROW(A3))*(-1)</f>
        <v>-235530</v>
      </c>
      <c r="BW46">
        <f t="shared" ref="BW46:BW61" si="71">INDEX($A$4:$AI$41,36,ROW(A20))</f>
        <v>223588</v>
      </c>
      <c r="BX46">
        <f t="shared" ref="BX46:BX61" si="72">INDEX($A$4:$AI$41,37,ROW(A3))*(-1)</f>
        <v>-297650</v>
      </c>
      <c r="BY46">
        <f t="shared" ref="BY46:BY61" si="73">INDEX($A$4:$AI$41,37,ROW(A20))</f>
        <v>275237</v>
      </c>
      <c r="BZ46">
        <f t="shared" ref="BZ46:BZ61" si="74">INDEX($A$4:$AI$41,38,ROW(A3))*(-1)</f>
        <v>-380392</v>
      </c>
      <c r="CA46">
        <f t="shared" ref="CA46:CA61" si="75">INDEX($A$4:$AI$41,38,ROW(A20))</f>
        <v>370720</v>
      </c>
    </row>
    <row r="47" spans="1:79" hidden="1" x14ac:dyDescent="0.25">
      <c r="A47" s="40" t="s">
        <v>796</v>
      </c>
      <c r="B47">
        <v>-13159355</v>
      </c>
      <c r="C47">
        <v>12633388</v>
      </c>
      <c r="D47">
        <f t="shared" si="0"/>
        <v>-13836239</v>
      </c>
      <c r="E47">
        <f t="shared" si="1"/>
        <v>13072833</v>
      </c>
      <c r="F47">
        <f t="shared" si="2"/>
        <v>-252614</v>
      </c>
      <c r="G47">
        <f t="shared" si="3"/>
        <v>248705</v>
      </c>
      <c r="H47">
        <f t="shared" si="4"/>
        <v>-277805</v>
      </c>
      <c r="I47">
        <f t="shared" si="5"/>
        <v>273011</v>
      </c>
      <c r="J47">
        <f t="shared" si="6"/>
        <v>-371722</v>
      </c>
      <c r="K47">
        <f t="shared" si="7"/>
        <v>353787</v>
      </c>
      <c r="L47">
        <f t="shared" si="8"/>
        <v>-388676</v>
      </c>
      <c r="M47">
        <f t="shared" si="9"/>
        <v>379733</v>
      </c>
      <c r="N47">
        <f t="shared" si="10"/>
        <v>-442014</v>
      </c>
      <c r="O47">
        <f t="shared" si="11"/>
        <v>402259</v>
      </c>
      <c r="P47">
        <f t="shared" si="12"/>
        <v>-167379</v>
      </c>
      <c r="Q47">
        <f t="shared" si="13"/>
        <v>157102</v>
      </c>
      <c r="R47">
        <f t="shared" si="14"/>
        <v>-382231</v>
      </c>
      <c r="S47">
        <f t="shared" si="15"/>
        <v>371409</v>
      </c>
      <c r="T47">
        <f t="shared" si="16"/>
        <v>-421873</v>
      </c>
      <c r="U47">
        <f t="shared" si="17"/>
        <v>369247</v>
      </c>
      <c r="V47">
        <f t="shared" si="18"/>
        <v>-260335</v>
      </c>
      <c r="W47">
        <f t="shared" si="19"/>
        <v>247067</v>
      </c>
      <c r="X47">
        <f t="shared" si="20"/>
        <v>-373194</v>
      </c>
      <c r="Y47">
        <f t="shared" si="21"/>
        <v>365330</v>
      </c>
      <c r="Z47">
        <f t="shared" si="22"/>
        <v>-197034</v>
      </c>
      <c r="AA47">
        <f t="shared" si="23"/>
        <v>194554</v>
      </c>
      <c r="AB47">
        <f t="shared" si="24"/>
        <v>-273219</v>
      </c>
      <c r="AC47">
        <f t="shared" si="25"/>
        <v>267795</v>
      </c>
      <c r="AD47">
        <f t="shared" si="26"/>
        <v>-241674</v>
      </c>
      <c r="AE47">
        <f t="shared" si="27"/>
        <v>230520</v>
      </c>
      <c r="AF47">
        <f t="shared" si="28"/>
        <v>-277433</v>
      </c>
      <c r="AG47">
        <f t="shared" si="29"/>
        <v>283922</v>
      </c>
      <c r="AH47">
        <f t="shared" si="30"/>
        <v>-232913</v>
      </c>
      <c r="AI47">
        <f t="shared" si="31"/>
        <v>274169</v>
      </c>
      <c r="AJ47">
        <f t="shared" si="32"/>
        <v>-248163</v>
      </c>
      <c r="AK47">
        <f t="shared" si="33"/>
        <v>198060</v>
      </c>
      <c r="AL47">
        <f t="shared" si="34"/>
        <v>-361868</v>
      </c>
      <c r="AM47">
        <f t="shared" si="35"/>
        <v>350304</v>
      </c>
      <c r="AN47">
        <f t="shared" si="36"/>
        <v>-358722</v>
      </c>
      <c r="AO47">
        <f t="shared" si="37"/>
        <v>339830</v>
      </c>
      <c r="AP47">
        <f t="shared" si="38"/>
        <v>-555616</v>
      </c>
      <c r="AQ47">
        <f t="shared" si="39"/>
        <v>531399</v>
      </c>
      <c r="AR47">
        <f t="shared" si="40"/>
        <v>-1899992</v>
      </c>
      <c r="AS47">
        <f t="shared" si="41"/>
        <v>1533772</v>
      </c>
      <c r="AT47">
        <f t="shared" si="42"/>
        <v>-516254</v>
      </c>
      <c r="AU47">
        <f t="shared" si="43"/>
        <v>472450</v>
      </c>
      <c r="AV47">
        <f t="shared" si="44"/>
        <v>-281316</v>
      </c>
      <c r="AW47">
        <f t="shared" si="45"/>
        <v>266665</v>
      </c>
      <c r="AX47">
        <f t="shared" si="46"/>
        <v>-307624</v>
      </c>
      <c r="AY47">
        <f t="shared" si="47"/>
        <v>294002</v>
      </c>
      <c r="AZ47">
        <f t="shared" si="48"/>
        <v>-203623</v>
      </c>
      <c r="BA47">
        <f t="shared" si="49"/>
        <v>203623</v>
      </c>
      <c r="BB47">
        <f t="shared" si="50"/>
        <v>-711671</v>
      </c>
      <c r="BC47">
        <f t="shared" si="51"/>
        <v>790382</v>
      </c>
      <c r="BD47">
        <f t="shared" si="52"/>
        <v>-159821</v>
      </c>
      <c r="BE47">
        <f t="shared" si="53"/>
        <v>154587</v>
      </c>
      <c r="BF47">
        <f t="shared" si="54"/>
        <v>-357464</v>
      </c>
      <c r="BG47">
        <f t="shared" si="55"/>
        <v>340390</v>
      </c>
      <c r="BH47">
        <f t="shared" si="56"/>
        <v>-335879</v>
      </c>
      <c r="BI47">
        <f t="shared" si="57"/>
        <v>345551</v>
      </c>
      <c r="BJ47">
        <f t="shared" si="58"/>
        <v>-308683</v>
      </c>
      <c r="BK47">
        <f t="shared" si="59"/>
        <v>297653</v>
      </c>
      <c r="BL47">
        <f t="shared" si="60"/>
        <v>-317281</v>
      </c>
      <c r="BM47">
        <f t="shared" si="61"/>
        <v>304310</v>
      </c>
      <c r="BN47">
        <f t="shared" si="62"/>
        <v>-543253</v>
      </c>
      <c r="BO47">
        <f t="shared" si="63"/>
        <v>530774</v>
      </c>
      <c r="BP47">
        <f t="shared" si="64"/>
        <v>-275211</v>
      </c>
      <c r="BQ47">
        <f t="shared" si="65"/>
        <v>280912</v>
      </c>
      <c r="BR47">
        <f t="shared" si="66"/>
        <v>-501004</v>
      </c>
      <c r="BS47">
        <f t="shared" si="67"/>
        <v>482578</v>
      </c>
      <c r="BT47">
        <f t="shared" si="68"/>
        <v>-311710</v>
      </c>
      <c r="BU47">
        <f t="shared" si="69"/>
        <v>281259</v>
      </c>
      <c r="BV47">
        <f t="shared" si="70"/>
        <v>-193204</v>
      </c>
      <c r="BW47">
        <f t="shared" si="71"/>
        <v>183550</v>
      </c>
      <c r="BX47">
        <f t="shared" si="72"/>
        <v>-235695</v>
      </c>
      <c r="BY47">
        <f t="shared" si="73"/>
        <v>213349</v>
      </c>
      <c r="BZ47">
        <f t="shared" si="74"/>
        <v>-281118</v>
      </c>
      <c r="CA47">
        <f t="shared" si="75"/>
        <v>258823</v>
      </c>
    </row>
    <row r="48" spans="1:79" hidden="1" x14ac:dyDescent="0.25">
      <c r="A48" s="40" t="s">
        <v>797</v>
      </c>
      <c r="B48">
        <v>-11151483</v>
      </c>
      <c r="C48">
        <v>10758964</v>
      </c>
      <c r="D48">
        <f t="shared" si="0"/>
        <v>-12293689</v>
      </c>
      <c r="E48">
        <f t="shared" si="1"/>
        <v>11639983</v>
      </c>
      <c r="F48">
        <f t="shared" si="2"/>
        <v>-244697</v>
      </c>
      <c r="G48">
        <f t="shared" si="3"/>
        <v>235360</v>
      </c>
      <c r="H48">
        <f t="shared" si="4"/>
        <v>-238530</v>
      </c>
      <c r="I48">
        <f t="shared" si="5"/>
        <v>233204</v>
      </c>
      <c r="J48">
        <f t="shared" si="6"/>
        <v>-355275</v>
      </c>
      <c r="K48">
        <f t="shared" si="7"/>
        <v>329383</v>
      </c>
      <c r="L48">
        <f t="shared" si="8"/>
        <v>-376016</v>
      </c>
      <c r="M48">
        <f t="shared" si="9"/>
        <v>357447</v>
      </c>
      <c r="N48">
        <f t="shared" si="10"/>
        <v>-362751</v>
      </c>
      <c r="O48">
        <f t="shared" si="11"/>
        <v>352254</v>
      </c>
      <c r="P48">
        <f t="shared" si="12"/>
        <v>-160580</v>
      </c>
      <c r="Q48">
        <f t="shared" si="13"/>
        <v>144745</v>
      </c>
      <c r="R48">
        <f t="shared" si="14"/>
        <v>-330874</v>
      </c>
      <c r="S48">
        <f t="shared" si="15"/>
        <v>318050</v>
      </c>
      <c r="T48">
        <f t="shared" si="16"/>
        <v>-348897</v>
      </c>
      <c r="U48">
        <f t="shared" si="17"/>
        <v>326928</v>
      </c>
      <c r="V48">
        <f t="shared" si="18"/>
        <v>-242320</v>
      </c>
      <c r="W48">
        <f t="shared" si="19"/>
        <v>228463</v>
      </c>
      <c r="X48">
        <f t="shared" si="20"/>
        <v>-353940</v>
      </c>
      <c r="Y48">
        <f t="shared" si="21"/>
        <v>333023</v>
      </c>
      <c r="Z48">
        <f t="shared" si="22"/>
        <v>-176671</v>
      </c>
      <c r="AA48">
        <f t="shared" si="23"/>
        <v>179000</v>
      </c>
      <c r="AB48">
        <f t="shared" si="24"/>
        <v>-262779</v>
      </c>
      <c r="AC48">
        <f t="shared" si="25"/>
        <v>245304</v>
      </c>
      <c r="AD48">
        <f t="shared" si="26"/>
        <v>-231477</v>
      </c>
      <c r="AE48">
        <f t="shared" si="27"/>
        <v>217058</v>
      </c>
      <c r="AF48">
        <f t="shared" si="28"/>
        <v>-261039</v>
      </c>
      <c r="AG48">
        <f t="shared" si="29"/>
        <v>274784</v>
      </c>
      <c r="AH48">
        <f t="shared" si="30"/>
        <v>-202152</v>
      </c>
      <c r="AI48">
        <f t="shared" si="31"/>
        <v>226094</v>
      </c>
      <c r="AJ48">
        <f t="shared" si="32"/>
        <v>-209659</v>
      </c>
      <c r="AK48">
        <f t="shared" si="33"/>
        <v>174248</v>
      </c>
      <c r="AL48">
        <f t="shared" si="34"/>
        <v>-349158</v>
      </c>
      <c r="AM48">
        <f t="shared" si="35"/>
        <v>327225</v>
      </c>
      <c r="AN48">
        <f t="shared" si="36"/>
        <v>-291747</v>
      </c>
      <c r="AO48">
        <f t="shared" si="37"/>
        <v>300660</v>
      </c>
      <c r="AP48">
        <f t="shared" si="38"/>
        <v>-471968</v>
      </c>
      <c r="AQ48">
        <f t="shared" si="39"/>
        <v>466750</v>
      </c>
      <c r="AR48">
        <f t="shared" si="40"/>
        <v>-1623792</v>
      </c>
      <c r="AS48">
        <f t="shared" si="41"/>
        <v>1331018</v>
      </c>
      <c r="AT48">
        <f t="shared" si="42"/>
        <v>-413287</v>
      </c>
      <c r="AU48">
        <f t="shared" si="43"/>
        <v>409151</v>
      </c>
      <c r="AV48">
        <f t="shared" si="44"/>
        <v>-222841</v>
      </c>
      <c r="AW48">
        <f t="shared" si="45"/>
        <v>225813</v>
      </c>
      <c r="AX48">
        <f t="shared" si="46"/>
        <v>-267299</v>
      </c>
      <c r="AY48">
        <f t="shared" si="47"/>
        <v>256409</v>
      </c>
      <c r="AZ48">
        <f t="shared" si="48"/>
        <v>-173044</v>
      </c>
      <c r="BA48">
        <f t="shared" si="49"/>
        <v>173044</v>
      </c>
      <c r="BB48">
        <f t="shared" si="50"/>
        <v>-726172</v>
      </c>
      <c r="BC48">
        <f t="shared" si="51"/>
        <v>739251</v>
      </c>
      <c r="BD48">
        <f t="shared" si="52"/>
        <v>-139754</v>
      </c>
      <c r="BE48">
        <f t="shared" si="53"/>
        <v>136138</v>
      </c>
      <c r="BF48">
        <f t="shared" si="54"/>
        <v>-294639</v>
      </c>
      <c r="BG48">
        <f t="shared" si="55"/>
        <v>300216</v>
      </c>
      <c r="BH48">
        <f t="shared" si="56"/>
        <v>-300405</v>
      </c>
      <c r="BI48">
        <f t="shared" si="57"/>
        <v>287097</v>
      </c>
      <c r="BJ48">
        <f t="shared" si="58"/>
        <v>-286443</v>
      </c>
      <c r="BK48">
        <f t="shared" si="59"/>
        <v>259536</v>
      </c>
      <c r="BL48">
        <f t="shared" si="60"/>
        <v>-303336</v>
      </c>
      <c r="BM48">
        <f t="shared" si="61"/>
        <v>274168</v>
      </c>
      <c r="BN48">
        <f t="shared" si="62"/>
        <v>-490036</v>
      </c>
      <c r="BO48">
        <f t="shared" si="63"/>
        <v>450923</v>
      </c>
      <c r="BP48">
        <f t="shared" si="64"/>
        <v>-242035</v>
      </c>
      <c r="BQ48">
        <f t="shared" si="65"/>
        <v>242134</v>
      </c>
      <c r="BR48">
        <f t="shared" si="66"/>
        <v>-488748</v>
      </c>
      <c r="BS48">
        <f t="shared" si="67"/>
        <v>452184</v>
      </c>
      <c r="BT48">
        <f t="shared" si="68"/>
        <v>-252713</v>
      </c>
      <c r="BU48">
        <f t="shared" si="69"/>
        <v>247273</v>
      </c>
      <c r="BV48">
        <f t="shared" si="70"/>
        <v>-164686</v>
      </c>
      <c r="BW48">
        <f t="shared" si="71"/>
        <v>160731</v>
      </c>
      <c r="BX48">
        <f t="shared" si="72"/>
        <v>-196869</v>
      </c>
      <c r="BY48">
        <f t="shared" si="73"/>
        <v>190216</v>
      </c>
      <c r="BZ48">
        <f t="shared" si="74"/>
        <v>-224523</v>
      </c>
      <c r="CA48">
        <f t="shared" si="75"/>
        <v>234701</v>
      </c>
    </row>
    <row r="49" spans="1:79" hidden="1" x14ac:dyDescent="0.25">
      <c r="A49" s="40" t="s">
        <v>798</v>
      </c>
      <c r="B49">
        <v>-9170281</v>
      </c>
      <c r="C49">
        <v>8898293</v>
      </c>
      <c r="D49">
        <f t="shared" si="0"/>
        <v>-10051901</v>
      </c>
      <c r="E49">
        <f t="shared" si="1"/>
        <v>9674868</v>
      </c>
      <c r="F49">
        <f t="shared" si="2"/>
        <v>-197853</v>
      </c>
      <c r="G49">
        <f t="shared" si="3"/>
        <v>175331</v>
      </c>
      <c r="H49">
        <f t="shared" si="4"/>
        <v>-190232</v>
      </c>
      <c r="I49">
        <f t="shared" si="5"/>
        <v>190216</v>
      </c>
      <c r="J49">
        <f t="shared" si="6"/>
        <v>-285723</v>
      </c>
      <c r="K49">
        <f t="shared" si="7"/>
        <v>246884</v>
      </c>
      <c r="L49">
        <f t="shared" si="8"/>
        <v>-304587</v>
      </c>
      <c r="M49">
        <f t="shared" si="9"/>
        <v>273463</v>
      </c>
      <c r="N49">
        <f t="shared" si="10"/>
        <v>-260764</v>
      </c>
      <c r="O49">
        <f t="shared" si="11"/>
        <v>285240</v>
      </c>
      <c r="P49">
        <f t="shared" si="12"/>
        <v>-128084</v>
      </c>
      <c r="Q49">
        <f t="shared" si="13"/>
        <v>109296</v>
      </c>
      <c r="R49">
        <f t="shared" si="14"/>
        <v>-247899</v>
      </c>
      <c r="S49">
        <f t="shared" si="15"/>
        <v>248992</v>
      </c>
      <c r="T49">
        <f t="shared" si="16"/>
        <v>-270790</v>
      </c>
      <c r="U49">
        <f t="shared" si="17"/>
        <v>285460</v>
      </c>
      <c r="V49">
        <f t="shared" si="18"/>
        <v>-199798</v>
      </c>
      <c r="W49">
        <f t="shared" si="19"/>
        <v>177638</v>
      </c>
      <c r="X49">
        <f t="shared" si="20"/>
        <v>-297603</v>
      </c>
      <c r="Y49">
        <f t="shared" si="21"/>
        <v>263756</v>
      </c>
      <c r="Z49">
        <f t="shared" si="22"/>
        <v>-132083</v>
      </c>
      <c r="AA49">
        <f t="shared" si="23"/>
        <v>125519</v>
      </c>
      <c r="AB49">
        <f t="shared" si="24"/>
        <v>-244690</v>
      </c>
      <c r="AC49">
        <f t="shared" si="25"/>
        <v>206957</v>
      </c>
      <c r="AD49">
        <f t="shared" si="26"/>
        <v>-198471</v>
      </c>
      <c r="AE49">
        <f t="shared" si="27"/>
        <v>175326</v>
      </c>
      <c r="AF49">
        <f t="shared" si="28"/>
        <v>-221637</v>
      </c>
      <c r="AG49">
        <f t="shared" si="29"/>
        <v>217205</v>
      </c>
      <c r="AH49">
        <f t="shared" si="30"/>
        <v>-248382</v>
      </c>
      <c r="AI49">
        <f t="shared" si="31"/>
        <v>240570</v>
      </c>
      <c r="AJ49">
        <f t="shared" si="32"/>
        <v>-149392</v>
      </c>
      <c r="AK49">
        <f t="shared" si="33"/>
        <v>138293</v>
      </c>
      <c r="AL49">
        <f t="shared" si="34"/>
        <v>-279447</v>
      </c>
      <c r="AM49">
        <f t="shared" si="35"/>
        <v>246833</v>
      </c>
      <c r="AN49">
        <f t="shared" si="36"/>
        <v>-208354</v>
      </c>
      <c r="AO49">
        <f t="shared" si="37"/>
        <v>259361</v>
      </c>
      <c r="AP49">
        <f t="shared" si="38"/>
        <v>-365548</v>
      </c>
      <c r="AQ49">
        <f t="shared" si="39"/>
        <v>381545</v>
      </c>
      <c r="AR49">
        <f t="shared" si="40"/>
        <v>-1145504</v>
      </c>
      <c r="AS49">
        <f t="shared" si="41"/>
        <v>1130742</v>
      </c>
      <c r="AT49">
        <f t="shared" si="42"/>
        <v>-298887</v>
      </c>
      <c r="AU49">
        <f t="shared" si="43"/>
        <v>341581</v>
      </c>
      <c r="AV49">
        <f t="shared" si="44"/>
        <v>-159983</v>
      </c>
      <c r="AW49">
        <f t="shared" si="45"/>
        <v>195292</v>
      </c>
      <c r="AX49">
        <f t="shared" si="46"/>
        <v>-205971</v>
      </c>
      <c r="AY49">
        <f t="shared" si="47"/>
        <v>205935</v>
      </c>
      <c r="AZ49">
        <f t="shared" si="48"/>
        <v>-143444</v>
      </c>
      <c r="BA49">
        <f t="shared" si="49"/>
        <v>143444</v>
      </c>
      <c r="BB49">
        <f t="shared" si="50"/>
        <v>-910295</v>
      </c>
      <c r="BC49">
        <f t="shared" si="51"/>
        <v>748929</v>
      </c>
      <c r="BD49">
        <f t="shared" si="52"/>
        <v>-109763</v>
      </c>
      <c r="BE49">
        <f t="shared" si="53"/>
        <v>114094</v>
      </c>
      <c r="BF49">
        <f t="shared" si="54"/>
        <v>-230006</v>
      </c>
      <c r="BG49">
        <f t="shared" si="55"/>
        <v>253403</v>
      </c>
      <c r="BH49">
        <f t="shared" si="56"/>
        <v>-285927</v>
      </c>
      <c r="BI49">
        <f t="shared" si="57"/>
        <v>258573</v>
      </c>
      <c r="BJ49">
        <f t="shared" si="58"/>
        <v>-235225</v>
      </c>
      <c r="BK49">
        <f t="shared" si="59"/>
        <v>199677</v>
      </c>
      <c r="BL49">
        <f t="shared" si="60"/>
        <v>-257958</v>
      </c>
      <c r="BM49">
        <f t="shared" si="61"/>
        <v>212150</v>
      </c>
      <c r="BN49">
        <f t="shared" si="62"/>
        <v>-415062</v>
      </c>
      <c r="BO49">
        <f t="shared" si="63"/>
        <v>361253</v>
      </c>
      <c r="BP49">
        <f t="shared" si="64"/>
        <v>-188817</v>
      </c>
      <c r="BQ49">
        <f t="shared" si="65"/>
        <v>193128</v>
      </c>
      <c r="BR49">
        <f t="shared" si="66"/>
        <v>-421265</v>
      </c>
      <c r="BS49">
        <f t="shared" si="67"/>
        <v>358916</v>
      </c>
      <c r="BT49">
        <f t="shared" si="68"/>
        <v>-179138</v>
      </c>
      <c r="BU49">
        <f t="shared" si="69"/>
        <v>213704</v>
      </c>
      <c r="BV49">
        <f t="shared" si="70"/>
        <v>-125104</v>
      </c>
      <c r="BW49">
        <f t="shared" si="71"/>
        <v>132772</v>
      </c>
      <c r="BX49">
        <f t="shared" si="72"/>
        <v>-145758</v>
      </c>
      <c r="BY49">
        <f t="shared" si="73"/>
        <v>158723</v>
      </c>
      <c r="BZ49">
        <f t="shared" si="74"/>
        <v>-157264</v>
      </c>
      <c r="CA49">
        <f t="shared" si="75"/>
        <v>204667</v>
      </c>
    </row>
    <row r="50" spans="1:79" hidden="1" x14ac:dyDescent="0.25">
      <c r="A50" s="40" t="s">
        <v>799</v>
      </c>
      <c r="B50">
        <v>-7660610</v>
      </c>
      <c r="C50">
        <v>7448235</v>
      </c>
      <c r="D50">
        <f t="shared" si="0"/>
        <v>-8480707</v>
      </c>
      <c r="E50">
        <f t="shared" si="1"/>
        <v>8167582</v>
      </c>
      <c r="F50">
        <f t="shared" si="2"/>
        <v>-147846</v>
      </c>
      <c r="G50">
        <f t="shared" si="3"/>
        <v>141231</v>
      </c>
      <c r="H50">
        <f t="shared" si="4"/>
        <v>-160292</v>
      </c>
      <c r="I50">
        <f t="shared" si="5"/>
        <v>155723</v>
      </c>
      <c r="J50">
        <f t="shared" si="6"/>
        <v>-216091</v>
      </c>
      <c r="K50">
        <f t="shared" si="7"/>
        <v>207987</v>
      </c>
      <c r="L50">
        <f t="shared" si="8"/>
        <v>-232124</v>
      </c>
      <c r="M50">
        <f t="shared" si="9"/>
        <v>225850</v>
      </c>
      <c r="N50">
        <f t="shared" si="10"/>
        <v>-223221</v>
      </c>
      <c r="O50">
        <f t="shared" si="11"/>
        <v>235858</v>
      </c>
      <c r="P50">
        <f t="shared" si="12"/>
        <v>-98740</v>
      </c>
      <c r="Q50">
        <f t="shared" si="13"/>
        <v>93373</v>
      </c>
      <c r="R50">
        <f t="shared" si="14"/>
        <v>-201198</v>
      </c>
      <c r="S50">
        <f t="shared" si="15"/>
        <v>199610</v>
      </c>
      <c r="T50">
        <f t="shared" si="16"/>
        <v>-233981</v>
      </c>
      <c r="U50">
        <f t="shared" si="17"/>
        <v>230533</v>
      </c>
      <c r="V50">
        <f t="shared" si="18"/>
        <v>-157222</v>
      </c>
      <c r="W50">
        <f t="shared" si="19"/>
        <v>145558</v>
      </c>
      <c r="X50">
        <f t="shared" si="20"/>
        <v>-227942</v>
      </c>
      <c r="Y50">
        <f t="shared" si="21"/>
        <v>214716</v>
      </c>
      <c r="Z50">
        <f t="shared" si="22"/>
        <v>-95485</v>
      </c>
      <c r="AA50">
        <f t="shared" si="23"/>
        <v>104915</v>
      </c>
      <c r="AB50">
        <f t="shared" si="24"/>
        <v>-191737</v>
      </c>
      <c r="AC50">
        <f t="shared" si="25"/>
        <v>164130</v>
      </c>
      <c r="AD50">
        <f t="shared" si="26"/>
        <v>-134938</v>
      </c>
      <c r="AE50">
        <f t="shared" si="27"/>
        <v>125783</v>
      </c>
      <c r="AF50">
        <f t="shared" si="28"/>
        <v>-158394</v>
      </c>
      <c r="AG50">
        <f t="shared" si="29"/>
        <v>161621</v>
      </c>
      <c r="AH50">
        <f t="shared" si="30"/>
        <v>-310563</v>
      </c>
      <c r="AI50">
        <f t="shared" si="31"/>
        <v>239062</v>
      </c>
      <c r="AJ50">
        <f t="shared" si="32"/>
        <v>-119694</v>
      </c>
      <c r="AK50">
        <f t="shared" si="33"/>
        <v>116708</v>
      </c>
      <c r="AL50">
        <f t="shared" si="34"/>
        <v>-203489</v>
      </c>
      <c r="AM50">
        <f t="shared" si="35"/>
        <v>201853</v>
      </c>
      <c r="AN50">
        <f t="shared" si="36"/>
        <v>-184644</v>
      </c>
      <c r="AO50">
        <f t="shared" si="37"/>
        <v>214203</v>
      </c>
      <c r="AP50">
        <f t="shared" si="38"/>
        <v>-317880</v>
      </c>
      <c r="AQ50">
        <f t="shared" si="39"/>
        <v>319033</v>
      </c>
      <c r="AR50">
        <f t="shared" si="40"/>
        <v>-962806</v>
      </c>
      <c r="AS50">
        <f t="shared" si="41"/>
        <v>942938</v>
      </c>
      <c r="AT50">
        <f t="shared" si="42"/>
        <v>-261265</v>
      </c>
      <c r="AU50">
        <f t="shared" si="43"/>
        <v>287685</v>
      </c>
      <c r="AV50">
        <f t="shared" si="44"/>
        <v>-153342</v>
      </c>
      <c r="AW50">
        <f t="shared" si="45"/>
        <v>166637</v>
      </c>
      <c r="AX50">
        <f t="shared" si="46"/>
        <v>-173343</v>
      </c>
      <c r="AY50">
        <f t="shared" si="47"/>
        <v>178793</v>
      </c>
      <c r="AZ50">
        <f t="shared" si="48"/>
        <v>-125168</v>
      </c>
      <c r="BA50">
        <f t="shared" si="49"/>
        <v>125168</v>
      </c>
      <c r="BB50">
        <f t="shared" si="50"/>
        <v>-888836</v>
      </c>
      <c r="BC50">
        <f t="shared" si="51"/>
        <v>689190</v>
      </c>
      <c r="BD50">
        <f t="shared" si="52"/>
        <v>-96818</v>
      </c>
      <c r="BE50">
        <f t="shared" si="53"/>
        <v>98118</v>
      </c>
      <c r="BF50">
        <f t="shared" si="54"/>
        <v>-209805</v>
      </c>
      <c r="BG50">
        <f t="shared" si="55"/>
        <v>217287</v>
      </c>
      <c r="BH50">
        <f t="shared" si="56"/>
        <v>-248353</v>
      </c>
      <c r="BI50">
        <f t="shared" si="57"/>
        <v>232009</v>
      </c>
      <c r="BJ50">
        <f t="shared" si="58"/>
        <v>-179772</v>
      </c>
      <c r="BK50">
        <f t="shared" si="59"/>
        <v>172354</v>
      </c>
      <c r="BL50">
        <f t="shared" si="60"/>
        <v>-190982</v>
      </c>
      <c r="BM50">
        <f t="shared" si="61"/>
        <v>178089</v>
      </c>
      <c r="BN50">
        <f t="shared" si="62"/>
        <v>-330275</v>
      </c>
      <c r="BO50">
        <f t="shared" si="63"/>
        <v>320194</v>
      </c>
      <c r="BP50">
        <f t="shared" si="64"/>
        <v>-165794</v>
      </c>
      <c r="BQ50">
        <f t="shared" si="65"/>
        <v>160033</v>
      </c>
      <c r="BR50">
        <f t="shared" si="66"/>
        <v>-333130</v>
      </c>
      <c r="BS50">
        <f t="shared" si="67"/>
        <v>303559</v>
      </c>
      <c r="BT50">
        <f t="shared" si="68"/>
        <v>-159134</v>
      </c>
      <c r="BU50">
        <f t="shared" si="69"/>
        <v>186430</v>
      </c>
      <c r="BV50">
        <f t="shared" si="70"/>
        <v>-111914</v>
      </c>
      <c r="BW50">
        <f t="shared" si="71"/>
        <v>113259</v>
      </c>
      <c r="BX50">
        <f t="shared" si="72"/>
        <v>-127356</v>
      </c>
      <c r="BY50">
        <f t="shared" si="73"/>
        <v>126035</v>
      </c>
      <c r="BZ50">
        <f t="shared" si="74"/>
        <v>-149130</v>
      </c>
      <c r="CA50">
        <f t="shared" si="75"/>
        <v>172057</v>
      </c>
    </row>
    <row r="51" spans="1:79" hidden="1" x14ac:dyDescent="0.25">
      <c r="A51" s="40" t="s">
        <v>800</v>
      </c>
      <c r="B51">
        <v>-6613972</v>
      </c>
      <c r="C51">
        <v>6430540</v>
      </c>
      <c r="D51">
        <f t="shared" si="0"/>
        <v>-7284102</v>
      </c>
      <c r="E51">
        <f t="shared" si="1"/>
        <v>6947084</v>
      </c>
      <c r="F51">
        <f t="shared" si="2"/>
        <v>-119759</v>
      </c>
      <c r="G51">
        <f t="shared" si="3"/>
        <v>124752</v>
      </c>
      <c r="H51">
        <f t="shared" si="4"/>
        <v>-138807</v>
      </c>
      <c r="I51">
        <f t="shared" si="5"/>
        <v>131631</v>
      </c>
      <c r="J51">
        <f t="shared" si="6"/>
        <v>-174848</v>
      </c>
      <c r="K51">
        <f t="shared" si="7"/>
        <v>184349</v>
      </c>
      <c r="L51">
        <f t="shared" si="8"/>
        <v>-187703</v>
      </c>
      <c r="M51">
        <f t="shared" si="9"/>
        <v>193788</v>
      </c>
      <c r="N51">
        <f t="shared" si="10"/>
        <v>-203035</v>
      </c>
      <c r="O51">
        <f t="shared" si="11"/>
        <v>198776</v>
      </c>
      <c r="P51">
        <f t="shared" si="12"/>
        <v>-82485</v>
      </c>
      <c r="Q51">
        <f t="shared" si="13"/>
        <v>84237</v>
      </c>
      <c r="R51">
        <f t="shared" si="14"/>
        <v>-173256</v>
      </c>
      <c r="S51">
        <f t="shared" si="15"/>
        <v>168682</v>
      </c>
      <c r="T51">
        <f t="shared" si="16"/>
        <v>-220992</v>
      </c>
      <c r="U51">
        <f t="shared" si="17"/>
        <v>201616</v>
      </c>
      <c r="V51">
        <f t="shared" si="18"/>
        <v>-125944</v>
      </c>
      <c r="W51">
        <f t="shared" si="19"/>
        <v>127746</v>
      </c>
      <c r="X51">
        <f t="shared" si="20"/>
        <v>-182870</v>
      </c>
      <c r="Y51">
        <f t="shared" si="21"/>
        <v>186714</v>
      </c>
      <c r="Z51">
        <f t="shared" si="22"/>
        <v>-79584</v>
      </c>
      <c r="AA51">
        <f t="shared" si="23"/>
        <v>94035</v>
      </c>
      <c r="AB51">
        <f t="shared" si="24"/>
        <v>-140876</v>
      </c>
      <c r="AC51">
        <f t="shared" si="25"/>
        <v>137442</v>
      </c>
      <c r="AD51">
        <f t="shared" si="26"/>
        <v>-101395</v>
      </c>
      <c r="AE51">
        <f t="shared" si="27"/>
        <v>105683</v>
      </c>
      <c r="AF51">
        <f t="shared" si="28"/>
        <v>-118345</v>
      </c>
      <c r="AG51">
        <f t="shared" si="29"/>
        <v>140126</v>
      </c>
      <c r="AH51">
        <f t="shared" si="30"/>
        <v>-263226</v>
      </c>
      <c r="AI51">
        <f t="shared" si="31"/>
        <v>186691</v>
      </c>
      <c r="AJ51">
        <f t="shared" si="32"/>
        <v>-104192</v>
      </c>
      <c r="AK51">
        <f t="shared" si="33"/>
        <v>95232</v>
      </c>
      <c r="AL51">
        <f t="shared" si="34"/>
        <v>-163543</v>
      </c>
      <c r="AM51">
        <f t="shared" si="35"/>
        <v>178926</v>
      </c>
      <c r="AN51">
        <f t="shared" si="36"/>
        <v>-192209</v>
      </c>
      <c r="AO51">
        <f t="shared" si="37"/>
        <v>193560</v>
      </c>
      <c r="AP51">
        <f t="shared" si="38"/>
        <v>-275283</v>
      </c>
      <c r="AQ51">
        <f t="shared" si="39"/>
        <v>260737</v>
      </c>
      <c r="AR51">
        <f t="shared" si="40"/>
        <v>-873748</v>
      </c>
      <c r="AS51">
        <f t="shared" si="41"/>
        <v>806562</v>
      </c>
      <c r="AT51">
        <f t="shared" si="42"/>
        <v>-246915</v>
      </c>
      <c r="AU51">
        <f t="shared" si="43"/>
        <v>243017</v>
      </c>
      <c r="AV51">
        <f t="shared" si="44"/>
        <v>-138763</v>
      </c>
      <c r="AW51">
        <f t="shared" si="45"/>
        <v>136434</v>
      </c>
      <c r="AX51">
        <f t="shared" si="46"/>
        <v>-150802</v>
      </c>
      <c r="AY51">
        <f t="shared" si="47"/>
        <v>149077</v>
      </c>
      <c r="AZ51">
        <f t="shared" si="48"/>
        <v>-104685</v>
      </c>
      <c r="BA51">
        <f t="shared" si="49"/>
        <v>104685</v>
      </c>
      <c r="BB51">
        <f t="shared" si="50"/>
        <v>-732696</v>
      </c>
      <c r="BC51">
        <f t="shared" si="51"/>
        <v>569628</v>
      </c>
      <c r="BD51">
        <f t="shared" si="52"/>
        <v>-83448</v>
      </c>
      <c r="BE51">
        <f t="shared" si="53"/>
        <v>77887</v>
      </c>
      <c r="BF51">
        <f t="shared" si="54"/>
        <v>-188691</v>
      </c>
      <c r="BG51">
        <f t="shared" si="55"/>
        <v>173566</v>
      </c>
      <c r="BH51">
        <f t="shared" si="56"/>
        <v>-210296</v>
      </c>
      <c r="BI51">
        <f t="shared" si="57"/>
        <v>201769</v>
      </c>
      <c r="BJ51">
        <f t="shared" si="58"/>
        <v>-146198</v>
      </c>
      <c r="BK51">
        <f t="shared" si="59"/>
        <v>152652</v>
      </c>
      <c r="BL51">
        <f t="shared" si="60"/>
        <v>-146328</v>
      </c>
      <c r="BM51">
        <f t="shared" si="61"/>
        <v>151732</v>
      </c>
      <c r="BN51">
        <f t="shared" si="62"/>
        <v>-273646</v>
      </c>
      <c r="BO51">
        <f t="shared" si="63"/>
        <v>282161</v>
      </c>
      <c r="BP51">
        <f t="shared" si="64"/>
        <v>-139986</v>
      </c>
      <c r="BQ51">
        <f t="shared" si="65"/>
        <v>130028</v>
      </c>
      <c r="BR51">
        <f t="shared" si="66"/>
        <v>-277872</v>
      </c>
      <c r="BS51">
        <f t="shared" si="67"/>
        <v>263254</v>
      </c>
      <c r="BT51">
        <f t="shared" si="68"/>
        <v>-151382</v>
      </c>
      <c r="BU51">
        <f t="shared" si="69"/>
        <v>161164</v>
      </c>
      <c r="BV51">
        <f t="shared" si="70"/>
        <v>-101059</v>
      </c>
      <c r="BW51">
        <f t="shared" si="71"/>
        <v>94485</v>
      </c>
      <c r="BX51">
        <f t="shared" si="72"/>
        <v>-123249</v>
      </c>
      <c r="BY51">
        <f t="shared" si="73"/>
        <v>110055</v>
      </c>
      <c r="BZ51">
        <f t="shared" si="74"/>
        <v>-145163</v>
      </c>
      <c r="CA51">
        <f t="shared" si="75"/>
        <v>144205</v>
      </c>
    </row>
    <row r="52" spans="1:79" hidden="1" x14ac:dyDescent="0.25">
      <c r="A52" s="40" t="s">
        <v>801</v>
      </c>
      <c r="B52">
        <v>-5745353</v>
      </c>
      <c r="C52">
        <v>5578185</v>
      </c>
      <c r="D52">
        <f t="shared" si="0"/>
        <v>-6240459</v>
      </c>
      <c r="E52">
        <f t="shared" si="1"/>
        <v>5874695</v>
      </c>
      <c r="F52">
        <f t="shared" si="2"/>
        <v>-104223</v>
      </c>
      <c r="G52">
        <f t="shared" si="3"/>
        <v>118724</v>
      </c>
      <c r="H52">
        <f t="shared" si="4"/>
        <v>-119876</v>
      </c>
      <c r="I52">
        <f t="shared" si="5"/>
        <v>105703</v>
      </c>
      <c r="J52">
        <f t="shared" si="6"/>
        <v>-159735</v>
      </c>
      <c r="K52">
        <f t="shared" si="7"/>
        <v>180667</v>
      </c>
      <c r="L52">
        <f t="shared" si="8"/>
        <v>-164634</v>
      </c>
      <c r="M52">
        <f t="shared" si="9"/>
        <v>185580</v>
      </c>
      <c r="N52">
        <f t="shared" si="10"/>
        <v>-168629</v>
      </c>
      <c r="O52">
        <f t="shared" si="11"/>
        <v>153495</v>
      </c>
      <c r="P52">
        <f t="shared" si="12"/>
        <v>-72773</v>
      </c>
      <c r="Q52">
        <f t="shared" si="13"/>
        <v>80603</v>
      </c>
      <c r="R52">
        <f t="shared" si="14"/>
        <v>-146700</v>
      </c>
      <c r="S52">
        <f t="shared" si="15"/>
        <v>135038</v>
      </c>
      <c r="T52">
        <f t="shared" si="16"/>
        <v>-176524</v>
      </c>
      <c r="U52">
        <f t="shared" si="17"/>
        <v>146564</v>
      </c>
      <c r="V52">
        <f t="shared" si="18"/>
        <v>-111965</v>
      </c>
      <c r="W52">
        <f t="shared" si="19"/>
        <v>120877</v>
      </c>
      <c r="X52">
        <f t="shared" si="20"/>
        <v>-163400</v>
      </c>
      <c r="Y52">
        <f t="shared" si="21"/>
        <v>178217</v>
      </c>
      <c r="Z52">
        <f t="shared" si="22"/>
        <v>-72338</v>
      </c>
      <c r="AA52">
        <f t="shared" si="23"/>
        <v>90186</v>
      </c>
      <c r="AB52">
        <f t="shared" si="24"/>
        <v>-122163</v>
      </c>
      <c r="AC52">
        <f t="shared" si="25"/>
        <v>131252</v>
      </c>
      <c r="AD52">
        <f t="shared" si="26"/>
        <v>-89201</v>
      </c>
      <c r="AE52">
        <f t="shared" si="27"/>
        <v>105824</v>
      </c>
      <c r="AF52">
        <f t="shared" si="28"/>
        <v>-108252</v>
      </c>
      <c r="AG52">
        <f t="shared" si="29"/>
        <v>135981</v>
      </c>
      <c r="AH52">
        <f t="shared" si="30"/>
        <v>-228757</v>
      </c>
      <c r="AI52">
        <f t="shared" si="31"/>
        <v>144517</v>
      </c>
      <c r="AJ52">
        <f t="shared" si="32"/>
        <v>-87074</v>
      </c>
      <c r="AK52">
        <f t="shared" si="33"/>
        <v>75830</v>
      </c>
      <c r="AL52">
        <f t="shared" si="34"/>
        <v>-147223</v>
      </c>
      <c r="AM52">
        <f t="shared" si="35"/>
        <v>174716</v>
      </c>
      <c r="AN52">
        <f t="shared" si="36"/>
        <v>-151233</v>
      </c>
      <c r="AO52">
        <f t="shared" si="37"/>
        <v>136409</v>
      </c>
      <c r="AP52">
        <f t="shared" si="38"/>
        <v>-236243</v>
      </c>
      <c r="AQ52">
        <f t="shared" si="39"/>
        <v>209617</v>
      </c>
      <c r="AR52">
        <f t="shared" si="40"/>
        <v>-710084</v>
      </c>
      <c r="AS52">
        <f t="shared" si="41"/>
        <v>594464</v>
      </c>
      <c r="AT52">
        <f t="shared" si="42"/>
        <v>-205252</v>
      </c>
      <c r="AU52">
        <f t="shared" si="43"/>
        <v>184850</v>
      </c>
      <c r="AV52">
        <f t="shared" si="44"/>
        <v>-115221</v>
      </c>
      <c r="AW52">
        <f t="shared" si="45"/>
        <v>101666</v>
      </c>
      <c r="AX52">
        <f t="shared" si="46"/>
        <v>-129911</v>
      </c>
      <c r="AY52">
        <f t="shared" si="47"/>
        <v>125434</v>
      </c>
      <c r="AZ52">
        <f t="shared" si="48"/>
        <v>-88631</v>
      </c>
      <c r="BA52">
        <f t="shared" si="49"/>
        <v>88631</v>
      </c>
      <c r="BB52">
        <f t="shared" si="50"/>
        <v>-635191</v>
      </c>
      <c r="BC52">
        <f t="shared" si="51"/>
        <v>494720</v>
      </c>
      <c r="BD52">
        <f t="shared" si="52"/>
        <v>-71211</v>
      </c>
      <c r="BE52">
        <f t="shared" si="53"/>
        <v>61966</v>
      </c>
      <c r="BF52">
        <f t="shared" si="54"/>
        <v>-160748</v>
      </c>
      <c r="BG52">
        <f t="shared" si="55"/>
        <v>135623</v>
      </c>
      <c r="BH52">
        <f t="shared" si="56"/>
        <v>-195624</v>
      </c>
      <c r="BI52">
        <f t="shared" si="57"/>
        <v>189160</v>
      </c>
      <c r="BJ52">
        <f t="shared" si="58"/>
        <v>-130116</v>
      </c>
      <c r="BK52">
        <f t="shared" si="59"/>
        <v>146002</v>
      </c>
      <c r="BL52">
        <f t="shared" si="60"/>
        <v>-129984</v>
      </c>
      <c r="BM52">
        <f t="shared" si="61"/>
        <v>151780</v>
      </c>
      <c r="BN52">
        <f t="shared" si="62"/>
        <v>-246628</v>
      </c>
      <c r="BO52">
        <f t="shared" si="63"/>
        <v>269044</v>
      </c>
      <c r="BP52">
        <f t="shared" si="64"/>
        <v>-123109</v>
      </c>
      <c r="BQ52">
        <f t="shared" si="65"/>
        <v>108009</v>
      </c>
      <c r="BR52">
        <f t="shared" si="66"/>
        <v>-239886</v>
      </c>
      <c r="BS52">
        <f t="shared" si="67"/>
        <v>246304</v>
      </c>
      <c r="BT52">
        <f t="shared" si="68"/>
        <v>-128597</v>
      </c>
      <c r="BU52">
        <f t="shared" si="69"/>
        <v>116877</v>
      </c>
      <c r="BV52">
        <f t="shared" si="70"/>
        <v>-87732</v>
      </c>
      <c r="BW52">
        <f t="shared" si="71"/>
        <v>74090</v>
      </c>
      <c r="BX52">
        <f t="shared" si="72"/>
        <v>-93248</v>
      </c>
      <c r="BY52">
        <f t="shared" si="73"/>
        <v>75039</v>
      </c>
      <c r="BZ52">
        <f t="shared" si="74"/>
        <v>-116093</v>
      </c>
      <c r="CA52">
        <f t="shared" si="75"/>
        <v>101236</v>
      </c>
    </row>
    <row r="53" spans="1:79" hidden="1" x14ac:dyDescent="0.25">
      <c r="A53" s="40" t="s">
        <v>802</v>
      </c>
      <c r="B53">
        <v>-4785766</v>
      </c>
      <c r="C53">
        <v>4672877</v>
      </c>
      <c r="D53">
        <f t="shared" si="0"/>
        <v>-5228754</v>
      </c>
      <c r="E53">
        <f t="shared" si="1"/>
        <v>4905215</v>
      </c>
      <c r="F53">
        <f t="shared" si="2"/>
        <v>-96942</v>
      </c>
      <c r="G53">
        <f t="shared" si="3"/>
        <v>97191</v>
      </c>
      <c r="H53">
        <f t="shared" si="4"/>
        <v>-95845</v>
      </c>
      <c r="I53">
        <f t="shared" si="5"/>
        <v>93150</v>
      </c>
      <c r="J53">
        <f t="shared" si="6"/>
        <v>-143522</v>
      </c>
      <c r="K53">
        <f t="shared" si="7"/>
        <v>144644</v>
      </c>
      <c r="L53">
        <f t="shared" si="8"/>
        <v>-153188</v>
      </c>
      <c r="M53">
        <f t="shared" si="9"/>
        <v>149135</v>
      </c>
      <c r="N53">
        <f t="shared" si="10"/>
        <v>-143572</v>
      </c>
      <c r="O53">
        <f t="shared" si="11"/>
        <v>133251</v>
      </c>
      <c r="P53">
        <f t="shared" si="12"/>
        <v>-65964</v>
      </c>
      <c r="Q53">
        <f t="shared" si="13"/>
        <v>62980</v>
      </c>
      <c r="R53">
        <f t="shared" si="14"/>
        <v>-119001</v>
      </c>
      <c r="S53">
        <f t="shared" si="15"/>
        <v>120485</v>
      </c>
      <c r="T53">
        <f t="shared" si="16"/>
        <v>-160850</v>
      </c>
      <c r="U53">
        <f t="shared" si="17"/>
        <v>138886</v>
      </c>
      <c r="V53">
        <f t="shared" si="18"/>
        <v>-99844</v>
      </c>
      <c r="W53">
        <f t="shared" si="19"/>
        <v>98133</v>
      </c>
      <c r="X53">
        <f t="shared" si="20"/>
        <v>-139733</v>
      </c>
      <c r="Y53">
        <f t="shared" si="21"/>
        <v>142570</v>
      </c>
      <c r="Z53">
        <f t="shared" si="22"/>
        <v>-67188</v>
      </c>
      <c r="AA53">
        <f t="shared" si="23"/>
        <v>76152</v>
      </c>
      <c r="AB53">
        <f t="shared" si="24"/>
        <v>-98953</v>
      </c>
      <c r="AC53">
        <f t="shared" si="25"/>
        <v>105276</v>
      </c>
      <c r="AD53">
        <f t="shared" si="26"/>
        <v>-83388</v>
      </c>
      <c r="AE53">
        <f t="shared" si="27"/>
        <v>84561</v>
      </c>
      <c r="AF53">
        <f t="shared" si="28"/>
        <v>-102622</v>
      </c>
      <c r="AG53">
        <f t="shared" si="29"/>
        <v>117125</v>
      </c>
      <c r="AH53">
        <f t="shared" si="30"/>
        <v>-148467</v>
      </c>
      <c r="AI53">
        <f t="shared" si="31"/>
        <v>92826</v>
      </c>
      <c r="AJ53">
        <f t="shared" si="32"/>
        <v>-70682</v>
      </c>
      <c r="AK53">
        <f t="shared" si="33"/>
        <v>63848</v>
      </c>
      <c r="AL53">
        <f t="shared" si="34"/>
        <v>-138378</v>
      </c>
      <c r="AM53">
        <f t="shared" si="35"/>
        <v>142857</v>
      </c>
      <c r="AN53">
        <f t="shared" si="36"/>
        <v>-143479</v>
      </c>
      <c r="AO53">
        <f t="shared" si="37"/>
        <v>131297</v>
      </c>
      <c r="AP53">
        <f t="shared" si="38"/>
        <v>-187951</v>
      </c>
      <c r="AQ53">
        <f t="shared" si="39"/>
        <v>174590</v>
      </c>
      <c r="AR53">
        <f t="shared" si="40"/>
        <v>-626126</v>
      </c>
      <c r="AS53">
        <f t="shared" si="41"/>
        <v>551850</v>
      </c>
      <c r="AT53">
        <f t="shared" si="42"/>
        <v>-177914</v>
      </c>
      <c r="AU53">
        <f t="shared" si="43"/>
        <v>163563</v>
      </c>
      <c r="AV53">
        <f t="shared" si="44"/>
        <v>-96011</v>
      </c>
      <c r="AW53">
        <f t="shared" si="45"/>
        <v>93962</v>
      </c>
      <c r="AX53">
        <f t="shared" si="46"/>
        <v>-108089</v>
      </c>
      <c r="AY53">
        <f t="shared" si="47"/>
        <v>104451</v>
      </c>
      <c r="AZ53">
        <f t="shared" si="48"/>
        <v>-76133</v>
      </c>
      <c r="BA53">
        <f t="shared" si="49"/>
        <v>76133</v>
      </c>
      <c r="BB53">
        <f t="shared" si="50"/>
        <v>-425939</v>
      </c>
      <c r="BC53">
        <f t="shared" si="51"/>
        <v>358912</v>
      </c>
      <c r="BD53">
        <f t="shared" si="52"/>
        <v>-55243</v>
      </c>
      <c r="BE53">
        <f t="shared" si="53"/>
        <v>50169</v>
      </c>
      <c r="BF53">
        <f t="shared" si="54"/>
        <v>-127827</v>
      </c>
      <c r="BG53">
        <f t="shared" si="55"/>
        <v>110145</v>
      </c>
      <c r="BH53">
        <f t="shared" si="56"/>
        <v>-150417</v>
      </c>
      <c r="BI53">
        <f t="shared" si="57"/>
        <v>146492</v>
      </c>
      <c r="BJ53">
        <f t="shared" si="58"/>
        <v>-114052</v>
      </c>
      <c r="BK53">
        <f t="shared" si="59"/>
        <v>118363</v>
      </c>
      <c r="BL53">
        <f t="shared" si="60"/>
        <v>-120048</v>
      </c>
      <c r="BM53">
        <f t="shared" si="61"/>
        <v>123117</v>
      </c>
      <c r="BN53">
        <f t="shared" si="62"/>
        <v>-213766</v>
      </c>
      <c r="BO53">
        <f t="shared" si="63"/>
        <v>214091</v>
      </c>
      <c r="BP53">
        <f t="shared" si="64"/>
        <v>-91527</v>
      </c>
      <c r="BQ53">
        <f t="shared" si="65"/>
        <v>88258</v>
      </c>
      <c r="BR53">
        <f t="shared" si="66"/>
        <v>-210642</v>
      </c>
      <c r="BS53">
        <f t="shared" si="67"/>
        <v>193008</v>
      </c>
      <c r="BT53">
        <f t="shared" si="68"/>
        <v>-113439</v>
      </c>
      <c r="BU53">
        <f t="shared" si="69"/>
        <v>111301</v>
      </c>
      <c r="BV53">
        <f t="shared" si="70"/>
        <v>-70354</v>
      </c>
      <c r="BW53">
        <f t="shared" si="71"/>
        <v>61841</v>
      </c>
      <c r="BX53">
        <f t="shared" si="72"/>
        <v>-87761</v>
      </c>
      <c r="BY53">
        <f t="shared" si="73"/>
        <v>74714</v>
      </c>
      <c r="BZ53">
        <f t="shared" si="74"/>
        <v>-101706</v>
      </c>
      <c r="CA53">
        <f t="shared" si="75"/>
        <v>95888</v>
      </c>
    </row>
    <row r="54" spans="1:79" hidden="1" x14ac:dyDescent="0.25">
      <c r="A54" s="40" t="s">
        <v>803</v>
      </c>
      <c r="B54">
        <v>-3807418</v>
      </c>
      <c r="C54">
        <v>3771400</v>
      </c>
      <c r="D54">
        <f t="shared" si="0"/>
        <v>-4105952</v>
      </c>
      <c r="E54">
        <f t="shared" si="1"/>
        <v>3783584</v>
      </c>
      <c r="F54">
        <f t="shared" si="2"/>
        <v>-86562</v>
      </c>
      <c r="G54">
        <f t="shared" si="3"/>
        <v>89290</v>
      </c>
      <c r="H54">
        <f t="shared" si="4"/>
        <v>-76036</v>
      </c>
      <c r="I54">
        <f t="shared" si="5"/>
        <v>67345</v>
      </c>
      <c r="J54">
        <f t="shared" si="6"/>
        <v>-125640</v>
      </c>
      <c r="K54">
        <f t="shared" si="7"/>
        <v>130441</v>
      </c>
      <c r="L54">
        <f t="shared" si="8"/>
        <v>-134792</v>
      </c>
      <c r="M54">
        <f t="shared" si="9"/>
        <v>135868</v>
      </c>
      <c r="N54">
        <f t="shared" si="10"/>
        <v>-103270</v>
      </c>
      <c r="O54">
        <f t="shared" si="11"/>
        <v>90278</v>
      </c>
      <c r="P54">
        <f t="shared" si="12"/>
        <v>-54387</v>
      </c>
      <c r="Q54">
        <f t="shared" si="13"/>
        <v>55671</v>
      </c>
      <c r="R54">
        <f t="shared" si="14"/>
        <v>-95899</v>
      </c>
      <c r="S54">
        <f t="shared" si="15"/>
        <v>86544</v>
      </c>
      <c r="T54">
        <f t="shared" si="16"/>
        <v>-108578</v>
      </c>
      <c r="U54">
        <f t="shared" si="17"/>
        <v>84797</v>
      </c>
      <c r="V54">
        <f t="shared" si="18"/>
        <v>-85277</v>
      </c>
      <c r="W54">
        <f t="shared" si="19"/>
        <v>83858</v>
      </c>
      <c r="X54">
        <f t="shared" si="20"/>
        <v>-123629</v>
      </c>
      <c r="Y54">
        <f t="shared" si="21"/>
        <v>132157</v>
      </c>
      <c r="Z54">
        <f t="shared" si="22"/>
        <v>-58447</v>
      </c>
      <c r="AA54">
        <f t="shared" si="23"/>
        <v>67676</v>
      </c>
      <c r="AB54">
        <f t="shared" si="24"/>
        <v>-91372</v>
      </c>
      <c r="AC54">
        <f t="shared" si="25"/>
        <v>99053</v>
      </c>
      <c r="AD54">
        <f t="shared" si="26"/>
        <v>-72033</v>
      </c>
      <c r="AE54">
        <f t="shared" si="27"/>
        <v>79616</v>
      </c>
      <c r="AF54">
        <f t="shared" si="28"/>
        <v>-98325</v>
      </c>
      <c r="AG54">
        <f t="shared" si="29"/>
        <v>110055</v>
      </c>
      <c r="AH54">
        <f t="shared" si="30"/>
        <v>-121262</v>
      </c>
      <c r="AI54">
        <f t="shared" si="31"/>
        <v>66230</v>
      </c>
      <c r="AJ54">
        <f t="shared" si="32"/>
        <v>-53257</v>
      </c>
      <c r="AK54">
        <f t="shared" si="33"/>
        <v>45983</v>
      </c>
      <c r="AL54">
        <f t="shared" si="34"/>
        <v>-124953</v>
      </c>
      <c r="AM54">
        <f t="shared" si="35"/>
        <v>132292</v>
      </c>
      <c r="AN54">
        <f t="shared" si="36"/>
        <v>-88653</v>
      </c>
      <c r="AO54">
        <f t="shared" si="37"/>
        <v>75712</v>
      </c>
      <c r="AP54">
        <f t="shared" si="38"/>
        <v>-145539</v>
      </c>
      <c r="AQ54">
        <f t="shared" si="39"/>
        <v>126817</v>
      </c>
      <c r="AR54">
        <f t="shared" si="40"/>
        <v>-417902</v>
      </c>
      <c r="AS54">
        <f t="shared" si="41"/>
        <v>332620</v>
      </c>
      <c r="AT54">
        <f t="shared" si="42"/>
        <v>-124250</v>
      </c>
      <c r="AU54">
        <f t="shared" si="43"/>
        <v>106718</v>
      </c>
      <c r="AV54">
        <f t="shared" si="44"/>
        <v>-66407</v>
      </c>
      <c r="AW54">
        <f t="shared" si="45"/>
        <v>54681</v>
      </c>
      <c r="AX54">
        <f t="shared" si="46"/>
        <v>-85882</v>
      </c>
      <c r="AY54">
        <f t="shared" si="47"/>
        <v>79458</v>
      </c>
      <c r="AZ54">
        <f t="shared" si="48"/>
        <v>-57849</v>
      </c>
      <c r="BA54">
        <f t="shared" si="49"/>
        <v>57849</v>
      </c>
      <c r="BB54">
        <f t="shared" si="50"/>
        <v>-351940</v>
      </c>
      <c r="BC54">
        <f t="shared" si="51"/>
        <v>300427</v>
      </c>
      <c r="BD54">
        <f t="shared" si="52"/>
        <v>-42945</v>
      </c>
      <c r="BE54">
        <f t="shared" si="53"/>
        <v>36788</v>
      </c>
      <c r="BF54">
        <f t="shared" si="54"/>
        <v>-95340</v>
      </c>
      <c r="BG54">
        <f t="shared" si="55"/>
        <v>77651</v>
      </c>
      <c r="BH54">
        <f t="shared" si="56"/>
        <v>-128174</v>
      </c>
      <c r="BI54">
        <f t="shared" si="57"/>
        <v>123836</v>
      </c>
      <c r="BJ54">
        <f t="shared" si="58"/>
        <v>-97464</v>
      </c>
      <c r="BK54">
        <f t="shared" si="59"/>
        <v>105421</v>
      </c>
      <c r="BL54">
        <f t="shared" si="60"/>
        <v>-103685</v>
      </c>
      <c r="BM54">
        <f t="shared" si="61"/>
        <v>113642</v>
      </c>
      <c r="BN54">
        <f t="shared" si="62"/>
        <v>-181584</v>
      </c>
      <c r="BO54">
        <f t="shared" si="63"/>
        <v>193454</v>
      </c>
      <c r="BP54">
        <f t="shared" si="64"/>
        <v>-75248</v>
      </c>
      <c r="BQ54">
        <f t="shared" si="65"/>
        <v>69751</v>
      </c>
      <c r="BR54">
        <f t="shared" si="66"/>
        <v>-177900</v>
      </c>
      <c r="BS54">
        <f t="shared" si="67"/>
        <v>170276</v>
      </c>
      <c r="BT54">
        <f t="shared" si="68"/>
        <v>-75748</v>
      </c>
      <c r="BU54">
        <f t="shared" si="69"/>
        <v>62539</v>
      </c>
      <c r="BV54">
        <f t="shared" si="70"/>
        <v>-53386</v>
      </c>
      <c r="BW54">
        <f t="shared" si="71"/>
        <v>43006</v>
      </c>
      <c r="BX54">
        <f t="shared" si="72"/>
        <v>-53935</v>
      </c>
      <c r="BY54">
        <f t="shared" si="73"/>
        <v>42238</v>
      </c>
      <c r="BZ54">
        <f t="shared" si="74"/>
        <v>-64971</v>
      </c>
      <c r="CA54">
        <f t="shared" si="75"/>
        <v>53546</v>
      </c>
    </row>
    <row r="55" spans="1:79" hidden="1" x14ac:dyDescent="0.25">
      <c r="A55" s="40" t="s">
        <v>804</v>
      </c>
      <c r="B55">
        <v>-2947899</v>
      </c>
      <c r="C55">
        <v>2995570</v>
      </c>
      <c r="D55">
        <f t="shared" si="0"/>
        <v>-3233093</v>
      </c>
      <c r="E55">
        <f t="shared" si="1"/>
        <v>3074491</v>
      </c>
      <c r="F55">
        <f t="shared" si="2"/>
        <v>-66047</v>
      </c>
      <c r="G55">
        <f t="shared" si="3"/>
        <v>68647</v>
      </c>
      <c r="H55">
        <f t="shared" si="4"/>
        <v>-56748</v>
      </c>
      <c r="I55">
        <f t="shared" si="5"/>
        <v>59734</v>
      </c>
      <c r="J55">
        <f t="shared" si="6"/>
        <v>-96021</v>
      </c>
      <c r="K55">
        <f t="shared" si="7"/>
        <v>94389</v>
      </c>
      <c r="L55">
        <f t="shared" si="8"/>
        <v>-105401</v>
      </c>
      <c r="M55">
        <f t="shared" si="9"/>
        <v>95878</v>
      </c>
      <c r="N55">
        <f t="shared" si="10"/>
        <v>-89342</v>
      </c>
      <c r="O55">
        <f t="shared" si="11"/>
        <v>83531</v>
      </c>
      <c r="P55">
        <f t="shared" si="12"/>
        <v>-43741</v>
      </c>
      <c r="Q55">
        <f t="shared" si="13"/>
        <v>38799</v>
      </c>
      <c r="R55">
        <f t="shared" si="14"/>
        <v>-73977</v>
      </c>
      <c r="S55">
        <f t="shared" si="15"/>
        <v>75599</v>
      </c>
      <c r="T55">
        <f t="shared" si="16"/>
        <v>-98736</v>
      </c>
      <c r="U55">
        <f t="shared" si="17"/>
        <v>87266</v>
      </c>
      <c r="V55">
        <f t="shared" si="18"/>
        <v>-65584</v>
      </c>
      <c r="W55">
        <f t="shared" si="19"/>
        <v>63626</v>
      </c>
      <c r="X55">
        <f t="shared" si="20"/>
        <v>-92496</v>
      </c>
      <c r="Y55">
        <f t="shared" si="21"/>
        <v>95005</v>
      </c>
      <c r="Z55">
        <f t="shared" si="22"/>
        <v>-46109</v>
      </c>
      <c r="AA55">
        <f t="shared" si="23"/>
        <v>48162</v>
      </c>
      <c r="AB55">
        <f t="shared" si="24"/>
        <v>-65990</v>
      </c>
      <c r="AC55">
        <f t="shared" si="25"/>
        <v>71708</v>
      </c>
      <c r="AD55">
        <f t="shared" si="26"/>
        <v>-58322</v>
      </c>
      <c r="AE55">
        <f t="shared" si="27"/>
        <v>54939</v>
      </c>
      <c r="AF55">
        <f t="shared" si="28"/>
        <v>-76391</v>
      </c>
      <c r="AG55">
        <f t="shared" si="29"/>
        <v>82636</v>
      </c>
      <c r="AH55">
        <f t="shared" si="30"/>
        <v>-62545</v>
      </c>
      <c r="AI55">
        <f t="shared" si="31"/>
        <v>38666</v>
      </c>
      <c r="AJ55">
        <f t="shared" si="32"/>
        <v>-41639</v>
      </c>
      <c r="AK55">
        <f t="shared" si="33"/>
        <v>39465</v>
      </c>
      <c r="AL55">
        <f t="shared" si="34"/>
        <v>-97194</v>
      </c>
      <c r="AM55">
        <f t="shared" si="35"/>
        <v>95830</v>
      </c>
      <c r="AN55">
        <f t="shared" si="36"/>
        <v>-94036</v>
      </c>
      <c r="AO55">
        <f t="shared" si="37"/>
        <v>82142</v>
      </c>
      <c r="AP55">
        <f t="shared" si="38"/>
        <v>-109636</v>
      </c>
      <c r="AQ55">
        <f t="shared" si="39"/>
        <v>104643</v>
      </c>
      <c r="AR55">
        <f t="shared" si="40"/>
        <v>-390072</v>
      </c>
      <c r="AS55">
        <f t="shared" si="41"/>
        <v>341472</v>
      </c>
      <c r="AT55">
        <f t="shared" si="42"/>
        <v>-111981</v>
      </c>
      <c r="AU55">
        <f t="shared" si="43"/>
        <v>101363</v>
      </c>
      <c r="AV55">
        <f t="shared" si="44"/>
        <v>-60550</v>
      </c>
      <c r="AW55">
        <f t="shared" si="45"/>
        <v>58969</v>
      </c>
      <c r="AX55">
        <f t="shared" si="46"/>
        <v>-66505</v>
      </c>
      <c r="AY55">
        <f t="shared" si="47"/>
        <v>62200</v>
      </c>
      <c r="AZ55">
        <f t="shared" si="48"/>
        <v>-46492</v>
      </c>
      <c r="BA55">
        <f t="shared" si="49"/>
        <v>46492</v>
      </c>
      <c r="BB55">
        <f t="shared" si="50"/>
        <v>-209085</v>
      </c>
      <c r="BC55">
        <f t="shared" si="51"/>
        <v>201048</v>
      </c>
      <c r="BD55">
        <f t="shared" si="52"/>
        <v>-31670</v>
      </c>
      <c r="BE55">
        <f t="shared" si="53"/>
        <v>29629</v>
      </c>
      <c r="BF55">
        <f t="shared" si="54"/>
        <v>-74705</v>
      </c>
      <c r="BG55">
        <f t="shared" si="55"/>
        <v>65258</v>
      </c>
      <c r="BH55">
        <f t="shared" si="56"/>
        <v>-84739</v>
      </c>
      <c r="BI55">
        <f t="shared" si="57"/>
        <v>91759</v>
      </c>
      <c r="BJ55">
        <f t="shared" si="58"/>
        <v>-75802</v>
      </c>
      <c r="BK55">
        <f t="shared" si="59"/>
        <v>79073</v>
      </c>
      <c r="BL55">
        <f t="shared" si="60"/>
        <v>-82885</v>
      </c>
      <c r="BM55">
        <f t="shared" si="61"/>
        <v>81809</v>
      </c>
      <c r="BN55">
        <f t="shared" si="62"/>
        <v>-137562</v>
      </c>
      <c r="BO55">
        <f t="shared" si="63"/>
        <v>140699</v>
      </c>
      <c r="BP55">
        <f t="shared" si="64"/>
        <v>-50715</v>
      </c>
      <c r="BQ55">
        <f t="shared" si="65"/>
        <v>55811</v>
      </c>
      <c r="BR55">
        <f t="shared" si="66"/>
        <v>-134391</v>
      </c>
      <c r="BS55">
        <f t="shared" si="67"/>
        <v>120712</v>
      </c>
      <c r="BT55">
        <f t="shared" si="68"/>
        <v>-73474</v>
      </c>
      <c r="BU55">
        <f t="shared" si="69"/>
        <v>72687</v>
      </c>
      <c r="BV55">
        <f t="shared" si="70"/>
        <v>-39936</v>
      </c>
      <c r="BW55">
        <f t="shared" si="71"/>
        <v>35351</v>
      </c>
      <c r="BX55">
        <f t="shared" si="72"/>
        <v>-55692</v>
      </c>
      <c r="BY55">
        <f t="shared" si="73"/>
        <v>47555</v>
      </c>
      <c r="BZ55">
        <f t="shared" si="74"/>
        <v>-65457</v>
      </c>
      <c r="CA55">
        <f t="shared" si="75"/>
        <v>61939</v>
      </c>
    </row>
    <row r="56" spans="1:79" hidden="1" x14ac:dyDescent="0.25">
      <c r="A56" s="40" t="s">
        <v>805</v>
      </c>
      <c r="B56">
        <v>-2330368</v>
      </c>
      <c r="C56">
        <v>2426334</v>
      </c>
      <c r="D56">
        <f t="shared" si="0"/>
        <v>-2454746</v>
      </c>
      <c r="E56">
        <f t="shared" si="1"/>
        <v>2457793</v>
      </c>
      <c r="F56">
        <f t="shared" si="2"/>
        <v>-60055</v>
      </c>
      <c r="G56">
        <f t="shared" si="3"/>
        <v>66458</v>
      </c>
      <c r="H56">
        <f t="shared" si="4"/>
        <v>-48899</v>
      </c>
      <c r="I56">
        <f t="shared" si="5"/>
        <v>45221</v>
      </c>
      <c r="J56">
        <f t="shared" si="6"/>
        <v>-77876</v>
      </c>
      <c r="K56">
        <f t="shared" si="7"/>
        <v>82954</v>
      </c>
      <c r="L56">
        <f t="shared" si="8"/>
        <v>-89482</v>
      </c>
      <c r="M56">
        <f t="shared" si="9"/>
        <v>95605</v>
      </c>
      <c r="N56">
        <f t="shared" si="10"/>
        <v>-57851</v>
      </c>
      <c r="O56">
        <f t="shared" si="11"/>
        <v>51340</v>
      </c>
      <c r="P56">
        <f t="shared" si="12"/>
        <v>-31487</v>
      </c>
      <c r="Q56">
        <f t="shared" si="13"/>
        <v>34675</v>
      </c>
      <c r="R56">
        <f t="shared" si="14"/>
        <v>-53904</v>
      </c>
      <c r="S56">
        <f t="shared" si="15"/>
        <v>54587</v>
      </c>
      <c r="T56">
        <f t="shared" si="16"/>
        <v>-60103</v>
      </c>
      <c r="U56">
        <f t="shared" si="17"/>
        <v>49291</v>
      </c>
      <c r="V56">
        <f t="shared" si="18"/>
        <v>-48000</v>
      </c>
      <c r="W56">
        <f t="shared" si="19"/>
        <v>48751</v>
      </c>
      <c r="X56">
        <f t="shared" si="20"/>
        <v>-82655</v>
      </c>
      <c r="Y56">
        <f t="shared" si="21"/>
        <v>96062</v>
      </c>
      <c r="Z56">
        <f t="shared" si="22"/>
        <v>-36235</v>
      </c>
      <c r="AA56">
        <f t="shared" si="23"/>
        <v>42488</v>
      </c>
      <c r="AB56">
        <f t="shared" si="24"/>
        <v>-65097</v>
      </c>
      <c r="AC56">
        <f t="shared" si="25"/>
        <v>74956</v>
      </c>
      <c r="AD56">
        <f t="shared" si="26"/>
        <v>-44278</v>
      </c>
      <c r="AE56">
        <f t="shared" si="27"/>
        <v>57642</v>
      </c>
      <c r="AF56">
        <f t="shared" si="28"/>
        <v>-69909</v>
      </c>
      <c r="AG56">
        <f t="shared" si="29"/>
        <v>79464</v>
      </c>
      <c r="AH56">
        <f t="shared" si="30"/>
        <v>-53076</v>
      </c>
      <c r="AI56">
        <f t="shared" si="31"/>
        <v>33081</v>
      </c>
      <c r="AJ56">
        <f t="shared" si="32"/>
        <v>-30353</v>
      </c>
      <c r="AK56">
        <f t="shared" si="33"/>
        <v>28526</v>
      </c>
      <c r="AL56">
        <f t="shared" si="34"/>
        <v>-83548</v>
      </c>
      <c r="AM56">
        <f t="shared" si="35"/>
        <v>93207</v>
      </c>
      <c r="AN56">
        <f t="shared" si="36"/>
        <v>-44362</v>
      </c>
      <c r="AO56">
        <f t="shared" si="37"/>
        <v>41509</v>
      </c>
      <c r="AP56">
        <f t="shared" si="38"/>
        <v>-89037</v>
      </c>
      <c r="AQ56">
        <f t="shared" si="39"/>
        <v>81710</v>
      </c>
      <c r="AR56">
        <f t="shared" si="40"/>
        <v>-240480</v>
      </c>
      <c r="AS56">
        <f t="shared" si="41"/>
        <v>189342</v>
      </c>
      <c r="AT56">
        <f t="shared" si="42"/>
        <v>-64741</v>
      </c>
      <c r="AU56">
        <f t="shared" si="43"/>
        <v>60327</v>
      </c>
      <c r="AV56">
        <f t="shared" si="44"/>
        <v>-43425</v>
      </c>
      <c r="AW56">
        <f t="shared" si="45"/>
        <v>34810</v>
      </c>
      <c r="AX56">
        <f t="shared" si="46"/>
        <v>-44898</v>
      </c>
      <c r="AY56">
        <f t="shared" si="47"/>
        <v>49353</v>
      </c>
      <c r="AZ56">
        <f t="shared" si="48"/>
        <v>-39773</v>
      </c>
      <c r="BA56">
        <f t="shared" si="49"/>
        <v>39773</v>
      </c>
      <c r="BB56">
        <f t="shared" si="50"/>
        <v>-209088</v>
      </c>
      <c r="BC56">
        <f t="shared" si="51"/>
        <v>199279</v>
      </c>
      <c r="BD56">
        <f t="shared" si="52"/>
        <v>-22831</v>
      </c>
      <c r="BE56">
        <f t="shared" si="53"/>
        <v>22587</v>
      </c>
      <c r="BF56">
        <f t="shared" si="54"/>
        <v>-51481</v>
      </c>
      <c r="BG56">
        <f t="shared" si="55"/>
        <v>46960</v>
      </c>
      <c r="BH56">
        <f t="shared" si="56"/>
        <v>-78853</v>
      </c>
      <c r="BI56">
        <f t="shared" si="57"/>
        <v>90501</v>
      </c>
      <c r="BJ56">
        <f t="shared" si="58"/>
        <v>-57895</v>
      </c>
      <c r="BK56">
        <f t="shared" si="59"/>
        <v>70074</v>
      </c>
      <c r="BL56">
        <f t="shared" si="60"/>
        <v>-63976</v>
      </c>
      <c r="BM56">
        <f t="shared" si="61"/>
        <v>81403</v>
      </c>
      <c r="BN56">
        <f t="shared" si="62"/>
        <v>-112465</v>
      </c>
      <c r="BO56">
        <f t="shared" si="63"/>
        <v>138481</v>
      </c>
      <c r="BP56">
        <f t="shared" si="64"/>
        <v>-46064</v>
      </c>
      <c r="BQ56">
        <f t="shared" si="65"/>
        <v>47690</v>
      </c>
      <c r="BR56">
        <f t="shared" si="66"/>
        <v>-103129</v>
      </c>
      <c r="BS56">
        <f t="shared" si="67"/>
        <v>106839</v>
      </c>
      <c r="BT56">
        <f t="shared" si="68"/>
        <v>-52492</v>
      </c>
      <c r="BU56">
        <f t="shared" si="69"/>
        <v>40278</v>
      </c>
      <c r="BV56">
        <f t="shared" si="70"/>
        <v>-29259</v>
      </c>
      <c r="BW56">
        <f t="shared" si="71"/>
        <v>26151</v>
      </c>
      <c r="BX56">
        <f t="shared" si="72"/>
        <v>-30252</v>
      </c>
      <c r="BY56">
        <f t="shared" si="73"/>
        <v>24233</v>
      </c>
      <c r="BZ56">
        <f t="shared" si="74"/>
        <v>-42389</v>
      </c>
      <c r="CA56">
        <f t="shared" si="75"/>
        <v>32185</v>
      </c>
    </row>
    <row r="57" spans="1:79" hidden="1" x14ac:dyDescent="0.25">
      <c r="A57" s="40" t="s">
        <v>806</v>
      </c>
      <c r="B57">
        <v>-1764536</v>
      </c>
      <c r="C57">
        <v>1892087</v>
      </c>
      <c r="D57">
        <f t="shared" si="0"/>
        <v>-1850354</v>
      </c>
      <c r="E57">
        <f t="shared" si="1"/>
        <v>1951626</v>
      </c>
      <c r="F57">
        <f t="shared" si="2"/>
        <v>-38619</v>
      </c>
      <c r="G57">
        <f t="shared" si="3"/>
        <v>45452</v>
      </c>
      <c r="H57">
        <f t="shared" si="4"/>
        <v>-32936</v>
      </c>
      <c r="I57">
        <f t="shared" si="5"/>
        <v>39961</v>
      </c>
      <c r="J57">
        <f t="shared" si="6"/>
        <v>-61936</v>
      </c>
      <c r="K57">
        <f t="shared" si="7"/>
        <v>63215</v>
      </c>
      <c r="L57">
        <f t="shared" si="8"/>
        <v>-63031</v>
      </c>
      <c r="M57">
        <f t="shared" si="9"/>
        <v>59135</v>
      </c>
      <c r="N57">
        <f t="shared" si="10"/>
        <v>-50345</v>
      </c>
      <c r="O57">
        <f t="shared" si="11"/>
        <v>51485</v>
      </c>
      <c r="P57">
        <f t="shared" si="12"/>
        <v>-25781</v>
      </c>
      <c r="Q57">
        <f t="shared" si="13"/>
        <v>24906</v>
      </c>
      <c r="R57">
        <f t="shared" si="14"/>
        <v>-43804</v>
      </c>
      <c r="S57">
        <f t="shared" si="15"/>
        <v>57410</v>
      </c>
      <c r="T57">
        <f t="shared" si="16"/>
        <v>-60783</v>
      </c>
      <c r="U57">
        <f t="shared" si="17"/>
        <v>56913</v>
      </c>
      <c r="V57">
        <f t="shared" si="18"/>
        <v>-37811</v>
      </c>
      <c r="W57">
        <f t="shared" si="19"/>
        <v>41139</v>
      </c>
      <c r="X57">
        <f t="shared" si="20"/>
        <v>-52325</v>
      </c>
      <c r="Y57">
        <f t="shared" si="21"/>
        <v>59273</v>
      </c>
      <c r="Z57">
        <f t="shared" si="22"/>
        <v>-28541</v>
      </c>
      <c r="AA57">
        <f t="shared" si="23"/>
        <v>33954</v>
      </c>
      <c r="AB57">
        <f t="shared" si="24"/>
        <v>-37391</v>
      </c>
      <c r="AC57">
        <f t="shared" si="25"/>
        <v>45906</v>
      </c>
      <c r="AD57">
        <f t="shared" si="26"/>
        <v>-36026</v>
      </c>
      <c r="AE57">
        <f t="shared" si="27"/>
        <v>38065</v>
      </c>
      <c r="AF57">
        <f t="shared" si="28"/>
        <v>-49306</v>
      </c>
      <c r="AG57">
        <f t="shared" si="29"/>
        <v>57225</v>
      </c>
      <c r="AH57">
        <f t="shared" si="30"/>
        <v>-20135</v>
      </c>
      <c r="AI57">
        <f t="shared" si="31"/>
        <v>18099</v>
      </c>
      <c r="AJ57">
        <f t="shared" si="32"/>
        <v>-23361</v>
      </c>
      <c r="AK57">
        <f t="shared" si="33"/>
        <v>24977</v>
      </c>
      <c r="AL57">
        <f t="shared" si="34"/>
        <v>-57973</v>
      </c>
      <c r="AM57">
        <f t="shared" si="35"/>
        <v>62793</v>
      </c>
      <c r="AN57">
        <f t="shared" si="36"/>
        <v>-55594</v>
      </c>
      <c r="AO57">
        <f t="shared" si="37"/>
        <v>51711</v>
      </c>
      <c r="AP57">
        <f t="shared" si="38"/>
        <v>-58793</v>
      </c>
      <c r="AQ57">
        <f t="shared" si="39"/>
        <v>61439</v>
      </c>
      <c r="AR57">
        <f t="shared" si="40"/>
        <v>-224944</v>
      </c>
      <c r="AS57">
        <f t="shared" si="41"/>
        <v>205702</v>
      </c>
      <c r="AT57">
        <f t="shared" si="42"/>
        <v>-64193</v>
      </c>
      <c r="AU57">
        <f t="shared" si="43"/>
        <v>63210</v>
      </c>
      <c r="AV57">
        <f t="shared" si="44"/>
        <v>-38085</v>
      </c>
      <c r="AW57">
        <f t="shared" si="45"/>
        <v>38285</v>
      </c>
      <c r="AX57">
        <f t="shared" si="46"/>
        <v>-39268</v>
      </c>
      <c r="AY57">
        <f t="shared" si="47"/>
        <v>40417</v>
      </c>
      <c r="AZ57">
        <f t="shared" si="48"/>
        <v>-30625</v>
      </c>
      <c r="BA57">
        <f t="shared" si="49"/>
        <v>30625</v>
      </c>
      <c r="BB57">
        <f t="shared" si="50"/>
        <v>-93689</v>
      </c>
      <c r="BC57">
        <f t="shared" si="51"/>
        <v>108829</v>
      </c>
      <c r="BD57">
        <f t="shared" si="52"/>
        <v>-16394</v>
      </c>
      <c r="BE57">
        <f t="shared" si="53"/>
        <v>18541</v>
      </c>
      <c r="BF57">
        <f t="shared" si="54"/>
        <v>-40449</v>
      </c>
      <c r="BG57">
        <f t="shared" si="55"/>
        <v>39514</v>
      </c>
      <c r="BH57">
        <f t="shared" si="56"/>
        <v>-45323</v>
      </c>
      <c r="BI57">
        <f t="shared" si="57"/>
        <v>62792</v>
      </c>
      <c r="BJ57">
        <f t="shared" si="58"/>
        <v>-45355</v>
      </c>
      <c r="BK57">
        <f t="shared" si="59"/>
        <v>54143</v>
      </c>
      <c r="BL57">
        <f t="shared" si="60"/>
        <v>-48924</v>
      </c>
      <c r="BM57">
        <f t="shared" si="61"/>
        <v>54396</v>
      </c>
      <c r="BN57">
        <f t="shared" si="62"/>
        <v>-80129</v>
      </c>
      <c r="BO57">
        <f t="shared" si="63"/>
        <v>92220</v>
      </c>
      <c r="BP57">
        <f t="shared" si="64"/>
        <v>-27739</v>
      </c>
      <c r="BQ57">
        <f t="shared" si="65"/>
        <v>36727</v>
      </c>
      <c r="BR57">
        <f t="shared" si="66"/>
        <v>-78763</v>
      </c>
      <c r="BS57">
        <f t="shared" si="67"/>
        <v>74634</v>
      </c>
      <c r="BT57">
        <f t="shared" si="68"/>
        <v>-46283</v>
      </c>
      <c r="BU57">
        <f t="shared" si="69"/>
        <v>46792</v>
      </c>
      <c r="BV57">
        <f t="shared" si="70"/>
        <v>-22694</v>
      </c>
      <c r="BW57">
        <f t="shared" si="71"/>
        <v>23108</v>
      </c>
      <c r="BX57">
        <f t="shared" si="72"/>
        <v>-34316</v>
      </c>
      <c r="BY57">
        <f t="shared" si="73"/>
        <v>30059</v>
      </c>
      <c r="BZ57">
        <f t="shared" si="74"/>
        <v>-40549</v>
      </c>
      <c r="CA57">
        <f t="shared" si="75"/>
        <v>38574</v>
      </c>
    </row>
    <row r="58" spans="1:79" hidden="1" x14ac:dyDescent="0.25">
      <c r="A58" s="40" t="s">
        <v>807</v>
      </c>
      <c r="B58">
        <v>-1232451</v>
      </c>
      <c r="C58">
        <v>1369452</v>
      </c>
      <c r="D58">
        <f t="shared" si="0"/>
        <v>-1335394</v>
      </c>
      <c r="E58">
        <f t="shared" si="1"/>
        <v>1467403</v>
      </c>
      <c r="F58">
        <f t="shared" si="2"/>
        <v>-36743</v>
      </c>
      <c r="G58">
        <f t="shared" si="3"/>
        <v>42233</v>
      </c>
      <c r="H58">
        <f t="shared" si="4"/>
        <v>-28317</v>
      </c>
      <c r="I58">
        <f t="shared" si="5"/>
        <v>29740</v>
      </c>
      <c r="J58">
        <f t="shared" si="6"/>
        <v>-46240</v>
      </c>
      <c r="K58">
        <f t="shared" si="7"/>
        <v>52546</v>
      </c>
      <c r="L58">
        <f t="shared" si="8"/>
        <v>-53670</v>
      </c>
      <c r="M58">
        <f t="shared" si="9"/>
        <v>56517</v>
      </c>
      <c r="N58">
        <f t="shared" si="10"/>
        <v>-30837</v>
      </c>
      <c r="O58">
        <f t="shared" si="11"/>
        <v>30115</v>
      </c>
      <c r="P58">
        <f t="shared" si="12"/>
        <v>-17586</v>
      </c>
      <c r="Q58">
        <f t="shared" si="13"/>
        <v>19395</v>
      </c>
      <c r="R58">
        <f t="shared" si="14"/>
        <v>-30213</v>
      </c>
      <c r="S58">
        <f t="shared" si="15"/>
        <v>37257</v>
      </c>
      <c r="T58">
        <f t="shared" si="16"/>
        <v>-31453</v>
      </c>
      <c r="U58">
        <f t="shared" si="17"/>
        <v>28951</v>
      </c>
      <c r="V58">
        <f t="shared" si="18"/>
        <v>-28190</v>
      </c>
      <c r="W58">
        <f t="shared" si="19"/>
        <v>31640</v>
      </c>
      <c r="X58">
        <f t="shared" si="20"/>
        <v>-47402</v>
      </c>
      <c r="Y58">
        <f t="shared" si="21"/>
        <v>55830</v>
      </c>
      <c r="Z58">
        <f t="shared" si="22"/>
        <v>-22476</v>
      </c>
      <c r="AA58">
        <f t="shared" si="23"/>
        <v>27586</v>
      </c>
      <c r="AB58">
        <f t="shared" si="24"/>
        <v>-36243</v>
      </c>
      <c r="AC58">
        <f t="shared" si="25"/>
        <v>45164</v>
      </c>
      <c r="AD58">
        <f t="shared" si="26"/>
        <v>-27713</v>
      </c>
      <c r="AE58">
        <f t="shared" si="27"/>
        <v>34165</v>
      </c>
      <c r="AF58">
        <f t="shared" si="28"/>
        <v>-45193</v>
      </c>
      <c r="AG58">
        <f t="shared" si="29"/>
        <v>51551</v>
      </c>
      <c r="AH58">
        <f t="shared" si="30"/>
        <v>-16802</v>
      </c>
      <c r="AI58">
        <f t="shared" si="31"/>
        <v>16523</v>
      </c>
      <c r="AJ58">
        <f t="shared" si="32"/>
        <v>-16672</v>
      </c>
      <c r="AK58">
        <f t="shared" si="33"/>
        <v>17348</v>
      </c>
      <c r="AL58">
        <f t="shared" si="34"/>
        <v>-50281</v>
      </c>
      <c r="AM58">
        <f t="shared" si="35"/>
        <v>61769</v>
      </c>
      <c r="AN58">
        <f t="shared" si="36"/>
        <v>-23145</v>
      </c>
      <c r="AO58">
        <f t="shared" si="37"/>
        <v>23348</v>
      </c>
      <c r="AP58">
        <f t="shared" si="38"/>
        <v>-44237</v>
      </c>
      <c r="AQ58">
        <f t="shared" si="39"/>
        <v>46682</v>
      </c>
      <c r="AR58">
        <f t="shared" si="40"/>
        <v>-117568</v>
      </c>
      <c r="AS58">
        <f t="shared" si="41"/>
        <v>104032</v>
      </c>
      <c r="AT58">
        <f t="shared" si="42"/>
        <v>-32605</v>
      </c>
      <c r="AU58">
        <f t="shared" si="43"/>
        <v>34063</v>
      </c>
      <c r="AV58">
        <f t="shared" si="44"/>
        <v>-22319</v>
      </c>
      <c r="AW58">
        <f t="shared" si="45"/>
        <v>20772</v>
      </c>
      <c r="AX58">
        <f t="shared" si="46"/>
        <v>-27993</v>
      </c>
      <c r="AY58">
        <f t="shared" si="47"/>
        <v>31538</v>
      </c>
      <c r="AZ58">
        <f t="shared" si="48"/>
        <v>-24516</v>
      </c>
      <c r="BA58">
        <f t="shared" si="49"/>
        <v>24516</v>
      </c>
      <c r="BB58">
        <f t="shared" si="50"/>
        <v>-87826</v>
      </c>
      <c r="BC58">
        <f t="shared" si="51"/>
        <v>99362</v>
      </c>
      <c r="BD58">
        <f t="shared" si="52"/>
        <v>-13111</v>
      </c>
      <c r="BE58">
        <f t="shared" si="53"/>
        <v>14892</v>
      </c>
      <c r="BF58">
        <f t="shared" si="54"/>
        <v>-28391</v>
      </c>
      <c r="BG58">
        <f t="shared" si="55"/>
        <v>28141</v>
      </c>
      <c r="BH58">
        <f t="shared" si="56"/>
        <v>-43439</v>
      </c>
      <c r="BI58">
        <f t="shared" si="57"/>
        <v>63495</v>
      </c>
      <c r="BJ58">
        <f t="shared" si="58"/>
        <v>-36672</v>
      </c>
      <c r="BK58">
        <f t="shared" si="59"/>
        <v>41946</v>
      </c>
      <c r="BL58">
        <f t="shared" si="60"/>
        <v>-39919</v>
      </c>
      <c r="BM58">
        <f t="shared" si="61"/>
        <v>47089</v>
      </c>
      <c r="BN58">
        <f t="shared" si="62"/>
        <v>-69038</v>
      </c>
      <c r="BO58">
        <f t="shared" si="63"/>
        <v>84685</v>
      </c>
      <c r="BP58">
        <f t="shared" si="64"/>
        <v>-27067</v>
      </c>
      <c r="BQ58">
        <f t="shared" si="65"/>
        <v>31858</v>
      </c>
      <c r="BR58">
        <f t="shared" si="66"/>
        <v>-55917</v>
      </c>
      <c r="BS58">
        <f t="shared" si="67"/>
        <v>62473</v>
      </c>
      <c r="BT58">
        <f t="shared" si="68"/>
        <v>-25987</v>
      </c>
      <c r="BU58">
        <f t="shared" si="69"/>
        <v>22283</v>
      </c>
      <c r="BV58">
        <f t="shared" si="70"/>
        <v>-16146</v>
      </c>
      <c r="BW58">
        <f t="shared" si="71"/>
        <v>16030</v>
      </c>
      <c r="BX58">
        <f t="shared" si="72"/>
        <v>-15673</v>
      </c>
      <c r="BY58">
        <f t="shared" si="73"/>
        <v>14059</v>
      </c>
      <c r="BZ58">
        <f t="shared" si="74"/>
        <v>-20664</v>
      </c>
      <c r="CA58">
        <f t="shared" si="75"/>
        <v>17809</v>
      </c>
    </row>
    <row r="59" spans="1:79" hidden="1" x14ac:dyDescent="0.25">
      <c r="A59" s="40" t="s">
        <v>808</v>
      </c>
      <c r="B59">
        <v>-816324</v>
      </c>
      <c r="C59">
        <v>900588</v>
      </c>
      <c r="D59">
        <f t="shared" si="0"/>
        <v>-965196</v>
      </c>
      <c r="E59">
        <f t="shared" si="1"/>
        <v>1076136</v>
      </c>
      <c r="F59">
        <f t="shared" si="2"/>
        <v>-21766</v>
      </c>
      <c r="G59">
        <f t="shared" si="3"/>
        <v>27155</v>
      </c>
      <c r="H59">
        <f t="shared" si="4"/>
        <v>-20135</v>
      </c>
      <c r="I59">
        <f t="shared" si="5"/>
        <v>26280</v>
      </c>
      <c r="J59">
        <f t="shared" si="6"/>
        <v>-27453</v>
      </c>
      <c r="K59">
        <f t="shared" si="7"/>
        <v>26086</v>
      </c>
      <c r="L59">
        <f t="shared" si="8"/>
        <v>-31439</v>
      </c>
      <c r="M59">
        <f t="shared" si="9"/>
        <v>32959</v>
      </c>
      <c r="N59">
        <f t="shared" si="10"/>
        <v>-29566</v>
      </c>
      <c r="O59">
        <f t="shared" si="11"/>
        <v>28710</v>
      </c>
      <c r="P59">
        <f t="shared" si="12"/>
        <v>-12790</v>
      </c>
      <c r="Q59">
        <f t="shared" si="13"/>
        <v>10835</v>
      </c>
      <c r="R59">
        <f t="shared" si="14"/>
        <v>-23436</v>
      </c>
      <c r="S59">
        <f t="shared" si="15"/>
        <v>29396</v>
      </c>
      <c r="T59">
        <f t="shared" si="16"/>
        <v>-31629</v>
      </c>
      <c r="U59">
        <f t="shared" si="17"/>
        <v>31809</v>
      </c>
      <c r="V59">
        <f t="shared" si="18"/>
        <v>-17153</v>
      </c>
      <c r="W59">
        <f t="shared" si="19"/>
        <v>18689</v>
      </c>
      <c r="X59">
        <f t="shared" si="20"/>
        <v>-27695</v>
      </c>
      <c r="Y59">
        <f t="shared" si="21"/>
        <v>35088</v>
      </c>
      <c r="Z59">
        <f t="shared" si="22"/>
        <v>-13855</v>
      </c>
      <c r="AA59">
        <f t="shared" si="23"/>
        <v>15951</v>
      </c>
      <c r="AB59">
        <f t="shared" si="24"/>
        <v>-20266</v>
      </c>
      <c r="AC59">
        <f t="shared" si="25"/>
        <v>27536</v>
      </c>
      <c r="AD59">
        <f t="shared" si="26"/>
        <v>-18326</v>
      </c>
      <c r="AE59">
        <f t="shared" si="27"/>
        <v>16611</v>
      </c>
      <c r="AF59">
        <f t="shared" si="28"/>
        <v>-27101</v>
      </c>
      <c r="AG59">
        <f t="shared" si="29"/>
        <v>29694</v>
      </c>
      <c r="AH59">
        <f t="shared" si="30"/>
        <v>-7187</v>
      </c>
      <c r="AI59">
        <f t="shared" si="31"/>
        <v>10377</v>
      </c>
      <c r="AJ59">
        <f t="shared" si="32"/>
        <v>-13286</v>
      </c>
      <c r="AK59">
        <f t="shared" si="33"/>
        <v>14741</v>
      </c>
      <c r="AL59">
        <f t="shared" si="34"/>
        <v>-31470</v>
      </c>
      <c r="AM59">
        <f t="shared" si="35"/>
        <v>35109</v>
      </c>
      <c r="AN59">
        <f t="shared" si="36"/>
        <v>-35036</v>
      </c>
      <c r="AO59">
        <f t="shared" si="37"/>
        <v>31052</v>
      </c>
      <c r="AP59">
        <f t="shared" si="38"/>
        <v>-32223</v>
      </c>
      <c r="AQ59">
        <f t="shared" si="39"/>
        <v>38943</v>
      </c>
      <c r="AR59">
        <f t="shared" si="40"/>
        <v>-131960</v>
      </c>
      <c r="AS59">
        <f t="shared" si="41"/>
        <v>134946</v>
      </c>
      <c r="AT59">
        <f t="shared" si="42"/>
        <v>-36191</v>
      </c>
      <c r="AU59">
        <f t="shared" si="43"/>
        <v>36547</v>
      </c>
      <c r="AV59">
        <f t="shared" si="44"/>
        <v>-19369</v>
      </c>
      <c r="AW59">
        <f t="shared" si="45"/>
        <v>22484</v>
      </c>
      <c r="AX59">
        <f t="shared" si="46"/>
        <v>-18024</v>
      </c>
      <c r="AY59">
        <f t="shared" si="47"/>
        <v>19401</v>
      </c>
      <c r="AZ59">
        <f t="shared" si="48"/>
        <v>-16093</v>
      </c>
      <c r="BA59">
        <f t="shared" si="49"/>
        <v>16093</v>
      </c>
      <c r="BB59">
        <f t="shared" si="50"/>
        <v>-34712</v>
      </c>
      <c r="BC59">
        <f t="shared" si="51"/>
        <v>52776</v>
      </c>
      <c r="BD59">
        <f t="shared" si="52"/>
        <v>-9268</v>
      </c>
      <c r="BE59">
        <f t="shared" si="53"/>
        <v>10278</v>
      </c>
      <c r="BF59">
        <f t="shared" si="54"/>
        <v>-22121</v>
      </c>
      <c r="BG59">
        <f t="shared" si="55"/>
        <v>20722</v>
      </c>
      <c r="BH59">
        <f t="shared" si="56"/>
        <v>-23049</v>
      </c>
      <c r="BI59">
        <f t="shared" si="57"/>
        <v>38503</v>
      </c>
      <c r="BJ59">
        <f t="shared" si="58"/>
        <v>-23448</v>
      </c>
      <c r="BK59">
        <f t="shared" si="59"/>
        <v>25423</v>
      </c>
      <c r="BL59">
        <f t="shared" si="60"/>
        <v>-23821</v>
      </c>
      <c r="BM59">
        <f t="shared" si="61"/>
        <v>27146</v>
      </c>
      <c r="BN59">
        <f t="shared" si="62"/>
        <v>-39256</v>
      </c>
      <c r="BO59">
        <f t="shared" si="63"/>
        <v>47448</v>
      </c>
      <c r="BP59">
        <f t="shared" si="64"/>
        <v>-16983</v>
      </c>
      <c r="BQ59">
        <f t="shared" si="65"/>
        <v>24243</v>
      </c>
      <c r="BR59">
        <f t="shared" si="66"/>
        <v>-35126</v>
      </c>
      <c r="BS59">
        <f t="shared" si="67"/>
        <v>32025</v>
      </c>
      <c r="BT59">
        <f t="shared" si="68"/>
        <v>-23587</v>
      </c>
      <c r="BU59">
        <f t="shared" si="69"/>
        <v>27004</v>
      </c>
      <c r="BV59">
        <f t="shared" si="70"/>
        <v>-12218</v>
      </c>
      <c r="BW59">
        <f t="shared" si="71"/>
        <v>12739</v>
      </c>
      <c r="BX59">
        <f t="shared" si="72"/>
        <v>-19147</v>
      </c>
      <c r="BY59">
        <f t="shared" si="73"/>
        <v>18274</v>
      </c>
      <c r="BZ59">
        <f t="shared" si="74"/>
        <v>-21450</v>
      </c>
      <c r="CA59">
        <f t="shared" si="75"/>
        <v>23063</v>
      </c>
    </row>
    <row r="60" spans="1:79" hidden="1" x14ac:dyDescent="0.25">
      <c r="A60" s="40" t="s">
        <v>809</v>
      </c>
      <c r="B60">
        <v>-426433</v>
      </c>
      <c r="C60">
        <v>480358</v>
      </c>
      <c r="D60">
        <f t="shared" si="0"/>
        <v>-561382</v>
      </c>
      <c r="E60">
        <f t="shared" si="1"/>
        <v>635625</v>
      </c>
      <c r="F60">
        <f t="shared" si="2"/>
        <v>-16548</v>
      </c>
      <c r="G60">
        <f t="shared" si="3"/>
        <v>18965</v>
      </c>
      <c r="H60">
        <f t="shared" si="4"/>
        <v>-13404</v>
      </c>
      <c r="I60">
        <f t="shared" si="5"/>
        <v>14250</v>
      </c>
      <c r="J60">
        <f t="shared" si="6"/>
        <v>-16233</v>
      </c>
      <c r="K60">
        <f t="shared" si="7"/>
        <v>15922</v>
      </c>
      <c r="L60">
        <f t="shared" si="8"/>
        <v>-22388</v>
      </c>
      <c r="M60">
        <f t="shared" si="9"/>
        <v>25634</v>
      </c>
      <c r="N60">
        <f t="shared" si="10"/>
        <v>-15850</v>
      </c>
      <c r="O60">
        <f t="shared" si="11"/>
        <v>15170</v>
      </c>
      <c r="P60">
        <f t="shared" si="12"/>
        <v>-7288</v>
      </c>
      <c r="Q60">
        <f t="shared" si="13"/>
        <v>7773</v>
      </c>
      <c r="R60">
        <f t="shared" si="14"/>
        <v>-16003</v>
      </c>
      <c r="S60">
        <f t="shared" si="15"/>
        <v>17770</v>
      </c>
      <c r="T60">
        <f t="shared" si="16"/>
        <v>-14056</v>
      </c>
      <c r="U60">
        <f t="shared" si="17"/>
        <v>14151</v>
      </c>
      <c r="V60">
        <f t="shared" si="18"/>
        <v>-10955</v>
      </c>
      <c r="W60">
        <f t="shared" si="19"/>
        <v>12559</v>
      </c>
      <c r="X60">
        <f t="shared" si="20"/>
        <v>-21886</v>
      </c>
      <c r="Y60">
        <f t="shared" si="21"/>
        <v>27040</v>
      </c>
      <c r="Z60">
        <f t="shared" si="22"/>
        <v>-10238</v>
      </c>
      <c r="AA60">
        <f t="shared" si="23"/>
        <v>9976</v>
      </c>
      <c r="AB60">
        <f t="shared" si="24"/>
        <v>-15590</v>
      </c>
      <c r="AC60">
        <f t="shared" si="25"/>
        <v>21281</v>
      </c>
      <c r="AD60">
        <f t="shared" si="26"/>
        <v>-9656</v>
      </c>
      <c r="AE60">
        <f t="shared" si="27"/>
        <v>11695</v>
      </c>
      <c r="AF60">
        <f t="shared" si="28"/>
        <v>-16472</v>
      </c>
      <c r="AG60">
        <f t="shared" si="29"/>
        <v>19976</v>
      </c>
      <c r="AH60">
        <f t="shared" si="30"/>
        <v>-5307</v>
      </c>
      <c r="AI60">
        <f t="shared" si="31"/>
        <v>6774</v>
      </c>
      <c r="AJ60">
        <f t="shared" si="32"/>
        <v>-8762</v>
      </c>
      <c r="AK60">
        <f t="shared" si="33"/>
        <v>8088</v>
      </c>
      <c r="AL60">
        <f t="shared" si="34"/>
        <v>-22123</v>
      </c>
      <c r="AM60">
        <f t="shared" si="35"/>
        <v>24762</v>
      </c>
      <c r="AN60">
        <f t="shared" si="36"/>
        <v>-11747</v>
      </c>
      <c r="AO60">
        <f t="shared" si="37"/>
        <v>11479</v>
      </c>
      <c r="AP60">
        <f t="shared" si="38"/>
        <v>-20891</v>
      </c>
      <c r="AQ60">
        <f t="shared" si="39"/>
        <v>23466</v>
      </c>
      <c r="AR60">
        <f t="shared" si="40"/>
        <v>-55088</v>
      </c>
      <c r="AS60">
        <f t="shared" si="41"/>
        <v>53078</v>
      </c>
      <c r="AT60">
        <f t="shared" si="42"/>
        <v>-17490</v>
      </c>
      <c r="AU60">
        <f t="shared" si="43"/>
        <v>17381</v>
      </c>
      <c r="AV60">
        <f t="shared" si="44"/>
        <v>-9548</v>
      </c>
      <c r="AW60">
        <f t="shared" si="45"/>
        <v>9368</v>
      </c>
      <c r="AX60">
        <f t="shared" si="46"/>
        <v>-10938</v>
      </c>
      <c r="AY60">
        <f t="shared" si="47"/>
        <v>11776</v>
      </c>
      <c r="AZ60">
        <f t="shared" si="48"/>
        <v>-10772</v>
      </c>
      <c r="BA60">
        <f t="shared" si="49"/>
        <v>10772</v>
      </c>
      <c r="BB60">
        <f t="shared" si="50"/>
        <v>-24664</v>
      </c>
      <c r="BC60">
        <f t="shared" si="51"/>
        <v>39470</v>
      </c>
      <c r="BD60">
        <f t="shared" si="52"/>
        <v>-5934</v>
      </c>
      <c r="BE60">
        <f t="shared" si="53"/>
        <v>7163</v>
      </c>
      <c r="BF60">
        <f t="shared" si="54"/>
        <v>-12766</v>
      </c>
      <c r="BG60">
        <f t="shared" si="55"/>
        <v>12432</v>
      </c>
      <c r="BH60">
        <f t="shared" si="56"/>
        <v>-16545</v>
      </c>
      <c r="BI60">
        <f t="shared" si="57"/>
        <v>28704</v>
      </c>
      <c r="BJ60">
        <f t="shared" si="58"/>
        <v>-13998</v>
      </c>
      <c r="BK60">
        <f t="shared" si="59"/>
        <v>15966</v>
      </c>
      <c r="BL60">
        <f t="shared" si="60"/>
        <v>-15119</v>
      </c>
      <c r="BM60">
        <f t="shared" si="61"/>
        <v>17095</v>
      </c>
      <c r="BN60">
        <f t="shared" si="62"/>
        <v>-25386</v>
      </c>
      <c r="BO60">
        <f t="shared" si="63"/>
        <v>33108</v>
      </c>
      <c r="BP60">
        <f t="shared" si="64"/>
        <v>-13497</v>
      </c>
      <c r="BQ60">
        <f t="shared" si="65"/>
        <v>15485</v>
      </c>
      <c r="BR60">
        <f t="shared" si="66"/>
        <v>-21231</v>
      </c>
      <c r="BS60">
        <f t="shared" si="67"/>
        <v>23700</v>
      </c>
      <c r="BT60">
        <f t="shared" si="68"/>
        <v>-10916</v>
      </c>
      <c r="BU60">
        <f t="shared" si="69"/>
        <v>10335</v>
      </c>
      <c r="BV60">
        <f t="shared" si="70"/>
        <v>-8038</v>
      </c>
      <c r="BW60">
        <f t="shared" si="71"/>
        <v>7245</v>
      </c>
      <c r="BX60">
        <f t="shared" si="72"/>
        <v>-7372</v>
      </c>
      <c r="BY60">
        <f t="shared" si="73"/>
        <v>6708</v>
      </c>
      <c r="BZ60">
        <f t="shared" si="74"/>
        <v>-9611</v>
      </c>
      <c r="CA60">
        <f t="shared" si="75"/>
        <v>9108</v>
      </c>
    </row>
    <row r="61" spans="1:79" hidden="1" x14ac:dyDescent="0.25">
      <c r="A61" s="40" t="s">
        <v>739</v>
      </c>
      <c r="B61">
        <v>-192261</v>
      </c>
      <c r="C61">
        <v>226365</v>
      </c>
      <c r="D61">
        <f t="shared" si="0"/>
        <v>-362424</v>
      </c>
      <c r="E61">
        <f t="shared" si="1"/>
        <v>447580</v>
      </c>
      <c r="F61">
        <f t="shared" si="2"/>
        <v>-8075</v>
      </c>
      <c r="G61">
        <f t="shared" si="3"/>
        <v>11395</v>
      </c>
      <c r="H61">
        <f t="shared" si="4"/>
        <v>-7414</v>
      </c>
      <c r="I61">
        <f t="shared" si="5"/>
        <v>9747</v>
      </c>
      <c r="J61">
        <f t="shared" si="6"/>
        <v>-7696</v>
      </c>
      <c r="K61">
        <f t="shared" si="7"/>
        <v>7475</v>
      </c>
      <c r="L61">
        <f t="shared" si="8"/>
        <v>-11067</v>
      </c>
      <c r="M61">
        <f t="shared" si="9"/>
        <v>12510</v>
      </c>
      <c r="N61">
        <f t="shared" si="10"/>
        <v>-11412</v>
      </c>
      <c r="O61">
        <f t="shared" si="11"/>
        <v>12444</v>
      </c>
      <c r="P61">
        <f t="shared" si="12"/>
        <v>-4308</v>
      </c>
      <c r="Q61">
        <f t="shared" si="13"/>
        <v>4317</v>
      </c>
      <c r="R61">
        <f t="shared" si="14"/>
        <v>-10919</v>
      </c>
      <c r="S61">
        <f t="shared" si="15"/>
        <v>13339</v>
      </c>
      <c r="T61">
        <f t="shared" si="16"/>
        <v>-11139</v>
      </c>
      <c r="U61">
        <f t="shared" si="17"/>
        <v>12468</v>
      </c>
      <c r="V61">
        <f t="shared" si="18"/>
        <v>-6018</v>
      </c>
      <c r="W61">
        <f t="shared" si="19"/>
        <v>6706</v>
      </c>
      <c r="X61">
        <f t="shared" si="20"/>
        <v>-10668</v>
      </c>
      <c r="Y61">
        <f t="shared" si="21"/>
        <v>15782</v>
      </c>
      <c r="Z61">
        <f t="shared" si="22"/>
        <v>-5363</v>
      </c>
      <c r="AA61">
        <f t="shared" si="23"/>
        <v>6145</v>
      </c>
      <c r="AB61">
        <f t="shared" si="24"/>
        <v>-8038</v>
      </c>
      <c r="AC61">
        <f t="shared" si="25"/>
        <v>12905</v>
      </c>
      <c r="AD61">
        <f t="shared" si="26"/>
        <v>-5704</v>
      </c>
      <c r="AE61">
        <f t="shared" si="27"/>
        <v>6995</v>
      </c>
      <c r="AF61">
        <f t="shared" si="28"/>
        <v>-8176</v>
      </c>
      <c r="AG61">
        <f t="shared" si="29"/>
        <v>10275</v>
      </c>
      <c r="AH61">
        <f t="shared" si="30"/>
        <v>-3651</v>
      </c>
      <c r="AI61">
        <f t="shared" si="31"/>
        <v>4986</v>
      </c>
      <c r="AJ61">
        <f t="shared" si="32"/>
        <v>-4907</v>
      </c>
      <c r="AK61">
        <f t="shared" si="33"/>
        <v>5612</v>
      </c>
      <c r="AL61">
        <f t="shared" si="34"/>
        <v>-11055</v>
      </c>
      <c r="AM61">
        <f t="shared" si="35"/>
        <v>12249</v>
      </c>
      <c r="AN61">
        <f t="shared" si="36"/>
        <v>-13355</v>
      </c>
      <c r="AO61">
        <f t="shared" si="37"/>
        <v>13101</v>
      </c>
      <c r="AP61">
        <f t="shared" si="38"/>
        <v>-15840</v>
      </c>
      <c r="AQ61">
        <f t="shared" si="39"/>
        <v>18190</v>
      </c>
      <c r="AR61">
        <f t="shared" si="40"/>
        <v>-53210</v>
      </c>
      <c r="AS61">
        <f t="shared" si="41"/>
        <v>61438</v>
      </c>
      <c r="AT61">
        <f t="shared" si="42"/>
        <v>-14146</v>
      </c>
      <c r="AU61">
        <f t="shared" si="43"/>
        <v>14872</v>
      </c>
      <c r="AV61">
        <f t="shared" si="44"/>
        <v>-6986</v>
      </c>
      <c r="AW61">
        <f t="shared" si="45"/>
        <v>8208</v>
      </c>
      <c r="AX61">
        <f t="shared" si="46"/>
        <v>-7155</v>
      </c>
      <c r="AY61">
        <f t="shared" si="47"/>
        <v>8048</v>
      </c>
      <c r="AZ61">
        <f t="shared" si="48"/>
        <v>-6638</v>
      </c>
      <c r="BA61">
        <f t="shared" si="49"/>
        <v>6638</v>
      </c>
      <c r="BB61">
        <f t="shared" si="50"/>
        <v>-11328</v>
      </c>
      <c r="BC61">
        <f t="shared" si="51"/>
        <v>23164</v>
      </c>
      <c r="BD61">
        <f t="shared" si="52"/>
        <v>-4378</v>
      </c>
      <c r="BE61">
        <f t="shared" si="53"/>
        <v>4666</v>
      </c>
      <c r="BF61">
        <f t="shared" si="54"/>
        <v>-10235</v>
      </c>
      <c r="BG61">
        <f t="shared" si="55"/>
        <v>9960</v>
      </c>
      <c r="BH61">
        <f t="shared" si="56"/>
        <v>-7661</v>
      </c>
      <c r="BI61">
        <f t="shared" si="57"/>
        <v>16542</v>
      </c>
      <c r="BJ61">
        <f t="shared" si="58"/>
        <v>-7760</v>
      </c>
      <c r="BK61">
        <f t="shared" si="59"/>
        <v>11660</v>
      </c>
      <c r="BL61">
        <f t="shared" si="60"/>
        <v>-8476</v>
      </c>
      <c r="BM61">
        <f t="shared" si="61"/>
        <v>10344</v>
      </c>
      <c r="BN61">
        <f t="shared" si="62"/>
        <v>-13917</v>
      </c>
      <c r="BO61">
        <f t="shared" si="63"/>
        <v>19712</v>
      </c>
      <c r="BP61">
        <f t="shared" si="64"/>
        <v>-7696</v>
      </c>
      <c r="BQ61">
        <f t="shared" si="65"/>
        <v>10468</v>
      </c>
      <c r="BR61">
        <f t="shared" si="66"/>
        <v>-12583</v>
      </c>
      <c r="BS61">
        <f t="shared" si="67"/>
        <v>13992</v>
      </c>
      <c r="BT61">
        <f t="shared" si="68"/>
        <v>-8035</v>
      </c>
      <c r="BU61">
        <f t="shared" si="69"/>
        <v>10241</v>
      </c>
      <c r="BV61">
        <f t="shared" si="70"/>
        <v>-4934</v>
      </c>
      <c r="BW61">
        <f t="shared" si="71"/>
        <v>5247</v>
      </c>
      <c r="BX61">
        <f t="shared" si="72"/>
        <v>-6098</v>
      </c>
      <c r="BY61">
        <f t="shared" si="73"/>
        <v>6628</v>
      </c>
      <c r="BZ61">
        <f t="shared" si="74"/>
        <v>-7982</v>
      </c>
      <c r="CA61">
        <f t="shared" si="75"/>
        <v>9111</v>
      </c>
    </row>
    <row r="62" spans="1:79" ht="60" x14ac:dyDescent="0.25">
      <c r="A62" s="11" t="s">
        <v>791</v>
      </c>
      <c r="B62" s="11" t="s">
        <v>792</v>
      </c>
      <c r="C62" s="11" t="s">
        <v>793</v>
      </c>
      <c r="D62" s="11" t="s">
        <v>810</v>
      </c>
      <c r="E62" s="11" t="s">
        <v>811</v>
      </c>
      <c r="F62" s="11" t="s">
        <v>812</v>
      </c>
      <c r="G62" s="11" t="s">
        <v>813</v>
      </c>
      <c r="H62" s="11" t="s">
        <v>814</v>
      </c>
      <c r="I62" s="11" t="s">
        <v>815</v>
      </c>
      <c r="J62" s="11" t="s">
        <v>816</v>
      </c>
      <c r="K62" s="11" t="s">
        <v>817</v>
      </c>
      <c r="L62" s="11" t="s">
        <v>818</v>
      </c>
      <c r="M62" s="11" t="s">
        <v>819</v>
      </c>
      <c r="N62" s="11" t="s">
        <v>820</v>
      </c>
      <c r="O62" s="11" t="s">
        <v>821</v>
      </c>
      <c r="P62" s="11" t="s">
        <v>822</v>
      </c>
      <c r="Q62" s="11" t="s">
        <v>823</v>
      </c>
      <c r="R62" s="11" t="s">
        <v>824</v>
      </c>
      <c r="S62" s="11" t="s">
        <v>825</v>
      </c>
      <c r="T62" s="11" t="s">
        <v>826</v>
      </c>
      <c r="U62" s="11" t="s">
        <v>827</v>
      </c>
      <c r="V62" s="11" t="s">
        <v>828</v>
      </c>
      <c r="W62" s="11" t="s">
        <v>829</v>
      </c>
      <c r="X62" s="11" t="s">
        <v>830</v>
      </c>
      <c r="Y62" s="11" t="s">
        <v>831</v>
      </c>
      <c r="Z62" s="11" t="s">
        <v>832</v>
      </c>
      <c r="AA62" s="11" t="s">
        <v>833</v>
      </c>
      <c r="AB62" s="11" t="s">
        <v>834</v>
      </c>
      <c r="AC62" s="11" t="s">
        <v>835</v>
      </c>
      <c r="AD62" s="11" t="s">
        <v>836</v>
      </c>
      <c r="AE62" s="11" t="s">
        <v>837</v>
      </c>
      <c r="AF62" s="11" t="s">
        <v>838</v>
      </c>
      <c r="AG62" s="11" t="s">
        <v>839</v>
      </c>
      <c r="AH62" s="11" t="s">
        <v>840</v>
      </c>
      <c r="AI62" s="11" t="s">
        <v>841</v>
      </c>
      <c r="AJ62" s="11" t="s">
        <v>842</v>
      </c>
      <c r="AK62" s="11" t="s">
        <v>843</v>
      </c>
      <c r="AL62" s="11" t="s">
        <v>844</v>
      </c>
      <c r="AM62" s="11" t="s">
        <v>845</v>
      </c>
      <c r="AN62" s="11" t="s">
        <v>846</v>
      </c>
      <c r="AO62" s="11" t="s">
        <v>847</v>
      </c>
      <c r="AP62" s="11" t="s">
        <v>848</v>
      </c>
      <c r="AQ62" s="11" t="s">
        <v>849</v>
      </c>
      <c r="AR62" s="11" t="s">
        <v>850</v>
      </c>
      <c r="AS62" s="11" t="s">
        <v>851</v>
      </c>
      <c r="AT62" s="11" t="s">
        <v>852</v>
      </c>
      <c r="AU62" s="11" t="s">
        <v>853</v>
      </c>
      <c r="AV62" s="11" t="s">
        <v>854</v>
      </c>
      <c r="AW62" s="11" t="s">
        <v>855</v>
      </c>
      <c r="AX62" s="11" t="s">
        <v>856</v>
      </c>
      <c r="AY62" s="11" t="s">
        <v>857</v>
      </c>
      <c r="AZ62" s="11" t="s">
        <v>858</v>
      </c>
      <c r="BA62" s="11" t="s">
        <v>859</v>
      </c>
      <c r="BB62" s="11" t="s">
        <v>860</v>
      </c>
      <c r="BC62" s="11" t="s">
        <v>861</v>
      </c>
      <c r="BD62" s="11" t="s">
        <v>862</v>
      </c>
      <c r="BE62" s="11" t="s">
        <v>863</v>
      </c>
      <c r="BF62" s="11" t="s">
        <v>864</v>
      </c>
      <c r="BG62" s="11" t="s">
        <v>865</v>
      </c>
      <c r="BH62" s="11" t="s">
        <v>866</v>
      </c>
      <c r="BI62" s="11" t="s">
        <v>867</v>
      </c>
      <c r="BJ62" s="11" t="s">
        <v>868</v>
      </c>
      <c r="BK62" s="11" t="s">
        <v>869</v>
      </c>
      <c r="BL62" s="11" t="s">
        <v>870</v>
      </c>
      <c r="BM62" s="11" t="s">
        <v>871</v>
      </c>
      <c r="BN62" s="11" t="s">
        <v>872</v>
      </c>
      <c r="BO62" s="11" t="s">
        <v>873</v>
      </c>
      <c r="BP62" s="11" t="s">
        <v>874</v>
      </c>
      <c r="BQ62" s="11" t="s">
        <v>875</v>
      </c>
      <c r="BR62" s="11" t="s">
        <v>876</v>
      </c>
      <c r="BS62" s="11" t="s">
        <v>877</v>
      </c>
      <c r="BT62" s="11" t="s">
        <v>878</v>
      </c>
      <c r="BU62" s="11" t="s">
        <v>879</v>
      </c>
      <c r="BV62" s="11" t="s">
        <v>880</v>
      </c>
      <c r="BW62" s="11" t="s">
        <v>881</v>
      </c>
      <c r="BX62" s="11" t="s">
        <v>882</v>
      </c>
      <c r="BY62" s="11" t="s">
        <v>883</v>
      </c>
      <c r="BZ62" s="11" t="s">
        <v>884</v>
      </c>
      <c r="CA62" s="11" t="s">
        <v>885</v>
      </c>
    </row>
    <row r="63" spans="1:79" x14ac:dyDescent="0.25">
      <c r="A63" s="41" t="s">
        <v>794</v>
      </c>
      <c r="B63" s="39">
        <f>B45/$B$1</f>
        <v>-7.9522966520205005E-2</v>
      </c>
      <c r="C63" s="39">
        <f>C45/$B$1</f>
        <v>7.5788150677267921E-2</v>
      </c>
      <c r="D63" s="39">
        <f>D45/$B$1</f>
        <v>-8.1625982998915214E-2</v>
      </c>
      <c r="E63" s="39">
        <f>E45/$B$1</f>
        <v>7.7656755278145584E-2</v>
      </c>
      <c r="F63" s="39">
        <f>F45/$AL$5</f>
        <v>-5.6395797139297293E-2</v>
      </c>
      <c r="G63" s="39">
        <f>G45/$AL$5</f>
        <v>5.4262502716566761E-2</v>
      </c>
      <c r="H63" s="39">
        <f>H45/$AL$6</f>
        <v>-8.9141857149128229E-2</v>
      </c>
      <c r="I63" s="39">
        <f>I45/$AL$6</f>
        <v>8.4783715776671917E-2</v>
      </c>
      <c r="J63" s="39">
        <f>J45/$AL$7</f>
        <v>-6.0995127929790227E-2</v>
      </c>
      <c r="K63" s="39">
        <f>K45/$AL$7</f>
        <v>5.7584466984505533E-2</v>
      </c>
      <c r="L63" s="39">
        <f>L45/$AL$8</f>
        <v>-5.6090300741950525E-2</v>
      </c>
      <c r="M63" s="39">
        <f>M45/$AL$8</f>
        <v>5.3811962840487372E-2</v>
      </c>
      <c r="N63" s="39">
        <f>N45/$AL$9</f>
        <v>-0.10156747234061381</v>
      </c>
      <c r="O63" s="39">
        <f>O45/$AL$9</f>
        <v>9.5558474613512967E-2</v>
      </c>
      <c r="P63" s="39">
        <f>P45/$AL$10</f>
        <v>-6.2273078690222215E-2</v>
      </c>
      <c r="Q63" s="39">
        <f>Q45/$AL$10</f>
        <v>5.928581504893659E-2</v>
      </c>
      <c r="R63" s="39">
        <f>R45/$AL$11</f>
        <v>-9.2744054612542065E-2</v>
      </c>
      <c r="S63" s="39">
        <f>S45/$AL$11</f>
        <v>8.8493958996568825E-2</v>
      </c>
      <c r="T63" s="39">
        <f>T45/$AL$12</f>
        <v>-9.7793143645966515E-2</v>
      </c>
      <c r="U63" s="39">
        <f>U45/$AL$12</f>
        <v>9.050306656929985E-2</v>
      </c>
      <c r="V63" s="39">
        <f>V45/$AL$13</f>
        <v>-6.4540903653494644E-2</v>
      </c>
      <c r="W63" s="39">
        <f>W45/$AL$13</f>
        <v>6.1416302344587843E-2</v>
      </c>
      <c r="X63" s="39">
        <f>X45/$AL$14</f>
        <v>-6.2992323249239923E-2</v>
      </c>
      <c r="Y63" s="39">
        <f>Y45/$AL$14</f>
        <v>6.0411041974176551E-2</v>
      </c>
      <c r="Z63" s="39">
        <f>Z45/$AL$15</f>
        <v>-7.1680679339472961E-2</v>
      </c>
      <c r="AA63" s="39">
        <f>AA45/$AL$15</f>
        <v>6.9688478522412514E-2</v>
      </c>
      <c r="AB63" s="39">
        <f>AB45/$AL$16</f>
        <v>-6.292387783486264E-2</v>
      </c>
      <c r="AC63" s="39">
        <f>AC45/$AL$16</f>
        <v>5.9583844555174396E-2</v>
      </c>
      <c r="AD63" s="39">
        <f>AD45/$AL$17</f>
        <v>-5.6688613230827425E-2</v>
      </c>
      <c r="AE63" s="39">
        <f>AE45/$AL$17</f>
        <v>5.3795950500035321E-2</v>
      </c>
      <c r="AF63" s="39">
        <f>AF45/$AL$18</f>
        <v>-5.7318081484657002E-2</v>
      </c>
      <c r="AG63" s="39">
        <f>AG45/$AL$18</f>
        <v>5.6621253986036728E-2</v>
      </c>
      <c r="AH63" s="39">
        <f>AH45/$AL$19</f>
        <v>-7.5853814067209716E-2</v>
      </c>
      <c r="AI63" s="39">
        <f>AI45/$AL$19</f>
        <v>7.6128492349237714E-2</v>
      </c>
      <c r="AJ63" s="39">
        <f>AJ45/$AL$20</f>
        <v>-9.8604693664893606E-2</v>
      </c>
      <c r="AK63" s="39">
        <f>AK45/$AL$20</f>
        <v>9.1849978407903446E-2</v>
      </c>
      <c r="AL63" s="39">
        <f>AL45/$AL$21</f>
        <v>-5.860304961111501E-2</v>
      </c>
      <c r="AM63" s="39">
        <f>AM45/$AL$21</f>
        <v>5.5744118054765666E-2</v>
      </c>
      <c r="AN63" s="39">
        <f>AN45/$AL$22</f>
        <v>-0.10371760080920932</v>
      </c>
      <c r="AO63" s="39">
        <f>AO45/$AL$22</f>
        <v>9.5209251194309868E-2</v>
      </c>
      <c r="AP63" s="39">
        <f>AP45/$AL$23</f>
        <v>-9.6480071413181503E-2</v>
      </c>
      <c r="AQ63" s="39">
        <f>AQ45/$AL$23</f>
        <v>9.3757089908286628E-2</v>
      </c>
      <c r="AR63" s="39">
        <f>AR45/$AL$24</f>
        <v>-9.8656639335651358E-2</v>
      </c>
      <c r="AS63" s="39">
        <f>AS45/$AL$24</f>
        <v>9.2300470242350025E-2</v>
      </c>
      <c r="AT63" s="39">
        <f>AT45/$AL$25</f>
        <v>-0.10629973782871095</v>
      </c>
      <c r="AU63" s="39">
        <f>AU45/$AL$25</f>
        <v>9.8459566668347723E-2</v>
      </c>
      <c r="AV63" s="39">
        <f>AV45/$AL$26</f>
        <v>-0.10216553736924323</v>
      </c>
      <c r="AW63" s="39">
        <f>AW45/$AL$26</f>
        <v>9.6351735981628536E-2</v>
      </c>
      <c r="AX63" s="39">
        <f>AX45/$AL$27</f>
        <v>-9.3047690957763968E-2</v>
      </c>
      <c r="AY63" s="39">
        <f>AY45/$AL$27</f>
        <v>8.8485305343037973E-2</v>
      </c>
      <c r="AZ63" s="39">
        <f>AZ45/$AL$28</f>
        <v>-8.4003732788904162E-2</v>
      </c>
      <c r="BA63" s="39">
        <f>BA45/$AL$28</f>
        <v>8.4003732788904162E-2</v>
      </c>
      <c r="BB63" s="39">
        <f>BB45/$AL$29</f>
        <v>-6.3047211667612249E-2</v>
      </c>
      <c r="BC63" s="39">
        <f>BC45/$AL$29</f>
        <v>6.2497538601780644E-2</v>
      </c>
      <c r="BD63" s="39">
        <f>BD45/$AL$30</f>
        <v>-9.4971059835745011E-2</v>
      </c>
      <c r="BE63" s="39">
        <f>BE45/$AL$30</f>
        <v>9.2516229956980833E-2</v>
      </c>
      <c r="BF63" s="39">
        <f>BF45/$AL$31</f>
        <v>-9.9185608193454469E-2</v>
      </c>
      <c r="BG63" s="39">
        <f>BG45/$AL$31</f>
        <v>9.6178438294186056E-2</v>
      </c>
      <c r="BH63" s="39">
        <f>BH45/$AL$32</f>
        <v>-6.8880118140331792E-2</v>
      </c>
      <c r="BI63" s="39">
        <f>BI45/$AL$32</f>
        <v>6.8676156954452935E-2</v>
      </c>
      <c r="BJ63" s="39">
        <f>BJ45/$AL$33</f>
        <v>-6.2421671204039707E-2</v>
      </c>
      <c r="BK63" s="39">
        <f>BK45/$AL$33</f>
        <v>6.0271206735811052E-2</v>
      </c>
      <c r="BL63" s="39">
        <f>BL45/$AL$34</f>
        <v>-5.8986195156500457E-2</v>
      </c>
      <c r="BM63" s="39">
        <f>BM45/$AL$34</f>
        <v>5.5841689550483152E-2</v>
      </c>
      <c r="BN63" s="39">
        <f>BN45/$AL$35</f>
        <v>-6.3124912491296356E-2</v>
      </c>
      <c r="BO63" s="39">
        <f>BO45/$AL$35</f>
        <v>6.0781627150707167E-2</v>
      </c>
      <c r="BP63" s="39">
        <f>BP45/$AL$36</f>
        <v>-8.4537372960985901E-2</v>
      </c>
      <c r="BQ63" s="39">
        <f>BQ45/$AL$36</f>
        <v>8.3494306114605885E-2</v>
      </c>
      <c r="BR63" s="39">
        <f>BR45/$AL$37</f>
        <v>-5.9579023112929189E-2</v>
      </c>
      <c r="BS63" s="39">
        <f>BS45/$AL$37</f>
        <v>5.6041229660939884E-2</v>
      </c>
      <c r="BT63" s="39">
        <f>BT45/$AL$38</f>
        <v>-0.1028736078040552</v>
      </c>
      <c r="BU63" s="39">
        <f>BU45/$AL$38</f>
        <v>9.6179728791576907E-2</v>
      </c>
      <c r="BV63" s="39">
        <f>BV45/$AL$39</f>
        <v>-9.4146961286432351E-2</v>
      </c>
      <c r="BW63" s="39">
        <f>BW45/$AL$39</f>
        <v>8.8723694019011312E-2</v>
      </c>
      <c r="BX63" s="39">
        <f>BX45/$AL$40</f>
        <v>-9.7354290049962114E-2</v>
      </c>
      <c r="BY63" s="39">
        <f>BY45/$AL$40</f>
        <v>8.9416220750664105E-2</v>
      </c>
      <c r="BZ63" s="39">
        <f>BZ45/$AL$41</f>
        <v>-0.10277500323423124</v>
      </c>
      <c r="CA63" s="39">
        <f>CA45/$AL$41</f>
        <v>9.691004502969254E-2</v>
      </c>
    </row>
    <row r="64" spans="1:79" x14ac:dyDescent="0.25">
      <c r="A64" s="41" t="s">
        <v>795</v>
      </c>
      <c r="B64" s="39">
        <f t="shared" ref="B64:E79" si="76">B46/$B$1</f>
        <v>-6.9959576032273277E-2</v>
      </c>
      <c r="C64" s="39">
        <f t="shared" si="76"/>
        <v>6.6931606454014678E-2</v>
      </c>
      <c r="D64" s="39">
        <f t="shared" si="76"/>
        <v>-7.0940752471097213E-2</v>
      </c>
      <c r="E64" s="39">
        <f t="shared" si="76"/>
        <v>6.7506959846257583E-2</v>
      </c>
      <c r="F64" s="39">
        <f t="shared" ref="F64:G79" si="77">F46/$AL$5</f>
        <v>-5.7909856129592929E-2</v>
      </c>
      <c r="G64" s="39">
        <f t="shared" si="77"/>
        <v>5.5650497540975369E-2</v>
      </c>
      <c r="H64" s="39">
        <f t="shared" ref="H64:I79" si="78">H46/$AL$6</f>
        <v>-7.5319582249825379E-2</v>
      </c>
      <c r="I64" s="39">
        <f t="shared" si="78"/>
        <v>7.2914541444421013E-2</v>
      </c>
      <c r="J64" s="39">
        <f t="shared" ref="J64:K79" si="79">J46/$AL$7</f>
        <v>-6.4414437311543504E-2</v>
      </c>
      <c r="K64" s="39">
        <f t="shared" si="79"/>
        <v>6.0401915787526628E-2</v>
      </c>
      <c r="L64" s="39">
        <f t="shared" ref="L64:M79" si="80">L46/$AL$8</f>
        <v>-5.9411627574794706E-2</v>
      </c>
      <c r="M64" s="39">
        <f t="shared" si="80"/>
        <v>5.6310622047222876E-2</v>
      </c>
      <c r="N64" s="39">
        <f t="shared" ref="N64:O79" si="81">N46/$AL$9</f>
        <v>-8.1561744503174383E-2</v>
      </c>
      <c r="O64" s="39">
        <f t="shared" si="81"/>
        <v>7.608382731945279E-2</v>
      </c>
      <c r="P64" s="39">
        <f t="shared" ref="P64:Q79" si="82">P46/$AL$10</f>
        <v>-6.6753383082969561E-2</v>
      </c>
      <c r="Q64" s="39">
        <f t="shared" si="82"/>
        <v>6.2180477851849693E-2</v>
      </c>
      <c r="R64" s="39">
        <f t="shared" ref="R64:S79" si="83">R46/$AL$11</f>
        <v>-7.6694328803383297E-2</v>
      </c>
      <c r="S64" s="39">
        <f t="shared" si="83"/>
        <v>7.4220695423915822E-2</v>
      </c>
      <c r="T64" s="39">
        <f t="shared" ref="T64:U79" si="84">T46/$AL$12</f>
        <v>-8.2629213196922763E-2</v>
      </c>
      <c r="U64" s="39">
        <f t="shared" si="84"/>
        <v>7.4750204397518602E-2</v>
      </c>
      <c r="V64" s="39">
        <f t="shared" ref="V64:W79" si="85">V46/$AL$13</f>
        <v>-6.6645613671646536E-2</v>
      </c>
      <c r="W64" s="39">
        <f t="shared" si="85"/>
        <v>6.2407645774095466E-2</v>
      </c>
      <c r="X64" s="39">
        <f t="shared" ref="X64:Y79" si="86">X46/$AL$14</f>
        <v>-6.2361373887516329E-2</v>
      </c>
      <c r="Y64" s="39">
        <f t="shared" si="86"/>
        <v>5.9566801870918437E-2</v>
      </c>
      <c r="Z64" s="39">
        <f t="shared" ref="Z64:AA79" si="87">Z46/$AL$15</f>
        <v>-6.8302016705255847E-2</v>
      </c>
      <c r="AA64" s="39">
        <f t="shared" si="87"/>
        <v>6.6946394947861865E-2</v>
      </c>
      <c r="AB64" s="39">
        <f t="shared" ref="AB64:AC79" si="88">AB46/$AL$16</f>
        <v>-6.0980362252365659E-2</v>
      </c>
      <c r="AC64" s="39">
        <f t="shared" si="88"/>
        <v>5.8256526756914867E-2</v>
      </c>
      <c r="AD64" s="39">
        <f t="shared" ref="AD64:AE79" si="89">AD46/$AL$17</f>
        <v>-6.2363997001383099E-2</v>
      </c>
      <c r="AE64" s="39">
        <f t="shared" si="89"/>
        <v>5.8959507278937451E-2</v>
      </c>
      <c r="AF64" s="39">
        <f t="shared" ref="AF64:AG79" si="90">AF46/$AL$18</f>
        <v>-5.7670005414736915E-2</v>
      </c>
      <c r="AG64" s="39">
        <f t="shared" si="90"/>
        <v>5.6097670893150778E-2</v>
      </c>
      <c r="AH64" s="39">
        <f t="shared" ref="AH64:AI79" si="91">AH46/$AL$19</f>
        <v>-5.8132721319233457E-2</v>
      </c>
      <c r="AI64" s="39">
        <f t="shared" si="91"/>
        <v>6.1182932633289805E-2</v>
      </c>
      <c r="AJ64" s="39">
        <f t="shared" ref="AJ64:AK79" si="92">AJ46/$AL$20</f>
        <v>-8.1734854949748637E-2</v>
      </c>
      <c r="AK64" s="39">
        <f t="shared" si="92"/>
        <v>7.1041682326463657E-2</v>
      </c>
      <c r="AL64" s="39">
        <f t="shared" ref="AL64:AM79" si="93">AL46/$AL$21</f>
        <v>-6.0448736887625781E-2</v>
      </c>
      <c r="AM64" s="39">
        <f t="shared" si="93"/>
        <v>5.6856685871019642E-2</v>
      </c>
      <c r="AN64" s="39">
        <f t="shared" ref="AN64:AO79" si="94">AN46/$AL$22</f>
        <v>-8.1537632792565817E-2</v>
      </c>
      <c r="AO64" s="39">
        <f t="shared" si="94"/>
        <v>7.7556599902395038E-2</v>
      </c>
      <c r="AP64" s="39">
        <f t="shared" ref="AP64:AQ79" si="95">AP46/$AL$23</f>
        <v>-7.631712869318924E-2</v>
      </c>
      <c r="AQ64" s="39">
        <f t="shared" si="95"/>
        <v>7.4366579672385857E-2</v>
      </c>
      <c r="AR64" s="39">
        <f t="shared" ref="AR64:AS79" si="96">AR46/$AL$24</f>
        <v>-8.1394756000714066E-2</v>
      </c>
      <c r="AS64" s="39">
        <f t="shared" si="96"/>
        <v>7.4287785967368805E-2</v>
      </c>
      <c r="AT64" s="39">
        <f t="shared" ref="AT64:AU79" si="97">AT46/$AL$25</f>
        <v>-8.2381358982875769E-2</v>
      </c>
      <c r="AU64" s="39">
        <f t="shared" si="97"/>
        <v>7.6604050798575282E-2</v>
      </c>
      <c r="AV64" s="39">
        <f t="shared" ref="AV64:AW79" si="98">AV46/$AL$26</f>
        <v>-8.317063794182164E-2</v>
      </c>
      <c r="AW64" s="39">
        <f t="shared" si="98"/>
        <v>8.241173765772733E-2</v>
      </c>
      <c r="AX64" s="39">
        <f t="shared" ref="AX64:AY79" si="99">AX46/$AL$27</f>
        <v>-7.3925863869842484E-2</v>
      </c>
      <c r="AY64" s="39">
        <f t="shared" si="99"/>
        <v>7.0532451303816385E-2</v>
      </c>
      <c r="AZ64" s="39">
        <f t="shared" ref="AZ64:BA79" si="100">AZ46/$AL$28</f>
        <v>-6.941353600652557E-2</v>
      </c>
      <c r="BA64" s="39">
        <f t="shared" si="100"/>
        <v>6.941353600652557E-2</v>
      </c>
      <c r="BB64" s="39">
        <f t="shared" ref="BB64:BC79" si="101">BB46/$AL$29</f>
        <v>-5.1353268340323367E-2</v>
      </c>
      <c r="BC64" s="39">
        <f t="shared" si="101"/>
        <v>5.2356779554285644E-2</v>
      </c>
      <c r="BD64" s="39">
        <f t="shared" ref="BD64:BE79" si="102">BD46/$AL$30</f>
        <v>-7.4833398513883459E-2</v>
      </c>
      <c r="BE64" s="39">
        <f t="shared" si="102"/>
        <v>7.2801720766523276E-2</v>
      </c>
      <c r="BF64" s="39">
        <f t="shared" ref="BF64:BG79" si="103">BF46/$AL$31</f>
        <v>-7.861981745328199E-2</v>
      </c>
      <c r="BG64" s="39">
        <f t="shared" si="103"/>
        <v>7.5753110950940672E-2</v>
      </c>
      <c r="BH64" s="39">
        <f t="shared" ref="BH64:BI79" si="104">BH46/$AL$32</f>
        <v>-6.1438780469264466E-2</v>
      </c>
      <c r="BI64" s="39">
        <f t="shared" si="104"/>
        <v>6.1096112011246907E-2</v>
      </c>
      <c r="BJ64" s="39">
        <f t="shared" ref="BJ64:BK79" si="105">BJ46/$AL$33</f>
        <v>-6.4787610072219226E-2</v>
      </c>
      <c r="BK64" s="39">
        <f t="shared" si="105"/>
        <v>6.1712980824062263E-2</v>
      </c>
      <c r="BL64" s="39">
        <f t="shared" ref="BL64:BM79" si="106">BL46/$AL$34</f>
        <v>-6.3312168391754367E-2</v>
      </c>
      <c r="BM64" s="39">
        <f t="shared" si="106"/>
        <v>5.9550938754209172E-2</v>
      </c>
      <c r="BN64" s="39">
        <f t="shared" ref="BN64:BO79" si="107">BN46/$AL$35</f>
        <v>-6.437299615398509E-2</v>
      </c>
      <c r="BO64" s="39">
        <f t="shared" si="107"/>
        <v>6.2037974704465544E-2</v>
      </c>
      <c r="BP64" s="39">
        <f t="shared" ref="BP64:BQ79" si="108">BP46/$AL$36</f>
        <v>-7.2453151634061436E-2</v>
      </c>
      <c r="BQ64" s="39">
        <f t="shared" si="108"/>
        <v>7.3172817190697806E-2</v>
      </c>
      <c r="BR64" s="39">
        <f t="shared" ref="BR64:BS79" si="109">BR46/$AL$37</f>
        <v>-6.1691572618634179E-2</v>
      </c>
      <c r="BS64" s="39">
        <f t="shared" si="109"/>
        <v>5.7961450945526599E-2</v>
      </c>
      <c r="BT64" s="39">
        <f t="shared" ref="BT64:BU79" si="110">BT46/$AL$38</f>
        <v>-8.1964460835506542E-2</v>
      </c>
      <c r="BU64" s="39">
        <f t="shared" si="110"/>
        <v>7.7900312902192709E-2</v>
      </c>
      <c r="BV64" s="39">
        <f t="shared" ref="BV64:BW79" si="111">BV46/$AL$39</f>
        <v>-7.7311592996954212E-2</v>
      </c>
      <c r="BW64" s="39">
        <f t="shared" si="111"/>
        <v>7.3391688765775051E-2</v>
      </c>
      <c r="BX64" s="39">
        <f t="shared" ref="BX64:BY79" si="112">BX46/$AL$40</f>
        <v>-8.2243249919456043E-2</v>
      </c>
      <c r="BY64" s="39">
        <f t="shared" si="112"/>
        <v>7.6050345634407268E-2</v>
      </c>
      <c r="BZ64" s="39">
        <f t="shared" ref="BZ64:CA79" si="113">BZ46/$AL$41</f>
        <v>-8.3267390039968747E-2</v>
      </c>
      <c r="CA64" s="39">
        <f t="shared" si="113"/>
        <v>8.115019988752975E-2</v>
      </c>
    </row>
    <row r="65" spans="1:79" x14ac:dyDescent="0.25">
      <c r="A65" s="41" t="s">
        <v>796</v>
      </c>
      <c r="B65" s="39">
        <f t="shared" si="76"/>
        <v>-6.0219996810380316E-2</v>
      </c>
      <c r="C65" s="39">
        <f t="shared" si="76"/>
        <v>5.781306037144654E-2</v>
      </c>
      <c r="D65" s="39">
        <f t="shared" si="76"/>
        <v>-6.3317561419055854E-2</v>
      </c>
      <c r="E65" s="39">
        <f t="shared" si="76"/>
        <v>5.9824053805268916E-2</v>
      </c>
      <c r="F65" s="39">
        <f t="shared" si="77"/>
        <v>-6.5123871577480355E-2</v>
      </c>
      <c r="G65" s="39">
        <f t="shared" si="77"/>
        <v>6.4116131650174782E-2</v>
      </c>
      <c r="H65" s="39">
        <f t="shared" si="78"/>
        <v>-6.3186340168844141E-2</v>
      </c>
      <c r="I65" s="39">
        <f t="shared" si="78"/>
        <v>6.2095951893725125E-2</v>
      </c>
      <c r="J65" s="39">
        <f t="shared" si="79"/>
        <v>-6.5608451040318663E-2</v>
      </c>
      <c r="K65" s="39">
        <f t="shared" si="79"/>
        <v>6.2442946794112851E-2</v>
      </c>
      <c r="L65" s="39">
        <f t="shared" si="80"/>
        <v>-6.5469115938865216E-2</v>
      </c>
      <c r="M65" s="39">
        <f t="shared" si="80"/>
        <v>6.3962744812679731E-2</v>
      </c>
      <c r="N65" s="39">
        <f t="shared" si="81"/>
        <v>-6.6069528652191414E-2</v>
      </c>
      <c r="O65" s="39">
        <f t="shared" si="81"/>
        <v>6.0127196256457641E-2</v>
      </c>
      <c r="P65" s="39">
        <f t="shared" si="82"/>
        <v>-6.5955045642362167E-2</v>
      </c>
      <c r="Q65" s="39">
        <f t="shared" si="82"/>
        <v>6.190543365957725E-2</v>
      </c>
      <c r="R65" s="39">
        <f t="shared" si="83"/>
        <v>-6.5732714145385812E-2</v>
      </c>
      <c r="S65" s="39">
        <f t="shared" si="83"/>
        <v>6.3871642090839301E-2</v>
      </c>
      <c r="T65" s="39">
        <f t="shared" si="84"/>
        <v>-6.3968690181883461E-2</v>
      </c>
      <c r="U65" s="39">
        <f t="shared" si="84"/>
        <v>5.5988998925245094E-2</v>
      </c>
      <c r="V65" s="39">
        <f t="shared" si="85"/>
        <v>-6.5769977502769528E-2</v>
      </c>
      <c r="W65" s="39">
        <f t="shared" si="85"/>
        <v>6.241800384764537E-2</v>
      </c>
      <c r="X65" s="39">
        <f t="shared" si="86"/>
        <v>-6.4037670954331077E-2</v>
      </c>
      <c r="Y65" s="39">
        <f t="shared" si="86"/>
        <v>6.2688259537253474E-2</v>
      </c>
      <c r="Z65" s="39">
        <f t="shared" si="87"/>
        <v>-6.604935147041717E-2</v>
      </c>
      <c r="AA65" s="39">
        <f t="shared" si="87"/>
        <v>6.5218010728988612E-2</v>
      </c>
      <c r="AB65" s="39">
        <f t="shared" si="88"/>
        <v>-6.2193181533642762E-2</v>
      </c>
      <c r="AC65" s="39">
        <f t="shared" si="88"/>
        <v>6.0958509652703011E-2</v>
      </c>
      <c r="AD65" s="39">
        <f t="shared" si="89"/>
        <v>-6.8834321859142483E-2</v>
      </c>
      <c r="AE65" s="39">
        <f t="shared" si="89"/>
        <v>6.5657405740665212E-2</v>
      </c>
      <c r="AF65" s="39">
        <f t="shared" si="90"/>
        <v>-6.2828385903385783E-2</v>
      </c>
      <c r="AG65" s="39">
        <f t="shared" si="90"/>
        <v>6.4297906097908683E-2</v>
      </c>
      <c r="AH65" s="39">
        <f t="shared" si="91"/>
        <v>-4.8174806251495686E-2</v>
      </c>
      <c r="AI65" s="39">
        <f t="shared" si="91"/>
        <v>5.6708034567268979E-2</v>
      </c>
      <c r="AJ65" s="39">
        <f t="shared" si="92"/>
        <v>-7.3151664949615988E-2</v>
      </c>
      <c r="AK65" s="39">
        <f t="shared" si="92"/>
        <v>5.8382670905497362E-2</v>
      </c>
      <c r="AL65" s="39">
        <f t="shared" si="93"/>
        <v>-6.5230507215196964E-2</v>
      </c>
      <c r="AM65" s="39">
        <f t="shared" si="93"/>
        <v>6.314597477398487E-2</v>
      </c>
      <c r="AN65" s="39">
        <f t="shared" si="94"/>
        <v>-6.0576207017087623E-2</v>
      </c>
      <c r="AO65" s="39">
        <f t="shared" si="94"/>
        <v>5.7385976969956926E-2</v>
      </c>
      <c r="AP65" s="39">
        <f t="shared" si="95"/>
        <v>-6.3440627802065913E-2</v>
      </c>
      <c r="AQ65" s="39">
        <f t="shared" si="95"/>
        <v>6.0675513616220603E-2</v>
      </c>
      <c r="AR65" s="39">
        <f t="shared" si="96"/>
        <v>-6.9790400179839604E-2</v>
      </c>
      <c r="AS65" s="39">
        <f t="shared" si="96"/>
        <v>5.6338427564238659E-2</v>
      </c>
      <c r="AT65" s="39">
        <f t="shared" si="97"/>
        <v>-6.4127251330420534E-2</v>
      </c>
      <c r="AU65" s="39">
        <f t="shared" si="97"/>
        <v>5.8686072923516686E-2</v>
      </c>
      <c r="AV65" s="39">
        <f t="shared" si="98"/>
        <v>-6.2369498194646503E-2</v>
      </c>
      <c r="AW65" s="39">
        <f t="shared" si="98"/>
        <v>5.9121280823257155E-2</v>
      </c>
      <c r="AX65" s="39">
        <f t="shared" si="99"/>
        <v>-6.3601727119430421E-2</v>
      </c>
      <c r="AY65" s="39">
        <f t="shared" si="99"/>
        <v>6.0785358023323223E-2</v>
      </c>
      <c r="AZ65" s="39">
        <f t="shared" si="100"/>
        <v>-6.0266545752561559E-2</v>
      </c>
      <c r="BA65" s="39">
        <f t="shared" si="100"/>
        <v>6.0266545752561559E-2</v>
      </c>
      <c r="BB65" s="39">
        <f t="shared" si="101"/>
        <v>-4.7828142857738107E-2</v>
      </c>
      <c r="BC65" s="39">
        <f t="shared" si="101"/>
        <v>5.3117948052098171E-2</v>
      </c>
      <c r="BD65" s="39">
        <f t="shared" si="102"/>
        <v>-6.2503324208056321E-2</v>
      </c>
      <c r="BE65" s="39">
        <f t="shared" si="102"/>
        <v>6.0456394211967149E-2</v>
      </c>
      <c r="BF65" s="39">
        <f t="shared" si="103"/>
        <v>-6.2218844757312493E-2</v>
      </c>
      <c r="BG65" s="39">
        <f t="shared" si="103"/>
        <v>5.9247008277593272E-2</v>
      </c>
      <c r="BH65" s="39">
        <f t="shared" si="104"/>
        <v>-5.7375443175713248E-2</v>
      </c>
      <c r="BI65" s="39">
        <f t="shared" si="104"/>
        <v>5.9027631274390147E-2</v>
      </c>
      <c r="BJ65" s="39">
        <f t="shared" si="105"/>
        <v>-6.6050927706092069E-2</v>
      </c>
      <c r="BK65" s="39">
        <f t="shared" si="105"/>
        <v>6.3690766205140623E-2</v>
      </c>
      <c r="BL65" s="39">
        <f t="shared" si="106"/>
        <v>-6.5706788934587493E-2</v>
      </c>
      <c r="BM65" s="39">
        <f t="shared" si="106"/>
        <v>6.3020580938298598E-2</v>
      </c>
      <c r="BN65" s="39">
        <f t="shared" si="107"/>
        <v>-6.4134051646485848E-2</v>
      </c>
      <c r="BO65" s="39">
        <f t="shared" si="107"/>
        <v>6.2660835979942833E-2</v>
      </c>
      <c r="BP65" s="39">
        <f t="shared" si="108"/>
        <v>-6.3257706006851419E-2</v>
      </c>
      <c r="BQ65" s="39">
        <f t="shared" si="108"/>
        <v>6.4568090337219969E-2</v>
      </c>
      <c r="BR65" s="39">
        <f t="shared" si="109"/>
        <v>-6.3897352846910435E-2</v>
      </c>
      <c r="BS65" s="39">
        <f t="shared" si="109"/>
        <v>6.1547326452795474E-2</v>
      </c>
      <c r="BT65" s="39">
        <f t="shared" si="110"/>
        <v>-6.2005557843143107E-2</v>
      </c>
      <c r="BU65" s="39">
        <f t="shared" si="110"/>
        <v>5.5948224931521566E-2</v>
      </c>
      <c r="BV65" s="39">
        <f t="shared" si="111"/>
        <v>-6.3418286474689181E-2</v>
      </c>
      <c r="BW65" s="39">
        <f t="shared" si="111"/>
        <v>6.0249407271222119E-2</v>
      </c>
      <c r="BX65" s="39">
        <f t="shared" si="112"/>
        <v>-6.5124551620245899E-2</v>
      </c>
      <c r="BY65" s="39">
        <f t="shared" si="112"/>
        <v>5.8950160010300783E-2</v>
      </c>
      <c r="BZ65" s="39">
        <f t="shared" si="113"/>
        <v>-6.1536420727186521E-2</v>
      </c>
      <c r="CA65" s="39">
        <f t="shared" si="113"/>
        <v>5.6656069770959515E-2</v>
      </c>
    </row>
    <row r="66" spans="1:79" x14ac:dyDescent="0.25">
      <c r="A66" s="41" t="s">
        <v>797</v>
      </c>
      <c r="B66" s="39">
        <f t="shared" si="76"/>
        <v>-5.1031549091198641E-2</v>
      </c>
      <c r="C66" s="39">
        <f t="shared" si="76"/>
        <v>4.923529897650733E-2</v>
      </c>
      <c r="D66" s="39">
        <f t="shared" si="76"/>
        <v>-5.6258525768763556E-2</v>
      </c>
      <c r="E66" s="39">
        <f t="shared" si="76"/>
        <v>5.3267028599265014E-2</v>
      </c>
      <c r="F66" s="39">
        <f t="shared" si="77"/>
        <v>-6.3082869529775501E-2</v>
      </c>
      <c r="G66" s="39">
        <f t="shared" si="77"/>
        <v>6.0675791581130796E-2</v>
      </c>
      <c r="H66" s="39">
        <f t="shared" si="78"/>
        <v>-5.4253298970408717E-2</v>
      </c>
      <c r="I66" s="39">
        <f t="shared" si="78"/>
        <v>5.3041908074855135E-2</v>
      </c>
      <c r="J66" s="39">
        <f t="shared" si="79"/>
        <v>-6.2705576864832357E-2</v>
      </c>
      <c r="K66" s="39">
        <f t="shared" si="79"/>
        <v>5.813567243535029E-2</v>
      </c>
      <c r="L66" s="39">
        <f t="shared" si="80"/>
        <v>-6.3336648259394307E-2</v>
      </c>
      <c r="M66" s="39">
        <f t="shared" si="80"/>
        <v>6.0208860554805427E-2</v>
      </c>
      <c r="N66" s="39">
        <f t="shared" si="81"/>
        <v>-5.4221783898498896E-2</v>
      </c>
      <c r="O66" s="39">
        <f t="shared" si="81"/>
        <v>5.2652757029978771E-2</v>
      </c>
      <c r="P66" s="39">
        <f t="shared" si="82"/>
        <v>-6.3275926067490648E-2</v>
      </c>
      <c r="Q66" s="39">
        <f t="shared" si="82"/>
        <v>5.7036205745665293E-2</v>
      </c>
      <c r="R66" s="39">
        <f t="shared" si="83"/>
        <v>-5.6900790517096685E-2</v>
      </c>
      <c r="S66" s="39">
        <f t="shared" si="83"/>
        <v>5.4695432170441316E-2</v>
      </c>
      <c r="T66" s="39">
        <f t="shared" si="84"/>
        <v>-5.2903324219347042E-2</v>
      </c>
      <c r="U66" s="39">
        <f t="shared" si="84"/>
        <v>4.957216020883725E-2</v>
      </c>
      <c r="V66" s="39">
        <f t="shared" si="85"/>
        <v>-6.1218741039318993E-2</v>
      </c>
      <c r="W66" s="39">
        <f t="shared" si="85"/>
        <v>5.7717964815392604E-2</v>
      </c>
      <c r="X66" s="39">
        <f t="shared" si="86"/>
        <v>-6.073380937950755E-2</v>
      </c>
      <c r="Y66" s="39">
        <f t="shared" si="86"/>
        <v>5.7144587786042103E-2</v>
      </c>
      <c r="Z66" s="39">
        <f t="shared" si="87"/>
        <v>-5.9223306503598735E-2</v>
      </c>
      <c r="AA66" s="39">
        <f t="shared" si="87"/>
        <v>6.0004029320851603E-2</v>
      </c>
      <c r="AB66" s="39">
        <f t="shared" si="88"/>
        <v>-5.9816711320329521E-2</v>
      </c>
      <c r="AC66" s="39">
        <f t="shared" si="88"/>
        <v>5.5838855287987668E-2</v>
      </c>
      <c r="AD66" s="39">
        <f t="shared" si="89"/>
        <v>-6.592998138396651E-2</v>
      </c>
      <c r="AE66" s="39">
        <f t="shared" si="89"/>
        <v>6.1823118060286786E-2</v>
      </c>
      <c r="AF66" s="39">
        <f t="shared" si="90"/>
        <v>-5.9115746965335496E-2</v>
      </c>
      <c r="AG66" s="39">
        <f t="shared" si="90"/>
        <v>6.2228484686666544E-2</v>
      </c>
      <c r="AH66" s="39">
        <f t="shared" si="91"/>
        <v>-4.1812322340755367E-2</v>
      </c>
      <c r="AI66" s="39">
        <f t="shared" si="91"/>
        <v>4.6764391187377539E-2</v>
      </c>
      <c r="AJ66" s="39">
        <f t="shared" si="92"/>
        <v>-6.1801738863857779E-2</v>
      </c>
      <c r="AK66" s="39">
        <f t="shared" si="92"/>
        <v>5.13635445821524E-2</v>
      </c>
      <c r="AL66" s="39">
        <f t="shared" si="93"/>
        <v>-6.2939396239080944E-2</v>
      </c>
      <c r="AM66" s="39">
        <f t="shared" si="93"/>
        <v>5.89857426561421E-2</v>
      </c>
      <c r="AN66" s="39">
        <f t="shared" si="94"/>
        <v>-4.926635854119419E-2</v>
      </c>
      <c r="AO66" s="39">
        <f t="shared" si="94"/>
        <v>5.0771467603764379E-2</v>
      </c>
      <c r="AP66" s="39">
        <f t="shared" si="95"/>
        <v>-5.3889640007640974E-2</v>
      </c>
      <c r="AQ66" s="39">
        <f t="shared" si="95"/>
        <v>5.3293845077561242E-2</v>
      </c>
      <c r="AR66" s="39">
        <f t="shared" si="96"/>
        <v>-5.964503718374714E-2</v>
      </c>
      <c r="AS66" s="39">
        <f t="shared" si="96"/>
        <v>4.8890878944000682E-2</v>
      </c>
      <c r="AT66" s="39">
        <f t="shared" si="97"/>
        <v>-5.1337053699526812E-2</v>
      </c>
      <c r="AU66" s="39">
        <f t="shared" si="97"/>
        <v>5.0823294364969365E-2</v>
      </c>
      <c r="AV66" s="39">
        <f t="shared" si="98"/>
        <v>-4.940522880743798E-2</v>
      </c>
      <c r="AW66" s="39">
        <f t="shared" si="98"/>
        <v>5.0064139600405635E-2</v>
      </c>
      <c r="AX66" s="39">
        <f t="shared" si="99"/>
        <v>-5.5264472399086655E-2</v>
      </c>
      <c r="AY66" s="39">
        <f t="shared" si="99"/>
        <v>5.3012948433691892E-2</v>
      </c>
      <c r="AZ66" s="39">
        <f t="shared" si="100"/>
        <v>-5.1216042113151568E-2</v>
      </c>
      <c r="BA66" s="39">
        <f t="shared" si="100"/>
        <v>5.1216042113151568E-2</v>
      </c>
      <c r="BB66" s="39">
        <f t="shared" si="101"/>
        <v>-4.8802688539071278E-2</v>
      </c>
      <c r="BC66" s="39">
        <f t="shared" si="101"/>
        <v>4.9681668124352055E-2</v>
      </c>
      <c r="BD66" s="39">
        <f t="shared" si="102"/>
        <v>-5.4655455612045364E-2</v>
      </c>
      <c r="BE66" s="39">
        <f t="shared" si="102"/>
        <v>5.3241298396558466E-2</v>
      </c>
      <c r="BF66" s="39">
        <f t="shared" si="103"/>
        <v>-5.1283760603724561E-2</v>
      </c>
      <c r="BG66" s="39">
        <f t="shared" si="103"/>
        <v>5.2254472331930847E-2</v>
      </c>
      <c r="BH66" s="39">
        <f t="shared" si="104"/>
        <v>-5.1315711929594103E-2</v>
      </c>
      <c r="BI66" s="39">
        <f t="shared" si="104"/>
        <v>4.9042415898039905E-2</v>
      </c>
      <c r="BJ66" s="39">
        <f t="shared" si="105"/>
        <v>-6.1292088922668658E-2</v>
      </c>
      <c r="BK66" s="39">
        <f t="shared" si="105"/>
        <v>5.5534621515043944E-2</v>
      </c>
      <c r="BL66" s="39">
        <f t="shared" si="106"/>
        <v>-6.2818872003876786E-2</v>
      </c>
      <c r="BM66" s="39">
        <f t="shared" si="106"/>
        <v>5.6778372826037433E-2</v>
      </c>
      <c r="BN66" s="39">
        <f t="shared" si="107"/>
        <v>-5.7851487488586976E-2</v>
      </c>
      <c r="BO66" s="39">
        <f t="shared" si="107"/>
        <v>5.3233979325633431E-2</v>
      </c>
      <c r="BP66" s="39">
        <f t="shared" si="108"/>
        <v>-5.563214723745883E-2</v>
      </c>
      <c r="BQ66" s="39">
        <f t="shared" si="108"/>
        <v>5.5654902552088985E-2</v>
      </c>
      <c r="BR66" s="39">
        <f t="shared" si="109"/>
        <v>-6.2334239665195849E-2</v>
      </c>
      <c r="BS66" s="39">
        <f t="shared" si="109"/>
        <v>5.7670917996118488E-2</v>
      </c>
      <c r="BT66" s="39">
        <f t="shared" si="110"/>
        <v>-5.0269835870566305E-2</v>
      </c>
      <c r="BU66" s="39">
        <f t="shared" si="110"/>
        <v>4.9187707499109827E-2</v>
      </c>
      <c r="BV66" s="39">
        <f t="shared" si="111"/>
        <v>-5.4057389735050317E-2</v>
      </c>
      <c r="BW66" s="39">
        <f t="shared" si="111"/>
        <v>5.2759179951570701E-2</v>
      </c>
      <c r="BX66" s="39">
        <f t="shared" si="112"/>
        <v>-5.4396594551968394E-2</v>
      </c>
      <c r="BY66" s="39">
        <f t="shared" si="112"/>
        <v>5.2558313545033604E-2</v>
      </c>
      <c r="BZ66" s="39">
        <f t="shared" si="113"/>
        <v>-4.9147837530610278E-2</v>
      </c>
      <c r="CA66" s="39">
        <f t="shared" si="113"/>
        <v>5.1375790526011864E-2</v>
      </c>
    </row>
    <row r="67" spans="1:79" x14ac:dyDescent="0.25">
      <c r="A67" s="41" t="s">
        <v>798</v>
      </c>
      <c r="B67" s="39">
        <f t="shared" si="76"/>
        <v>-4.1965148943112422E-2</v>
      </c>
      <c r="C67" s="39">
        <f t="shared" si="76"/>
        <v>4.0720474223685695E-2</v>
      </c>
      <c r="D67" s="39">
        <f t="shared" si="76"/>
        <v>-4.5999628869215756E-2</v>
      </c>
      <c r="E67" s="39">
        <f t="shared" si="76"/>
        <v>4.427424597184669E-2</v>
      </c>
      <c r="F67" s="39">
        <f t="shared" si="77"/>
        <v>-5.1006489597643916E-2</v>
      </c>
      <c r="G67" s="39">
        <f t="shared" si="77"/>
        <v>4.5200319568793522E-2</v>
      </c>
      <c r="H67" s="39">
        <f t="shared" si="78"/>
        <v>-4.3267989643813322E-2</v>
      </c>
      <c r="I67" s="39">
        <f t="shared" si="78"/>
        <v>4.3264350467258898E-2</v>
      </c>
      <c r="J67" s="39">
        <f t="shared" si="79"/>
        <v>-5.0429739043136988E-2</v>
      </c>
      <c r="K67" s="39">
        <f t="shared" si="79"/>
        <v>4.357470590021046E-2</v>
      </c>
      <c r="L67" s="39">
        <f t="shared" si="80"/>
        <v>-5.130505000687241E-2</v>
      </c>
      <c r="M67" s="39">
        <f t="shared" si="80"/>
        <v>4.6062480966125766E-2</v>
      </c>
      <c r="N67" s="39">
        <f t="shared" si="81"/>
        <v>-3.8977395669503777E-2</v>
      </c>
      <c r="O67" s="39">
        <f t="shared" si="81"/>
        <v>4.2635917307485921E-2</v>
      </c>
      <c r="P67" s="39">
        <f t="shared" si="82"/>
        <v>-5.0471003328113537E-2</v>
      </c>
      <c r="Q67" s="39">
        <f t="shared" si="82"/>
        <v>4.3067664811760227E-2</v>
      </c>
      <c r="R67" s="39">
        <f t="shared" si="83"/>
        <v>-4.2631482281465911E-2</v>
      </c>
      <c r="S67" s="39">
        <f t="shared" si="83"/>
        <v>4.2819446775609261E-2</v>
      </c>
      <c r="T67" s="39">
        <f t="shared" si="84"/>
        <v>-4.1059943666345612E-2</v>
      </c>
      <c r="U67" s="39">
        <f t="shared" si="84"/>
        <v>4.3284358798312418E-2</v>
      </c>
      <c r="V67" s="39">
        <f t="shared" si="85"/>
        <v>-5.047615558837016E-2</v>
      </c>
      <c r="W67" s="39">
        <f t="shared" si="85"/>
        <v>4.4877743152618638E-2</v>
      </c>
      <c r="X67" s="39">
        <f t="shared" si="86"/>
        <v>-5.1066745416651363E-2</v>
      </c>
      <c r="Y67" s="39">
        <f t="shared" si="86"/>
        <v>4.5258819649379535E-2</v>
      </c>
      <c r="Z67" s="39">
        <f t="shared" si="87"/>
        <v>-4.427660449601141E-2</v>
      </c>
      <c r="AA67" s="39">
        <f t="shared" si="87"/>
        <v>4.2076233275552918E-2</v>
      </c>
      <c r="AB67" s="39">
        <f t="shared" si="88"/>
        <v>-5.5699089702645303E-2</v>
      </c>
      <c r="AC67" s="39">
        <f t="shared" si="88"/>
        <v>4.7109879878991227E-2</v>
      </c>
      <c r="AD67" s="39">
        <f t="shared" si="89"/>
        <v>-5.6529112331925931E-2</v>
      </c>
      <c r="AE67" s="39">
        <f t="shared" si="89"/>
        <v>4.9936883215720408E-2</v>
      </c>
      <c r="AF67" s="39">
        <f t="shared" si="90"/>
        <v>-5.01926409852783E-2</v>
      </c>
      <c r="AG67" s="39">
        <f t="shared" si="90"/>
        <v>4.918895574839658E-2</v>
      </c>
      <c r="AH67" s="39">
        <f t="shared" si="91"/>
        <v>-5.1374353197799184E-2</v>
      </c>
      <c r="AI67" s="39">
        <f t="shared" si="91"/>
        <v>4.9758549930327273E-2</v>
      </c>
      <c r="AJ67" s="39">
        <f t="shared" si="92"/>
        <v>-4.4036675613016572E-2</v>
      </c>
      <c r="AK67" s="39">
        <f t="shared" si="92"/>
        <v>4.0764993979268638E-2</v>
      </c>
      <c r="AL67" s="39">
        <f t="shared" si="93"/>
        <v>-5.0373256407765118E-2</v>
      </c>
      <c r="AM67" s="39">
        <f t="shared" si="93"/>
        <v>4.4494240406581169E-2</v>
      </c>
      <c r="AN67" s="39">
        <f t="shared" si="94"/>
        <v>-3.5184056279899963E-2</v>
      </c>
      <c r="AO67" s="39">
        <f t="shared" si="94"/>
        <v>4.3797440993746863E-2</v>
      </c>
      <c r="AP67" s="39">
        <f t="shared" si="95"/>
        <v>-4.1738529149249824E-2</v>
      </c>
      <c r="AQ67" s="39">
        <f t="shared" si="95"/>
        <v>4.3565077922052713E-2</v>
      </c>
      <c r="AR67" s="39">
        <f t="shared" si="96"/>
        <v>-4.2076589042273328E-2</v>
      </c>
      <c r="AS67" s="39">
        <f t="shared" si="96"/>
        <v>4.1534352081562545E-2</v>
      </c>
      <c r="AT67" s="39">
        <f t="shared" si="97"/>
        <v>-3.7126689126661304E-2</v>
      </c>
      <c r="AU67" s="39">
        <f t="shared" si="97"/>
        <v>4.2429987247936826E-2</v>
      </c>
      <c r="AV67" s="39">
        <f t="shared" si="98"/>
        <v>-3.5469221194934279E-2</v>
      </c>
      <c r="AW67" s="39">
        <f t="shared" si="98"/>
        <v>4.3297445013539597E-2</v>
      </c>
      <c r="AX67" s="39">
        <f t="shared" si="99"/>
        <v>-4.2584815672757015E-2</v>
      </c>
      <c r="AY67" s="39">
        <f t="shared" si="99"/>
        <v>4.2577372618325955E-2</v>
      </c>
      <c r="AZ67" s="39">
        <f t="shared" si="100"/>
        <v>-4.2455294288613957E-2</v>
      </c>
      <c r="BA67" s="39">
        <f t="shared" si="100"/>
        <v>4.2455294288613957E-2</v>
      </c>
      <c r="BB67" s="39">
        <f t="shared" si="101"/>
        <v>-6.1176750637140911E-2</v>
      </c>
      <c r="BC67" s="39">
        <f t="shared" si="101"/>
        <v>5.0332082102970251E-2</v>
      </c>
      <c r="BD67" s="39">
        <f t="shared" si="102"/>
        <v>-4.2926476339460305E-2</v>
      </c>
      <c r="BE67" s="39">
        <f t="shared" si="102"/>
        <v>4.4620258114978488E-2</v>
      </c>
      <c r="BF67" s="39">
        <f t="shared" si="103"/>
        <v>-4.0033982743018649E-2</v>
      </c>
      <c r="BG67" s="39">
        <f t="shared" si="103"/>
        <v>4.4106376916381113E-2</v>
      </c>
      <c r="BH67" s="39">
        <f t="shared" si="104"/>
        <v>-4.884255443449028E-2</v>
      </c>
      <c r="BI67" s="39">
        <f t="shared" si="104"/>
        <v>4.4169895909758276E-2</v>
      </c>
      <c r="BJ67" s="39">
        <f t="shared" si="105"/>
        <v>-5.0332637267570632E-2</v>
      </c>
      <c r="BK67" s="39">
        <f t="shared" si="105"/>
        <v>4.2726198370397282E-2</v>
      </c>
      <c r="BL67" s="39">
        <f t="shared" si="106"/>
        <v>-5.3421389430783187E-2</v>
      </c>
      <c r="BM67" s="39">
        <f t="shared" si="106"/>
        <v>4.3934856712102947E-2</v>
      </c>
      <c r="BN67" s="39">
        <f t="shared" si="107"/>
        <v>-4.9000387930657925E-2</v>
      </c>
      <c r="BO67" s="39">
        <f t="shared" si="107"/>
        <v>4.2647934865427256E-2</v>
      </c>
      <c r="BP67" s="39">
        <f t="shared" si="108"/>
        <v>-4.3399901439606932E-2</v>
      </c>
      <c r="BQ67" s="39">
        <f t="shared" si="108"/>
        <v>4.4390791958501659E-2</v>
      </c>
      <c r="BR67" s="39">
        <f t="shared" si="109"/>
        <v>-5.3727551770152981E-2</v>
      </c>
      <c r="BS67" s="39">
        <f t="shared" si="109"/>
        <v>4.5775647089447799E-2</v>
      </c>
      <c r="BT67" s="39">
        <f t="shared" si="110"/>
        <v>-3.5634248567273971E-2</v>
      </c>
      <c r="BU67" s="39">
        <f t="shared" si="110"/>
        <v>4.2510139980465989E-2</v>
      </c>
      <c r="BV67" s="39">
        <f t="shared" si="111"/>
        <v>-4.1064788053712734E-2</v>
      </c>
      <c r="BW67" s="39">
        <f t="shared" si="111"/>
        <v>4.3581772281202413E-2</v>
      </c>
      <c r="BX67" s="39">
        <f t="shared" si="112"/>
        <v>-4.0274186533714347E-2</v>
      </c>
      <c r="BY67" s="39">
        <f t="shared" si="112"/>
        <v>4.3856527320563825E-2</v>
      </c>
      <c r="BZ67" s="39">
        <f t="shared" si="113"/>
        <v>-3.4424916473652561E-2</v>
      </c>
      <c r="CA67" s="39">
        <f t="shared" si="113"/>
        <v>4.4801380989374869E-2</v>
      </c>
    </row>
    <row r="68" spans="1:79" x14ac:dyDescent="0.25">
      <c r="A68" s="41" t="s">
        <v>799</v>
      </c>
      <c r="B68" s="39">
        <f t="shared" si="76"/>
        <v>-3.505657456353807E-2</v>
      </c>
      <c r="C68" s="39">
        <f t="shared" si="76"/>
        <v>3.408470156348567E-2</v>
      </c>
      <c r="D68" s="39">
        <f t="shared" si="76"/>
        <v>-3.880951220555795E-2</v>
      </c>
      <c r="E68" s="39">
        <f t="shared" si="76"/>
        <v>3.7376585857629013E-2</v>
      </c>
      <c r="F68" s="39">
        <f t="shared" si="77"/>
        <v>-3.8114688486165296E-2</v>
      </c>
      <c r="G68" s="39">
        <f t="shared" si="77"/>
        <v>3.6409341947632068E-2</v>
      </c>
      <c r="H68" s="39">
        <f t="shared" si="78"/>
        <v>-3.6458180516349116E-2</v>
      </c>
      <c r="I68" s="39">
        <f t="shared" si="78"/>
        <v>3.5418968161526669E-2</v>
      </c>
      <c r="J68" s="39">
        <f t="shared" si="79"/>
        <v>-3.8139781325166384E-2</v>
      </c>
      <c r="K68" s="39">
        <f t="shared" si="79"/>
        <v>3.6709435832484372E-2</v>
      </c>
      <c r="L68" s="39">
        <f t="shared" si="80"/>
        <v>-3.9099283383057223E-2</v>
      </c>
      <c r="M68" s="39">
        <f t="shared" si="80"/>
        <v>3.8042482259755449E-2</v>
      </c>
      <c r="N68" s="39">
        <f t="shared" si="81"/>
        <v>-3.336569940153665E-2</v>
      </c>
      <c r="O68" s="39">
        <f t="shared" si="81"/>
        <v>3.525460028154892E-2</v>
      </c>
      <c r="P68" s="39">
        <f t="shared" si="82"/>
        <v>-3.8908113961290486E-2</v>
      </c>
      <c r="Q68" s="39">
        <f t="shared" si="82"/>
        <v>3.6793268431310276E-2</v>
      </c>
      <c r="R68" s="39">
        <f t="shared" si="83"/>
        <v>-3.460025644341598E-2</v>
      </c>
      <c r="S68" s="39">
        <f t="shared" si="83"/>
        <v>3.4327166217707254E-2</v>
      </c>
      <c r="T68" s="39">
        <f t="shared" si="84"/>
        <v>-3.5478587388733752E-2</v>
      </c>
      <c r="U68" s="39">
        <f t="shared" si="84"/>
        <v>3.4955766436107885E-2</v>
      </c>
      <c r="V68" s="39">
        <f t="shared" si="85"/>
        <v>-3.9719927796648277E-2</v>
      </c>
      <c r="W68" s="39">
        <f t="shared" si="85"/>
        <v>3.6773182189671481E-2</v>
      </c>
      <c r="X68" s="39">
        <f t="shared" si="86"/>
        <v>-3.9113369434321379E-2</v>
      </c>
      <c r="Y68" s="39">
        <f t="shared" si="86"/>
        <v>3.684387357950597E-2</v>
      </c>
      <c r="Z68" s="39">
        <f t="shared" si="87"/>
        <v>-3.2008294635203993E-2</v>
      </c>
      <c r="AA68" s="39">
        <f t="shared" si="87"/>
        <v>3.5169400760877906E-2</v>
      </c>
      <c r="AB68" s="39">
        <f t="shared" si="88"/>
        <v>-4.3645332307475179E-2</v>
      </c>
      <c r="AC68" s="39">
        <f t="shared" si="88"/>
        <v>3.7361116485737762E-2</v>
      </c>
      <c r="AD68" s="39">
        <f t="shared" si="89"/>
        <v>-3.843345052851762E-2</v>
      </c>
      <c r="AE68" s="39">
        <f t="shared" si="89"/>
        <v>3.5825895654511941E-2</v>
      </c>
      <c r="AF68" s="39">
        <f t="shared" si="90"/>
        <v>-3.5870424054747947E-2</v>
      </c>
      <c r="AG68" s="39">
        <f t="shared" si="90"/>
        <v>3.660122104468868E-2</v>
      </c>
      <c r="AH68" s="39">
        <f t="shared" si="91"/>
        <v>-6.4235625980015087E-2</v>
      </c>
      <c r="AI68" s="39">
        <f t="shared" si="91"/>
        <v>4.9446641158265366E-2</v>
      </c>
      <c r="AJ68" s="39">
        <f t="shared" si="92"/>
        <v>-3.5282517476333444E-2</v>
      </c>
      <c r="AK68" s="39">
        <f t="shared" si="92"/>
        <v>3.4402326345747684E-2</v>
      </c>
      <c r="AL68" s="39">
        <f t="shared" si="93"/>
        <v>-3.6681029222570709E-2</v>
      </c>
      <c r="AM68" s="39">
        <f t="shared" si="93"/>
        <v>3.6386123041852701E-2</v>
      </c>
      <c r="AN68" s="39">
        <f t="shared" si="94"/>
        <v>-3.1180226382722907E-2</v>
      </c>
      <c r="AO68" s="39">
        <f t="shared" si="94"/>
        <v>3.6171757716786872E-2</v>
      </c>
      <c r="AP68" s="39">
        <f t="shared" si="95"/>
        <v>-3.6295763199261206E-2</v>
      </c>
      <c r="AQ68" s="39">
        <f t="shared" si="95"/>
        <v>3.6427413554642948E-2</v>
      </c>
      <c r="AR68" s="39">
        <f t="shared" si="96"/>
        <v>-3.5365736295495269E-2</v>
      </c>
      <c r="AS68" s="39">
        <f t="shared" si="96"/>
        <v>3.4635946027550428E-2</v>
      </c>
      <c r="AT68" s="39">
        <f t="shared" si="97"/>
        <v>-3.2453416959175758E-2</v>
      </c>
      <c r="AU68" s="39">
        <f t="shared" si="97"/>
        <v>3.5735216190077045E-2</v>
      </c>
      <c r="AV68" s="39">
        <f t="shared" si="98"/>
        <v>-3.3996870395439589E-2</v>
      </c>
      <c r="AW68" s="39">
        <f t="shared" si="98"/>
        <v>3.6944454174882728E-2</v>
      </c>
      <c r="AX68" s="39">
        <f t="shared" si="99"/>
        <v>-3.5838927340075641E-2</v>
      </c>
      <c r="AY68" s="39">
        <f t="shared" si="99"/>
        <v>3.6965723080332885E-2</v>
      </c>
      <c r="AZ68" s="39">
        <f t="shared" si="100"/>
        <v>-3.7046124449382559E-2</v>
      </c>
      <c r="BA68" s="39">
        <f t="shared" si="100"/>
        <v>3.7046124449382559E-2</v>
      </c>
      <c r="BB68" s="39">
        <f t="shared" si="101"/>
        <v>-5.9734589698189906E-2</v>
      </c>
      <c r="BC68" s="39">
        <f t="shared" si="101"/>
        <v>4.6317297987587699E-2</v>
      </c>
      <c r="BD68" s="39">
        <f t="shared" si="102"/>
        <v>-3.7863903011341418E-2</v>
      </c>
      <c r="BE68" s="39">
        <f t="shared" si="102"/>
        <v>3.8372311302307394E-2</v>
      </c>
      <c r="BF68" s="39">
        <f t="shared" si="103"/>
        <v>-3.6517872357238627E-2</v>
      </c>
      <c r="BG68" s="39">
        <f t="shared" si="103"/>
        <v>3.7820161249194774E-2</v>
      </c>
      <c r="BH68" s="39">
        <f t="shared" si="104"/>
        <v>-4.2424097484564119E-2</v>
      </c>
      <c r="BI68" s="39">
        <f t="shared" si="104"/>
        <v>3.9632186578363204E-2</v>
      </c>
      <c r="BJ68" s="39">
        <f t="shared" si="105"/>
        <v>-3.8466994863920537E-2</v>
      </c>
      <c r="BK68" s="39">
        <f t="shared" si="105"/>
        <v>3.6879716712147383E-2</v>
      </c>
      <c r="BL68" s="39">
        <f t="shared" si="106"/>
        <v>-3.9551104428898635E-2</v>
      </c>
      <c r="BM68" s="39">
        <f t="shared" si="106"/>
        <v>3.6881049714832442E-2</v>
      </c>
      <c r="BN68" s="39">
        <f t="shared" si="107"/>
        <v>-3.899080890035235E-2</v>
      </c>
      <c r="BO68" s="39">
        <f t="shared" si="107"/>
        <v>3.7800690530737778E-2</v>
      </c>
      <c r="BP68" s="39">
        <f t="shared" si="108"/>
        <v>-3.8108026603950872E-2</v>
      </c>
      <c r="BQ68" s="39">
        <f t="shared" si="108"/>
        <v>3.6783851173806476E-2</v>
      </c>
      <c r="BR68" s="39">
        <f t="shared" si="109"/>
        <v>-4.248693653921181E-2</v>
      </c>
      <c r="BS68" s="39">
        <f t="shared" si="109"/>
        <v>3.8715492357057596E-2</v>
      </c>
      <c r="BT68" s="39">
        <f t="shared" si="110"/>
        <v>-3.1655039754293207E-2</v>
      </c>
      <c r="BU68" s="39">
        <f t="shared" si="110"/>
        <v>3.7084777994601296E-2</v>
      </c>
      <c r="BV68" s="39">
        <f t="shared" si="111"/>
        <v>-3.6735233807417882E-2</v>
      </c>
      <c r="BW68" s="39">
        <f t="shared" si="111"/>
        <v>3.717672360736228E-2</v>
      </c>
      <c r="BX68" s="39">
        <f t="shared" si="112"/>
        <v>-3.5189555977632264E-2</v>
      </c>
      <c r="BY68" s="39">
        <f t="shared" si="112"/>
        <v>3.4824552338648222E-2</v>
      </c>
      <c r="BZ68" s="39">
        <f t="shared" si="113"/>
        <v>-3.2644392828084026E-2</v>
      </c>
      <c r="CA68" s="39">
        <f t="shared" si="113"/>
        <v>3.7663087888564699E-2</v>
      </c>
    </row>
    <row r="69" spans="1:79" x14ac:dyDescent="0.25">
      <c r="A69" s="41" t="s">
        <v>800</v>
      </c>
      <c r="B69" s="39">
        <f t="shared" si="76"/>
        <v>-3.0266937303837817E-2</v>
      </c>
      <c r="C69" s="39">
        <f t="shared" si="76"/>
        <v>2.942751360450592E-2</v>
      </c>
      <c r="D69" s="39">
        <f t="shared" si="76"/>
        <v>-3.3333594177411038E-2</v>
      </c>
      <c r="E69" s="39">
        <f t="shared" si="76"/>
        <v>3.1791328398804053E-2</v>
      </c>
      <c r="F69" s="39">
        <f t="shared" si="77"/>
        <v>-3.0873861845532983E-2</v>
      </c>
      <c r="G69" s="39">
        <f t="shared" si="77"/>
        <v>3.2161056897218002E-2</v>
      </c>
      <c r="H69" s="39">
        <f t="shared" si="78"/>
        <v>-3.1571448749362858E-2</v>
      </c>
      <c r="I69" s="39">
        <f t="shared" si="78"/>
        <v>2.9939278064704103E-2</v>
      </c>
      <c r="J69" s="39">
        <f t="shared" si="79"/>
        <v>-3.0860445299168832E-2</v>
      </c>
      <c r="K69" s="39">
        <f t="shared" si="79"/>
        <v>3.2537359480557256E-2</v>
      </c>
      <c r="L69" s="39">
        <f t="shared" si="80"/>
        <v>-3.1616949513406586E-2</v>
      </c>
      <c r="M69" s="39">
        <f t="shared" si="80"/>
        <v>3.2641915218744696E-2</v>
      </c>
      <c r="N69" s="39">
        <f t="shared" si="81"/>
        <v>-3.0348420524910262E-2</v>
      </c>
      <c r="O69" s="39">
        <f t="shared" si="81"/>
        <v>2.9711811452506034E-2</v>
      </c>
      <c r="P69" s="39">
        <f t="shared" si="82"/>
        <v>-3.2502894268756792E-2</v>
      </c>
      <c r="Q69" s="39">
        <f t="shared" si="82"/>
        <v>3.3193263072283034E-2</v>
      </c>
      <c r="R69" s="39">
        <f t="shared" si="83"/>
        <v>-2.9795037874931554E-2</v>
      </c>
      <c r="S69" s="39">
        <f t="shared" si="83"/>
        <v>2.9008441721032487E-2</v>
      </c>
      <c r="T69" s="39">
        <f t="shared" si="84"/>
        <v>-3.3509062634192732E-2</v>
      </c>
      <c r="U69" s="39">
        <f t="shared" si="84"/>
        <v>3.0571075749599091E-2</v>
      </c>
      <c r="V69" s="39">
        <f t="shared" si="85"/>
        <v>-3.1817980857774805E-2</v>
      </c>
      <c r="W69" s="39">
        <f t="shared" si="85"/>
        <v>3.2273230822089979E-2</v>
      </c>
      <c r="X69" s="39">
        <f t="shared" si="86"/>
        <v>-3.1379306439595821E-2</v>
      </c>
      <c r="Y69" s="39">
        <f t="shared" si="86"/>
        <v>3.2038911918645455E-2</v>
      </c>
      <c r="Z69" s="39">
        <f t="shared" si="87"/>
        <v>-2.6677992566875162E-2</v>
      </c>
      <c r="AA69" s="39">
        <f t="shared" si="87"/>
        <v>3.1522228475901005E-2</v>
      </c>
      <c r="AB69" s="39">
        <f t="shared" si="88"/>
        <v>-3.2067779479953651E-2</v>
      </c>
      <c r="AC69" s="39">
        <f t="shared" si="88"/>
        <v>3.1286093779520928E-2</v>
      </c>
      <c r="AD69" s="39">
        <f t="shared" si="89"/>
        <v>-2.8879631507351851E-2</v>
      </c>
      <c r="AE69" s="39">
        <f t="shared" si="89"/>
        <v>3.0100952676083297E-2</v>
      </c>
      <c r="AF69" s="39">
        <f t="shared" si="90"/>
        <v>-2.6800796335461861E-2</v>
      </c>
      <c r="AG69" s="39">
        <f t="shared" si="90"/>
        <v>3.1733392938467435E-2</v>
      </c>
      <c r="AH69" s="39">
        <f t="shared" si="91"/>
        <v>-5.4444627609262698E-2</v>
      </c>
      <c r="AI69" s="39">
        <f t="shared" si="91"/>
        <v>3.8614430082897826E-2</v>
      </c>
      <c r="AJ69" s="39">
        <f t="shared" si="92"/>
        <v>-3.0712951868047973E-2</v>
      </c>
      <c r="AK69" s="39">
        <f t="shared" si="92"/>
        <v>2.8071788930992249E-2</v>
      </c>
      <c r="AL69" s="39">
        <f t="shared" si="93"/>
        <v>-2.9480343223205582E-2</v>
      </c>
      <c r="AM69" s="39">
        <f t="shared" si="93"/>
        <v>3.2253290520262455E-2</v>
      </c>
      <c r="AN69" s="39">
        <f t="shared" si="94"/>
        <v>-3.245770310866742E-2</v>
      </c>
      <c r="AO69" s="39">
        <f t="shared" si="94"/>
        <v>3.268584204544879E-2</v>
      </c>
      <c r="AP69" s="39">
        <f t="shared" si="95"/>
        <v>-3.1432007615396447E-2</v>
      </c>
      <c r="AQ69" s="39">
        <f t="shared" si="95"/>
        <v>2.9771135048715768E-2</v>
      </c>
      <c r="AR69" s="39">
        <f t="shared" si="96"/>
        <v>-3.2094462806335232E-2</v>
      </c>
      <c r="AS69" s="39">
        <f t="shared" si="96"/>
        <v>2.9626590401355263E-2</v>
      </c>
      <c r="AT69" s="39">
        <f t="shared" si="97"/>
        <v>-3.0670910563890617E-2</v>
      </c>
      <c r="AU69" s="39">
        <f t="shared" si="97"/>
        <v>3.0186714750035464E-2</v>
      </c>
      <c r="AV69" s="39">
        <f t="shared" si="98"/>
        <v>-3.076461586964031E-2</v>
      </c>
      <c r="AW69" s="39">
        <f t="shared" si="98"/>
        <v>3.0248262156039474E-2</v>
      </c>
      <c r="AX69" s="39">
        <f t="shared" si="99"/>
        <v>-3.1178541508674051E-2</v>
      </c>
      <c r="AY69" s="39">
        <f t="shared" si="99"/>
        <v>3.0821895150519234E-2</v>
      </c>
      <c r="AZ69" s="39">
        <f t="shared" si="100"/>
        <v>-3.0983746149044589E-2</v>
      </c>
      <c r="BA69" s="39">
        <f t="shared" si="100"/>
        <v>3.0983746149044589E-2</v>
      </c>
      <c r="BB69" s="39">
        <f t="shared" si="101"/>
        <v>-4.9241136647823612E-2</v>
      </c>
      <c r="BC69" s="39">
        <f t="shared" si="101"/>
        <v>3.8282084502203467E-2</v>
      </c>
      <c r="BD69" s="39">
        <f t="shared" si="102"/>
        <v>-3.263511928040673E-2</v>
      </c>
      <c r="BE69" s="39">
        <f t="shared" si="102"/>
        <v>3.046030504497458E-2</v>
      </c>
      <c r="BF69" s="39">
        <f t="shared" si="103"/>
        <v>-3.2842848611614184E-2</v>
      </c>
      <c r="BG69" s="39">
        <f t="shared" si="103"/>
        <v>3.021024777081804E-2</v>
      </c>
      <c r="BH69" s="39">
        <f t="shared" si="104"/>
        <v>-3.5923133622762345E-2</v>
      </c>
      <c r="BI69" s="39">
        <f t="shared" si="104"/>
        <v>3.4466536443542126E-2</v>
      </c>
      <c r="BJ69" s="39">
        <f t="shared" si="105"/>
        <v>-3.1282945704088815E-2</v>
      </c>
      <c r="BK69" s="39">
        <f t="shared" si="105"/>
        <v>3.2663950448163212E-2</v>
      </c>
      <c r="BL69" s="39">
        <f t="shared" si="106"/>
        <v>-3.0303557449769505E-2</v>
      </c>
      <c r="BM69" s="39">
        <f t="shared" si="106"/>
        <v>3.1422689977095478E-2</v>
      </c>
      <c r="BN69" s="39">
        <f t="shared" si="107"/>
        <v>-3.2305439080601982E-2</v>
      </c>
      <c r="BO69" s="39">
        <f t="shared" si="107"/>
        <v>3.3310682401430078E-2</v>
      </c>
      <c r="BP69" s="39">
        <f t="shared" si="108"/>
        <v>-3.2176014887032506E-2</v>
      </c>
      <c r="BQ69" s="39">
        <f t="shared" si="108"/>
        <v>2.988715202756749E-2</v>
      </c>
      <c r="BR69" s="39">
        <f t="shared" si="109"/>
        <v>-3.5439408129030299E-2</v>
      </c>
      <c r="BS69" s="39">
        <f t="shared" si="109"/>
        <v>3.3575048754821438E-2</v>
      </c>
      <c r="BT69" s="39">
        <f t="shared" si="110"/>
        <v>-3.0113006824967724E-2</v>
      </c>
      <c r="BU69" s="39">
        <f t="shared" si="110"/>
        <v>3.2058848687024209E-2</v>
      </c>
      <c r="BV69" s="39">
        <f t="shared" si="111"/>
        <v>-3.3172132113442852E-2</v>
      </c>
      <c r="BW69" s="39">
        <f t="shared" si="111"/>
        <v>3.1014248139588241E-2</v>
      </c>
      <c r="BX69" s="39">
        <f t="shared" si="112"/>
        <v>-3.4054756624636445E-2</v>
      </c>
      <c r="BY69" s="39">
        <f t="shared" si="112"/>
        <v>3.0409141172134169E-2</v>
      </c>
      <c r="BZ69" s="39">
        <f t="shared" si="113"/>
        <v>-3.1776020895213315E-2</v>
      </c>
      <c r="CA69" s="39">
        <f t="shared" si="113"/>
        <v>3.1566315749841464E-2</v>
      </c>
    </row>
    <row r="70" spans="1:79" x14ac:dyDescent="0.25">
      <c r="A70" s="41" t="s">
        <v>801</v>
      </c>
      <c r="B70" s="39">
        <f t="shared" si="76"/>
        <v>-2.629195270851109E-2</v>
      </c>
      <c r="C70" s="39">
        <f t="shared" si="76"/>
        <v>2.5526956519351541E-2</v>
      </c>
      <c r="D70" s="39">
        <f t="shared" si="76"/>
        <v>-2.8557662672320117E-2</v>
      </c>
      <c r="E70" s="39">
        <f t="shared" si="76"/>
        <v>2.6883849106734879E-2</v>
      </c>
      <c r="F70" s="39">
        <f t="shared" si="77"/>
        <v>-2.6868682129334617E-2</v>
      </c>
      <c r="G70" s="39">
        <f t="shared" si="77"/>
        <v>3.0607038917735269E-2</v>
      </c>
      <c r="H70" s="39">
        <f t="shared" si="78"/>
        <v>-2.7265620539876391E-2</v>
      </c>
      <c r="I70" s="39">
        <f t="shared" si="78"/>
        <v>2.4041992458261489E-2</v>
      </c>
      <c r="J70" s="39">
        <f t="shared" si="79"/>
        <v>-2.8193020394072184E-2</v>
      </c>
      <c r="K70" s="39">
        <f t="shared" si="79"/>
        <v>3.1887491254489246E-2</v>
      </c>
      <c r="L70" s="39">
        <f t="shared" si="80"/>
        <v>-2.7731175666825675E-2</v>
      </c>
      <c r="M70" s="39">
        <f t="shared" si="80"/>
        <v>3.1259348495751238E-2</v>
      </c>
      <c r="N70" s="39">
        <f t="shared" si="81"/>
        <v>-2.5205623684069707E-2</v>
      </c>
      <c r="O70" s="39">
        <f t="shared" si="81"/>
        <v>2.2943486632704218E-2</v>
      </c>
      <c r="P70" s="39">
        <f t="shared" si="82"/>
        <v>-2.8675918344186677E-2</v>
      </c>
      <c r="Q70" s="39">
        <f t="shared" si="82"/>
        <v>3.1761299469535112E-2</v>
      </c>
      <c r="R70" s="39">
        <f t="shared" si="83"/>
        <v>-2.522817135483019E-2</v>
      </c>
      <c r="S70" s="39">
        <f t="shared" si="83"/>
        <v>2.322264351338486E-2</v>
      </c>
      <c r="T70" s="39">
        <f t="shared" si="84"/>
        <v>-2.6766370603633786E-2</v>
      </c>
      <c r="U70" s="39">
        <f t="shared" si="84"/>
        <v>2.2223529611559802E-2</v>
      </c>
      <c r="V70" s="39">
        <f t="shared" si="85"/>
        <v>-2.8286383049138955E-2</v>
      </c>
      <c r="W70" s="39">
        <f t="shared" si="85"/>
        <v>3.0537874548571153E-2</v>
      </c>
      <c r="X70" s="39">
        <f t="shared" si="86"/>
        <v>-2.8038380665117064E-2</v>
      </c>
      <c r="Y70" s="39">
        <f t="shared" si="86"/>
        <v>3.0580881805355984E-2</v>
      </c>
      <c r="Z70" s="39">
        <f t="shared" si="87"/>
        <v>-2.4249002642523818E-2</v>
      </c>
      <c r="AA70" s="39">
        <f t="shared" si="87"/>
        <v>3.0231974236482249E-2</v>
      </c>
      <c r="AB70" s="39">
        <f t="shared" si="88"/>
        <v>-2.7808115964462209E-2</v>
      </c>
      <c r="AC70" s="39">
        <f t="shared" si="88"/>
        <v>2.9877056363772941E-2</v>
      </c>
      <c r="AD70" s="39">
        <f t="shared" si="89"/>
        <v>-2.5406499433771809E-2</v>
      </c>
      <c r="AE70" s="39">
        <f t="shared" si="89"/>
        <v>3.0141112723842421E-2</v>
      </c>
      <c r="AF70" s="39">
        <f t="shared" si="90"/>
        <v>-2.4515102496146163E-2</v>
      </c>
      <c r="AG70" s="39">
        <f t="shared" si="90"/>
        <v>3.0794702661645523E-2</v>
      </c>
      <c r="AH70" s="39">
        <f t="shared" si="91"/>
        <v>-4.7315195603823738E-2</v>
      </c>
      <c r="AI70" s="39">
        <f t="shared" si="91"/>
        <v>2.989132626795156E-2</v>
      </c>
      <c r="AJ70" s="39">
        <f t="shared" si="92"/>
        <v>-2.5667033658614953E-2</v>
      </c>
      <c r="AK70" s="39">
        <f t="shared" si="92"/>
        <v>2.23526099907294E-2</v>
      </c>
      <c r="AL70" s="39">
        <f t="shared" si="93"/>
        <v>-2.6538491836092009E-2</v>
      </c>
      <c r="AM70" s="39">
        <f t="shared" si="93"/>
        <v>3.149439380826808E-2</v>
      </c>
      <c r="AN70" s="39">
        <f t="shared" si="94"/>
        <v>-2.5538220448746419E-2</v>
      </c>
      <c r="AO70" s="39">
        <f t="shared" si="94"/>
        <v>2.3034940212738293E-2</v>
      </c>
      <c r="AP70" s="39">
        <f t="shared" si="95"/>
        <v>-2.6974392806980826E-2</v>
      </c>
      <c r="AQ70" s="39">
        <f t="shared" si="95"/>
        <v>2.3934217297532201E-2</v>
      </c>
      <c r="AR70" s="39">
        <f t="shared" si="96"/>
        <v>-2.6082765886014901E-2</v>
      </c>
      <c r="AS70" s="39">
        <f t="shared" si="96"/>
        <v>2.1835818494240065E-2</v>
      </c>
      <c r="AT70" s="39">
        <f t="shared" si="97"/>
        <v>-2.5495679626833839E-2</v>
      </c>
      <c r="AU70" s="39">
        <f t="shared" si="97"/>
        <v>2.2961415133690464E-2</v>
      </c>
      <c r="AV70" s="39">
        <f t="shared" si="98"/>
        <v>-2.5545208774066762E-2</v>
      </c>
      <c r="AW70" s="39">
        <f t="shared" si="98"/>
        <v>2.2539981385548392E-2</v>
      </c>
      <c r="AX70" s="39">
        <f t="shared" si="99"/>
        <v>-2.685929567202925E-2</v>
      </c>
      <c r="AY70" s="39">
        <f t="shared" si="99"/>
        <v>2.5933669152922514E-2</v>
      </c>
      <c r="AZ70" s="39">
        <f t="shared" si="100"/>
        <v>-2.623222433907409E-2</v>
      </c>
      <c r="BA70" s="39">
        <f t="shared" si="100"/>
        <v>2.623222433907409E-2</v>
      </c>
      <c r="BB70" s="39">
        <f t="shared" si="101"/>
        <v>-4.2688272937845613E-2</v>
      </c>
      <c r="BC70" s="39">
        <f t="shared" si="101"/>
        <v>3.3247861490183238E-2</v>
      </c>
      <c r="BD70" s="39">
        <f t="shared" si="102"/>
        <v>-2.7849432929213921E-2</v>
      </c>
      <c r="BE70" s="39">
        <f t="shared" si="102"/>
        <v>2.4233867813844349E-2</v>
      </c>
      <c r="BF70" s="39">
        <f t="shared" si="103"/>
        <v>-2.7979194707854409E-2</v>
      </c>
      <c r="BG70" s="39">
        <f t="shared" si="103"/>
        <v>2.3606031327688921E-2</v>
      </c>
      <c r="BH70" s="39">
        <f t="shared" si="104"/>
        <v>-3.3416836705497298E-2</v>
      </c>
      <c r="BI70" s="39">
        <f t="shared" si="104"/>
        <v>3.2312644824826549E-2</v>
      </c>
      <c r="BJ70" s="39">
        <f t="shared" si="105"/>
        <v>-2.7841774601794964E-2</v>
      </c>
      <c r="BK70" s="39">
        <f t="shared" si="105"/>
        <v>3.1241006297544255E-2</v>
      </c>
      <c r="BL70" s="39">
        <f t="shared" si="106"/>
        <v>-2.6918823544030121E-2</v>
      </c>
      <c r="BM70" s="39">
        <f t="shared" si="106"/>
        <v>3.1432630458463284E-2</v>
      </c>
      <c r="BN70" s="39">
        <f t="shared" si="107"/>
        <v>-2.9115813238895161E-2</v>
      </c>
      <c r="BO70" s="39">
        <f t="shared" si="107"/>
        <v>3.1762147270566643E-2</v>
      </c>
      <c r="BP70" s="39">
        <f t="shared" si="108"/>
        <v>-2.8296808371749207E-2</v>
      </c>
      <c r="BQ70" s="39">
        <f t="shared" si="108"/>
        <v>2.4826048261493962E-2</v>
      </c>
      <c r="BR70" s="39">
        <f t="shared" si="109"/>
        <v>-3.0594726559137166E-2</v>
      </c>
      <c r="BS70" s="39">
        <f t="shared" si="109"/>
        <v>3.1413269346363355E-2</v>
      </c>
      <c r="BT70" s="39">
        <f t="shared" si="110"/>
        <v>-2.5580599666211137E-2</v>
      </c>
      <c r="BU70" s="39">
        <f t="shared" si="110"/>
        <v>2.3249249571823286E-2</v>
      </c>
      <c r="BV70" s="39">
        <f t="shared" si="111"/>
        <v>-2.8797608274142517E-2</v>
      </c>
      <c r="BW70" s="39">
        <f t="shared" si="111"/>
        <v>2.4319687195449996E-2</v>
      </c>
      <c r="BX70" s="39">
        <f t="shared" si="112"/>
        <v>-2.5765222806952585E-2</v>
      </c>
      <c r="BY70" s="39">
        <f t="shared" si="112"/>
        <v>2.0733919807512387E-2</v>
      </c>
      <c r="BZ70" s="39">
        <f t="shared" si="113"/>
        <v>-2.5412629897342984E-2</v>
      </c>
      <c r="CA70" s="39">
        <f t="shared" si="113"/>
        <v>2.2160448952886172E-2</v>
      </c>
    </row>
    <row r="71" spans="1:79" x14ac:dyDescent="0.25">
      <c r="A71" s="41" t="s">
        <v>802</v>
      </c>
      <c r="B71" s="39">
        <f t="shared" si="76"/>
        <v>-2.1900679270011832E-2</v>
      </c>
      <c r="C71" s="39">
        <f t="shared" si="76"/>
        <v>2.1384075286007522E-2</v>
      </c>
      <c r="D71" s="39">
        <f t="shared" si="76"/>
        <v>-2.3927886222559033E-2</v>
      </c>
      <c r="E71" s="39">
        <f t="shared" si="76"/>
        <v>2.2447303204011875E-2</v>
      </c>
      <c r="F71" s="39">
        <f t="shared" si="77"/>
        <v>-2.4991640837261988E-2</v>
      </c>
      <c r="G71" s="39">
        <f t="shared" si="77"/>
        <v>2.5055833019891584E-2</v>
      </c>
      <c r="H71" s="39">
        <f t="shared" si="78"/>
        <v>-2.1799804803667562E-2</v>
      </c>
      <c r="I71" s="39">
        <f t="shared" si="78"/>
        <v>2.1186831002781924E-2</v>
      </c>
      <c r="J71" s="39">
        <f t="shared" si="79"/>
        <v>-2.5331446915190962E-2</v>
      </c>
      <c r="K71" s="39">
        <f t="shared" si="79"/>
        <v>2.5529478460451231E-2</v>
      </c>
      <c r="L71" s="39">
        <f t="shared" si="80"/>
        <v>-2.580319580432773E-2</v>
      </c>
      <c r="M71" s="39">
        <f t="shared" si="80"/>
        <v>2.5120502952440244E-2</v>
      </c>
      <c r="N71" s="39">
        <f t="shared" si="81"/>
        <v>-2.1460257746705822E-2</v>
      </c>
      <c r="O71" s="39">
        <f t="shared" si="81"/>
        <v>1.9917538273523369E-2</v>
      </c>
      <c r="P71" s="39">
        <f t="shared" si="82"/>
        <v>-2.5992858308107814E-2</v>
      </c>
      <c r="Q71" s="39">
        <f t="shared" si="82"/>
        <v>2.4817024683837095E-2</v>
      </c>
      <c r="R71" s="39">
        <f t="shared" si="83"/>
        <v>-2.0464741781841496E-2</v>
      </c>
      <c r="S71" s="39">
        <f t="shared" si="83"/>
        <v>2.0719947005362747E-2</v>
      </c>
      <c r="T71" s="39">
        <f t="shared" si="84"/>
        <v>-2.4389718744162237E-2</v>
      </c>
      <c r="U71" s="39">
        <f t="shared" si="84"/>
        <v>2.1059312884685835E-2</v>
      </c>
      <c r="V71" s="39">
        <f t="shared" si="85"/>
        <v>-2.5224182817471796E-2</v>
      </c>
      <c r="W71" s="39">
        <f t="shared" si="85"/>
        <v>2.47919227237186E-2</v>
      </c>
      <c r="X71" s="39">
        <f t="shared" si="86"/>
        <v>-2.3977276900115072E-2</v>
      </c>
      <c r="Y71" s="39">
        <f t="shared" si="86"/>
        <v>2.4464087707623865E-2</v>
      </c>
      <c r="Z71" s="39">
        <f t="shared" si="87"/>
        <v>-2.2522629731895963E-2</v>
      </c>
      <c r="AA71" s="39">
        <f t="shared" si="87"/>
        <v>2.5527524250511125E-2</v>
      </c>
      <c r="AB71" s="39">
        <f t="shared" si="88"/>
        <v>-2.2524794733523482E-2</v>
      </c>
      <c r="AC71" s="39">
        <f t="shared" si="88"/>
        <v>2.3964107105054096E-2</v>
      </c>
      <c r="AD71" s="39">
        <f t="shared" si="89"/>
        <v>-2.3750823138567544E-2</v>
      </c>
      <c r="AE71" s="39">
        <f t="shared" si="89"/>
        <v>2.4084920557159425E-2</v>
      </c>
      <c r="AF71" s="39">
        <f t="shared" si="90"/>
        <v>-2.3240114255251739E-2</v>
      </c>
      <c r="AG71" s="39">
        <f t="shared" si="90"/>
        <v>2.6524511139388824E-2</v>
      </c>
      <c r="AH71" s="39">
        <f t="shared" si="91"/>
        <v>-3.070832868814025E-2</v>
      </c>
      <c r="AI71" s="39">
        <f t="shared" si="91"/>
        <v>1.9199763710489919E-2</v>
      </c>
      <c r="AJ71" s="39">
        <f t="shared" si="92"/>
        <v>-2.0835120392519259E-2</v>
      </c>
      <c r="AK71" s="39">
        <f t="shared" si="92"/>
        <v>1.882064410771582E-2</v>
      </c>
      <c r="AL71" s="39">
        <f t="shared" si="93"/>
        <v>-2.4944087698897183E-2</v>
      </c>
      <c r="AM71" s="39">
        <f t="shared" si="93"/>
        <v>2.5751474485838463E-2</v>
      </c>
      <c r="AN71" s="39">
        <f t="shared" si="94"/>
        <v>-2.4228827912993113E-2</v>
      </c>
      <c r="AO71" s="39">
        <f t="shared" si="94"/>
        <v>2.2171693547433816E-2</v>
      </c>
      <c r="AP71" s="39">
        <f t="shared" si="95"/>
        <v>-2.146037809571015E-2</v>
      </c>
      <c r="AQ71" s="39">
        <f t="shared" si="95"/>
        <v>1.9934809667041066E-2</v>
      </c>
      <c r="AR71" s="39">
        <f t="shared" si="96"/>
        <v>-2.2998825312423553E-2</v>
      </c>
      <c r="AS71" s="39">
        <f t="shared" si="96"/>
        <v>2.0270523422858875E-2</v>
      </c>
      <c r="AT71" s="39">
        <f t="shared" si="97"/>
        <v>-2.2099849673223725E-2</v>
      </c>
      <c r="AU71" s="39">
        <f t="shared" si="97"/>
        <v>2.0317219061465042E-2</v>
      </c>
      <c r="AV71" s="39">
        <f t="shared" si="98"/>
        <v>-2.1286232888162088E-2</v>
      </c>
      <c r="AW71" s="39">
        <f t="shared" si="98"/>
        <v>2.0831956907411506E-2</v>
      </c>
      <c r="AX71" s="39">
        <f t="shared" si="99"/>
        <v>-2.2347564177736833E-2</v>
      </c>
      <c r="AY71" s="39">
        <f t="shared" si="99"/>
        <v>2.1595402177176121E-2</v>
      </c>
      <c r="AZ71" s="39">
        <f t="shared" si="100"/>
        <v>-2.2533176152889255E-2</v>
      </c>
      <c r="BA71" s="39">
        <f t="shared" si="100"/>
        <v>2.2533176152889255E-2</v>
      </c>
      <c r="BB71" s="39">
        <f t="shared" si="101"/>
        <v>-2.8625406038298752E-2</v>
      </c>
      <c r="BC71" s="39">
        <f t="shared" si="101"/>
        <v>2.4120828879294644E-2</v>
      </c>
      <c r="BD71" s="39">
        <f t="shared" si="102"/>
        <v>-2.1604614782948769E-2</v>
      </c>
      <c r="BE71" s="39">
        <f t="shared" si="102"/>
        <v>1.962025811497849E-2</v>
      </c>
      <c r="BF71" s="39">
        <f t="shared" si="103"/>
        <v>-2.2249088771996578E-2</v>
      </c>
      <c r="BG71" s="39">
        <f t="shared" si="103"/>
        <v>1.9171426089883693E-2</v>
      </c>
      <c r="BH71" s="39">
        <f t="shared" si="104"/>
        <v>-2.5694497233114483E-2</v>
      </c>
      <c r="BI71" s="39">
        <f t="shared" si="104"/>
        <v>2.5024021810522792E-2</v>
      </c>
      <c r="BJ71" s="39">
        <f t="shared" si="105"/>
        <v>-2.4404455077653164E-2</v>
      </c>
      <c r="BK71" s="39">
        <f t="shared" si="105"/>
        <v>2.5326908045069457E-2</v>
      </c>
      <c r="BL71" s="39">
        <f t="shared" si="106"/>
        <v>-2.48611439008934E-2</v>
      </c>
      <c r="BM71" s="39">
        <f t="shared" si="106"/>
        <v>2.5496713428347768E-2</v>
      </c>
      <c r="BN71" s="39">
        <f t="shared" si="107"/>
        <v>-2.5236270548460282E-2</v>
      </c>
      <c r="BO71" s="39">
        <f t="shared" si="107"/>
        <v>2.5274638614140744E-2</v>
      </c>
      <c r="BP71" s="39">
        <f t="shared" si="108"/>
        <v>-2.1037633153068336E-2</v>
      </c>
      <c r="BQ71" s="39">
        <f t="shared" si="108"/>
        <v>2.0286248066947513E-2</v>
      </c>
      <c r="BR71" s="39">
        <f t="shared" si="109"/>
        <v>-2.6864987501854093E-2</v>
      </c>
      <c r="BS71" s="39">
        <f t="shared" si="109"/>
        <v>2.4615971685408678E-2</v>
      </c>
      <c r="BT71" s="39">
        <f t="shared" si="110"/>
        <v>-2.2565360354715316E-2</v>
      </c>
      <c r="BU71" s="39">
        <f t="shared" si="110"/>
        <v>2.2140067991080398E-2</v>
      </c>
      <c r="BV71" s="39">
        <f t="shared" si="111"/>
        <v>-2.3093363111738277E-2</v>
      </c>
      <c r="BW71" s="39">
        <f t="shared" si="111"/>
        <v>2.0299011686514015E-2</v>
      </c>
      <c r="BX71" s="39">
        <f t="shared" si="112"/>
        <v>-2.4249117608538158E-2</v>
      </c>
      <c r="BY71" s="39">
        <f t="shared" si="112"/>
        <v>2.0644119517830468E-2</v>
      </c>
      <c r="BZ71" s="39">
        <f t="shared" si="113"/>
        <v>-2.2263331435479879E-2</v>
      </c>
      <c r="CA71" s="39">
        <f t="shared" si="113"/>
        <v>2.0989777640309269E-2</v>
      </c>
    </row>
    <row r="72" spans="1:79" x14ac:dyDescent="0.25">
      <c r="A72" s="41" t="s">
        <v>803</v>
      </c>
      <c r="B72" s="39">
        <f t="shared" si="76"/>
        <v>-1.742355152025191E-2</v>
      </c>
      <c r="C72" s="39">
        <f t="shared" si="76"/>
        <v>1.7258725520412535E-2</v>
      </c>
      <c r="D72" s="39">
        <f t="shared" si="76"/>
        <v>-1.8789706360499786E-2</v>
      </c>
      <c r="E72" s="39">
        <f t="shared" si="76"/>
        <v>1.7314482086075344E-2</v>
      </c>
      <c r="F72" s="39">
        <f t="shared" si="77"/>
        <v>-2.2315677561377652E-2</v>
      </c>
      <c r="G72" s="39">
        <f t="shared" si="77"/>
        <v>2.3018955771070569E-2</v>
      </c>
      <c r="H72" s="39">
        <f t="shared" si="78"/>
        <v>-1.7294276780757126E-2</v>
      </c>
      <c r="I72" s="39">
        <f t="shared" si="78"/>
        <v>1.5317521566101434E-2</v>
      </c>
      <c r="J72" s="39">
        <f t="shared" si="79"/>
        <v>-2.2175297100267503E-2</v>
      </c>
      <c r="K72" s="39">
        <f t="shared" si="79"/>
        <v>2.3022667375485459E-2</v>
      </c>
      <c r="L72" s="39">
        <f t="shared" si="80"/>
        <v>-2.270454845586432E-2</v>
      </c>
      <c r="M72" s="39">
        <f t="shared" si="80"/>
        <v>2.288579136448286E-2</v>
      </c>
      <c r="N72" s="39">
        <f t="shared" si="81"/>
        <v>-1.5436163162053256E-2</v>
      </c>
      <c r="O72" s="39">
        <f t="shared" si="81"/>
        <v>1.3494199069854206E-2</v>
      </c>
      <c r="P72" s="39">
        <f t="shared" si="82"/>
        <v>-2.1430986368368498E-2</v>
      </c>
      <c r="Q72" s="39">
        <f t="shared" si="82"/>
        <v>2.1936941587391155E-2</v>
      </c>
      <c r="R72" s="39">
        <f t="shared" si="83"/>
        <v>-1.6491863699774099E-2</v>
      </c>
      <c r="S72" s="39">
        <f t="shared" si="83"/>
        <v>1.4883073358775896E-2</v>
      </c>
      <c r="T72" s="39">
        <f t="shared" si="84"/>
        <v>-1.6463704580687893E-2</v>
      </c>
      <c r="U72" s="39">
        <f t="shared" si="84"/>
        <v>1.2857786635677496E-2</v>
      </c>
      <c r="V72" s="39">
        <f t="shared" si="85"/>
        <v>-2.1544035075973942E-2</v>
      </c>
      <c r="W72" s="39">
        <f t="shared" si="85"/>
        <v>2.1185544676771261E-2</v>
      </c>
      <c r="X72" s="39">
        <f t="shared" si="86"/>
        <v>-2.1213934903597045E-2</v>
      </c>
      <c r="Y72" s="39">
        <f t="shared" si="86"/>
        <v>2.2677284415911114E-2</v>
      </c>
      <c r="Z72" s="39">
        <f t="shared" si="87"/>
        <v>-1.9592488836401193E-2</v>
      </c>
      <c r="AA72" s="39">
        <f t="shared" si="87"/>
        <v>2.2686216135854486E-2</v>
      </c>
      <c r="AB72" s="39">
        <f t="shared" si="88"/>
        <v>-2.079912225391355E-2</v>
      </c>
      <c r="AC72" s="39">
        <f t="shared" si="88"/>
        <v>2.2547557858172074E-2</v>
      </c>
      <c r="AD72" s="39">
        <f t="shared" si="89"/>
        <v>-2.0516657590305992E-2</v>
      </c>
      <c r="AE72" s="39">
        <f t="shared" si="89"/>
        <v>2.2676470655252478E-2</v>
      </c>
      <c r="AF72" s="39">
        <f t="shared" si="90"/>
        <v>-2.2267001560558431E-2</v>
      </c>
      <c r="AG72" s="39">
        <f t="shared" si="90"/>
        <v>2.4923415781818035E-2</v>
      </c>
      <c r="AH72" s="39">
        <f t="shared" si="91"/>
        <v>-2.5081353791625498E-2</v>
      </c>
      <c r="AI72" s="39">
        <f t="shared" si="91"/>
        <v>1.3698751971923247E-2</v>
      </c>
      <c r="AJ72" s="39">
        <f t="shared" si="92"/>
        <v>-1.5698706979774175E-2</v>
      </c>
      <c r="AK72" s="39">
        <f t="shared" si="92"/>
        <v>1.355453072931175E-2</v>
      </c>
      <c r="AL72" s="39">
        <f t="shared" si="93"/>
        <v>-2.2524090464093281E-2</v>
      </c>
      <c r="AM72" s="39">
        <f t="shared" si="93"/>
        <v>2.3847022285786081E-2</v>
      </c>
      <c r="AN72" s="39">
        <f t="shared" si="94"/>
        <v>-1.4970541200946329E-2</v>
      </c>
      <c r="AO72" s="39">
        <f t="shared" si="94"/>
        <v>1.2785236995996169E-2</v>
      </c>
      <c r="AP72" s="39">
        <f t="shared" si="95"/>
        <v>-1.6617745942674206E-2</v>
      </c>
      <c r="AQ72" s="39">
        <f t="shared" si="95"/>
        <v>1.4480054742798251E-2</v>
      </c>
      <c r="AR72" s="39">
        <f t="shared" si="96"/>
        <v>-1.5350352957252098E-2</v>
      </c>
      <c r="AS72" s="39">
        <f t="shared" si="96"/>
        <v>1.221777928950135E-2</v>
      </c>
      <c r="AT72" s="39">
        <f t="shared" si="97"/>
        <v>-1.5433896837224993E-2</v>
      </c>
      <c r="AU72" s="39">
        <f t="shared" si="97"/>
        <v>1.3256133623138646E-2</v>
      </c>
      <c r="AV72" s="39">
        <f t="shared" si="98"/>
        <v>-1.4722842876380621E-2</v>
      </c>
      <c r="AW72" s="39">
        <f t="shared" si="98"/>
        <v>1.2123116107087637E-2</v>
      </c>
      <c r="AX72" s="39">
        <f t="shared" si="99"/>
        <v>-1.7756233351334499E-2</v>
      </c>
      <c r="AY72" s="39">
        <f t="shared" si="99"/>
        <v>1.6428061638414763E-2</v>
      </c>
      <c r="AZ72" s="39">
        <f t="shared" si="100"/>
        <v>-1.712163854397555E-2</v>
      </c>
      <c r="BA72" s="39">
        <f t="shared" si="100"/>
        <v>1.712163854397555E-2</v>
      </c>
      <c r="BB72" s="39">
        <f t="shared" si="101"/>
        <v>-2.3652272745906956E-2</v>
      </c>
      <c r="BC72" s="39">
        <f t="shared" si="101"/>
        <v>2.0190320350726227E-2</v>
      </c>
      <c r="BD72" s="39">
        <f t="shared" si="102"/>
        <v>-1.6795072350410639E-2</v>
      </c>
      <c r="BE72" s="39">
        <f t="shared" si="102"/>
        <v>1.4387172467735628E-2</v>
      </c>
      <c r="BF72" s="39">
        <f t="shared" si="103"/>
        <v>-1.6594523250347371E-2</v>
      </c>
      <c r="BG72" s="39">
        <f t="shared" si="103"/>
        <v>1.3515642174456931E-2</v>
      </c>
      <c r="BH72" s="39">
        <f t="shared" si="104"/>
        <v>-2.1894908742743278E-2</v>
      </c>
      <c r="BI72" s="39">
        <f t="shared" si="104"/>
        <v>2.1153883931736207E-2</v>
      </c>
      <c r="BJ72" s="39">
        <f t="shared" si="105"/>
        <v>-2.0855011833973872E-2</v>
      </c>
      <c r="BK72" s="39">
        <f t="shared" si="105"/>
        <v>2.2557623353744557E-2</v>
      </c>
      <c r="BL72" s="39">
        <f t="shared" si="106"/>
        <v>-2.1472475221279257E-2</v>
      </c>
      <c r="BM72" s="39">
        <f t="shared" si="106"/>
        <v>2.3534503825014392E-2</v>
      </c>
      <c r="BN72" s="39">
        <f t="shared" si="107"/>
        <v>-2.1437005656987605E-2</v>
      </c>
      <c r="BO72" s="39">
        <f t="shared" si="107"/>
        <v>2.2838325471224778E-2</v>
      </c>
      <c r="BP72" s="39">
        <f t="shared" si="108"/>
        <v>-1.7295877932217665E-2</v>
      </c>
      <c r="BQ72" s="39">
        <f t="shared" si="108"/>
        <v>1.6032383341086996E-2</v>
      </c>
      <c r="BR72" s="39">
        <f t="shared" si="109"/>
        <v>-2.2689118393197191E-2</v>
      </c>
      <c r="BS72" s="39">
        <f t="shared" si="109"/>
        <v>2.1716764044519648E-2</v>
      </c>
      <c r="BT72" s="39">
        <f t="shared" si="110"/>
        <v>-1.5067841889905374E-2</v>
      </c>
      <c r="BU72" s="39">
        <f t="shared" si="110"/>
        <v>1.2440298937962615E-2</v>
      </c>
      <c r="BV72" s="39">
        <f t="shared" si="111"/>
        <v>-1.7523698483146086E-2</v>
      </c>
      <c r="BW72" s="39">
        <f t="shared" si="111"/>
        <v>1.4116513261270381E-2</v>
      </c>
      <c r="BX72" s="39">
        <f t="shared" si="112"/>
        <v>-1.4902703458444019E-2</v>
      </c>
      <c r="BY72" s="39">
        <f t="shared" si="112"/>
        <v>1.167072195564584E-2</v>
      </c>
      <c r="BZ72" s="39">
        <f t="shared" si="113"/>
        <v>-1.4222080375735583E-2</v>
      </c>
      <c r="CA72" s="39">
        <f t="shared" si="113"/>
        <v>1.1721160453111966E-2</v>
      </c>
    </row>
    <row r="73" spans="1:79" x14ac:dyDescent="0.25">
      <c r="A73" s="41" t="s">
        <v>804</v>
      </c>
      <c r="B73" s="39">
        <f t="shared" si="76"/>
        <v>-1.3490210453120485E-2</v>
      </c>
      <c r="C73" s="39">
        <f t="shared" si="76"/>
        <v>1.3708363050109291E-2</v>
      </c>
      <c r="D73" s="39">
        <f t="shared" si="76"/>
        <v>-1.4795318626761183E-2</v>
      </c>
      <c r="E73" s="39">
        <f t="shared" si="76"/>
        <v>1.4069522268647891E-2</v>
      </c>
      <c r="F73" s="39">
        <f t="shared" si="77"/>
        <v>-1.7026911992517615E-2</v>
      </c>
      <c r="G73" s="39">
        <f t="shared" si="77"/>
        <v>1.7697191811139896E-2</v>
      </c>
      <c r="H73" s="39">
        <f t="shared" si="78"/>
        <v>-1.2907249444400092E-2</v>
      </c>
      <c r="I73" s="39">
        <f t="shared" si="78"/>
        <v>1.3586410768869302E-2</v>
      </c>
      <c r="J73" s="39">
        <f t="shared" si="79"/>
        <v>-1.6947582003062605E-2</v>
      </c>
      <c r="K73" s="39">
        <f t="shared" si="79"/>
        <v>1.665953611904767E-2</v>
      </c>
      <c r="L73" s="39">
        <f t="shared" si="80"/>
        <v>-1.7753888300467053E-2</v>
      </c>
      <c r="M73" s="39">
        <f t="shared" si="80"/>
        <v>1.6149821182647035E-2</v>
      </c>
      <c r="N73" s="39">
        <f t="shared" si="81"/>
        <v>-1.3354291558285679E-2</v>
      </c>
      <c r="O73" s="39">
        <f t="shared" si="81"/>
        <v>1.248569909063107E-2</v>
      </c>
      <c r="P73" s="39">
        <f t="shared" si="82"/>
        <v>-1.7235971367032681E-2</v>
      </c>
      <c r="Q73" s="39">
        <f t="shared" si="82"/>
        <v>1.5288595438364487E-2</v>
      </c>
      <c r="R73" s="39">
        <f t="shared" si="83"/>
        <v>-1.2721911604064573E-2</v>
      </c>
      <c r="S73" s="39">
        <f t="shared" si="83"/>
        <v>1.3000848849719205E-2</v>
      </c>
      <c r="T73" s="39">
        <f t="shared" si="84"/>
        <v>-1.4971360086562652E-2</v>
      </c>
      <c r="U73" s="39">
        <f t="shared" si="84"/>
        <v>1.3232161615965569E-2</v>
      </c>
      <c r="V73" s="39">
        <f t="shared" si="85"/>
        <v>-1.656887550479819E-2</v>
      </c>
      <c r="W73" s="39">
        <f t="shared" si="85"/>
        <v>1.6074214333805341E-2</v>
      </c>
      <c r="X73" s="39">
        <f t="shared" si="86"/>
        <v>-1.5871713941252558E-2</v>
      </c>
      <c r="Y73" s="39">
        <f t="shared" si="86"/>
        <v>1.6302242075210811E-2</v>
      </c>
      <c r="Z73" s="39">
        <f t="shared" si="87"/>
        <v>-1.5456568647794114E-2</v>
      </c>
      <c r="AA73" s="39">
        <f t="shared" si="87"/>
        <v>1.6144771285758964E-2</v>
      </c>
      <c r="AB73" s="39">
        <f t="shared" si="88"/>
        <v>-1.5021385955607354E-2</v>
      </c>
      <c r="AC73" s="39">
        <f t="shared" si="88"/>
        <v>1.6322981423013975E-2</v>
      </c>
      <c r="AD73" s="39">
        <f t="shared" si="89"/>
        <v>-1.6611448974523151E-2</v>
      </c>
      <c r="AE73" s="39">
        <f t="shared" si="89"/>
        <v>1.5647892651337869E-2</v>
      </c>
      <c r="AF73" s="39">
        <f t="shared" si="90"/>
        <v>-1.7299756076405992E-2</v>
      </c>
      <c r="AG73" s="39">
        <f t="shared" si="90"/>
        <v>1.8714019231714278E-2</v>
      </c>
      <c r="AH73" s="39">
        <f t="shared" si="91"/>
        <v>-1.2936561106506711E-2</v>
      </c>
      <c r="AI73" s="39">
        <f t="shared" si="91"/>
        <v>7.9975229313964096E-3</v>
      </c>
      <c r="AJ73" s="39">
        <f t="shared" si="92"/>
        <v>-1.2274038341078484E-2</v>
      </c>
      <c r="AK73" s="39">
        <f t="shared" si="92"/>
        <v>1.1633202601663402E-2</v>
      </c>
      <c r="AL73" s="39">
        <f t="shared" si="93"/>
        <v>-1.7520239198475285E-2</v>
      </c>
      <c r="AM73" s="39">
        <f t="shared" si="93"/>
        <v>1.7274363874209175E-2</v>
      </c>
      <c r="AN73" s="39">
        <f t="shared" si="94"/>
        <v>-1.587955074698193E-2</v>
      </c>
      <c r="AO73" s="39">
        <f t="shared" si="94"/>
        <v>1.3871049996369365E-2</v>
      </c>
      <c r="AP73" s="39">
        <f t="shared" si="95"/>
        <v>-1.2518316012690957E-2</v>
      </c>
      <c r="AQ73" s="39">
        <f t="shared" si="95"/>
        <v>1.1948211741727352E-2</v>
      </c>
      <c r="AR73" s="39">
        <f t="shared" si="96"/>
        <v>-1.4328102949354731E-2</v>
      </c>
      <c r="AS73" s="39">
        <f t="shared" si="96"/>
        <v>1.2542930459817823E-2</v>
      </c>
      <c r="AT73" s="39">
        <f t="shared" si="97"/>
        <v>-1.3909884923374584E-2</v>
      </c>
      <c r="AU73" s="39">
        <f t="shared" si="97"/>
        <v>1.2590954407337119E-2</v>
      </c>
      <c r="AV73" s="39">
        <f t="shared" si="98"/>
        <v>-1.3424309728866634E-2</v>
      </c>
      <c r="AW73" s="39">
        <f t="shared" si="98"/>
        <v>1.307379224445147E-2</v>
      </c>
      <c r="AX73" s="39">
        <f t="shared" si="99"/>
        <v>-1.3750009303818039E-2</v>
      </c>
      <c r="AY73" s="39">
        <f t="shared" si="99"/>
        <v>1.28599440447708E-2</v>
      </c>
      <c r="AZ73" s="39">
        <f t="shared" si="100"/>
        <v>-1.3760293508729819E-2</v>
      </c>
      <c r="BA73" s="39">
        <f t="shared" si="100"/>
        <v>1.3760293508729819E-2</v>
      </c>
      <c r="BB73" s="39">
        <f t="shared" si="101"/>
        <v>-1.4051643595720736E-2</v>
      </c>
      <c r="BC73" s="39">
        <f t="shared" si="101"/>
        <v>1.3511513698411949E-2</v>
      </c>
      <c r="BD73" s="39">
        <f t="shared" si="102"/>
        <v>-1.2385608134532655E-2</v>
      </c>
      <c r="BE73" s="39">
        <f t="shared" si="102"/>
        <v>1.1587407117716074E-2</v>
      </c>
      <c r="BF73" s="39">
        <f t="shared" si="103"/>
        <v>-1.3002872450358721E-2</v>
      </c>
      <c r="BG73" s="39">
        <f t="shared" si="103"/>
        <v>1.1358563019416497E-2</v>
      </c>
      <c r="BH73" s="39">
        <f t="shared" si="104"/>
        <v>-1.4475265435668096E-2</v>
      </c>
      <c r="BI73" s="39">
        <f t="shared" si="104"/>
        <v>1.5674434216965846E-2</v>
      </c>
      <c r="BJ73" s="39">
        <f t="shared" si="105"/>
        <v>-1.6219851504544112E-2</v>
      </c>
      <c r="BK73" s="39">
        <f t="shared" si="105"/>
        <v>1.6919768845397438E-2</v>
      </c>
      <c r="BL73" s="39">
        <f t="shared" si="106"/>
        <v>-1.7164933295228155E-2</v>
      </c>
      <c r="BM73" s="39">
        <f t="shared" si="106"/>
        <v>1.6942100837899741E-2</v>
      </c>
      <c r="BN73" s="39">
        <f t="shared" si="107"/>
        <v>-1.6239962618879025E-2</v>
      </c>
      <c r="BO73" s="39">
        <f t="shared" si="107"/>
        <v>1.6610302994385512E-2</v>
      </c>
      <c r="BP73" s="39">
        <f t="shared" si="108"/>
        <v>-1.1656927085536079E-2</v>
      </c>
      <c r="BQ73" s="39">
        <f t="shared" si="108"/>
        <v>1.2828251159831491E-2</v>
      </c>
      <c r="BR73" s="39">
        <f t="shared" si="109"/>
        <v>-1.7140041090388781E-2</v>
      </c>
      <c r="BS73" s="39">
        <f t="shared" si="109"/>
        <v>1.539544046925025E-2</v>
      </c>
      <c r="BT73" s="39">
        <f t="shared" si="110"/>
        <v>-1.4615496316984045E-2</v>
      </c>
      <c r="BU73" s="39">
        <f t="shared" si="110"/>
        <v>1.4458945760304587E-2</v>
      </c>
      <c r="BV73" s="39">
        <f t="shared" si="111"/>
        <v>-1.3108800483702132E-2</v>
      </c>
      <c r="BW73" s="39">
        <f t="shared" si="111"/>
        <v>1.1603796221438154E-2</v>
      </c>
      <c r="BX73" s="39">
        <f t="shared" si="112"/>
        <v>-1.5388177639893655E-2</v>
      </c>
      <c r="BY73" s="39">
        <f t="shared" si="112"/>
        <v>1.3139854694842037E-2</v>
      </c>
      <c r="BZ73" s="39">
        <f t="shared" si="113"/>
        <v>-1.4328465240715458E-2</v>
      </c>
      <c r="CA73" s="39">
        <f t="shared" si="113"/>
        <v>1.3558378913556607E-2</v>
      </c>
    </row>
    <row r="74" spans="1:79" x14ac:dyDescent="0.25">
      <c r="A74" s="41" t="s">
        <v>805</v>
      </c>
      <c r="B74" s="39">
        <f t="shared" si="76"/>
        <v>-1.0664257748727984E-2</v>
      </c>
      <c r="C74" s="39">
        <f t="shared" si="76"/>
        <v>1.1103418498924704E-2</v>
      </c>
      <c r="D74" s="39">
        <f t="shared" si="76"/>
        <v>-1.1233437831131832E-2</v>
      </c>
      <c r="E74" s="39">
        <f t="shared" si="76"/>
        <v>1.1247381548759424E-2</v>
      </c>
      <c r="F74" s="39">
        <f t="shared" si="77"/>
        <v>-1.5482174810523497E-2</v>
      </c>
      <c r="G74" s="39">
        <f t="shared" si="77"/>
        <v>1.7132867763845983E-2</v>
      </c>
      <c r="H74" s="39">
        <f t="shared" si="78"/>
        <v>-1.1122005895920915E-2</v>
      </c>
      <c r="I74" s="39">
        <f t="shared" si="78"/>
        <v>1.0285450185472908E-2</v>
      </c>
      <c r="J74" s="39">
        <f t="shared" si="79"/>
        <v>-1.3745013029134287E-2</v>
      </c>
      <c r="K74" s="39">
        <f t="shared" si="79"/>
        <v>1.4641273445205272E-2</v>
      </c>
      <c r="L74" s="39">
        <f t="shared" si="80"/>
        <v>-1.5072470212829033E-2</v>
      </c>
      <c r="M74" s="39">
        <f t="shared" si="80"/>
        <v>1.6103836690032854E-2</v>
      </c>
      <c r="N74" s="39">
        <f t="shared" si="81"/>
        <v>-8.6472109527253125E-3</v>
      </c>
      <c r="O74" s="39">
        <f t="shared" si="81"/>
        <v>7.6739867990685984E-3</v>
      </c>
      <c r="P74" s="39">
        <f t="shared" si="82"/>
        <v>-1.2407330203556345E-2</v>
      </c>
      <c r="Q74" s="39">
        <f t="shared" si="82"/>
        <v>1.3663549236456832E-2</v>
      </c>
      <c r="R74" s="39">
        <f t="shared" si="83"/>
        <v>-9.2699342107073375E-3</v>
      </c>
      <c r="S74" s="39">
        <f t="shared" si="83"/>
        <v>9.3873905231500725E-3</v>
      </c>
      <c r="T74" s="39">
        <f t="shared" si="84"/>
        <v>-9.1134303119700527E-3</v>
      </c>
      <c r="U74" s="39">
        <f t="shared" si="84"/>
        <v>7.4740045173671173E-3</v>
      </c>
      <c r="V74" s="39">
        <f t="shared" si="85"/>
        <v>-1.2126525131591745E-2</v>
      </c>
      <c r="W74" s="39">
        <f t="shared" si="85"/>
        <v>1.2316254722713109E-2</v>
      </c>
      <c r="X74" s="39">
        <f t="shared" si="86"/>
        <v>-1.4183062141219406E-2</v>
      </c>
      <c r="Y74" s="39">
        <f t="shared" si="86"/>
        <v>1.6483616422597769E-2</v>
      </c>
      <c r="Z74" s="39">
        <f t="shared" si="87"/>
        <v>-1.2146625711961217E-2</v>
      </c>
      <c r="AA74" s="39">
        <f t="shared" si="87"/>
        <v>1.424274412170024E-2</v>
      </c>
      <c r="AB74" s="39">
        <f t="shared" si="88"/>
        <v>-1.4818111252495408E-2</v>
      </c>
      <c r="AC74" s="39">
        <f t="shared" si="88"/>
        <v>1.7062327711600316E-2</v>
      </c>
      <c r="AD74" s="39">
        <f t="shared" si="89"/>
        <v>-1.2611394288500669E-2</v>
      </c>
      <c r="AE74" s="39">
        <f t="shared" si="89"/>
        <v>1.6417769311571333E-2</v>
      </c>
      <c r="AF74" s="39">
        <f t="shared" si="90"/>
        <v>-1.5831821124811383E-2</v>
      </c>
      <c r="AG74" s="39">
        <f t="shared" si="90"/>
        <v>1.7995677721924386E-2</v>
      </c>
      <c r="AH74" s="39">
        <f t="shared" si="91"/>
        <v>-1.0978030494667043E-2</v>
      </c>
      <c r="AI74" s="39">
        <f t="shared" si="91"/>
        <v>6.8423435600663282E-3</v>
      </c>
      <c r="AJ74" s="39">
        <f t="shared" si="92"/>
        <v>-8.947234221925485E-3</v>
      </c>
      <c r="AK74" s="39">
        <f t="shared" si="92"/>
        <v>8.4086845917914661E-3</v>
      </c>
      <c r="AL74" s="39">
        <f t="shared" si="93"/>
        <v>-1.5060404392804217E-2</v>
      </c>
      <c r="AM74" s="39">
        <f t="shared" si="93"/>
        <v>1.6801540578351398E-2</v>
      </c>
      <c r="AN74" s="39">
        <f t="shared" si="94"/>
        <v>-7.4912653689822237E-3</v>
      </c>
      <c r="AO74" s="39">
        <f t="shared" si="94"/>
        <v>7.0094886209161695E-3</v>
      </c>
      <c r="AP74" s="39">
        <f t="shared" si="95"/>
        <v>-1.0166307625432931E-2</v>
      </c>
      <c r="AQ74" s="39">
        <f t="shared" si="95"/>
        <v>9.3297055839047221E-3</v>
      </c>
      <c r="AR74" s="39">
        <f t="shared" si="96"/>
        <v>-8.8332979482270597E-3</v>
      </c>
      <c r="AS74" s="39">
        <f t="shared" si="96"/>
        <v>6.9548997842365599E-3</v>
      </c>
      <c r="AT74" s="39">
        <f t="shared" si="97"/>
        <v>-8.0418987133906109E-3</v>
      </c>
      <c r="AU74" s="39">
        <f t="shared" si="97"/>
        <v>7.4936071991893137E-3</v>
      </c>
      <c r="AV74" s="39">
        <f t="shared" si="98"/>
        <v>-9.6275912465075726E-3</v>
      </c>
      <c r="AW74" s="39">
        <f t="shared" si="98"/>
        <v>7.7175924304186214E-3</v>
      </c>
      <c r="AX74" s="39">
        <f t="shared" si="99"/>
        <v>-9.282729384599989E-3</v>
      </c>
      <c r="AY74" s="39">
        <f t="shared" si="99"/>
        <v>1.02038073704433E-2</v>
      </c>
      <c r="AZ74" s="39">
        <f t="shared" si="100"/>
        <v>-1.1771662946801839E-2</v>
      </c>
      <c r="BA74" s="39">
        <f t="shared" si="100"/>
        <v>1.1771662946801839E-2</v>
      </c>
      <c r="BB74" s="39">
        <f t="shared" si="101"/>
        <v>-1.4051845211957133E-2</v>
      </c>
      <c r="BC74" s="39">
        <f t="shared" si="101"/>
        <v>1.3392627324349583E-2</v>
      </c>
      <c r="BD74" s="39">
        <f t="shared" si="102"/>
        <v>-8.928822839264763E-3</v>
      </c>
      <c r="BE74" s="39">
        <f t="shared" si="102"/>
        <v>8.8333985138834576E-3</v>
      </c>
      <c r="BF74" s="39">
        <f t="shared" si="103"/>
        <v>-8.9605900089273459E-3</v>
      </c>
      <c r="BG74" s="39">
        <f t="shared" si="103"/>
        <v>8.1736816848784633E-3</v>
      </c>
      <c r="BH74" s="39">
        <f t="shared" si="104"/>
        <v>-1.3469808534426137E-2</v>
      </c>
      <c r="BI74" s="39">
        <f t="shared" si="104"/>
        <v>1.5459540438209071E-2</v>
      </c>
      <c r="BJ74" s="39">
        <f t="shared" si="105"/>
        <v>-1.238817317294506E-2</v>
      </c>
      <c r="BK74" s="39">
        <f t="shared" si="105"/>
        <v>1.4994193745935783E-2</v>
      </c>
      <c r="BL74" s="39">
        <f t="shared" si="106"/>
        <v>-1.324900491639641E-2</v>
      </c>
      <c r="BM74" s="39">
        <f t="shared" si="106"/>
        <v>1.6858020932997014E-2</v>
      </c>
      <c r="BN74" s="39">
        <f t="shared" si="107"/>
        <v>-1.3277121559240412E-2</v>
      </c>
      <c r="BO74" s="39">
        <f t="shared" si="107"/>
        <v>1.6348455703064698E-2</v>
      </c>
      <c r="BP74" s="39">
        <f t="shared" si="108"/>
        <v>-1.0587887001244876E-2</v>
      </c>
      <c r="BQ74" s="39">
        <f t="shared" si="108"/>
        <v>1.0961625805170376E-2</v>
      </c>
      <c r="BR74" s="39">
        <f t="shared" si="109"/>
        <v>-1.3152929121821436E-2</v>
      </c>
      <c r="BS74" s="39">
        <f t="shared" si="109"/>
        <v>1.3626097358127009E-2</v>
      </c>
      <c r="BT74" s="39">
        <f t="shared" si="110"/>
        <v>-1.0441743101928934E-2</v>
      </c>
      <c r="BU74" s="39">
        <f t="shared" si="110"/>
        <v>8.0121262032213213E-3</v>
      </c>
      <c r="BV74" s="39">
        <f t="shared" si="111"/>
        <v>-9.6041264361138006E-3</v>
      </c>
      <c r="BW74" s="39">
        <f t="shared" si="111"/>
        <v>8.5839403407776058E-3</v>
      </c>
      <c r="BX74" s="39">
        <f t="shared" si="112"/>
        <v>-8.3588872721766655E-3</v>
      </c>
      <c r="BY74" s="39">
        <f t="shared" si="112"/>
        <v>6.6957859072675234E-3</v>
      </c>
      <c r="BZ74" s="39">
        <f t="shared" si="113"/>
        <v>-9.2789054354566747E-3</v>
      </c>
      <c r="CA74" s="39">
        <f t="shared" si="113"/>
        <v>7.0452610686775599E-3</v>
      </c>
    </row>
    <row r="75" spans="1:79" x14ac:dyDescent="0.25">
      <c r="A75" s="41" t="s">
        <v>806</v>
      </c>
      <c r="B75" s="39">
        <f t="shared" si="76"/>
        <v>-8.0748906228155747E-3</v>
      </c>
      <c r="C75" s="39">
        <f t="shared" si="76"/>
        <v>8.658591025545101E-3</v>
      </c>
      <c r="D75" s="39">
        <f t="shared" si="76"/>
        <v>-8.4676119747567006E-3</v>
      </c>
      <c r="E75" s="39">
        <f t="shared" si="76"/>
        <v>8.9310541052396025E-3</v>
      </c>
      <c r="F75" s="39">
        <f t="shared" si="77"/>
        <v>-9.9559755059130273E-3</v>
      </c>
      <c r="G75" s="39">
        <f t="shared" si="77"/>
        <v>1.1717522429238431E-2</v>
      </c>
      <c r="H75" s="39">
        <f t="shared" si="78"/>
        <v>-7.4912449372799292E-3</v>
      </c>
      <c r="I75" s="39">
        <f t="shared" si="78"/>
        <v>9.0890708932063174E-3</v>
      </c>
      <c r="J75" s="39">
        <f t="shared" si="79"/>
        <v>-1.0931623696292327E-2</v>
      </c>
      <c r="K75" s="39">
        <f t="shared" si="79"/>
        <v>1.1157365537992759E-2</v>
      </c>
      <c r="L75" s="39">
        <f t="shared" si="80"/>
        <v>-1.0617027670199893E-2</v>
      </c>
      <c r="M75" s="39">
        <f t="shared" si="80"/>
        <v>9.9607801125996837E-3</v>
      </c>
      <c r="N75" s="39">
        <f t="shared" si="81"/>
        <v>-7.5252603311084651E-3</v>
      </c>
      <c r="O75" s="39">
        <f t="shared" si="81"/>
        <v>7.6956605054547484E-3</v>
      </c>
      <c r="P75" s="39">
        <f t="shared" si="82"/>
        <v>-1.0158903038647256E-2</v>
      </c>
      <c r="Q75" s="39">
        <f t="shared" si="82"/>
        <v>9.8141126830048695E-3</v>
      </c>
      <c r="R75" s="39">
        <f t="shared" si="83"/>
        <v>-7.5330253444238693E-3</v>
      </c>
      <c r="S75" s="39">
        <f t="shared" si="83"/>
        <v>9.8728651498350452E-3</v>
      </c>
      <c r="T75" s="39">
        <f t="shared" si="84"/>
        <v>-9.2165388525111171E-3</v>
      </c>
      <c r="U75" s="39">
        <f t="shared" si="84"/>
        <v>8.6297299526671145E-3</v>
      </c>
      <c r="V75" s="39">
        <f t="shared" si="85"/>
        <v>-9.5524175364711562E-3</v>
      </c>
      <c r="W75" s="39">
        <f t="shared" si="85"/>
        <v>1.039318994559485E-2</v>
      </c>
      <c r="X75" s="39">
        <f t="shared" si="86"/>
        <v>-8.9786307729635886E-3</v>
      </c>
      <c r="Y75" s="39">
        <f t="shared" si="86"/>
        <v>1.0170862528540292E-2</v>
      </c>
      <c r="Z75" s="39">
        <f t="shared" si="87"/>
        <v>-9.5674581052872937E-3</v>
      </c>
      <c r="AA75" s="39">
        <f t="shared" si="87"/>
        <v>1.1381993360671482E-2</v>
      </c>
      <c r="AB75" s="39">
        <f t="shared" si="88"/>
        <v>-8.5113599373558817E-3</v>
      </c>
      <c r="AC75" s="39">
        <f t="shared" si="88"/>
        <v>1.0449640001183683E-2</v>
      </c>
      <c r="AD75" s="39">
        <f t="shared" si="89"/>
        <v>-1.0261034613973647E-2</v>
      </c>
      <c r="AE75" s="39">
        <f t="shared" si="89"/>
        <v>1.0841788779795337E-2</v>
      </c>
      <c r="AF75" s="39">
        <f t="shared" si="90"/>
        <v>-1.1165998260309118E-2</v>
      </c>
      <c r="AG75" s="39">
        <f t="shared" si="90"/>
        <v>1.2959360938753687E-2</v>
      </c>
      <c r="AH75" s="39">
        <f t="shared" si="91"/>
        <v>-4.1646439824048701E-3</v>
      </c>
      <c r="AI75" s="39">
        <f t="shared" si="91"/>
        <v>3.743525772910144E-3</v>
      </c>
      <c r="AJ75" s="39">
        <f t="shared" si="92"/>
        <v>-6.8861838585445008E-3</v>
      </c>
      <c r="AK75" s="39">
        <f t="shared" si="92"/>
        <v>7.3625364596920512E-3</v>
      </c>
      <c r="AL75" s="39">
        <f t="shared" si="93"/>
        <v>-1.0450242062814656E-2</v>
      </c>
      <c r="AM75" s="39">
        <f t="shared" si="93"/>
        <v>1.1319097680822465E-2</v>
      </c>
      <c r="AN75" s="39">
        <f t="shared" si="94"/>
        <v>-9.3879763519047321E-3</v>
      </c>
      <c r="AO75" s="39">
        <f t="shared" si="94"/>
        <v>8.732266883716689E-3</v>
      </c>
      <c r="AP75" s="39">
        <f t="shared" si="95"/>
        <v>-6.7130263173970179E-3</v>
      </c>
      <c r="AQ75" s="39">
        <f t="shared" si="95"/>
        <v>7.015148468602646E-3</v>
      </c>
      <c r="AR75" s="39">
        <f t="shared" si="96"/>
        <v>-8.2626304626829163E-3</v>
      </c>
      <c r="AS75" s="39">
        <f t="shared" si="96"/>
        <v>7.555834391825526E-3</v>
      </c>
      <c r="AT75" s="39">
        <f t="shared" si="97"/>
        <v>-7.97382808589122E-3</v>
      </c>
      <c r="AU75" s="39">
        <f t="shared" si="97"/>
        <v>7.8517232924023486E-3</v>
      </c>
      <c r="AV75" s="39">
        <f t="shared" si="98"/>
        <v>-8.4436801985777986E-3</v>
      </c>
      <c r="AW75" s="39">
        <f t="shared" si="98"/>
        <v>8.4880214363279773E-3</v>
      </c>
      <c r="AX75" s="39">
        <f t="shared" si="99"/>
        <v>-8.1187183721874567E-3</v>
      </c>
      <c r="AY75" s="39">
        <f t="shared" si="99"/>
        <v>8.3562758594453602E-3</v>
      </c>
      <c r="AZ75" s="39">
        <f t="shared" si="100"/>
        <v>-9.0641183150832558E-3</v>
      </c>
      <c r="BA75" s="39">
        <f t="shared" si="100"/>
        <v>9.0641183150832558E-3</v>
      </c>
      <c r="BB75" s="39">
        <f t="shared" si="101"/>
        <v>-6.2964078572804363E-3</v>
      </c>
      <c r="BC75" s="39">
        <f t="shared" si="101"/>
        <v>7.313897796966267E-3</v>
      </c>
      <c r="BD75" s="39">
        <f t="shared" si="102"/>
        <v>-6.4114196323816972E-3</v>
      </c>
      <c r="BE75" s="39">
        <f t="shared" si="102"/>
        <v>7.2510754790770437E-3</v>
      </c>
      <c r="BF75" s="39">
        <f t="shared" si="103"/>
        <v>-7.0404014154950793E-3</v>
      </c>
      <c r="BG75" s="39">
        <f t="shared" si="103"/>
        <v>6.8776588180640454E-3</v>
      </c>
      <c r="BH75" s="39">
        <f t="shared" si="104"/>
        <v>-7.7421547969740634E-3</v>
      </c>
      <c r="BI75" s="39">
        <f t="shared" si="104"/>
        <v>1.072624018735731E-2</v>
      </c>
      <c r="BJ75" s="39">
        <f t="shared" si="105"/>
        <v>-9.7049070603493076E-3</v>
      </c>
      <c r="BK75" s="39">
        <f t="shared" si="105"/>
        <v>1.1585333104806363E-2</v>
      </c>
      <c r="BL75" s="39">
        <f t="shared" si="106"/>
        <v>-1.0131835634140583E-2</v>
      </c>
      <c r="BM75" s="39">
        <f t="shared" si="106"/>
        <v>1.1265050510070949E-2</v>
      </c>
      <c r="BN75" s="39">
        <f t="shared" si="107"/>
        <v>-9.4596761074145289E-3</v>
      </c>
      <c r="BO75" s="39">
        <f t="shared" si="107"/>
        <v>1.0887086206314416E-2</v>
      </c>
      <c r="BP75" s="39">
        <f t="shared" si="108"/>
        <v>-6.3758552780377653E-3</v>
      </c>
      <c r="BQ75" s="39">
        <f t="shared" si="108"/>
        <v>8.4417620244598944E-3</v>
      </c>
      <c r="BR75" s="39">
        <f t="shared" si="109"/>
        <v>-1.0045323395184881E-2</v>
      </c>
      <c r="BS75" s="39">
        <f t="shared" si="109"/>
        <v>9.5187164820566567E-3</v>
      </c>
      <c r="BT75" s="39">
        <f t="shared" si="110"/>
        <v>-9.2066447456103182E-3</v>
      </c>
      <c r="BU75" s="39">
        <f t="shared" si="110"/>
        <v>9.3078953597778447E-3</v>
      </c>
      <c r="BV75" s="39">
        <f t="shared" si="111"/>
        <v>-7.4491966690989637E-3</v>
      </c>
      <c r="BW75" s="39">
        <f t="shared" si="111"/>
        <v>7.5850901837286886E-3</v>
      </c>
      <c r="BX75" s="39">
        <f t="shared" si="112"/>
        <v>-9.481805356076109E-3</v>
      </c>
      <c r="BY75" s="39">
        <f t="shared" si="112"/>
        <v>8.3055597155347865E-3</v>
      </c>
      <c r="BZ75" s="39">
        <f t="shared" si="113"/>
        <v>-8.8761314610472687E-3</v>
      </c>
      <c r="CA75" s="39">
        <f t="shared" si="113"/>
        <v>8.4438061352545644E-3</v>
      </c>
    </row>
    <row r="76" spans="1:79" x14ac:dyDescent="0.25">
      <c r="A76" s="41" t="s">
        <v>807</v>
      </c>
      <c r="B76" s="39">
        <f t="shared" si="76"/>
        <v>-5.639956919541271E-3</v>
      </c>
      <c r="C76" s="39">
        <f t="shared" si="76"/>
        <v>6.2669025246274565E-3</v>
      </c>
      <c r="D76" s="39">
        <f t="shared" si="76"/>
        <v>-6.1110459000916842E-3</v>
      </c>
      <c r="E76" s="39">
        <f t="shared" si="76"/>
        <v>6.715147055425019E-3</v>
      </c>
      <c r="F76" s="39">
        <f t="shared" si="77"/>
        <v>-9.4723428367840291E-3</v>
      </c>
      <c r="G76" s="39">
        <f t="shared" si="77"/>
        <v>1.0887664453797999E-2</v>
      </c>
      <c r="H76" s="39">
        <f t="shared" si="78"/>
        <v>-6.4406601557249138E-3</v>
      </c>
      <c r="I76" s="39">
        <f t="shared" si="78"/>
        <v>6.7643194205339171E-3</v>
      </c>
      <c r="J76" s="39">
        <f t="shared" si="79"/>
        <v>-8.1613000470898544E-3</v>
      </c>
      <c r="K76" s="39">
        <f t="shared" si="79"/>
        <v>9.2743008709858018E-3</v>
      </c>
      <c r="L76" s="39">
        <f t="shared" si="80"/>
        <v>-9.0402480534915869E-3</v>
      </c>
      <c r="M76" s="39">
        <f t="shared" si="80"/>
        <v>9.519800619325211E-3</v>
      </c>
      <c r="N76" s="39">
        <f t="shared" si="81"/>
        <v>-4.6093247160669728E-3</v>
      </c>
      <c r="O76" s="39">
        <f t="shared" si="81"/>
        <v>4.5014046056476593E-3</v>
      </c>
      <c r="P76" s="39">
        <f t="shared" si="82"/>
        <v>-6.9296950792308533E-3</v>
      </c>
      <c r="Q76" s="39">
        <f t="shared" si="82"/>
        <v>7.6425245116389399E-3</v>
      </c>
      <c r="R76" s="39">
        <f t="shared" si="83"/>
        <v>-5.1957651066358865E-3</v>
      </c>
      <c r="S76" s="39">
        <f t="shared" si="83"/>
        <v>6.4071300624874462E-3</v>
      </c>
      <c r="T76" s="39">
        <f t="shared" si="84"/>
        <v>-4.7692248906442952E-3</v>
      </c>
      <c r="U76" s="39">
        <f t="shared" si="84"/>
        <v>4.3898461135358467E-3</v>
      </c>
      <c r="V76" s="39">
        <f t="shared" si="85"/>
        <v>-7.1218071554077353E-3</v>
      </c>
      <c r="W76" s="39">
        <f t="shared" si="85"/>
        <v>7.9934011492408929E-3</v>
      </c>
      <c r="X76" s="39">
        <f t="shared" si="86"/>
        <v>-8.1338758891547069E-3</v>
      </c>
      <c r="Y76" s="39">
        <f t="shared" si="86"/>
        <v>9.5800660497765335E-3</v>
      </c>
      <c r="Z76" s="39">
        <f t="shared" si="87"/>
        <v>-7.5343606872372102E-3</v>
      </c>
      <c r="AA76" s="39">
        <f t="shared" si="87"/>
        <v>9.2473248762291183E-3</v>
      </c>
      <c r="AB76" s="39">
        <f t="shared" si="88"/>
        <v>-8.2500392663900184E-3</v>
      </c>
      <c r="AC76" s="39">
        <f t="shared" si="88"/>
        <v>1.0280737616291113E-2</v>
      </c>
      <c r="AD76" s="39">
        <f t="shared" si="89"/>
        <v>-7.893300734387711E-3</v>
      </c>
      <c r="AE76" s="39">
        <f t="shared" si="89"/>
        <v>9.7309789481599285E-3</v>
      </c>
      <c r="AF76" s="39">
        <f t="shared" si="90"/>
        <v>-1.0234554808302234E-2</v>
      </c>
      <c r="AG76" s="39">
        <f t="shared" si="90"/>
        <v>1.1674408313738598E-2</v>
      </c>
      <c r="AH76" s="39">
        <f t="shared" si="91"/>
        <v>-3.4752594086102126E-3</v>
      </c>
      <c r="AI76" s="39">
        <f t="shared" si="91"/>
        <v>3.4175521490576446E-3</v>
      </c>
      <c r="AJ76" s="39">
        <f t="shared" si="92"/>
        <v>-4.9144496078786836E-3</v>
      </c>
      <c r="AK76" s="39">
        <f t="shared" si="92"/>
        <v>5.1137159187547628E-3</v>
      </c>
      <c r="AL76" s="39">
        <f t="shared" si="93"/>
        <v>-9.0636782840353911E-3</v>
      </c>
      <c r="AM76" s="39">
        <f t="shared" si="93"/>
        <v>1.113451092712122E-2</v>
      </c>
      <c r="AN76" s="39">
        <f t="shared" si="94"/>
        <v>-3.9084202011878087E-3</v>
      </c>
      <c r="AO76" s="39">
        <f t="shared" si="94"/>
        <v>3.9427001450565114E-3</v>
      </c>
      <c r="AP76" s="39">
        <f t="shared" si="95"/>
        <v>-5.0510119436445134E-3</v>
      </c>
      <c r="AQ76" s="39">
        <f t="shared" si="95"/>
        <v>5.3301837727064037E-3</v>
      </c>
      <c r="AR76" s="39">
        <f t="shared" si="96"/>
        <v>-4.3185012191332287E-3</v>
      </c>
      <c r="AS76" s="39">
        <f t="shared" si="96"/>
        <v>3.8212976220473945E-3</v>
      </c>
      <c r="AT76" s="39">
        <f t="shared" si="97"/>
        <v>-4.0500781197402086E-3</v>
      </c>
      <c r="AU76" s="39">
        <f t="shared" si="97"/>
        <v>4.2311857381601209E-3</v>
      </c>
      <c r="AV76" s="39">
        <f t="shared" si="98"/>
        <v>-4.9482604267312037E-3</v>
      </c>
      <c r="AW76" s="39">
        <f t="shared" si="98"/>
        <v>4.6052809527335706E-3</v>
      </c>
      <c r="AX76" s="39">
        <f t="shared" si="99"/>
        <v>-5.7875950746827812E-3</v>
      </c>
      <c r="AY76" s="39">
        <f t="shared" si="99"/>
        <v>6.5205291846299274E-3</v>
      </c>
      <c r="AZ76" s="39">
        <f t="shared" si="100"/>
        <v>-7.2560301914312191E-3</v>
      </c>
      <c r="BA76" s="39">
        <f t="shared" si="100"/>
        <v>7.2560301914312191E-3</v>
      </c>
      <c r="BB76" s="39">
        <f t="shared" si="101"/>
        <v>-5.9023825259476737E-3</v>
      </c>
      <c r="BC76" s="39">
        <f t="shared" si="101"/>
        <v>6.6776641603080262E-3</v>
      </c>
      <c r="BD76" s="39">
        <f t="shared" si="102"/>
        <v>-5.1274931560422368E-3</v>
      </c>
      <c r="BE76" s="39">
        <f t="shared" si="102"/>
        <v>5.8240125146656234E-3</v>
      </c>
      <c r="BF76" s="39">
        <f t="shared" si="103"/>
        <v>-4.9416311055235189E-3</v>
      </c>
      <c r="BG76" s="39">
        <f t="shared" si="103"/>
        <v>4.8981170420392848E-3</v>
      </c>
      <c r="BH76" s="39">
        <f t="shared" si="104"/>
        <v>-7.4203265941300521E-3</v>
      </c>
      <c r="BI76" s="39">
        <f t="shared" si="104"/>
        <v>1.0846327887250803E-2</v>
      </c>
      <c r="BJ76" s="39">
        <f t="shared" si="105"/>
        <v>-7.8469485551125526E-3</v>
      </c>
      <c r="BK76" s="39">
        <f t="shared" si="105"/>
        <v>8.9754609536635884E-3</v>
      </c>
      <c r="BL76" s="39">
        <f t="shared" si="106"/>
        <v>-8.2669599108670163E-3</v>
      </c>
      <c r="BM76" s="39">
        <f t="shared" si="106"/>
        <v>9.7518193151836709E-3</v>
      </c>
      <c r="BN76" s="39">
        <f t="shared" si="107"/>
        <v>-8.1503215952237543E-3</v>
      </c>
      <c r="BO76" s="39">
        <f t="shared" si="107"/>
        <v>9.9975373604612484E-3</v>
      </c>
      <c r="BP76" s="39">
        <f t="shared" si="108"/>
        <v>-6.2213949605482606E-3</v>
      </c>
      <c r="BQ76" s="39">
        <f t="shared" si="108"/>
        <v>7.3226142776497763E-3</v>
      </c>
      <c r="BR76" s="39">
        <f t="shared" si="109"/>
        <v>-7.1315763529646286E-3</v>
      </c>
      <c r="BS76" s="39">
        <f t="shared" si="109"/>
        <v>7.9677194681180893E-3</v>
      </c>
      <c r="BT76" s="39">
        <f t="shared" si="110"/>
        <v>-5.1693511009263731E-3</v>
      </c>
      <c r="BU76" s="39">
        <f t="shared" si="110"/>
        <v>4.4325489891846835E-3</v>
      </c>
      <c r="BV76" s="39">
        <f t="shared" si="111"/>
        <v>-5.2998470705592606E-3</v>
      </c>
      <c r="BW76" s="39">
        <f t="shared" si="111"/>
        <v>5.261770626846584E-3</v>
      </c>
      <c r="BX76" s="39">
        <f t="shared" si="112"/>
        <v>-4.3305844313375934E-3</v>
      </c>
      <c r="BY76" s="39">
        <f t="shared" si="112"/>
        <v>3.8846223773480013E-3</v>
      </c>
      <c r="BZ76" s="39">
        <f t="shared" si="113"/>
        <v>-4.5233268517369295E-3</v>
      </c>
      <c r="CA76" s="39">
        <f t="shared" si="113"/>
        <v>3.8983704947049449E-3</v>
      </c>
    </row>
    <row r="77" spans="1:79" x14ac:dyDescent="0.25">
      <c r="A77" s="41" t="s">
        <v>808</v>
      </c>
      <c r="B77" s="39">
        <f t="shared" si="76"/>
        <v>-3.7356715945604398E-3</v>
      </c>
      <c r="C77" s="39">
        <f t="shared" si="76"/>
        <v>4.1212815132251378E-3</v>
      </c>
      <c r="D77" s="39">
        <f t="shared" si="76"/>
        <v>-4.4169414109879882E-3</v>
      </c>
      <c r="E77" s="39">
        <f t="shared" si="76"/>
        <v>4.9246263580194792E-3</v>
      </c>
      <c r="F77" s="39">
        <f t="shared" si="77"/>
        <v>-5.6112732815894496E-3</v>
      </c>
      <c r="G77" s="39">
        <f t="shared" si="77"/>
        <v>7.0005571056492473E-3</v>
      </c>
      <c r="H77" s="39">
        <f t="shared" si="78"/>
        <v>-4.5796762452068067E-3</v>
      </c>
      <c r="I77" s="39">
        <f t="shared" si="78"/>
        <v>5.9773474906399246E-3</v>
      </c>
      <c r="J77" s="39">
        <f t="shared" si="79"/>
        <v>-4.8454189055527194E-3</v>
      </c>
      <c r="K77" s="39">
        <f t="shared" si="79"/>
        <v>4.6041451779495228E-3</v>
      </c>
      <c r="L77" s="39">
        <f t="shared" si="80"/>
        <v>-5.2956280706860821E-3</v>
      </c>
      <c r="M77" s="39">
        <f t="shared" si="80"/>
        <v>5.5516589453145004E-3</v>
      </c>
      <c r="N77" s="39">
        <f t="shared" si="81"/>
        <v>-4.4193434690545808E-3</v>
      </c>
      <c r="O77" s="39">
        <f t="shared" si="81"/>
        <v>4.2913938644577225E-3</v>
      </c>
      <c r="P77" s="39">
        <f t="shared" si="82"/>
        <v>-5.0398498841898454E-3</v>
      </c>
      <c r="Q77" s="39">
        <f t="shared" si="82"/>
        <v>4.2694897181545718E-3</v>
      </c>
      <c r="R77" s="39">
        <f t="shared" si="83"/>
        <v>-4.0303164544771668E-3</v>
      </c>
      <c r="S77" s="39">
        <f t="shared" si="83"/>
        <v>5.0552646567592931E-3</v>
      </c>
      <c r="T77" s="39">
        <f t="shared" si="84"/>
        <v>-4.7959118070196299E-3</v>
      </c>
      <c r="U77" s="39">
        <f t="shared" si="84"/>
        <v>4.8232052442216764E-3</v>
      </c>
      <c r="V77" s="39">
        <f t="shared" si="85"/>
        <v>-4.3334642829623588E-3</v>
      </c>
      <c r="W77" s="39">
        <f t="shared" si="85"/>
        <v>4.7215130871732947E-3</v>
      </c>
      <c r="X77" s="39">
        <f t="shared" si="86"/>
        <v>-4.752282451165343E-3</v>
      </c>
      <c r="Y77" s="39">
        <f t="shared" si="86"/>
        <v>6.0208733217725057E-3</v>
      </c>
      <c r="Z77" s="39">
        <f t="shared" si="87"/>
        <v>-4.6444459566502734E-3</v>
      </c>
      <c r="AA77" s="39">
        <f t="shared" si="87"/>
        <v>5.3470629703737645E-3</v>
      </c>
      <c r="AB77" s="39">
        <f t="shared" si="88"/>
        <v>-4.6131748412841138E-3</v>
      </c>
      <c r="AC77" s="39">
        <f t="shared" si="88"/>
        <v>6.2680540032369163E-3</v>
      </c>
      <c r="AD77" s="39">
        <f t="shared" si="89"/>
        <v>-5.2196669165514081E-3</v>
      </c>
      <c r="AE77" s="39">
        <f t="shared" si="89"/>
        <v>4.7311954136655815E-3</v>
      </c>
      <c r="AF77" s="39">
        <f t="shared" si="90"/>
        <v>-6.1373812285043889E-3</v>
      </c>
      <c r="AG77" s="39">
        <f t="shared" si="90"/>
        <v>6.7246005017973258E-3</v>
      </c>
      <c r="AH77" s="39">
        <f t="shared" si="91"/>
        <v>-1.4865307326319248E-3</v>
      </c>
      <c r="AI77" s="39">
        <f t="shared" si="91"/>
        <v>2.1463377504551944E-3</v>
      </c>
      <c r="AJ77" s="39">
        <f t="shared" si="92"/>
        <v>-3.9163494176029379E-3</v>
      </c>
      <c r="AK77" s="39">
        <f t="shared" si="92"/>
        <v>4.3452436222252682E-3</v>
      </c>
      <c r="AL77" s="39">
        <f t="shared" si="93"/>
        <v>-5.672797987283343E-3</v>
      </c>
      <c r="AM77" s="39">
        <f t="shared" si="93"/>
        <v>6.3287659528290718E-3</v>
      </c>
      <c r="AN77" s="39">
        <f t="shared" si="94"/>
        <v>-5.9164143516446778E-3</v>
      </c>
      <c r="AO77" s="39">
        <f t="shared" si="94"/>
        <v>5.2436493448815655E-3</v>
      </c>
      <c r="AP77" s="39">
        <f t="shared" si="95"/>
        <v>-3.6792449275506287E-3</v>
      </c>
      <c r="AQ77" s="39">
        <f t="shared" si="95"/>
        <v>4.4465392798188914E-3</v>
      </c>
      <c r="AR77" s="39">
        <f t="shared" si="96"/>
        <v>-4.8471473604792198E-3</v>
      </c>
      <c r="AS77" s="39">
        <f t="shared" si="96"/>
        <v>4.9568289459474748E-3</v>
      </c>
      <c r="AT77" s="39">
        <f t="shared" si="97"/>
        <v>-4.4955183938511856E-3</v>
      </c>
      <c r="AU77" s="39">
        <f t="shared" si="97"/>
        <v>4.5397394584310814E-3</v>
      </c>
      <c r="AV77" s="39">
        <f t="shared" si="98"/>
        <v>-4.2942271699160667E-3</v>
      </c>
      <c r="AW77" s="39">
        <f t="shared" si="98"/>
        <v>4.9848419478751016E-3</v>
      </c>
      <c r="AX77" s="39">
        <f t="shared" si="99"/>
        <v>-3.7264892518158984E-3</v>
      </c>
      <c r="AY77" s="39">
        <f t="shared" si="99"/>
        <v>4.011186083803831E-3</v>
      </c>
      <c r="AZ77" s="39">
        <f t="shared" si="100"/>
        <v>-4.7630646871717492E-3</v>
      </c>
      <c r="BA77" s="39">
        <f t="shared" si="100"/>
        <v>4.7630646871717492E-3</v>
      </c>
      <c r="BB77" s="39">
        <f t="shared" si="101"/>
        <v>-2.3328342659428374E-3</v>
      </c>
      <c r="BC77" s="39">
        <f t="shared" si="101"/>
        <v>3.5468328307040561E-3</v>
      </c>
      <c r="BD77" s="39">
        <f t="shared" si="102"/>
        <v>-3.624560031286664E-3</v>
      </c>
      <c r="BE77" s="39">
        <f t="shared" si="102"/>
        <v>4.019554165037153E-3</v>
      </c>
      <c r="BF77" s="39">
        <f t="shared" si="103"/>
        <v>-3.8502983933389368E-3</v>
      </c>
      <c r="BG77" s="39">
        <f t="shared" si="103"/>
        <v>3.606793694081165E-3</v>
      </c>
      <c r="BH77" s="39">
        <f t="shared" si="104"/>
        <v>-3.9372708319276124E-3</v>
      </c>
      <c r="BI77" s="39">
        <f t="shared" si="104"/>
        <v>6.5771503684198393E-3</v>
      </c>
      <c r="BJ77" s="39">
        <f t="shared" si="105"/>
        <v>-5.0173224727388509E-3</v>
      </c>
      <c r="BK77" s="39">
        <f t="shared" si="105"/>
        <v>5.4399261866444814E-3</v>
      </c>
      <c r="BL77" s="39">
        <f t="shared" si="106"/>
        <v>-4.9331709721376592E-3</v>
      </c>
      <c r="BM77" s="39">
        <f t="shared" si="106"/>
        <v>5.6217564002203476E-3</v>
      </c>
      <c r="BN77" s="39">
        <f t="shared" si="107"/>
        <v>-4.6343901118529466E-3</v>
      </c>
      <c r="BO77" s="39">
        <f t="shared" si="107"/>
        <v>5.6015014781740013E-3</v>
      </c>
      <c r="BP77" s="39">
        <f t="shared" si="108"/>
        <v>-3.9035707915539629E-3</v>
      </c>
      <c r="BQ77" s="39">
        <f t="shared" si="108"/>
        <v>5.5722938644316503E-3</v>
      </c>
      <c r="BR77" s="39">
        <f t="shared" si="109"/>
        <v>-4.4799211505308859E-3</v>
      </c>
      <c r="BS77" s="39">
        <f t="shared" si="109"/>
        <v>4.0844239266000009E-3</v>
      </c>
      <c r="BT77" s="39">
        <f t="shared" si="110"/>
        <v>-4.6919415252838102E-3</v>
      </c>
      <c r="BU77" s="39">
        <f t="shared" si="110"/>
        <v>5.37165340860491E-3</v>
      </c>
      <c r="BV77" s="39">
        <f t="shared" si="111"/>
        <v>-4.010499907598975E-3</v>
      </c>
      <c r="BW77" s="39">
        <f t="shared" si="111"/>
        <v>4.1815156591015991E-3</v>
      </c>
      <c r="BX77" s="39">
        <f t="shared" si="112"/>
        <v>-5.2904804508913991E-3</v>
      </c>
      <c r="BY77" s="39">
        <f t="shared" si="112"/>
        <v>5.0492630573765827E-3</v>
      </c>
      <c r="BZ77" s="39">
        <f t="shared" si="113"/>
        <v>-4.6953813864574695E-3</v>
      </c>
      <c r="CA77" s="39">
        <f t="shared" si="113"/>
        <v>5.0484653107631056E-3</v>
      </c>
    </row>
    <row r="78" spans="1:79" x14ac:dyDescent="0.25">
      <c r="A78" s="41" t="s">
        <v>809</v>
      </c>
      <c r="B78" s="39">
        <f t="shared" si="76"/>
        <v>-1.951447764714981E-3</v>
      </c>
      <c r="C78" s="39">
        <f t="shared" si="76"/>
        <v>2.1982199908613049E-3</v>
      </c>
      <c r="D78" s="39">
        <f t="shared" si="76"/>
        <v>-2.5690029830037204E-3</v>
      </c>
      <c r="E78" s="39">
        <f t="shared" si="76"/>
        <v>2.9087546823228028E-3</v>
      </c>
      <c r="F78" s="39">
        <f t="shared" si="77"/>
        <v>-4.2660732456005794E-3</v>
      </c>
      <c r="G78" s="39">
        <f t="shared" si="77"/>
        <v>4.889175676989062E-3</v>
      </c>
      <c r="H78" s="39">
        <f t="shared" si="78"/>
        <v>-3.0487201584679432E-3</v>
      </c>
      <c r="I78" s="39">
        <f t="shared" si="78"/>
        <v>3.2411416187830638E-3</v>
      </c>
      <c r="J78" s="39">
        <f t="shared" si="79"/>
        <v>-2.8651034529500346E-3</v>
      </c>
      <c r="K78" s="39">
        <f t="shared" si="79"/>
        <v>2.8102123561800315E-3</v>
      </c>
      <c r="L78" s="39">
        <f t="shared" si="80"/>
        <v>-3.7710652770927828E-3</v>
      </c>
      <c r="M78" s="39">
        <f t="shared" si="80"/>
        <v>4.3178259475163657E-3</v>
      </c>
      <c r="N78" s="39">
        <f t="shared" si="81"/>
        <v>-2.3691603187619261E-3</v>
      </c>
      <c r="O78" s="39">
        <f t="shared" si="81"/>
        <v>2.2675181095027394E-3</v>
      </c>
      <c r="P78" s="39">
        <f t="shared" si="82"/>
        <v>-2.8718081279105233E-3</v>
      </c>
      <c r="Q78" s="39">
        <f t="shared" si="82"/>
        <v>3.0629204964665886E-3</v>
      </c>
      <c r="R78" s="39">
        <f t="shared" si="83"/>
        <v>-2.7520547115974609E-3</v>
      </c>
      <c r="S78" s="39">
        <f t="shared" si="83"/>
        <v>3.0559277776096281E-3</v>
      </c>
      <c r="T78" s="39">
        <f t="shared" si="84"/>
        <v>-2.1313141850664869E-3</v>
      </c>
      <c r="U78" s="39">
        <f t="shared" si="84"/>
        <v>2.1457190547009004E-3</v>
      </c>
      <c r="V78" s="39">
        <f t="shared" si="85"/>
        <v>-2.7676267253455744E-3</v>
      </c>
      <c r="W78" s="39">
        <f t="shared" si="85"/>
        <v>3.1728547734929317E-3</v>
      </c>
      <c r="X78" s="39">
        <f t="shared" si="86"/>
        <v>-3.7554957113632315E-3</v>
      </c>
      <c r="Y78" s="39">
        <f t="shared" si="86"/>
        <v>4.6398886975811838E-3</v>
      </c>
      <c r="Z78" s="39">
        <f t="shared" si="87"/>
        <v>-3.4319623027199925E-3</v>
      </c>
      <c r="AA78" s="39">
        <f t="shared" si="87"/>
        <v>3.3441351760045562E-3</v>
      </c>
      <c r="AB78" s="39">
        <f t="shared" si="88"/>
        <v>-3.5487711327158457E-3</v>
      </c>
      <c r="AC78" s="39">
        <f t="shared" si="88"/>
        <v>4.8442205564673451E-3</v>
      </c>
      <c r="AD78" s="39">
        <f t="shared" si="89"/>
        <v>-2.7502512139157696E-3</v>
      </c>
      <c r="AE78" s="39">
        <f t="shared" si="89"/>
        <v>3.3310053797374617E-3</v>
      </c>
      <c r="AF78" s="39">
        <f t="shared" si="90"/>
        <v>-3.7303030735369282E-3</v>
      </c>
      <c r="AG78" s="39">
        <f t="shared" si="90"/>
        <v>4.5238303907827633E-3</v>
      </c>
      <c r="AH78" s="39">
        <f t="shared" si="91"/>
        <v>-1.0976789478332578E-3</v>
      </c>
      <c r="AI78" s="39">
        <f t="shared" si="91"/>
        <v>1.4011074416096644E-3</v>
      </c>
      <c r="AJ78" s="39">
        <f t="shared" si="92"/>
        <v>-2.5827979525091787E-3</v>
      </c>
      <c r="AK78" s="39">
        <f t="shared" si="92"/>
        <v>2.3841211869315496E-3</v>
      </c>
      <c r="AL78" s="39">
        <f t="shared" si="93"/>
        <v>-3.9879030782545089E-3</v>
      </c>
      <c r="AM78" s="39">
        <f t="shared" si="93"/>
        <v>4.4636105421388666E-3</v>
      </c>
      <c r="AN78" s="39">
        <f t="shared" si="94"/>
        <v>-1.9836773429835032E-3</v>
      </c>
      <c r="AO78" s="39">
        <f t="shared" si="94"/>
        <v>1.9384210624080731E-3</v>
      </c>
      <c r="AP78" s="39">
        <f t="shared" si="95"/>
        <v>-2.3853491537553979E-3</v>
      </c>
      <c r="AQ78" s="39">
        <f t="shared" si="95"/>
        <v>2.6793644747510489E-3</v>
      </c>
      <c r="AR78" s="39">
        <f t="shared" si="96"/>
        <v>-2.0234893436956599E-3</v>
      </c>
      <c r="AS78" s="39">
        <f t="shared" si="96"/>
        <v>1.9496581357950592E-3</v>
      </c>
      <c r="AT78" s="39">
        <f t="shared" si="97"/>
        <v>-2.1725461221977073E-3</v>
      </c>
      <c r="AU78" s="39">
        <f t="shared" si="97"/>
        <v>2.1590065265819527E-3</v>
      </c>
      <c r="AV78" s="39">
        <f t="shared" si="98"/>
        <v>-2.116850690193536E-3</v>
      </c>
      <c r="AW78" s="39">
        <f t="shared" si="98"/>
        <v>2.0769435762183755E-3</v>
      </c>
      <c r="AX78" s="39">
        <f t="shared" si="99"/>
        <v>-2.2614480379695018E-3</v>
      </c>
      <c r="AY78" s="39">
        <f t="shared" si="99"/>
        <v>2.4347058050035518E-3</v>
      </c>
      <c r="AZ78" s="39">
        <f t="shared" si="100"/>
        <v>-3.1882018772269984E-3</v>
      </c>
      <c r="BA78" s="39">
        <f t="shared" si="100"/>
        <v>3.1882018772269984E-3</v>
      </c>
      <c r="BB78" s="39">
        <f t="shared" si="101"/>
        <v>-1.6575542848356229E-3</v>
      </c>
      <c r="BC78" s="39">
        <f t="shared" si="101"/>
        <v>2.6525976168692037E-3</v>
      </c>
      <c r="BD78" s="39">
        <f t="shared" si="102"/>
        <v>-2.3206883066093078E-3</v>
      </c>
      <c r="BE78" s="39">
        <f t="shared" si="102"/>
        <v>2.8013296832225263E-3</v>
      </c>
      <c r="BF78" s="39">
        <f t="shared" si="103"/>
        <v>-2.2220021377589109E-3</v>
      </c>
      <c r="BG78" s="39">
        <f t="shared" si="103"/>
        <v>2.1638673489439747E-3</v>
      </c>
      <c r="BH78" s="39">
        <f t="shared" si="104"/>
        <v>-2.8262460807081586E-3</v>
      </c>
      <c r="BI78" s="39">
        <f t="shared" si="104"/>
        <v>4.9032679057508001E-3</v>
      </c>
      <c r="BJ78" s="39">
        <f t="shared" si="105"/>
        <v>-2.9952439429119086E-3</v>
      </c>
      <c r="BK78" s="39">
        <f t="shared" si="105"/>
        <v>3.4163498208695194E-3</v>
      </c>
      <c r="BL78" s="39">
        <f t="shared" si="106"/>
        <v>-3.1310445374983951E-3</v>
      </c>
      <c r="BM78" s="39">
        <f t="shared" si="106"/>
        <v>3.5402610204732497E-3</v>
      </c>
      <c r="BN78" s="39">
        <f t="shared" si="107"/>
        <v>-2.9969591241975468E-3</v>
      </c>
      <c r="BO78" s="39">
        <f t="shared" si="107"/>
        <v>3.9085843647653183E-3</v>
      </c>
      <c r="BP78" s="39">
        <f t="shared" si="108"/>
        <v>-3.1023078945771557E-3</v>
      </c>
      <c r="BQ78" s="39">
        <f t="shared" si="108"/>
        <v>3.559253000483608E-3</v>
      </c>
      <c r="BR78" s="39">
        <f t="shared" si="109"/>
        <v>-2.7077721900279346E-3</v>
      </c>
      <c r="BS78" s="39">
        <f t="shared" si="109"/>
        <v>3.0226650135962534E-3</v>
      </c>
      <c r="BT78" s="39">
        <f t="shared" si="110"/>
        <v>-2.1714178865475929E-3</v>
      </c>
      <c r="BU78" s="39">
        <f t="shared" si="110"/>
        <v>2.0558449851107888E-3</v>
      </c>
      <c r="BV78" s="39">
        <f t="shared" si="111"/>
        <v>-2.6384349531249434E-3</v>
      </c>
      <c r="BW78" s="39">
        <f t="shared" si="111"/>
        <v>2.3781365060201814E-3</v>
      </c>
      <c r="BX78" s="39">
        <f t="shared" si="112"/>
        <v>-2.0369468785695617E-3</v>
      </c>
      <c r="BY78" s="39">
        <f t="shared" si="112"/>
        <v>1.8534779790348099E-3</v>
      </c>
      <c r="BZ78" s="39">
        <f t="shared" si="113"/>
        <v>-2.1038373195917362E-3</v>
      </c>
      <c r="CA78" s="39">
        <f t="shared" si="113"/>
        <v>1.9937311733265561E-3</v>
      </c>
    </row>
    <row r="79" spans="1:79" x14ac:dyDescent="0.25">
      <c r="A79" s="41" t="s">
        <v>739</v>
      </c>
      <c r="B79" s="39">
        <f t="shared" si="76"/>
        <v>-8.7982707410511605E-4</v>
      </c>
      <c r="C79" s="39">
        <f t="shared" si="76"/>
        <v>1.0358942043878093E-3</v>
      </c>
      <c r="D79" s="39">
        <f t="shared" si="76"/>
        <v>-1.6585290178739972E-3</v>
      </c>
      <c r="E79" s="39">
        <f t="shared" si="76"/>
        <v>2.0482209175442124E-3</v>
      </c>
      <c r="F79" s="39">
        <f t="shared" si="77"/>
        <v>-2.0817344366826614E-3</v>
      </c>
      <c r="G79" s="39">
        <f t="shared" si="77"/>
        <v>2.9376302050772665E-3</v>
      </c>
      <c r="H79" s="39">
        <f t="shared" si="78"/>
        <v>-1.686303435905799E-3</v>
      </c>
      <c r="I79" s="39">
        <f t="shared" si="78"/>
        <v>2.2169408672476159E-3</v>
      </c>
      <c r="J79" s="39">
        <f t="shared" si="79"/>
        <v>-1.3583340216782767E-3</v>
      </c>
      <c r="K79" s="39">
        <f t="shared" si="79"/>
        <v>1.3193278082179209E-3</v>
      </c>
      <c r="L79" s="39">
        <f t="shared" si="80"/>
        <v>-1.8641405852057277E-3</v>
      </c>
      <c r="M79" s="39">
        <f t="shared" si="80"/>
        <v>2.107201474737838E-3</v>
      </c>
      <c r="N79" s="39">
        <f t="shared" si="81"/>
        <v>-1.7057954295085869E-3</v>
      </c>
      <c r="O79" s="39">
        <f t="shared" si="81"/>
        <v>1.8600524294431172E-3</v>
      </c>
      <c r="P79" s="39">
        <f t="shared" si="82"/>
        <v>-1.6975506881227406E-3</v>
      </c>
      <c r="Q79" s="39">
        <f t="shared" si="82"/>
        <v>1.7010971032093481E-3</v>
      </c>
      <c r="R79" s="39">
        <f t="shared" si="83"/>
        <v>-1.8777532585098216E-3</v>
      </c>
      <c r="S79" s="39">
        <f t="shared" si="83"/>
        <v>2.2939235017183359E-3</v>
      </c>
      <c r="T79" s="39">
        <f t="shared" si="84"/>
        <v>-1.6890088721866531E-3</v>
      </c>
      <c r="U79" s="39">
        <f t="shared" si="84"/>
        <v>1.8905254168617642E-3</v>
      </c>
      <c r="V79" s="39">
        <f t="shared" si="85"/>
        <v>-1.520363088373315E-3</v>
      </c>
      <c r="W79" s="39">
        <f t="shared" si="85"/>
        <v>1.6941766152594635E-3</v>
      </c>
      <c r="X79" s="39">
        <f t="shared" si="86"/>
        <v>-1.830559638527961E-3</v>
      </c>
      <c r="Y79" s="39">
        <f t="shared" si="86"/>
        <v>2.7080888840690176E-3</v>
      </c>
      <c r="Z79" s="39">
        <f t="shared" si="87"/>
        <v>-1.7977743533392578E-3</v>
      </c>
      <c r="AA79" s="39">
        <f t="shared" si="87"/>
        <v>2.0599148613219724E-3</v>
      </c>
      <c r="AB79" s="39">
        <f t="shared" si="88"/>
        <v>-1.8296999592540069E-3</v>
      </c>
      <c r="AC79" s="39">
        <f t="shared" si="88"/>
        <v>2.9375812359010898E-3</v>
      </c>
      <c r="AD79" s="39">
        <f t="shared" si="89"/>
        <v>-1.6246305845252229E-3</v>
      </c>
      <c r="AE79" s="39">
        <f t="shared" si="89"/>
        <v>1.9923371210999181E-3</v>
      </c>
      <c r="AF79" s="39">
        <f t="shared" si="90"/>
        <v>-1.8515637402402821E-3</v>
      </c>
      <c r="AG79" s="39">
        <f t="shared" si="90"/>
        <v>2.3269101554511864E-3</v>
      </c>
      <c r="AH79" s="39">
        <f t="shared" si="91"/>
        <v>-7.5515843952124071E-4</v>
      </c>
      <c r="AI79" s="39">
        <f t="shared" si="91"/>
        <v>1.031284573939443E-3</v>
      </c>
      <c r="AJ79" s="39">
        <f t="shared" si="92"/>
        <v>-1.4464493897469229E-3</v>
      </c>
      <c r="AK79" s="39">
        <f t="shared" si="92"/>
        <v>1.654264107450526E-3</v>
      </c>
      <c r="AL79" s="39">
        <f t="shared" si="93"/>
        <v>-1.9927798458664555E-3</v>
      </c>
      <c r="AM79" s="39">
        <f t="shared" si="93"/>
        <v>2.2080108848501322E-3</v>
      </c>
      <c r="AN79" s="39">
        <f t="shared" si="94"/>
        <v>-2.2552150264360847E-3</v>
      </c>
      <c r="AO79" s="39">
        <f t="shared" si="94"/>
        <v>2.2123228799205653E-3</v>
      </c>
      <c r="AP79" s="39">
        <f t="shared" si="95"/>
        <v>-1.8086224017751903E-3</v>
      </c>
      <c r="AQ79" s="39">
        <f t="shared" si="95"/>
        <v>2.0769470636547165E-3</v>
      </c>
      <c r="AR79" s="39">
        <f t="shared" si="96"/>
        <v>-1.9545067524333075E-3</v>
      </c>
      <c r="AS79" s="39">
        <f t="shared" si="96"/>
        <v>2.2567371895507904E-3</v>
      </c>
      <c r="AT79" s="39">
        <f t="shared" si="97"/>
        <v>-1.7571662346831771E-3</v>
      </c>
      <c r="AU79" s="39">
        <f t="shared" si="97"/>
        <v>1.8473473944725159E-3</v>
      </c>
      <c r="AV79" s="39">
        <f t="shared" si="98"/>
        <v>-1.5488394346137456E-3</v>
      </c>
      <c r="AW79" s="39">
        <f t="shared" si="98"/>
        <v>1.8197643972673381E-3</v>
      </c>
      <c r="AX79" s="39">
        <f t="shared" si="99"/>
        <v>-1.4793070681725896E-3</v>
      </c>
      <c r="AY79" s="39">
        <f t="shared" si="99"/>
        <v>1.6639361683651994E-3</v>
      </c>
      <c r="AZ79" s="39">
        <f t="shared" si="100"/>
        <v>-1.9646568938946171E-3</v>
      </c>
      <c r="BA79" s="39">
        <f t="shared" si="100"/>
        <v>1.9646568938946171E-3</v>
      </c>
      <c r="BB79" s="39">
        <f t="shared" si="101"/>
        <v>-7.6130290863679606E-4</v>
      </c>
      <c r="BC79" s="39">
        <f t="shared" si="101"/>
        <v>1.5567461666368947E-3</v>
      </c>
      <c r="BD79" s="39">
        <f t="shared" si="102"/>
        <v>-1.7121626906531091E-3</v>
      </c>
      <c r="BE79" s="39">
        <f t="shared" si="102"/>
        <v>1.8247946812671098E-3</v>
      </c>
      <c r="BF79" s="39">
        <f t="shared" si="103"/>
        <v>-1.7814657590445287E-3</v>
      </c>
      <c r="BG79" s="39">
        <f t="shared" si="103"/>
        <v>1.7336002892118715E-3</v>
      </c>
      <c r="BH79" s="39">
        <f t="shared" si="104"/>
        <v>-1.3086655318407497E-3</v>
      </c>
      <c r="BI79" s="39">
        <f t="shared" si="104"/>
        <v>2.825733615417006E-3</v>
      </c>
      <c r="BJ79" s="39">
        <f t="shared" si="105"/>
        <v>-1.660458136662124E-3</v>
      </c>
      <c r="BK79" s="39">
        <f t="shared" si="105"/>
        <v>2.4949667362732428E-3</v>
      </c>
      <c r="BL79" s="39">
        <f t="shared" si="106"/>
        <v>-1.7553233348658241E-3</v>
      </c>
      <c r="BM79" s="39">
        <f t="shared" si="106"/>
        <v>2.1421737347631061E-3</v>
      </c>
      <c r="BN79" s="39">
        <f t="shared" si="107"/>
        <v>-1.6429796002307279E-3</v>
      </c>
      <c r="BO79" s="39">
        <f t="shared" si="107"/>
        <v>2.3271117252100385E-3</v>
      </c>
      <c r="BP79" s="39">
        <f t="shared" si="108"/>
        <v>-1.7689383979155213E-3</v>
      </c>
      <c r="BQ79" s="39">
        <f t="shared" si="108"/>
        <v>2.4060872075597293E-3</v>
      </c>
      <c r="BR79" s="39">
        <f t="shared" si="109"/>
        <v>-1.6048183065857239E-3</v>
      </c>
      <c r="BS79" s="39">
        <f t="shared" si="109"/>
        <v>1.7845202054953071E-3</v>
      </c>
      <c r="BT79" s="39">
        <f t="shared" si="110"/>
        <v>-1.598327475119999E-3</v>
      </c>
      <c r="BU79" s="39">
        <f t="shared" si="110"/>
        <v>2.0371464433981217E-3</v>
      </c>
      <c r="BV79" s="39">
        <f t="shared" si="111"/>
        <v>-1.6195618386064285E-3</v>
      </c>
      <c r="BW79" s="39">
        <f t="shared" si="111"/>
        <v>1.7223025875897709E-3</v>
      </c>
      <c r="BX79" s="39">
        <f t="shared" si="112"/>
        <v>-1.6849297430164387E-3</v>
      </c>
      <c r="BY79" s="39">
        <f t="shared" si="112"/>
        <v>1.831373292343876E-3</v>
      </c>
      <c r="BZ79" s="39">
        <f t="shared" si="113"/>
        <v>-1.7472510128999309E-3</v>
      </c>
      <c r="CA79" s="39">
        <f t="shared" si="113"/>
        <v>1.9943878700239628E-3</v>
      </c>
    </row>
    <row r="80" spans="1:79" x14ac:dyDescent="0.25">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row>
    <row r="81" spans="6:79" x14ac:dyDescent="0.25">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39"/>
      <c r="BJ81" s="39"/>
      <c r="BK81" s="39"/>
      <c r="BL81" s="39"/>
      <c r="BM81" s="39"/>
      <c r="BN81" s="39"/>
      <c r="BO81" s="39"/>
      <c r="BP81" s="39"/>
      <c r="BQ81" s="39"/>
      <c r="BR81" s="39"/>
      <c r="BS81" s="39"/>
      <c r="BT81" s="39"/>
      <c r="BU81" s="39"/>
      <c r="BV81" s="39"/>
      <c r="BW81" s="39"/>
      <c r="BX81" s="39"/>
      <c r="BY81" s="39"/>
      <c r="BZ81" s="39"/>
      <c r="CA81" s="39"/>
    </row>
    <row r="82" spans="6:79" x14ac:dyDescent="0.25">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39"/>
      <c r="BQ82" s="39"/>
      <c r="BR82" s="39"/>
      <c r="BS82" s="39"/>
      <c r="BT82" s="39"/>
      <c r="BU82" s="39"/>
      <c r="BV82" s="39"/>
      <c r="BW82" s="39"/>
      <c r="BX82" s="39"/>
      <c r="BY82" s="39"/>
      <c r="BZ82" s="39"/>
      <c r="CA82" s="39"/>
    </row>
    <row r="83" spans="6:79" x14ac:dyDescent="0.25">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c r="BO83" s="39"/>
      <c r="BP83" s="39"/>
      <c r="BQ83" s="39"/>
      <c r="BR83" s="39"/>
      <c r="BS83" s="39"/>
      <c r="BT83" s="39"/>
      <c r="BU83" s="39"/>
      <c r="BV83" s="39"/>
      <c r="BW83" s="39"/>
      <c r="BX83" s="39"/>
      <c r="BY83" s="39"/>
      <c r="BZ83" s="39"/>
      <c r="CA83" s="39"/>
    </row>
    <row r="84" spans="6:79" x14ac:dyDescent="0.25">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39"/>
      <c r="BX84" s="39"/>
      <c r="BY84" s="39"/>
      <c r="BZ84" s="39"/>
      <c r="CA84" s="39"/>
    </row>
    <row r="85" spans="6:79" x14ac:dyDescent="0.25">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39"/>
      <c r="BY85" s="39"/>
      <c r="BZ85" s="39"/>
      <c r="CA85" s="39"/>
    </row>
    <row r="86" spans="6:79" x14ac:dyDescent="0.25">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c r="BR86" s="39"/>
      <c r="BS86" s="39"/>
      <c r="BT86" s="39"/>
      <c r="BU86" s="39"/>
      <c r="BV86" s="39"/>
      <c r="BW86" s="39"/>
      <c r="BX86" s="39"/>
      <c r="BY86" s="39"/>
      <c r="BZ86" s="39"/>
      <c r="CA86" s="39"/>
    </row>
    <row r="87" spans="6:79" x14ac:dyDescent="0.25">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39"/>
      <c r="BR87" s="39"/>
      <c r="BS87" s="39"/>
      <c r="BT87" s="39"/>
      <c r="BU87" s="39"/>
      <c r="BV87" s="39"/>
      <c r="BW87" s="39"/>
      <c r="BX87" s="39"/>
      <c r="BY87" s="39"/>
      <c r="BZ87" s="39"/>
      <c r="CA87" s="39"/>
    </row>
    <row r="115" spans="23:23" x14ac:dyDescent="0.25">
      <c r="W115" t="s">
        <v>986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87"/>
  <sheetViews>
    <sheetView zoomScale="55" zoomScaleNormal="55" workbookViewId="0">
      <selection activeCell="BF103" sqref="BF103"/>
    </sheetView>
  </sheetViews>
  <sheetFormatPr defaultRowHeight="15" x14ac:dyDescent="0.25"/>
  <cols>
    <col min="1" max="1" width="28.5703125" style="14" bestFit="1" customWidth="1"/>
    <col min="2" max="3" width="18.140625" bestFit="1" customWidth="1"/>
    <col min="4" max="17" width="18.140625" hidden="1" customWidth="1"/>
    <col min="18" max="18" width="16.28515625" hidden="1" customWidth="1"/>
    <col min="19" max="34" width="20.140625" hidden="1" customWidth="1"/>
    <col min="35" max="35" width="18.42578125" hidden="1" customWidth="1"/>
    <col min="36" max="36" width="17.85546875" hidden="1" customWidth="1"/>
    <col min="37" max="37" width="19.85546875" hidden="1" customWidth="1"/>
    <col min="38" max="38" width="17.42578125" hidden="1" customWidth="1"/>
    <col min="39" max="39" width="17.7109375" hidden="1" customWidth="1"/>
    <col min="40" max="40" width="19.42578125" hidden="1" customWidth="1"/>
    <col min="41" max="41" width="17.7109375" hidden="1" customWidth="1"/>
    <col min="42" max="42" width="19.42578125" hidden="1" customWidth="1"/>
    <col min="43" max="43" width="17.7109375" hidden="1" customWidth="1"/>
    <col min="44" max="44" width="19.42578125" hidden="1" customWidth="1"/>
    <col min="45" max="45" width="17.7109375" hidden="1" customWidth="1"/>
    <col min="46" max="46" width="19.42578125" hidden="1" customWidth="1"/>
    <col min="47" max="47" width="17.7109375" hidden="1" customWidth="1"/>
    <col min="48" max="48" width="19.42578125" bestFit="1" customWidth="1"/>
    <col min="49" max="49" width="17.7109375" bestFit="1" customWidth="1"/>
    <col min="50" max="50" width="19.42578125" bestFit="1" customWidth="1"/>
    <col min="51" max="51" width="17.7109375" bestFit="1" customWidth="1"/>
    <col min="52" max="52" width="19.42578125" bestFit="1" customWidth="1"/>
    <col min="53" max="53" width="17.7109375" bestFit="1" customWidth="1"/>
    <col min="54" max="54" width="19.42578125" bestFit="1" customWidth="1"/>
    <col min="55" max="55" width="17.7109375" bestFit="1" customWidth="1"/>
    <col min="56" max="56" width="19.42578125" bestFit="1" customWidth="1"/>
    <col min="57" max="57" width="17.7109375" bestFit="1" customWidth="1"/>
    <col min="58" max="58" width="19.42578125" bestFit="1" customWidth="1"/>
    <col min="59" max="59" width="17.7109375" bestFit="1" customWidth="1"/>
    <col min="60" max="60" width="19.42578125" bestFit="1" customWidth="1"/>
    <col min="61" max="61" width="17.7109375" bestFit="1" customWidth="1"/>
    <col min="62" max="62" width="19.42578125" bestFit="1" customWidth="1"/>
    <col min="63" max="63" width="17.7109375" bestFit="1" customWidth="1"/>
    <col min="64" max="64" width="19.42578125" bestFit="1" customWidth="1"/>
    <col min="65" max="65" width="17.7109375" bestFit="1" customWidth="1"/>
    <col min="66" max="66" width="19.42578125" bestFit="1" customWidth="1"/>
    <col min="67" max="67" width="17.7109375" bestFit="1" customWidth="1"/>
    <col min="68" max="68" width="19.42578125" bestFit="1" customWidth="1"/>
    <col min="69" max="69" width="17.7109375" bestFit="1" customWidth="1"/>
    <col min="70" max="70" width="19.42578125" bestFit="1" customWidth="1"/>
    <col min="71" max="71" width="17.7109375" bestFit="1" customWidth="1"/>
    <col min="72" max="72" width="19.42578125" bestFit="1" customWidth="1"/>
    <col min="73" max="73" width="17.7109375" bestFit="1" customWidth="1"/>
    <col min="74" max="74" width="19.42578125" bestFit="1" customWidth="1"/>
    <col min="75" max="75" width="17.7109375" bestFit="1" customWidth="1"/>
    <col min="76" max="76" width="19.42578125" bestFit="1" customWidth="1"/>
    <col min="77" max="77" width="17.7109375" bestFit="1" customWidth="1"/>
    <col min="78" max="78" width="19.42578125" bestFit="1" customWidth="1"/>
    <col min="79" max="79" width="17.7109375" bestFit="1" customWidth="1"/>
  </cols>
  <sheetData>
    <row r="1" spans="1:38" ht="15.75" thickBot="1" x14ac:dyDescent="0.3">
      <c r="A1" s="36" t="s">
        <v>962</v>
      </c>
      <c r="B1" s="37">
        <f>SUM(B4:AI4)</f>
        <v>218521350</v>
      </c>
    </row>
    <row r="2" spans="1:38" hidden="1" x14ac:dyDescent="0.25"/>
    <row r="3" spans="1:38" hidden="1" x14ac:dyDescent="0.25">
      <c r="A3" s="12" t="s">
        <v>753</v>
      </c>
      <c r="B3" t="s">
        <v>755</v>
      </c>
      <c r="C3" t="s">
        <v>756</v>
      </c>
      <c r="D3" t="s">
        <v>757</v>
      </c>
      <c r="E3" t="s">
        <v>758</v>
      </c>
      <c r="F3" t="s">
        <v>759</v>
      </c>
      <c r="G3" t="s">
        <v>760</v>
      </c>
      <c r="H3" t="s">
        <v>761</v>
      </c>
      <c r="I3" t="s">
        <v>762</v>
      </c>
      <c r="J3" t="s">
        <v>763</v>
      </c>
      <c r="K3" t="s">
        <v>764</v>
      </c>
      <c r="L3" t="s">
        <v>765</v>
      </c>
      <c r="M3" t="s">
        <v>766</v>
      </c>
      <c r="N3" t="s">
        <v>767</v>
      </c>
      <c r="O3" t="s">
        <v>768</v>
      </c>
      <c r="P3" t="s">
        <v>769</v>
      </c>
      <c r="Q3" t="s">
        <v>770</v>
      </c>
      <c r="R3" t="s">
        <v>771</v>
      </c>
      <c r="S3" t="s">
        <v>772</v>
      </c>
      <c r="T3" t="s">
        <v>773</v>
      </c>
      <c r="U3" t="s">
        <v>774</v>
      </c>
      <c r="V3" t="s">
        <v>775</v>
      </c>
      <c r="W3" t="s">
        <v>776</v>
      </c>
      <c r="X3" t="s">
        <v>777</v>
      </c>
      <c r="Y3" t="s">
        <v>778</v>
      </c>
      <c r="Z3" t="s">
        <v>779</v>
      </c>
      <c r="AA3" t="s">
        <v>780</v>
      </c>
      <c r="AB3" t="s">
        <v>781</v>
      </c>
      <c r="AC3" t="s">
        <v>782</v>
      </c>
      <c r="AD3" t="s">
        <v>783</v>
      </c>
      <c r="AE3" t="s">
        <v>784</v>
      </c>
      <c r="AF3" t="s">
        <v>785</v>
      </c>
      <c r="AG3" t="s">
        <v>786</v>
      </c>
      <c r="AH3" t="s">
        <v>787</v>
      </c>
      <c r="AI3" t="s">
        <v>788</v>
      </c>
      <c r="AJ3" t="s">
        <v>789</v>
      </c>
      <c r="AK3" t="s">
        <v>790</v>
      </c>
      <c r="AL3" t="s">
        <v>963</v>
      </c>
    </row>
    <row r="4" spans="1:38" hidden="1" x14ac:dyDescent="0.25">
      <c r="A4" s="13" t="s">
        <v>2</v>
      </c>
      <c r="B4" s="9">
        <v>17837020</v>
      </c>
      <c r="C4" s="9">
        <v>15502069</v>
      </c>
      <c r="D4" s="9">
        <v>13836239</v>
      </c>
      <c r="E4" s="9">
        <v>12293689</v>
      </c>
      <c r="F4" s="9">
        <v>10051901</v>
      </c>
      <c r="G4" s="9">
        <v>8480707</v>
      </c>
      <c r="H4" s="9">
        <v>7284102</v>
      </c>
      <c r="I4" s="9">
        <v>6240459</v>
      </c>
      <c r="J4" s="9">
        <v>5228754</v>
      </c>
      <c r="K4" s="9">
        <v>4105952</v>
      </c>
      <c r="L4" s="9">
        <v>3233093</v>
      </c>
      <c r="M4" s="9">
        <v>2454746</v>
      </c>
      <c r="N4" s="9">
        <v>1850354</v>
      </c>
      <c r="O4" s="9">
        <v>1335394</v>
      </c>
      <c r="P4" s="9">
        <v>965196</v>
      </c>
      <c r="Q4" s="9">
        <v>561382</v>
      </c>
      <c r="R4" s="9">
        <v>362424</v>
      </c>
      <c r="S4" s="9">
        <v>16969659</v>
      </c>
      <c r="T4" s="9">
        <v>14751712</v>
      </c>
      <c r="U4" s="9">
        <v>13072833</v>
      </c>
      <c r="V4" s="9">
        <v>11639983</v>
      </c>
      <c r="W4" s="9">
        <v>9674868</v>
      </c>
      <c r="X4" s="9">
        <v>8167582</v>
      </c>
      <c r="Y4" s="9">
        <v>6947084</v>
      </c>
      <c r="Z4" s="9">
        <v>5874695</v>
      </c>
      <c r="AA4" s="9">
        <v>4905215</v>
      </c>
      <c r="AB4" s="9">
        <v>3783584</v>
      </c>
      <c r="AC4" s="9">
        <v>3074491</v>
      </c>
      <c r="AD4" s="9">
        <v>2457793</v>
      </c>
      <c r="AE4" s="9">
        <v>1951626</v>
      </c>
      <c r="AF4" s="9">
        <v>1467403</v>
      </c>
      <c r="AG4" s="9">
        <v>1076136</v>
      </c>
      <c r="AH4" s="9">
        <v>635625</v>
      </c>
      <c r="AI4" s="9">
        <v>447580</v>
      </c>
      <c r="AJ4" s="9">
        <v>111623481</v>
      </c>
      <c r="AK4" s="9">
        <v>106897869</v>
      </c>
      <c r="AL4" s="9">
        <v>218521350</v>
      </c>
    </row>
    <row r="5" spans="1:38" hidden="1" x14ac:dyDescent="0.25">
      <c r="A5" s="13" t="s">
        <v>3</v>
      </c>
      <c r="B5" s="9">
        <v>218758</v>
      </c>
      <c r="C5" s="9">
        <v>224631</v>
      </c>
      <c r="D5" s="9">
        <v>252614</v>
      </c>
      <c r="E5" s="9">
        <v>244697</v>
      </c>
      <c r="F5" s="9">
        <v>197853</v>
      </c>
      <c r="G5" s="9">
        <v>147846</v>
      </c>
      <c r="H5" s="9">
        <v>119759</v>
      </c>
      <c r="I5" s="9">
        <v>104223</v>
      </c>
      <c r="J5" s="9">
        <v>96942</v>
      </c>
      <c r="K5" s="9">
        <v>86562</v>
      </c>
      <c r="L5" s="9">
        <v>66047</v>
      </c>
      <c r="M5" s="9">
        <v>60055</v>
      </c>
      <c r="N5" s="9">
        <v>38619</v>
      </c>
      <c r="O5" s="9">
        <v>36743</v>
      </c>
      <c r="P5" s="9">
        <v>21766</v>
      </c>
      <c r="Q5" s="9">
        <v>16548</v>
      </c>
      <c r="R5" s="9">
        <v>8075</v>
      </c>
      <c r="S5" s="9">
        <v>210483</v>
      </c>
      <c r="T5" s="9">
        <v>215867</v>
      </c>
      <c r="U5" s="9">
        <v>248705</v>
      </c>
      <c r="V5" s="9">
        <v>235360</v>
      </c>
      <c r="W5" s="9">
        <v>175331</v>
      </c>
      <c r="X5" s="9">
        <v>141231</v>
      </c>
      <c r="Y5" s="9">
        <v>124752</v>
      </c>
      <c r="Z5" s="9">
        <v>118724</v>
      </c>
      <c r="AA5" s="9">
        <v>97191</v>
      </c>
      <c r="AB5" s="9">
        <v>89290</v>
      </c>
      <c r="AC5" s="9">
        <v>68647</v>
      </c>
      <c r="AD5" s="9">
        <v>66458</v>
      </c>
      <c r="AE5" s="9">
        <v>45452</v>
      </c>
      <c r="AF5" s="9">
        <v>42233</v>
      </c>
      <c r="AG5" s="9">
        <v>27155</v>
      </c>
      <c r="AH5" s="9">
        <v>18965</v>
      </c>
      <c r="AI5" s="9">
        <v>11395</v>
      </c>
      <c r="AJ5" s="9">
        <v>1941738</v>
      </c>
      <c r="AK5" s="9">
        <v>1937239</v>
      </c>
      <c r="AL5" s="9">
        <v>3878977</v>
      </c>
    </row>
    <row r="6" spans="1:38" hidden="1" x14ac:dyDescent="0.25">
      <c r="A6" s="13" t="s">
        <v>16</v>
      </c>
      <c r="B6" s="9">
        <v>391921</v>
      </c>
      <c r="C6" s="9">
        <v>331150</v>
      </c>
      <c r="D6" s="9">
        <v>277805</v>
      </c>
      <c r="E6" s="9">
        <v>238530</v>
      </c>
      <c r="F6" s="9">
        <v>190232</v>
      </c>
      <c r="G6" s="9">
        <v>160292</v>
      </c>
      <c r="H6" s="9">
        <v>138807</v>
      </c>
      <c r="I6" s="9">
        <v>119876</v>
      </c>
      <c r="J6" s="9">
        <v>95845</v>
      </c>
      <c r="K6" s="9">
        <v>76036</v>
      </c>
      <c r="L6" s="9">
        <v>56748</v>
      </c>
      <c r="M6" s="9">
        <v>48899</v>
      </c>
      <c r="N6" s="9">
        <v>32936</v>
      </c>
      <c r="O6" s="9">
        <v>28317</v>
      </c>
      <c r="P6" s="9">
        <v>20135</v>
      </c>
      <c r="Q6" s="9">
        <v>13404</v>
      </c>
      <c r="R6" s="9">
        <v>7414</v>
      </c>
      <c r="S6" s="9">
        <v>372760</v>
      </c>
      <c r="T6" s="9">
        <v>320576</v>
      </c>
      <c r="U6" s="9">
        <v>273011</v>
      </c>
      <c r="V6" s="9">
        <v>233204</v>
      </c>
      <c r="W6" s="9">
        <v>190216</v>
      </c>
      <c r="X6" s="9">
        <v>155723</v>
      </c>
      <c r="Y6" s="9">
        <v>131631</v>
      </c>
      <c r="Z6" s="9">
        <v>105703</v>
      </c>
      <c r="AA6" s="9">
        <v>93150</v>
      </c>
      <c r="AB6" s="9">
        <v>67345</v>
      </c>
      <c r="AC6" s="9">
        <v>59734</v>
      </c>
      <c r="AD6" s="9">
        <v>45221</v>
      </c>
      <c r="AE6" s="9">
        <v>39961</v>
      </c>
      <c r="AF6" s="9">
        <v>29740</v>
      </c>
      <c r="AG6" s="9">
        <v>26280</v>
      </c>
      <c r="AH6" s="9">
        <v>14250</v>
      </c>
      <c r="AI6" s="9">
        <v>9747</v>
      </c>
      <c r="AJ6" s="9">
        <v>2228347</v>
      </c>
      <c r="AK6" s="9">
        <v>2168252</v>
      </c>
      <c r="AL6" s="9">
        <v>4396599</v>
      </c>
    </row>
    <row r="7" spans="1:38" hidden="1" x14ac:dyDescent="0.25">
      <c r="A7" s="13" t="s">
        <v>38</v>
      </c>
      <c r="B7" s="9">
        <v>345584</v>
      </c>
      <c r="C7" s="9">
        <v>364957</v>
      </c>
      <c r="D7" s="9">
        <v>371722</v>
      </c>
      <c r="E7" s="9">
        <v>355275</v>
      </c>
      <c r="F7" s="9">
        <v>285723</v>
      </c>
      <c r="G7" s="9">
        <v>216091</v>
      </c>
      <c r="H7" s="9">
        <v>174848</v>
      </c>
      <c r="I7" s="9">
        <v>159735</v>
      </c>
      <c r="J7" s="9">
        <v>143522</v>
      </c>
      <c r="K7" s="9">
        <v>125640</v>
      </c>
      <c r="L7" s="9">
        <v>96021</v>
      </c>
      <c r="M7" s="9">
        <v>77876</v>
      </c>
      <c r="N7" s="9">
        <v>61936</v>
      </c>
      <c r="O7" s="9">
        <v>46240</v>
      </c>
      <c r="P7" s="9">
        <v>27453</v>
      </c>
      <c r="Q7" s="9">
        <v>16233</v>
      </c>
      <c r="R7" s="9">
        <v>7696</v>
      </c>
      <c r="S7" s="9">
        <v>326260</v>
      </c>
      <c r="T7" s="9">
        <v>342223</v>
      </c>
      <c r="U7" s="9">
        <v>353787</v>
      </c>
      <c r="V7" s="9">
        <v>329383</v>
      </c>
      <c r="W7" s="9">
        <v>246884</v>
      </c>
      <c r="X7" s="9">
        <v>207987</v>
      </c>
      <c r="Y7" s="9">
        <v>184349</v>
      </c>
      <c r="Z7" s="9">
        <v>180667</v>
      </c>
      <c r="AA7" s="9">
        <v>144644</v>
      </c>
      <c r="AB7" s="9">
        <v>130441</v>
      </c>
      <c r="AC7" s="9">
        <v>94389</v>
      </c>
      <c r="AD7" s="9">
        <v>82954</v>
      </c>
      <c r="AE7" s="9">
        <v>63215</v>
      </c>
      <c r="AF7" s="9">
        <v>52546</v>
      </c>
      <c r="AG7" s="9">
        <v>26086</v>
      </c>
      <c r="AH7" s="9">
        <v>15922</v>
      </c>
      <c r="AI7" s="9">
        <v>7475</v>
      </c>
      <c r="AJ7" s="9">
        <v>2876552</v>
      </c>
      <c r="AK7" s="9">
        <v>2789212</v>
      </c>
      <c r="AL7" s="9">
        <v>5665764</v>
      </c>
    </row>
    <row r="8" spans="1:38" hidden="1" x14ac:dyDescent="0.25">
      <c r="A8" s="13" t="s">
        <v>68</v>
      </c>
      <c r="B8" s="9">
        <v>332996</v>
      </c>
      <c r="C8" s="9">
        <v>352714</v>
      </c>
      <c r="D8" s="9">
        <v>388676</v>
      </c>
      <c r="E8" s="9">
        <v>376016</v>
      </c>
      <c r="F8" s="9">
        <v>304587</v>
      </c>
      <c r="G8" s="9">
        <v>232124</v>
      </c>
      <c r="H8" s="9">
        <v>187703</v>
      </c>
      <c r="I8" s="9">
        <v>164634</v>
      </c>
      <c r="J8" s="9">
        <v>153188</v>
      </c>
      <c r="K8" s="9">
        <v>134792</v>
      </c>
      <c r="L8" s="9">
        <v>105401</v>
      </c>
      <c r="M8" s="9">
        <v>89482</v>
      </c>
      <c r="N8" s="9">
        <v>63031</v>
      </c>
      <c r="O8" s="9">
        <v>53670</v>
      </c>
      <c r="P8" s="9">
        <v>31439</v>
      </c>
      <c r="Q8" s="9">
        <v>22388</v>
      </c>
      <c r="R8" s="9">
        <v>11067</v>
      </c>
      <c r="S8" s="9">
        <v>319470</v>
      </c>
      <c r="T8" s="9">
        <v>334304</v>
      </c>
      <c r="U8" s="9">
        <v>379733</v>
      </c>
      <c r="V8" s="9">
        <v>357447</v>
      </c>
      <c r="W8" s="9">
        <v>273463</v>
      </c>
      <c r="X8" s="9">
        <v>225850</v>
      </c>
      <c r="Y8" s="9">
        <v>193788</v>
      </c>
      <c r="Z8" s="9">
        <v>185580</v>
      </c>
      <c r="AA8" s="9">
        <v>149135</v>
      </c>
      <c r="AB8" s="9">
        <v>135868</v>
      </c>
      <c r="AC8" s="9">
        <v>95878</v>
      </c>
      <c r="AD8" s="9">
        <v>95605</v>
      </c>
      <c r="AE8" s="9">
        <v>59135</v>
      </c>
      <c r="AF8" s="9">
        <v>56517</v>
      </c>
      <c r="AG8" s="9">
        <v>32959</v>
      </c>
      <c r="AH8" s="9">
        <v>25634</v>
      </c>
      <c r="AI8" s="9">
        <v>12510</v>
      </c>
      <c r="AJ8" s="9">
        <v>3003908</v>
      </c>
      <c r="AK8" s="9">
        <v>2932876</v>
      </c>
      <c r="AL8" s="9">
        <v>5936784</v>
      </c>
    </row>
    <row r="9" spans="1:38" hidden="1" x14ac:dyDescent="0.25">
      <c r="A9" s="13" t="s">
        <v>90</v>
      </c>
      <c r="B9" s="9">
        <v>679500</v>
      </c>
      <c r="C9" s="9">
        <v>545659</v>
      </c>
      <c r="D9" s="9">
        <v>442014</v>
      </c>
      <c r="E9" s="9">
        <v>362751</v>
      </c>
      <c r="F9" s="9">
        <v>260764</v>
      </c>
      <c r="G9" s="9">
        <v>223221</v>
      </c>
      <c r="H9" s="9">
        <v>203035</v>
      </c>
      <c r="I9" s="9">
        <v>168629</v>
      </c>
      <c r="J9" s="9">
        <v>143572</v>
      </c>
      <c r="K9" s="9">
        <v>103270</v>
      </c>
      <c r="L9" s="9">
        <v>89342</v>
      </c>
      <c r="M9" s="9">
        <v>57851</v>
      </c>
      <c r="N9" s="9">
        <v>50345</v>
      </c>
      <c r="O9" s="9">
        <v>30837</v>
      </c>
      <c r="P9" s="9">
        <v>29566</v>
      </c>
      <c r="Q9" s="9">
        <v>15850</v>
      </c>
      <c r="R9" s="9">
        <v>11412</v>
      </c>
      <c r="S9" s="9">
        <v>639299</v>
      </c>
      <c r="T9" s="9">
        <v>509011</v>
      </c>
      <c r="U9" s="9">
        <v>402259</v>
      </c>
      <c r="V9" s="9">
        <v>352254</v>
      </c>
      <c r="W9" s="9">
        <v>285240</v>
      </c>
      <c r="X9" s="9">
        <v>235858</v>
      </c>
      <c r="Y9" s="9">
        <v>198776</v>
      </c>
      <c r="Z9" s="9">
        <v>153495</v>
      </c>
      <c r="AA9" s="9">
        <v>133251</v>
      </c>
      <c r="AB9" s="9">
        <v>90278</v>
      </c>
      <c r="AC9" s="9">
        <v>83531</v>
      </c>
      <c r="AD9" s="9">
        <v>51340</v>
      </c>
      <c r="AE9" s="9">
        <v>51485</v>
      </c>
      <c r="AF9" s="9">
        <v>30115</v>
      </c>
      <c r="AG9" s="9">
        <v>28710</v>
      </c>
      <c r="AH9" s="9">
        <v>15170</v>
      </c>
      <c r="AI9" s="9">
        <v>12444</v>
      </c>
      <c r="AJ9" s="9">
        <v>3417618</v>
      </c>
      <c r="AK9" s="9">
        <v>3272516</v>
      </c>
      <c r="AL9" s="9">
        <v>6690134</v>
      </c>
    </row>
    <row r="10" spans="1:38" hidden="1" x14ac:dyDescent="0.25">
      <c r="A10" s="13" t="s">
        <v>107</v>
      </c>
      <c r="B10" s="9">
        <v>158035</v>
      </c>
      <c r="C10" s="9">
        <v>169405</v>
      </c>
      <c r="D10" s="9">
        <v>167379</v>
      </c>
      <c r="E10" s="9">
        <v>160580</v>
      </c>
      <c r="F10" s="9">
        <v>128084</v>
      </c>
      <c r="G10" s="9">
        <v>98740</v>
      </c>
      <c r="H10" s="9">
        <v>82485</v>
      </c>
      <c r="I10" s="9">
        <v>72773</v>
      </c>
      <c r="J10" s="9">
        <v>65964</v>
      </c>
      <c r="K10" s="9">
        <v>54387</v>
      </c>
      <c r="L10" s="9">
        <v>43741</v>
      </c>
      <c r="M10" s="9">
        <v>31487</v>
      </c>
      <c r="N10" s="9">
        <v>25781</v>
      </c>
      <c r="O10" s="9">
        <v>17586</v>
      </c>
      <c r="P10" s="9">
        <v>12790</v>
      </c>
      <c r="Q10" s="9">
        <v>7288</v>
      </c>
      <c r="R10" s="9">
        <v>4308</v>
      </c>
      <c r="S10" s="9">
        <v>150454</v>
      </c>
      <c r="T10" s="9">
        <v>157800</v>
      </c>
      <c r="U10" s="9">
        <v>157102</v>
      </c>
      <c r="V10" s="9">
        <v>144745</v>
      </c>
      <c r="W10" s="9">
        <v>109296</v>
      </c>
      <c r="X10" s="9">
        <v>93373</v>
      </c>
      <c r="Y10" s="9">
        <v>84237</v>
      </c>
      <c r="Z10" s="9">
        <v>80603</v>
      </c>
      <c r="AA10" s="9">
        <v>62980</v>
      </c>
      <c r="AB10" s="9">
        <v>55671</v>
      </c>
      <c r="AC10" s="9">
        <v>38799</v>
      </c>
      <c r="AD10" s="9">
        <v>34675</v>
      </c>
      <c r="AE10" s="9">
        <v>24906</v>
      </c>
      <c r="AF10" s="9">
        <v>19395</v>
      </c>
      <c r="AG10" s="9">
        <v>10835</v>
      </c>
      <c r="AH10" s="9">
        <v>7773</v>
      </c>
      <c r="AI10" s="9">
        <v>4317</v>
      </c>
      <c r="AJ10" s="9">
        <v>1300813</v>
      </c>
      <c r="AK10" s="9">
        <v>1236961</v>
      </c>
      <c r="AL10" s="9">
        <v>2537774</v>
      </c>
    </row>
    <row r="11" spans="1:38" hidden="1" x14ac:dyDescent="0.25">
      <c r="A11" s="13" t="s">
        <v>115</v>
      </c>
      <c r="B11" s="9">
        <v>539300</v>
      </c>
      <c r="C11" s="9">
        <v>445972</v>
      </c>
      <c r="D11" s="9">
        <v>382231</v>
      </c>
      <c r="E11" s="9">
        <v>330874</v>
      </c>
      <c r="F11" s="9">
        <v>247899</v>
      </c>
      <c r="G11" s="9">
        <v>201198</v>
      </c>
      <c r="H11" s="9">
        <v>173256</v>
      </c>
      <c r="I11" s="9">
        <v>146700</v>
      </c>
      <c r="J11" s="9">
        <v>119001</v>
      </c>
      <c r="K11" s="9">
        <v>95899</v>
      </c>
      <c r="L11" s="9">
        <v>73977</v>
      </c>
      <c r="M11" s="9">
        <v>53904</v>
      </c>
      <c r="N11" s="9">
        <v>43804</v>
      </c>
      <c r="O11" s="9">
        <v>30213</v>
      </c>
      <c r="P11" s="9">
        <v>23436</v>
      </c>
      <c r="Q11" s="9">
        <v>16003</v>
      </c>
      <c r="R11" s="9">
        <v>10919</v>
      </c>
      <c r="S11" s="9">
        <v>514586</v>
      </c>
      <c r="T11" s="9">
        <v>431588</v>
      </c>
      <c r="U11" s="9">
        <v>371409</v>
      </c>
      <c r="V11" s="9">
        <v>318050</v>
      </c>
      <c r="W11" s="9">
        <v>248992</v>
      </c>
      <c r="X11" s="9">
        <v>199610</v>
      </c>
      <c r="Y11" s="9">
        <v>168682</v>
      </c>
      <c r="Z11" s="9">
        <v>135038</v>
      </c>
      <c r="AA11" s="9">
        <v>120485</v>
      </c>
      <c r="AB11" s="9">
        <v>86544</v>
      </c>
      <c r="AC11" s="9">
        <v>75599</v>
      </c>
      <c r="AD11" s="9">
        <v>54587</v>
      </c>
      <c r="AE11" s="9">
        <v>57410</v>
      </c>
      <c r="AF11" s="9">
        <v>37257</v>
      </c>
      <c r="AG11" s="9">
        <v>29396</v>
      </c>
      <c r="AH11" s="9">
        <v>17770</v>
      </c>
      <c r="AI11" s="9">
        <v>13339</v>
      </c>
      <c r="AJ11" s="9">
        <v>2934586</v>
      </c>
      <c r="AK11" s="9">
        <v>2880342</v>
      </c>
      <c r="AL11" s="9">
        <v>5814928</v>
      </c>
    </row>
    <row r="12" spans="1:38" hidden="1" x14ac:dyDescent="0.25">
      <c r="A12" s="13" t="s">
        <v>138</v>
      </c>
      <c r="B12" s="9">
        <v>644945</v>
      </c>
      <c r="C12" s="9">
        <v>544939</v>
      </c>
      <c r="D12" s="9">
        <v>421873</v>
      </c>
      <c r="E12" s="9">
        <v>348897</v>
      </c>
      <c r="F12" s="9">
        <v>270790</v>
      </c>
      <c r="G12" s="9">
        <v>233981</v>
      </c>
      <c r="H12" s="9">
        <v>220992</v>
      </c>
      <c r="I12" s="9">
        <v>176524</v>
      </c>
      <c r="J12" s="9">
        <v>160850</v>
      </c>
      <c r="K12" s="9">
        <v>108578</v>
      </c>
      <c r="L12" s="9">
        <v>98736</v>
      </c>
      <c r="M12" s="9">
        <v>60103</v>
      </c>
      <c r="N12" s="9">
        <v>60783</v>
      </c>
      <c r="O12" s="9">
        <v>31453</v>
      </c>
      <c r="P12" s="9">
        <v>31629</v>
      </c>
      <c r="Q12" s="9">
        <v>14056</v>
      </c>
      <c r="R12" s="9">
        <v>11139</v>
      </c>
      <c r="S12" s="9">
        <v>596867</v>
      </c>
      <c r="T12" s="9">
        <v>492977</v>
      </c>
      <c r="U12" s="9">
        <v>369247</v>
      </c>
      <c r="V12" s="9">
        <v>326928</v>
      </c>
      <c r="W12" s="9">
        <v>285460</v>
      </c>
      <c r="X12" s="9">
        <v>230533</v>
      </c>
      <c r="Y12" s="9">
        <v>201616</v>
      </c>
      <c r="Z12" s="9">
        <v>146564</v>
      </c>
      <c r="AA12" s="9">
        <v>138886</v>
      </c>
      <c r="AB12" s="9">
        <v>84797</v>
      </c>
      <c r="AC12" s="9">
        <v>87266</v>
      </c>
      <c r="AD12" s="9">
        <v>49291</v>
      </c>
      <c r="AE12" s="9">
        <v>56913</v>
      </c>
      <c r="AF12" s="9">
        <v>28951</v>
      </c>
      <c r="AG12" s="9">
        <v>31809</v>
      </c>
      <c r="AH12" s="9">
        <v>14151</v>
      </c>
      <c r="AI12" s="9">
        <v>12468</v>
      </c>
      <c r="AJ12" s="9">
        <v>3440268</v>
      </c>
      <c r="AK12" s="9">
        <v>3154724</v>
      </c>
      <c r="AL12" s="9">
        <v>6594992</v>
      </c>
    </row>
    <row r="13" spans="1:38" hidden="1" x14ac:dyDescent="0.25">
      <c r="A13" s="13" t="s">
        <v>166</v>
      </c>
      <c r="B13" s="9">
        <v>255470</v>
      </c>
      <c r="C13" s="9">
        <v>263801</v>
      </c>
      <c r="D13" s="9">
        <v>260335</v>
      </c>
      <c r="E13" s="9">
        <v>242320</v>
      </c>
      <c r="F13" s="9">
        <v>199798</v>
      </c>
      <c r="G13" s="9">
        <v>157222</v>
      </c>
      <c r="H13" s="9">
        <v>125944</v>
      </c>
      <c r="I13" s="9">
        <v>111965</v>
      </c>
      <c r="J13" s="9">
        <v>99844</v>
      </c>
      <c r="K13" s="9">
        <v>85277</v>
      </c>
      <c r="L13" s="9">
        <v>65584</v>
      </c>
      <c r="M13" s="9">
        <v>48000</v>
      </c>
      <c r="N13" s="9">
        <v>37811</v>
      </c>
      <c r="O13" s="9">
        <v>28190</v>
      </c>
      <c r="P13" s="9">
        <v>17153</v>
      </c>
      <c r="Q13" s="9">
        <v>10955</v>
      </c>
      <c r="R13" s="9">
        <v>6018</v>
      </c>
      <c r="S13" s="9">
        <v>243102</v>
      </c>
      <c r="T13" s="9">
        <v>247026</v>
      </c>
      <c r="U13" s="9">
        <v>247067</v>
      </c>
      <c r="V13" s="9">
        <v>228463</v>
      </c>
      <c r="W13" s="9">
        <v>177638</v>
      </c>
      <c r="X13" s="9">
        <v>145558</v>
      </c>
      <c r="Y13" s="9">
        <v>127746</v>
      </c>
      <c r="Z13" s="9">
        <v>120877</v>
      </c>
      <c r="AA13" s="9">
        <v>98133</v>
      </c>
      <c r="AB13" s="9">
        <v>83858</v>
      </c>
      <c r="AC13" s="9">
        <v>63626</v>
      </c>
      <c r="AD13" s="9">
        <v>48751</v>
      </c>
      <c r="AE13" s="9">
        <v>41139</v>
      </c>
      <c r="AF13" s="9">
        <v>31640</v>
      </c>
      <c r="AG13" s="9">
        <v>18689</v>
      </c>
      <c r="AH13" s="9">
        <v>12559</v>
      </c>
      <c r="AI13" s="9">
        <v>6706</v>
      </c>
      <c r="AJ13" s="9">
        <v>2015687</v>
      </c>
      <c r="AK13" s="9">
        <v>1942578</v>
      </c>
      <c r="AL13" s="9">
        <v>3958265</v>
      </c>
    </row>
    <row r="14" spans="1:38" hidden="1" x14ac:dyDescent="0.25">
      <c r="A14" s="13" t="s">
        <v>182</v>
      </c>
      <c r="B14" s="9">
        <v>367102</v>
      </c>
      <c r="C14" s="9">
        <v>363425</v>
      </c>
      <c r="D14" s="9">
        <v>373194</v>
      </c>
      <c r="E14" s="9">
        <v>353940</v>
      </c>
      <c r="F14" s="9">
        <v>297603</v>
      </c>
      <c r="G14" s="9">
        <v>227942</v>
      </c>
      <c r="H14" s="9">
        <v>182870</v>
      </c>
      <c r="I14" s="9">
        <v>163400</v>
      </c>
      <c r="J14" s="9">
        <v>139733</v>
      </c>
      <c r="K14" s="9">
        <v>123629</v>
      </c>
      <c r="L14" s="9">
        <v>92496</v>
      </c>
      <c r="M14" s="9">
        <v>82655</v>
      </c>
      <c r="N14" s="9">
        <v>52325</v>
      </c>
      <c r="O14" s="9">
        <v>47402</v>
      </c>
      <c r="P14" s="9">
        <v>27695</v>
      </c>
      <c r="Q14" s="9">
        <v>21886</v>
      </c>
      <c r="R14" s="9">
        <v>10668</v>
      </c>
      <c r="S14" s="9">
        <v>352059</v>
      </c>
      <c r="T14" s="9">
        <v>347139</v>
      </c>
      <c r="U14" s="9">
        <v>365330</v>
      </c>
      <c r="V14" s="9">
        <v>333023</v>
      </c>
      <c r="W14" s="9">
        <v>263756</v>
      </c>
      <c r="X14" s="9">
        <v>214716</v>
      </c>
      <c r="Y14" s="9">
        <v>186714</v>
      </c>
      <c r="Z14" s="9">
        <v>178217</v>
      </c>
      <c r="AA14" s="9">
        <v>142570</v>
      </c>
      <c r="AB14" s="9">
        <v>132157</v>
      </c>
      <c r="AC14" s="9">
        <v>95005</v>
      </c>
      <c r="AD14" s="9">
        <v>96062</v>
      </c>
      <c r="AE14" s="9">
        <v>59273</v>
      </c>
      <c r="AF14" s="9">
        <v>55830</v>
      </c>
      <c r="AG14" s="9">
        <v>35088</v>
      </c>
      <c r="AH14" s="9">
        <v>27040</v>
      </c>
      <c r="AI14" s="9">
        <v>15782</v>
      </c>
      <c r="AJ14" s="9">
        <v>2927965</v>
      </c>
      <c r="AK14" s="9">
        <v>2899761</v>
      </c>
      <c r="AL14" s="9">
        <v>5827726</v>
      </c>
    </row>
    <row r="15" spans="1:38" hidden="1" x14ac:dyDescent="0.25">
      <c r="A15" s="13" t="s">
        <v>208</v>
      </c>
      <c r="B15" s="9">
        <v>213833</v>
      </c>
      <c r="C15" s="9">
        <v>203754</v>
      </c>
      <c r="D15" s="9">
        <v>197034</v>
      </c>
      <c r="E15" s="9">
        <v>176671</v>
      </c>
      <c r="F15" s="9">
        <v>132083</v>
      </c>
      <c r="G15" s="9">
        <v>95485</v>
      </c>
      <c r="H15" s="9">
        <v>79584</v>
      </c>
      <c r="I15" s="9">
        <v>72338</v>
      </c>
      <c r="J15" s="9">
        <v>67188</v>
      </c>
      <c r="K15" s="9">
        <v>58447</v>
      </c>
      <c r="L15" s="9">
        <v>46109</v>
      </c>
      <c r="M15" s="9">
        <v>36235</v>
      </c>
      <c r="N15" s="9">
        <v>28541</v>
      </c>
      <c r="O15" s="9">
        <v>22476</v>
      </c>
      <c r="P15" s="9">
        <v>13855</v>
      </c>
      <c r="Q15" s="9">
        <v>10238</v>
      </c>
      <c r="R15" s="9">
        <v>5363</v>
      </c>
      <c r="S15" s="9">
        <v>207890</v>
      </c>
      <c r="T15" s="9">
        <v>199710</v>
      </c>
      <c r="U15" s="9">
        <v>194554</v>
      </c>
      <c r="V15" s="9">
        <v>179000</v>
      </c>
      <c r="W15" s="9">
        <v>125519</v>
      </c>
      <c r="X15" s="9">
        <v>104915</v>
      </c>
      <c r="Y15" s="9">
        <v>94035</v>
      </c>
      <c r="Z15" s="9">
        <v>90186</v>
      </c>
      <c r="AA15" s="9">
        <v>76152</v>
      </c>
      <c r="AB15" s="9">
        <v>67676</v>
      </c>
      <c r="AC15" s="9">
        <v>48162</v>
      </c>
      <c r="AD15" s="9">
        <v>42488</v>
      </c>
      <c r="AE15" s="9">
        <v>33954</v>
      </c>
      <c r="AF15" s="9">
        <v>27586</v>
      </c>
      <c r="AG15" s="9">
        <v>15951</v>
      </c>
      <c r="AH15" s="9">
        <v>9976</v>
      </c>
      <c r="AI15" s="9">
        <v>6145</v>
      </c>
      <c r="AJ15" s="9">
        <v>1459234</v>
      </c>
      <c r="AK15" s="9">
        <v>1523899</v>
      </c>
      <c r="AL15" s="9">
        <v>2983133</v>
      </c>
    </row>
    <row r="16" spans="1:38" hidden="1" x14ac:dyDescent="0.25">
      <c r="A16" s="13" t="s">
        <v>221</v>
      </c>
      <c r="B16" s="9">
        <v>276429</v>
      </c>
      <c r="C16" s="9">
        <v>267891</v>
      </c>
      <c r="D16" s="9">
        <v>273219</v>
      </c>
      <c r="E16" s="9">
        <v>262779</v>
      </c>
      <c r="F16" s="9">
        <v>244690</v>
      </c>
      <c r="G16" s="9">
        <v>191737</v>
      </c>
      <c r="H16" s="9">
        <v>140876</v>
      </c>
      <c r="I16" s="9">
        <v>122163</v>
      </c>
      <c r="J16" s="9">
        <v>98953</v>
      </c>
      <c r="K16" s="9">
        <v>91372</v>
      </c>
      <c r="L16" s="9">
        <v>65990</v>
      </c>
      <c r="M16" s="9">
        <v>65097</v>
      </c>
      <c r="N16" s="9">
        <v>37391</v>
      </c>
      <c r="O16" s="9">
        <v>36243</v>
      </c>
      <c r="P16" s="9">
        <v>20266</v>
      </c>
      <c r="Q16" s="9">
        <v>15590</v>
      </c>
      <c r="R16" s="9">
        <v>8038</v>
      </c>
      <c r="S16" s="9">
        <v>261756</v>
      </c>
      <c r="T16" s="9">
        <v>255925</v>
      </c>
      <c r="U16" s="9">
        <v>267795</v>
      </c>
      <c r="V16" s="9">
        <v>245304</v>
      </c>
      <c r="W16" s="9">
        <v>206957</v>
      </c>
      <c r="X16" s="9">
        <v>164130</v>
      </c>
      <c r="Y16" s="9">
        <v>137442</v>
      </c>
      <c r="Z16" s="9">
        <v>131252</v>
      </c>
      <c r="AA16" s="9">
        <v>105276</v>
      </c>
      <c r="AB16" s="9">
        <v>99053</v>
      </c>
      <c r="AC16" s="9">
        <v>71708</v>
      </c>
      <c r="AD16" s="9">
        <v>74956</v>
      </c>
      <c r="AE16" s="9">
        <v>45906</v>
      </c>
      <c r="AF16" s="9">
        <v>45164</v>
      </c>
      <c r="AG16" s="9">
        <v>27536</v>
      </c>
      <c r="AH16" s="9">
        <v>21281</v>
      </c>
      <c r="AI16" s="9">
        <v>12905</v>
      </c>
      <c r="AJ16" s="9">
        <v>2218724</v>
      </c>
      <c r="AK16" s="9">
        <v>2174346</v>
      </c>
      <c r="AL16" s="9">
        <v>4393070</v>
      </c>
    </row>
    <row r="17" spans="1:38" hidden="1" x14ac:dyDescent="0.25">
      <c r="A17" s="13" t="s">
        <v>240</v>
      </c>
      <c r="B17" s="9">
        <v>199031</v>
      </c>
      <c r="C17" s="9">
        <v>218957</v>
      </c>
      <c r="D17" s="9">
        <v>241674</v>
      </c>
      <c r="E17" s="9">
        <v>231477</v>
      </c>
      <c r="F17" s="9">
        <v>198471</v>
      </c>
      <c r="G17" s="9">
        <v>134938</v>
      </c>
      <c r="H17" s="9">
        <v>101395</v>
      </c>
      <c r="I17" s="9">
        <v>89201</v>
      </c>
      <c r="J17" s="9">
        <v>83388</v>
      </c>
      <c r="K17" s="9">
        <v>72033</v>
      </c>
      <c r="L17" s="9">
        <v>58322</v>
      </c>
      <c r="M17" s="9">
        <v>44278</v>
      </c>
      <c r="N17" s="9">
        <v>36026</v>
      </c>
      <c r="O17" s="9">
        <v>27713</v>
      </c>
      <c r="P17" s="9">
        <v>18326</v>
      </c>
      <c r="Q17" s="9">
        <v>9656</v>
      </c>
      <c r="R17" s="9">
        <v>5704</v>
      </c>
      <c r="S17" s="9">
        <v>188875</v>
      </c>
      <c r="T17" s="9">
        <v>207004</v>
      </c>
      <c r="U17" s="9">
        <v>230520</v>
      </c>
      <c r="V17" s="9">
        <v>217058</v>
      </c>
      <c r="W17" s="9">
        <v>175326</v>
      </c>
      <c r="X17" s="9">
        <v>125783</v>
      </c>
      <c r="Y17" s="9">
        <v>105683</v>
      </c>
      <c r="Z17" s="9">
        <v>105824</v>
      </c>
      <c r="AA17" s="9">
        <v>84561</v>
      </c>
      <c r="AB17" s="9">
        <v>79616</v>
      </c>
      <c r="AC17" s="9">
        <v>54939</v>
      </c>
      <c r="AD17" s="9">
        <v>57642</v>
      </c>
      <c r="AE17" s="9">
        <v>38065</v>
      </c>
      <c r="AF17" s="9">
        <v>34165</v>
      </c>
      <c r="AG17" s="9">
        <v>16611</v>
      </c>
      <c r="AH17" s="9">
        <v>11695</v>
      </c>
      <c r="AI17" s="9">
        <v>6995</v>
      </c>
      <c r="AJ17" s="9">
        <v>1770590</v>
      </c>
      <c r="AK17" s="9">
        <v>1740362</v>
      </c>
      <c r="AL17" s="9">
        <v>3510952</v>
      </c>
    </row>
    <row r="18" spans="1:38" hidden="1" x14ac:dyDescent="0.25">
      <c r="A18" s="13" t="s">
        <v>254</v>
      </c>
      <c r="B18" s="9">
        <v>253101</v>
      </c>
      <c r="C18" s="9">
        <v>254655</v>
      </c>
      <c r="D18" s="9">
        <v>277433</v>
      </c>
      <c r="E18" s="9">
        <v>261039</v>
      </c>
      <c r="F18" s="9">
        <v>221637</v>
      </c>
      <c r="G18" s="9">
        <v>158394</v>
      </c>
      <c r="H18" s="9">
        <v>118345</v>
      </c>
      <c r="I18" s="9">
        <v>108252</v>
      </c>
      <c r="J18" s="9">
        <v>102622</v>
      </c>
      <c r="K18" s="9">
        <v>98325</v>
      </c>
      <c r="L18" s="9">
        <v>76391</v>
      </c>
      <c r="M18" s="9">
        <v>69909</v>
      </c>
      <c r="N18" s="9">
        <v>49306</v>
      </c>
      <c r="O18" s="9">
        <v>45193</v>
      </c>
      <c r="P18" s="9">
        <v>27101</v>
      </c>
      <c r="Q18" s="9">
        <v>16472</v>
      </c>
      <c r="R18" s="9">
        <v>8176</v>
      </c>
      <c r="S18" s="9">
        <v>250024</v>
      </c>
      <c r="T18" s="9">
        <v>247712</v>
      </c>
      <c r="U18" s="9">
        <v>283922</v>
      </c>
      <c r="V18" s="9">
        <v>274784</v>
      </c>
      <c r="W18" s="9">
        <v>217205</v>
      </c>
      <c r="X18" s="9">
        <v>161621</v>
      </c>
      <c r="Y18" s="9">
        <v>140126</v>
      </c>
      <c r="Z18" s="9">
        <v>135981</v>
      </c>
      <c r="AA18" s="9">
        <v>117125</v>
      </c>
      <c r="AB18" s="9">
        <v>110055</v>
      </c>
      <c r="AC18" s="9">
        <v>82636</v>
      </c>
      <c r="AD18" s="9">
        <v>79464</v>
      </c>
      <c r="AE18" s="9">
        <v>57225</v>
      </c>
      <c r="AF18" s="9">
        <v>51551</v>
      </c>
      <c r="AG18" s="9">
        <v>29694</v>
      </c>
      <c r="AH18" s="9">
        <v>19976</v>
      </c>
      <c r="AI18" s="9">
        <v>10275</v>
      </c>
      <c r="AJ18" s="9">
        <v>2146351</v>
      </c>
      <c r="AK18" s="9">
        <v>2269376</v>
      </c>
      <c r="AL18" s="9">
        <v>4415727</v>
      </c>
    </row>
    <row r="19" spans="1:38" hidden="1" x14ac:dyDescent="0.25">
      <c r="A19" s="13" t="s">
        <v>265</v>
      </c>
      <c r="B19" s="9">
        <v>366734</v>
      </c>
      <c r="C19" s="9">
        <v>281057</v>
      </c>
      <c r="D19" s="9">
        <v>232913</v>
      </c>
      <c r="E19" s="9">
        <v>202152</v>
      </c>
      <c r="F19" s="9">
        <v>248382</v>
      </c>
      <c r="G19" s="9">
        <v>310563</v>
      </c>
      <c r="H19" s="9">
        <v>263226</v>
      </c>
      <c r="I19" s="9">
        <v>228757</v>
      </c>
      <c r="J19" s="9">
        <v>148467</v>
      </c>
      <c r="K19" s="9">
        <v>121262</v>
      </c>
      <c r="L19" s="9">
        <v>62545</v>
      </c>
      <c r="M19" s="9">
        <v>53076</v>
      </c>
      <c r="N19" s="9">
        <v>20135</v>
      </c>
      <c r="O19" s="9">
        <v>16802</v>
      </c>
      <c r="P19" s="9">
        <v>7187</v>
      </c>
      <c r="Q19" s="9">
        <v>5307</v>
      </c>
      <c r="R19" s="9">
        <v>3651</v>
      </c>
      <c r="S19" s="9">
        <v>368062</v>
      </c>
      <c r="T19" s="9">
        <v>295804</v>
      </c>
      <c r="U19" s="9">
        <v>274169</v>
      </c>
      <c r="V19" s="9">
        <v>226094</v>
      </c>
      <c r="W19" s="9">
        <v>240570</v>
      </c>
      <c r="X19" s="9">
        <v>239062</v>
      </c>
      <c r="Y19" s="9">
        <v>186691</v>
      </c>
      <c r="Z19" s="9">
        <v>144517</v>
      </c>
      <c r="AA19" s="9">
        <v>92826</v>
      </c>
      <c r="AB19" s="9">
        <v>66230</v>
      </c>
      <c r="AC19" s="9">
        <v>38666</v>
      </c>
      <c r="AD19" s="9">
        <v>33081</v>
      </c>
      <c r="AE19" s="9">
        <v>18099</v>
      </c>
      <c r="AF19" s="9">
        <v>16523</v>
      </c>
      <c r="AG19" s="9">
        <v>10377</v>
      </c>
      <c r="AH19" s="9">
        <v>6774</v>
      </c>
      <c r="AI19" s="9">
        <v>4986</v>
      </c>
      <c r="AJ19" s="9">
        <v>2572216</v>
      </c>
      <c r="AK19" s="9">
        <v>2262531</v>
      </c>
      <c r="AL19" s="9">
        <v>4834747</v>
      </c>
    </row>
    <row r="20" spans="1:38" hidden="1" x14ac:dyDescent="0.25">
      <c r="A20" s="13" t="s">
        <v>272</v>
      </c>
      <c r="B20" s="9">
        <v>334511</v>
      </c>
      <c r="C20" s="9">
        <v>277281</v>
      </c>
      <c r="D20" s="9">
        <v>248163</v>
      </c>
      <c r="E20" s="9">
        <v>209659</v>
      </c>
      <c r="F20" s="9">
        <v>149392</v>
      </c>
      <c r="G20" s="9">
        <v>119694</v>
      </c>
      <c r="H20" s="9">
        <v>104192</v>
      </c>
      <c r="I20" s="9">
        <v>87074</v>
      </c>
      <c r="J20" s="9">
        <v>70682</v>
      </c>
      <c r="K20" s="9">
        <v>53257</v>
      </c>
      <c r="L20" s="9">
        <v>41639</v>
      </c>
      <c r="M20" s="9">
        <v>30353</v>
      </c>
      <c r="N20" s="9">
        <v>23361</v>
      </c>
      <c r="O20" s="9">
        <v>16672</v>
      </c>
      <c r="P20" s="9">
        <v>13286</v>
      </c>
      <c r="Q20" s="9">
        <v>8762</v>
      </c>
      <c r="R20" s="9">
        <v>4907</v>
      </c>
      <c r="S20" s="9">
        <v>311596</v>
      </c>
      <c r="T20" s="9">
        <v>241005</v>
      </c>
      <c r="U20" s="9">
        <v>198060</v>
      </c>
      <c r="V20" s="9">
        <v>174248</v>
      </c>
      <c r="W20" s="9">
        <v>138293</v>
      </c>
      <c r="X20" s="9">
        <v>116708</v>
      </c>
      <c r="Y20" s="9">
        <v>95232</v>
      </c>
      <c r="Z20" s="9">
        <v>75830</v>
      </c>
      <c r="AA20" s="9">
        <v>63848</v>
      </c>
      <c r="AB20" s="9">
        <v>45983</v>
      </c>
      <c r="AC20" s="9">
        <v>39465</v>
      </c>
      <c r="AD20" s="9">
        <v>28526</v>
      </c>
      <c r="AE20" s="9">
        <v>24977</v>
      </c>
      <c r="AF20" s="9">
        <v>17348</v>
      </c>
      <c r="AG20" s="9">
        <v>14741</v>
      </c>
      <c r="AH20" s="9">
        <v>8088</v>
      </c>
      <c r="AI20" s="9">
        <v>5612</v>
      </c>
      <c r="AJ20" s="9">
        <v>1792885</v>
      </c>
      <c r="AK20" s="9">
        <v>1599560</v>
      </c>
      <c r="AL20" s="9">
        <v>3392445</v>
      </c>
    </row>
    <row r="21" spans="1:38" hidden="1" x14ac:dyDescent="0.25">
      <c r="A21" s="13" t="s">
        <v>282</v>
      </c>
      <c r="B21" s="9">
        <v>325102</v>
      </c>
      <c r="C21" s="9">
        <v>335341</v>
      </c>
      <c r="D21" s="9">
        <v>361868</v>
      </c>
      <c r="E21" s="9">
        <v>349158</v>
      </c>
      <c r="F21" s="9">
        <v>279447</v>
      </c>
      <c r="G21" s="9">
        <v>203489</v>
      </c>
      <c r="H21" s="9">
        <v>163543</v>
      </c>
      <c r="I21" s="9">
        <v>147223</v>
      </c>
      <c r="J21" s="9">
        <v>138378</v>
      </c>
      <c r="K21" s="9">
        <v>124953</v>
      </c>
      <c r="L21" s="9">
        <v>97194</v>
      </c>
      <c r="M21" s="9">
        <v>83548</v>
      </c>
      <c r="N21" s="9">
        <v>57973</v>
      </c>
      <c r="O21" s="9">
        <v>50281</v>
      </c>
      <c r="P21" s="9">
        <v>31470</v>
      </c>
      <c r="Q21" s="9">
        <v>22123</v>
      </c>
      <c r="R21" s="9">
        <v>11055</v>
      </c>
      <c r="S21" s="9">
        <v>309242</v>
      </c>
      <c r="T21" s="9">
        <v>315414</v>
      </c>
      <c r="U21" s="9">
        <v>350304</v>
      </c>
      <c r="V21" s="9">
        <v>327225</v>
      </c>
      <c r="W21" s="9">
        <v>246833</v>
      </c>
      <c r="X21" s="9">
        <v>201853</v>
      </c>
      <c r="Y21" s="9">
        <v>178926</v>
      </c>
      <c r="Z21" s="9">
        <v>174716</v>
      </c>
      <c r="AA21" s="9">
        <v>142857</v>
      </c>
      <c r="AB21" s="9">
        <v>132292</v>
      </c>
      <c r="AC21" s="9">
        <v>95830</v>
      </c>
      <c r="AD21" s="9">
        <v>93207</v>
      </c>
      <c r="AE21" s="9">
        <v>62793</v>
      </c>
      <c r="AF21" s="9">
        <v>61769</v>
      </c>
      <c r="AG21" s="9">
        <v>35109</v>
      </c>
      <c r="AH21" s="9">
        <v>24762</v>
      </c>
      <c r="AI21" s="9">
        <v>12249</v>
      </c>
      <c r="AJ21" s="9">
        <v>2782146</v>
      </c>
      <c r="AK21" s="9">
        <v>2765381</v>
      </c>
      <c r="AL21" s="9">
        <v>5547527</v>
      </c>
    </row>
    <row r="22" spans="1:38" hidden="1" x14ac:dyDescent="0.25">
      <c r="A22" s="13" t="s">
        <v>305</v>
      </c>
      <c r="B22" s="9">
        <v>614198</v>
      </c>
      <c r="C22" s="9">
        <v>482852</v>
      </c>
      <c r="D22" s="9">
        <v>358722</v>
      </c>
      <c r="E22" s="9">
        <v>291747</v>
      </c>
      <c r="F22" s="9">
        <v>208354</v>
      </c>
      <c r="G22" s="9">
        <v>184644</v>
      </c>
      <c r="H22" s="9">
        <v>192209</v>
      </c>
      <c r="I22" s="9">
        <v>151233</v>
      </c>
      <c r="J22" s="9">
        <v>143479</v>
      </c>
      <c r="K22" s="9">
        <v>88653</v>
      </c>
      <c r="L22" s="9">
        <v>94036</v>
      </c>
      <c r="M22" s="9">
        <v>44362</v>
      </c>
      <c r="N22" s="9">
        <v>55594</v>
      </c>
      <c r="O22" s="9">
        <v>23145</v>
      </c>
      <c r="P22" s="9">
        <v>35036</v>
      </c>
      <c r="Q22" s="9">
        <v>11747</v>
      </c>
      <c r="R22" s="9">
        <v>13355</v>
      </c>
      <c r="S22" s="9">
        <v>563813</v>
      </c>
      <c r="T22" s="9">
        <v>459277</v>
      </c>
      <c r="U22" s="9">
        <v>339830</v>
      </c>
      <c r="V22" s="9">
        <v>300660</v>
      </c>
      <c r="W22" s="9">
        <v>259361</v>
      </c>
      <c r="X22" s="9">
        <v>214203</v>
      </c>
      <c r="Y22" s="9">
        <v>193560</v>
      </c>
      <c r="Z22" s="9">
        <v>136409</v>
      </c>
      <c r="AA22" s="9">
        <v>131297</v>
      </c>
      <c r="AB22" s="9">
        <v>75712</v>
      </c>
      <c r="AC22" s="9">
        <v>82142</v>
      </c>
      <c r="AD22" s="9">
        <v>41509</v>
      </c>
      <c r="AE22" s="9">
        <v>51711</v>
      </c>
      <c r="AF22" s="9">
        <v>23348</v>
      </c>
      <c r="AG22" s="9">
        <v>31052</v>
      </c>
      <c r="AH22" s="9">
        <v>11479</v>
      </c>
      <c r="AI22" s="9">
        <v>13101</v>
      </c>
      <c r="AJ22" s="9">
        <v>2993366</v>
      </c>
      <c r="AK22" s="9">
        <v>2928464</v>
      </c>
      <c r="AL22" s="9">
        <v>5921830</v>
      </c>
    </row>
    <row r="23" spans="1:38" hidden="1" x14ac:dyDescent="0.25">
      <c r="A23" s="13" t="s">
        <v>330</v>
      </c>
      <c r="B23" s="9">
        <v>844977</v>
      </c>
      <c r="C23" s="9">
        <v>668389</v>
      </c>
      <c r="D23" s="9">
        <v>555616</v>
      </c>
      <c r="E23" s="9">
        <v>471968</v>
      </c>
      <c r="F23" s="9">
        <v>365548</v>
      </c>
      <c r="G23" s="9">
        <v>317880</v>
      </c>
      <c r="H23" s="9">
        <v>275283</v>
      </c>
      <c r="I23" s="9">
        <v>236243</v>
      </c>
      <c r="J23" s="9">
        <v>187951</v>
      </c>
      <c r="K23" s="9">
        <v>145539</v>
      </c>
      <c r="L23" s="9">
        <v>109636</v>
      </c>
      <c r="M23" s="9">
        <v>89037</v>
      </c>
      <c r="N23" s="9">
        <v>58793</v>
      </c>
      <c r="O23" s="9">
        <v>44237</v>
      </c>
      <c r="P23" s="9">
        <v>32223</v>
      </c>
      <c r="Q23" s="9">
        <v>20891</v>
      </c>
      <c r="R23" s="9">
        <v>15840</v>
      </c>
      <c r="S23" s="9">
        <v>821129</v>
      </c>
      <c r="T23" s="9">
        <v>651306</v>
      </c>
      <c r="U23" s="9">
        <v>531399</v>
      </c>
      <c r="V23" s="9">
        <v>466750</v>
      </c>
      <c r="W23" s="9">
        <v>381545</v>
      </c>
      <c r="X23" s="9">
        <v>319033</v>
      </c>
      <c r="Y23" s="9">
        <v>260737</v>
      </c>
      <c r="Z23" s="9">
        <v>209617</v>
      </c>
      <c r="AA23" s="9">
        <v>174590</v>
      </c>
      <c r="AB23" s="9">
        <v>126817</v>
      </c>
      <c r="AC23" s="9">
        <v>104643</v>
      </c>
      <c r="AD23" s="9">
        <v>81710</v>
      </c>
      <c r="AE23" s="9">
        <v>61439</v>
      </c>
      <c r="AF23" s="9">
        <v>46682</v>
      </c>
      <c r="AG23" s="9">
        <v>38943</v>
      </c>
      <c r="AH23" s="9">
        <v>23466</v>
      </c>
      <c r="AI23" s="9">
        <v>18190</v>
      </c>
      <c r="AJ23" s="9">
        <v>4440051</v>
      </c>
      <c r="AK23" s="9">
        <v>4317996</v>
      </c>
      <c r="AL23" s="9">
        <v>8758047</v>
      </c>
    </row>
    <row r="24" spans="1:38" hidden="1" x14ac:dyDescent="0.25">
      <c r="A24" s="13" t="s">
        <v>350</v>
      </c>
      <c r="B24" s="9">
        <v>2685854</v>
      </c>
      <c r="C24" s="9">
        <v>2215912</v>
      </c>
      <c r="D24" s="9">
        <v>1899992</v>
      </c>
      <c r="E24" s="9">
        <v>1623792</v>
      </c>
      <c r="F24" s="9">
        <v>1145504</v>
      </c>
      <c r="G24" s="9">
        <v>962806</v>
      </c>
      <c r="H24" s="9">
        <v>873748</v>
      </c>
      <c r="I24" s="9">
        <v>710084</v>
      </c>
      <c r="J24" s="9">
        <v>626126</v>
      </c>
      <c r="K24" s="9">
        <v>417902</v>
      </c>
      <c r="L24" s="9">
        <v>390072</v>
      </c>
      <c r="M24" s="9">
        <v>240480</v>
      </c>
      <c r="N24" s="9">
        <v>224944</v>
      </c>
      <c r="O24" s="9">
        <v>117568</v>
      </c>
      <c r="P24" s="9">
        <v>131960</v>
      </c>
      <c r="Q24" s="9">
        <v>55088</v>
      </c>
      <c r="R24" s="9">
        <v>53210</v>
      </c>
      <c r="S24" s="9">
        <v>2512812</v>
      </c>
      <c r="T24" s="9">
        <v>2022430</v>
      </c>
      <c r="U24" s="9">
        <v>1533772</v>
      </c>
      <c r="V24" s="9">
        <v>1331018</v>
      </c>
      <c r="W24" s="9">
        <v>1130742</v>
      </c>
      <c r="X24" s="9">
        <v>942938</v>
      </c>
      <c r="Y24" s="9">
        <v>806562</v>
      </c>
      <c r="Z24" s="9">
        <v>594464</v>
      </c>
      <c r="AA24" s="9">
        <v>551850</v>
      </c>
      <c r="AB24" s="9">
        <v>332620</v>
      </c>
      <c r="AC24" s="9">
        <v>341472</v>
      </c>
      <c r="AD24" s="9">
        <v>189342</v>
      </c>
      <c r="AE24" s="9">
        <v>205702</v>
      </c>
      <c r="AF24" s="9">
        <v>104032</v>
      </c>
      <c r="AG24" s="9">
        <v>134946</v>
      </c>
      <c r="AH24" s="9">
        <v>53078</v>
      </c>
      <c r="AI24" s="9">
        <v>61438</v>
      </c>
      <c r="AJ24" s="9">
        <v>14375042</v>
      </c>
      <c r="AK24" s="9">
        <v>12849218</v>
      </c>
      <c r="AL24" s="9">
        <v>27224260</v>
      </c>
    </row>
    <row r="25" spans="1:38" hidden="1" x14ac:dyDescent="0.25">
      <c r="A25" s="13" t="s">
        <v>395</v>
      </c>
      <c r="B25" s="9">
        <v>855762</v>
      </c>
      <c r="C25" s="9">
        <v>663208</v>
      </c>
      <c r="D25" s="9">
        <v>516254</v>
      </c>
      <c r="E25" s="9">
        <v>413287</v>
      </c>
      <c r="F25" s="9">
        <v>298887</v>
      </c>
      <c r="G25" s="9">
        <v>261265</v>
      </c>
      <c r="H25" s="9">
        <v>246915</v>
      </c>
      <c r="I25" s="9">
        <v>205252</v>
      </c>
      <c r="J25" s="9">
        <v>177914</v>
      </c>
      <c r="K25" s="9">
        <v>124250</v>
      </c>
      <c r="L25" s="9">
        <v>111981</v>
      </c>
      <c r="M25" s="9">
        <v>64741</v>
      </c>
      <c r="N25" s="9">
        <v>64193</v>
      </c>
      <c r="O25" s="9">
        <v>32605</v>
      </c>
      <c r="P25" s="9">
        <v>36191</v>
      </c>
      <c r="Q25" s="9">
        <v>17490</v>
      </c>
      <c r="R25" s="9">
        <v>14146</v>
      </c>
      <c r="S25" s="9">
        <v>792645</v>
      </c>
      <c r="T25" s="9">
        <v>616698</v>
      </c>
      <c r="U25" s="9">
        <v>472450</v>
      </c>
      <c r="V25" s="9">
        <v>409151</v>
      </c>
      <c r="W25" s="9">
        <v>341581</v>
      </c>
      <c r="X25" s="9">
        <v>287685</v>
      </c>
      <c r="Y25" s="9">
        <v>243017</v>
      </c>
      <c r="Z25" s="9">
        <v>184850</v>
      </c>
      <c r="AA25" s="9">
        <v>163563</v>
      </c>
      <c r="AB25" s="9">
        <v>106718</v>
      </c>
      <c r="AC25" s="9">
        <v>101363</v>
      </c>
      <c r="AD25" s="9">
        <v>60327</v>
      </c>
      <c r="AE25" s="9">
        <v>63210</v>
      </c>
      <c r="AF25" s="9">
        <v>34063</v>
      </c>
      <c r="AG25" s="9">
        <v>36547</v>
      </c>
      <c r="AH25" s="9">
        <v>17381</v>
      </c>
      <c r="AI25" s="9">
        <v>14872</v>
      </c>
      <c r="AJ25" s="9">
        <v>4104341</v>
      </c>
      <c r="AK25" s="9">
        <v>3946121</v>
      </c>
      <c r="AL25" s="9">
        <v>8050462</v>
      </c>
    </row>
    <row r="26" spans="1:38" hidden="1" x14ac:dyDescent="0.25">
      <c r="A26" s="13" t="s">
        <v>429</v>
      </c>
      <c r="B26" s="9">
        <v>460815</v>
      </c>
      <c r="C26" s="9">
        <v>375139</v>
      </c>
      <c r="D26" s="9">
        <v>281316</v>
      </c>
      <c r="E26" s="9">
        <v>222841</v>
      </c>
      <c r="F26" s="9">
        <v>159983</v>
      </c>
      <c r="G26" s="9">
        <v>153342</v>
      </c>
      <c r="H26" s="9">
        <v>138763</v>
      </c>
      <c r="I26" s="9">
        <v>115221</v>
      </c>
      <c r="J26" s="9">
        <v>96011</v>
      </c>
      <c r="K26" s="9">
        <v>66407</v>
      </c>
      <c r="L26" s="9">
        <v>60550</v>
      </c>
      <c r="M26" s="9">
        <v>43425</v>
      </c>
      <c r="N26" s="9">
        <v>38085</v>
      </c>
      <c r="O26" s="9">
        <v>22319</v>
      </c>
      <c r="P26" s="9">
        <v>19369</v>
      </c>
      <c r="Q26" s="9">
        <v>9548</v>
      </c>
      <c r="R26" s="9">
        <v>6986</v>
      </c>
      <c r="S26" s="9">
        <v>434592</v>
      </c>
      <c r="T26" s="9">
        <v>371716</v>
      </c>
      <c r="U26" s="9">
        <v>266665</v>
      </c>
      <c r="V26" s="9">
        <v>225813</v>
      </c>
      <c r="W26" s="9">
        <v>195292</v>
      </c>
      <c r="X26" s="9">
        <v>166637</v>
      </c>
      <c r="Y26" s="9">
        <v>136434</v>
      </c>
      <c r="Z26" s="9">
        <v>101666</v>
      </c>
      <c r="AA26" s="9">
        <v>93962</v>
      </c>
      <c r="AB26" s="9">
        <v>54681</v>
      </c>
      <c r="AC26" s="9">
        <v>58969</v>
      </c>
      <c r="AD26" s="9">
        <v>34810</v>
      </c>
      <c r="AE26" s="9">
        <v>38285</v>
      </c>
      <c r="AF26" s="9">
        <v>20772</v>
      </c>
      <c r="AG26" s="9">
        <v>22484</v>
      </c>
      <c r="AH26" s="9">
        <v>9368</v>
      </c>
      <c r="AI26" s="9">
        <v>8208</v>
      </c>
      <c r="AJ26" s="9">
        <v>2270120</v>
      </c>
      <c r="AK26" s="9">
        <v>2240354</v>
      </c>
      <c r="AL26" s="9">
        <v>4510474</v>
      </c>
    </row>
    <row r="27" spans="1:38" hidden="1" x14ac:dyDescent="0.25">
      <c r="A27" s="13" t="s">
        <v>450</v>
      </c>
      <c r="B27" s="9">
        <v>450046</v>
      </c>
      <c r="C27" s="9">
        <v>357559</v>
      </c>
      <c r="D27" s="9">
        <v>307624</v>
      </c>
      <c r="E27" s="9">
        <v>267299</v>
      </c>
      <c r="F27" s="9">
        <v>205971</v>
      </c>
      <c r="G27" s="9">
        <v>173343</v>
      </c>
      <c r="H27" s="9">
        <v>150802</v>
      </c>
      <c r="I27" s="9">
        <v>129911</v>
      </c>
      <c r="J27" s="9">
        <v>108089</v>
      </c>
      <c r="K27" s="9">
        <v>85882</v>
      </c>
      <c r="L27" s="9">
        <v>66505</v>
      </c>
      <c r="M27" s="9">
        <v>44898</v>
      </c>
      <c r="N27" s="9">
        <v>39268</v>
      </c>
      <c r="O27" s="9">
        <v>27993</v>
      </c>
      <c r="P27" s="9">
        <v>18024</v>
      </c>
      <c r="Q27" s="9">
        <v>10938</v>
      </c>
      <c r="R27" s="9">
        <v>7155</v>
      </c>
      <c r="S27" s="9">
        <v>427979</v>
      </c>
      <c r="T27" s="9">
        <v>341146</v>
      </c>
      <c r="U27" s="9">
        <v>294002</v>
      </c>
      <c r="V27" s="9">
        <v>256409</v>
      </c>
      <c r="W27" s="9">
        <v>205935</v>
      </c>
      <c r="X27" s="9">
        <v>178793</v>
      </c>
      <c r="Y27" s="9">
        <v>149077</v>
      </c>
      <c r="Z27" s="9">
        <v>125434</v>
      </c>
      <c r="AA27" s="9">
        <v>104451</v>
      </c>
      <c r="AB27" s="9">
        <v>79458</v>
      </c>
      <c r="AC27" s="9">
        <v>62200</v>
      </c>
      <c r="AD27" s="9">
        <v>49353</v>
      </c>
      <c r="AE27" s="9">
        <v>40417</v>
      </c>
      <c r="AF27" s="9">
        <v>31538</v>
      </c>
      <c r="AG27" s="9">
        <v>19401</v>
      </c>
      <c r="AH27" s="9">
        <v>11776</v>
      </c>
      <c r="AI27" s="9">
        <v>8048</v>
      </c>
      <c r="AJ27" s="9">
        <v>2451307</v>
      </c>
      <c r="AK27" s="9">
        <v>2385417</v>
      </c>
      <c r="AL27" s="9">
        <v>4836724</v>
      </c>
    </row>
    <row r="28" spans="1:38" hidden="1" x14ac:dyDescent="0.25">
      <c r="A28" s="13" t="s">
        <v>468</v>
      </c>
      <c r="B28" s="9">
        <v>296954</v>
      </c>
      <c r="C28" s="9">
        <v>248272</v>
      </c>
      <c r="D28" s="9">
        <v>214574</v>
      </c>
      <c r="E28" s="9">
        <v>185581</v>
      </c>
      <c r="F28" s="9">
        <v>148637</v>
      </c>
      <c r="G28" s="9">
        <v>123171</v>
      </c>
      <c r="H28" s="9">
        <v>105508</v>
      </c>
      <c r="I28" s="9">
        <v>90881</v>
      </c>
      <c r="J28" s="9">
        <v>78324</v>
      </c>
      <c r="K28" s="9">
        <v>61280</v>
      </c>
      <c r="L28" s="9">
        <v>47917</v>
      </c>
      <c r="M28" s="9">
        <v>34821</v>
      </c>
      <c r="N28" s="9">
        <v>28766</v>
      </c>
      <c r="O28" s="9">
        <v>21646</v>
      </c>
      <c r="P28" s="9">
        <v>13654</v>
      </c>
      <c r="Q28" s="9">
        <v>7844</v>
      </c>
      <c r="R28" s="9">
        <v>5039</v>
      </c>
      <c r="S28" s="9">
        <v>283824</v>
      </c>
      <c r="T28" s="9">
        <v>234528</v>
      </c>
      <c r="U28" s="9">
        <v>203623</v>
      </c>
      <c r="V28" s="9">
        <v>173044</v>
      </c>
      <c r="W28" s="9">
        <v>143444</v>
      </c>
      <c r="X28" s="9">
        <v>125168</v>
      </c>
      <c r="Y28" s="9">
        <v>104685</v>
      </c>
      <c r="Z28" s="9">
        <v>88631</v>
      </c>
      <c r="AA28" s="9">
        <v>76133</v>
      </c>
      <c r="AB28" s="9">
        <v>57849</v>
      </c>
      <c r="AC28" s="9">
        <v>46492</v>
      </c>
      <c r="AD28" s="9">
        <v>39773</v>
      </c>
      <c r="AE28" s="9">
        <v>30625</v>
      </c>
      <c r="AF28" s="9">
        <v>24516</v>
      </c>
      <c r="AG28" s="9">
        <v>16093</v>
      </c>
      <c r="AH28" s="9">
        <v>10772</v>
      </c>
      <c r="AI28" s="9">
        <v>6638</v>
      </c>
      <c r="AJ28" s="9">
        <v>1712869</v>
      </c>
      <c r="AK28" s="9">
        <v>1665838</v>
      </c>
      <c r="AL28" s="9">
        <v>3378707</v>
      </c>
    </row>
    <row r="29" spans="1:38" hidden="1" x14ac:dyDescent="0.25">
      <c r="A29" s="13" t="s">
        <v>483</v>
      </c>
      <c r="B29" s="9">
        <v>938127</v>
      </c>
      <c r="C29" s="9">
        <v>764124</v>
      </c>
      <c r="D29" s="9">
        <v>711671</v>
      </c>
      <c r="E29" s="9">
        <v>726172</v>
      </c>
      <c r="F29" s="9">
        <v>910295</v>
      </c>
      <c r="G29" s="9">
        <v>888836</v>
      </c>
      <c r="H29" s="9">
        <v>732696</v>
      </c>
      <c r="I29" s="9">
        <v>635191</v>
      </c>
      <c r="J29" s="9">
        <v>425939</v>
      </c>
      <c r="K29" s="9">
        <v>351940</v>
      </c>
      <c r="L29" s="9">
        <v>209085</v>
      </c>
      <c r="M29" s="9">
        <v>209088</v>
      </c>
      <c r="N29" s="9">
        <v>93689</v>
      </c>
      <c r="O29" s="9">
        <v>87826</v>
      </c>
      <c r="P29" s="9">
        <v>34712</v>
      </c>
      <c r="Q29" s="9">
        <v>24664</v>
      </c>
      <c r="R29" s="9">
        <v>11328</v>
      </c>
      <c r="S29" s="9">
        <v>929948</v>
      </c>
      <c r="T29" s="9">
        <v>779056</v>
      </c>
      <c r="U29" s="9">
        <v>790382</v>
      </c>
      <c r="V29" s="9">
        <v>739251</v>
      </c>
      <c r="W29" s="9">
        <v>748929</v>
      </c>
      <c r="X29" s="9">
        <v>689190</v>
      </c>
      <c r="Y29" s="9">
        <v>569628</v>
      </c>
      <c r="Z29" s="9">
        <v>494720</v>
      </c>
      <c r="AA29" s="9">
        <v>358912</v>
      </c>
      <c r="AB29" s="9">
        <v>300427</v>
      </c>
      <c r="AC29" s="9">
        <v>201048</v>
      </c>
      <c r="AD29" s="9">
        <v>199279</v>
      </c>
      <c r="AE29" s="9">
        <v>108829</v>
      </c>
      <c r="AF29" s="9">
        <v>99362</v>
      </c>
      <c r="AG29" s="9">
        <v>52776</v>
      </c>
      <c r="AH29" s="9">
        <v>39470</v>
      </c>
      <c r="AI29" s="9">
        <v>23164</v>
      </c>
      <c r="AJ29" s="9">
        <v>7755383</v>
      </c>
      <c r="AK29" s="9">
        <v>7124371</v>
      </c>
      <c r="AL29" s="9">
        <v>14879754</v>
      </c>
    </row>
    <row r="30" spans="1:38" hidden="1" x14ac:dyDescent="0.25">
      <c r="A30" s="13" t="s">
        <v>381</v>
      </c>
      <c r="B30" s="9">
        <v>242841</v>
      </c>
      <c r="C30" s="9">
        <v>191349</v>
      </c>
      <c r="D30" s="9">
        <v>159821</v>
      </c>
      <c r="E30" s="9">
        <v>139754</v>
      </c>
      <c r="F30" s="9">
        <v>109763</v>
      </c>
      <c r="G30" s="9">
        <v>96818</v>
      </c>
      <c r="H30" s="9">
        <v>83448</v>
      </c>
      <c r="I30" s="9">
        <v>71211</v>
      </c>
      <c r="J30" s="9">
        <v>55243</v>
      </c>
      <c r="K30" s="9">
        <v>42945</v>
      </c>
      <c r="L30" s="9">
        <v>31670</v>
      </c>
      <c r="M30" s="9">
        <v>22831</v>
      </c>
      <c r="N30" s="9">
        <v>16394</v>
      </c>
      <c r="O30" s="9">
        <v>13111</v>
      </c>
      <c r="P30" s="9">
        <v>9268</v>
      </c>
      <c r="Q30" s="9">
        <v>5934</v>
      </c>
      <c r="R30" s="9">
        <v>4378</v>
      </c>
      <c r="S30" s="9">
        <v>236564</v>
      </c>
      <c r="T30" s="9">
        <v>186154</v>
      </c>
      <c r="U30" s="9">
        <v>154587</v>
      </c>
      <c r="V30" s="9">
        <v>136138</v>
      </c>
      <c r="W30" s="9">
        <v>114094</v>
      </c>
      <c r="X30" s="9">
        <v>98118</v>
      </c>
      <c r="Y30" s="9">
        <v>77887</v>
      </c>
      <c r="Z30" s="9">
        <v>61966</v>
      </c>
      <c r="AA30" s="9">
        <v>50169</v>
      </c>
      <c r="AB30" s="9">
        <v>36788</v>
      </c>
      <c r="AC30" s="9">
        <v>29629</v>
      </c>
      <c r="AD30" s="9">
        <v>22587</v>
      </c>
      <c r="AE30" s="9">
        <v>18541</v>
      </c>
      <c r="AF30" s="9">
        <v>14892</v>
      </c>
      <c r="AG30" s="9">
        <v>10278</v>
      </c>
      <c r="AH30" s="9">
        <v>7163</v>
      </c>
      <c r="AI30" s="9">
        <v>4666</v>
      </c>
      <c r="AJ30" s="9">
        <v>1296779</v>
      </c>
      <c r="AK30" s="9">
        <v>1260221</v>
      </c>
      <c r="AL30" s="9">
        <v>2557000</v>
      </c>
    </row>
    <row r="31" spans="1:38" hidden="1" x14ac:dyDescent="0.25">
      <c r="A31" s="13" t="s">
        <v>512</v>
      </c>
      <c r="B31" s="9">
        <v>569848</v>
      </c>
      <c r="C31" s="9">
        <v>451692</v>
      </c>
      <c r="D31" s="9">
        <v>357464</v>
      </c>
      <c r="E31" s="9">
        <v>294639</v>
      </c>
      <c r="F31" s="9">
        <v>230006</v>
      </c>
      <c r="G31" s="9">
        <v>209805</v>
      </c>
      <c r="H31" s="9">
        <v>188691</v>
      </c>
      <c r="I31" s="9">
        <v>160748</v>
      </c>
      <c r="J31" s="9">
        <v>127827</v>
      </c>
      <c r="K31" s="9">
        <v>95340</v>
      </c>
      <c r="L31" s="9">
        <v>74705</v>
      </c>
      <c r="M31" s="9">
        <v>51481</v>
      </c>
      <c r="N31" s="9">
        <v>40449</v>
      </c>
      <c r="O31" s="9">
        <v>28391</v>
      </c>
      <c r="P31" s="9">
        <v>22121</v>
      </c>
      <c r="Q31" s="9">
        <v>12766</v>
      </c>
      <c r="R31" s="9">
        <v>10235</v>
      </c>
      <c r="S31" s="9">
        <v>552571</v>
      </c>
      <c r="T31" s="9">
        <v>435222</v>
      </c>
      <c r="U31" s="9">
        <v>340390</v>
      </c>
      <c r="V31" s="9">
        <v>300216</v>
      </c>
      <c r="W31" s="9">
        <v>253403</v>
      </c>
      <c r="X31" s="9">
        <v>217287</v>
      </c>
      <c r="Y31" s="9">
        <v>173566</v>
      </c>
      <c r="Z31" s="9">
        <v>135623</v>
      </c>
      <c r="AA31" s="9">
        <v>110145</v>
      </c>
      <c r="AB31" s="9">
        <v>77651</v>
      </c>
      <c r="AC31" s="9">
        <v>65258</v>
      </c>
      <c r="AD31" s="9">
        <v>46960</v>
      </c>
      <c r="AE31" s="9">
        <v>39514</v>
      </c>
      <c r="AF31" s="9">
        <v>28141</v>
      </c>
      <c r="AG31" s="9">
        <v>20722</v>
      </c>
      <c r="AH31" s="9">
        <v>12432</v>
      </c>
      <c r="AI31" s="9">
        <v>9960</v>
      </c>
      <c r="AJ31" s="9">
        <v>2926208</v>
      </c>
      <c r="AK31" s="9">
        <v>2819061</v>
      </c>
      <c r="AL31" s="9">
        <v>5745269</v>
      </c>
    </row>
    <row r="32" spans="1:38" hidden="1" x14ac:dyDescent="0.25">
      <c r="A32" s="13" t="s">
        <v>538</v>
      </c>
      <c r="B32" s="9">
        <v>403228</v>
      </c>
      <c r="C32" s="9">
        <v>359666</v>
      </c>
      <c r="D32" s="9">
        <v>335879</v>
      </c>
      <c r="E32" s="9">
        <v>300405</v>
      </c>
      <c r="F32" s="9">
        <v>285927</v>
      </c>
      <c r="G32" s="9">
        <v>248353</v>
      </c>
      <c r="H32" s="9">
        <v>210296</v>
      </c>
      <c r="I32" s="9">
        <v>195624</v>
      </c>
      <c r="J32" s="9">
        <v>150417</v>
      </c>
      <c r="K32" s="9">
        <v>128174</v>
      </c>
      <c r="L32" s="9">
        <v>84739</v>
      </c>
      <c r="M32" s="9">
        <v>78853</v>
      </c>
      <c r="N32" s="9">
        <v>45323</v>
      </c>
      <c r="O32" s="9">
        <v>43439</v>
      </c>
      <c r="P32" s="9">
        <v>23049</v>
      </c>
      <c r="Q32" s="9">
        <v>16545</v>
      </c>
      <c r="R32" s="9">
        <v>7661</v>
      </c>
      <c r="S32" s="9">
        <v>402034</v>
      </c>
      <c r="T32" s="9">
        <v>357660</v>
      </c>
      <c r="U32" s="9">
        <v>345551</v>
      </c>
      <c r="V32" s="9">
        <v>287097</v>
      </c>
      <c r="W32" s="9">
        <v>258573</v>
      </c>
      <c r="X32" s="9">
        <v>232009</v>
      </c>
      <c r="Y32" s="9">
        <v>201769</v>
      </c>
      <c r="Z32" s="9">
        <v>189160</v>
      </c>
      <c r="AA32" s="9">
        <v>146492</v>
      </c>
      <c r="AB32" s="9">
        <v>123836</v>
      </c>
      <c r="AC32" s="9">
        <v>91759</v>
      </c>
      <c r="AD32" s="9">
        <v>90501</v>
      </c>
      <c r="AE32" s="9">
        <v>62792</v>
      </c>
      <c r="AF32" s="9">
        <v>63495</v>
      </c>
      <c r="AG32" s="9">
        <v>38503</v>
      </c>
      <c r="AH32" s="9">
        <v>28704</v>
      </c>
      <c r="AI32" s="9">
        <v>16542</v>
      </c>
      <c r="AJ32" s="9">
        <v>2917578</v>
      </c>
      <c r="AK32" s="9">
        <v>2936477</v>
      </c>
      <c r="AL32" s="9">
        <v>5854055</v>
      </c>
    </row>
    <row r="33" spans="1:79" hidden="1" x14ac:dyDescent="0.25">
      <c r="A33" s="13" t="s">
        <v>556</v>
      </c>
      <c r="B33" s="9">
        <v>291722</v>
      </c>
      <c r="C33" s="9">
        <v>302779</v>
      </c>
      <c r="D33" s="9">
        <v>308683</v>
      </c>
      <c r="E33" s="9">
        <v>286443</v>
      </c>
      <c r="F33" s="9">
        <v>235225</v>
      </c>
      <c r="G33" s="9">
        <v>179772</v>
      </c>
      <c r="H33" s="9">
        <v>146198</v>
      </c>
      <c r="I33" s="9">
        <v>130116</v>
      </c>
      <c r="J33" s="9">
        <v>114052</v>
      </c>
      <c r="K33" s="9">
        <v>97464</v>
      </c>
      <c r="L33" s="9">
        <v>75802</v>
      </c>
      <c r="M33" s="9">
        <v>57895</v>
      </c>
      <c r="N33" s="9">
        <v>45355</v>
      </c>
      <c r="O33" s="9">
        <v>36672</v>
      </c>
      <c r="P33" s="9">
        <v>23448</v>
      </c>
      <c r="Q33" s="9">
        <v>13998</v>
      </c>
      <c r="R33" s="9">
        <v>7760</v>
      </c>
      <c r="S33" s="9">
        <v>281672</v>
      </c>
      <c r="T33" s="9">
        <v>288410</v>
      </c>
      <c r="U33" s="9">
        <v>297653</v>
      </c>
      <c r="V33" s="9">
        <v>259536</v>
      </c>
      <c r="W33" s="9">
        <v>199677</v>
      </c>
      <c r="X33" s="9">
        <v>172354</v>
      </c>
      <c r="Y33" s="9">
        <v>152652</v>
      </c>
      <c r="Z33" s="9">
        <v>146002</v>
      </c>
      <c r="AA33" s="9">
        <v>118363</v>
      </c>
      <c r="AB33" s="9">
        <v>105421</v>
      </c>
      <c r="AC33" s="9">
        <v>79073</v>
      </c>
      <c r="AD33" s="9">
        <v>70074</v>
      </c>
      <c r="AE33" s="9">
        <v>54143</v>
      </c>
      <c r="AF33" s="9">
        <v>41946</v>
      </c>
      <c r="AG33" s="9">
        <v>25423</v>
      </c>
      <c r="AH33" s="9">
        <v>15966</v>
      </c>
      <c r="AI33" s="9">
        <v>11660</v>
      </c>
      <c r="AJ33" s="9">
        <v>2353384</v>
      </c>
      <c r="AK33" s="9">
        <v>2320025</v>
      </c>
      <c r="AL33" s="9">
        <v>4673409</v>
      </c>
    </row>
    <row r="34" spans="1:79" hidden="1" x14ac:dyDescent="0.25">
      <c r="A34" s="13" t="s">
        <v>574</v>
      </c>
      <c r="B34" s="9">
        <v>284829</v>
      </c>
      <c r="C34" s="9">
        <v>305718</v>
      </c>
      <c r="D34" s="9">
        <v>317281</v>
      </c>
      <c r="E34" s="9">
        <v>303336</v>
      </c>
      <c r="F34" s="9">
        <v>257958</v>
      </c>
      <c r="G34" s="9">
        <v>190982</v>
      </c>
      <c r="H34" s="9">
        <v>146328</v>
      </c>
      <c r="I34" s="9">
        <v>129984</v>
      </c>
      <c r="J34" s="9">
        <v>120048</v>
      </c>
      <c r="K34" s="9">
        <v>103685</v>
      </c>
      <c r="L34" s="9">
        <v>82885</v>
      </c>
      <c r="M34" s="9">
        <v>63976</v>
      </c>
      <c r="N34" s="9">
        <v>48924</v>
      </c>
      <c r="O34" s="9">
        <v>39919</v>
      </c>
      <c r="P34" s="9">
        <v>23821</v>
      </c>
      <c r="Q34" s="9">
        <v>15119</v>
      </c>
      <c r="R34" s="9">
        <v>8476</v>
      </c>
      <c r="S34" s="9">
        <v>269645</v>
      </c>
      <c r="T34" s="9">
        <v>287556</v>
      </c>
      <c r="U34" s="9">
        <v>304310</v>
      </c>
      <c r="V34" s="9">
        <v>274168</v>
      </c>
      <c r="W34" s="9">
        <v>212150</v>
      </c>
      <c r="X34" s="9">
        <v>178089</v>
      </c>
      <c r="Y34" s="9">
        <v>151732</v>
      </c>
      <c r="Z34" s="9">
        <v>151780</v>
      </c>
      <c r="AA34" s="9">
        <v>123117</v>
      </c>
      <c r="AB34" s="9">
        <v>113642</v>
      </c>
      <c r="AC34" s="9">
        <v>81809</v>
      </c>
      <c r="AD34" s="9">
        <v>81403</v>
      </c>
      <c r="AE34" s="9">
        <v>54396</v>
      </c>
      <c r="AF34" s="9">
        <v>47089</v>
      </c>
      <c r="AG34" s="9">
        <v>27146</v>
      </c>
      <c r="AH34" s="9">
        <v>17095</v>
      </c>
      <c r="AI34" s="9">
        <v>10344</v>
      </c>
      <c r="AJ34" s="9">
        <v>2443269</v>
      </c>
      <c r="AK34" s="9">
        <v>2385471</v>
      </c>
      <c r="AL34" s="9">
        <v>4828740</v>
      </c>
    </row>
    <row r="35" spans="1:79" hidden="1" x14ac:dyDescent="0.25">
      <c r="A35" s="13" t="s">
        <v>595</v>
      </c>
      <c r="B35" s="9">
        <v>534705</v>
      </c>
      <c r="C35" s="9">
        <v>545277</v>
      </c>
      <c r="D35" s="9">
        <v>543253</v>
      </c>
      <c r="E35" s="9">
        <v>490036</v>
      </c>
      <c r="F35" s="9">
        <v>415062</v>
      </c>
      <c r="G35" s="9">
        <v>330275</v>
      </c>
      <c r="H35" s="9">
        <v>273646</v>
      </c>
      <c r="I35" s="9">
        <v>246628</v>
      </c>
      <c r="J35" s="9">
        <v>213766</v>
      </c>
      <c r="K35" s="9">
        <v>181584</v>
      </c>
      <c r="L35" s="9">
        <v>137562</v>
      </c>
      <c r="M35" s="9">
        <v>112465</v>
      </c>
      <c r="N35" s="9">
        <v>80129</v>
      </c>
      <c r="O35" s="9">
        <v>69038</v>
      </c>
      <c r="P35" s="9">
        <v>39256</v>
      </c>
      <c r="Q35" s="9">
        <v>25386</v>
      </c>
      <c r="R35" s="9">
        <v>13917</v>
      </c>
      <c r="S35" s="9">
        <v>514856</v>
      </c>
      <c r="T35" s="9">
        <v>525498</v>
      </c>
      <c r="U35" s="9">
        <v>530774</v>
      </c>
      <c r="V35" s="9">
        <v>450923</v>
      </c>
      <c r="W35" s="9">
        <v>361253</v>
      </c>
      <c r="X35" s="9">
        <v>320194</v>
      </c>
      <c r="Y35" s="9">
        <v>282161</v>
      </c>
      <c r="Z35" s="9">
        <v>269044</v>
      </c>
      <c r="AA35" s="9">
        <v>214091</v>
      </c>
      <c r="AB35" s="9">
        <v>193454</v>
      </c>
      <c r="AC35" s="9">
        <v>140699</v>
      </c>
      <c r="AD35" s="9">
        <v>138481</v>
      </c>
      <c r="AE35" s="9">
        <v>92220</v>
      </c>
      <c r="AF35" s="9">
        <v>84685</v>
      </c>
      <c r="AG35" s="9">
        <v>47448</v>
      </c>
      <c r="AH35" s="9">
        <v>33108</v>
      </c>
      <c r="AI35" s="9">
        <v>19712</v>
      </c>
      <c r="AJ35" s="9">
        <v>4251985</v>
      </c>
      <c r="AK35" s="9">
        <v>4218601</v>
      </c>
      <c r="AL35" s="9">
        <v>8470586</v>
      </c>
    </row>
    <row r="36" spans="1:79" hidden="1" x14ac:dyDescent="0.25">
      <c r="A36" s="13" t="s">
        <v>622</v>
      </c>
      <c r="B36" s="9">
        <v>367791</v>
      </c>
      <c r="C36" s="9">
        <v>315217</v>
      </c>
      <c r="D36" s="9">
        <v>275211</v>
      </c>
      <c r="E36" s="9">
        <v>242035</v>
      </c>
      <c r="F36" s="9">
        <v>188817</v>
      </c>
      <c r="G36" s="9">
        <v>165794</v>
      </c>
      <c r="H36" s="9">
        <v>139986</v>
      </c>
      <c r="I36" s="9">
        <v>123109</v>
      </c>
      <c r="J36" s="9">
        <v>91527</v>
      </c>
      <c r="K36" s="9">
        <v>75248</v>
      </c>
      <c r="L36" s="9">
        <v>50715</v>
      </c>
      <c r="M36" s="9">
        <v>46064</v>
      </c>
      <c r="N36" s="9">
        <v>27739</v>
      </c>
      <c r="O36" s="9">
        <v>27067</v>
      </c>
      <c r="P36" s="9">
        <v>16983</v>
      </c>
      <c r="Q36" s="9">
        <v>13497</v>
      </c>
      <c r="R36" s="9">
        <v>7696</v>
      </c>
      <c r="S36" s="9">
        <v>363253</v>
      </c>
      <c r="T36" s="9">
        <v>318348</v>
      </c>
      <c r="U36" s="9">
        <v>280912</v>
      </c>
      <c r="V36" s="9">
        <v>242134</v>
      </c>
      <c r="W36" s="9">
        <v>193128</v>
      </c>
      <c r="X36" s="9">
        <v>160033</v>
      </c>
      <c r="Y36" s="9">
        <v>130028</v>
      </c>
      <c r="Z36" s="9">
        <v>108009</v>
      </c>
      <c r="AA36" s="9">
        <v>88258</v>
      </c>
      <c r="AB36" s="9">
        <v>69751</v>
      </c>
      <c r="AC36" s="9">
        <v>55811</v>
      </c>
      <c r="AD36" s="9">
        <v>47690</v>
      </c>
      <c r="AE36" s="9">
        <v>36727</v>
      </c>
      <c r="AF36" s="9">
        <v>31858</v>
      </c>
      <c r="AG36" s="9">
        <v>24243</v>
      </c>
      <c r="AH36" s="9">
        <v>15485</v>
      </c>
      <c r="AI36" s="9">
        <v>10468</v>
      </c>
      <c r="AJ36" s="9">
        <v>2174496</v>
      </c>
      <c r="AK36" s="9">
        <v>2176136</v>
      </c>
      <c r="AL36" s="9">
        <v>4350632</v>
      </c>
    </row>
    <row r="37" spans="1:79" hidden="1" x14ac:dyDescent="0.25">
      <c r="A37" s="13" t="s">
        <v>638</v>
      </c>
      <c r="B37" s="9">
        <v>467145</v>
      </c>
      <c r="C37" s="9">
        <v>483709</v>
      </c>
      <c r="D37" s="9">
        <v>501004</v>
      </c>
      <c r="E37" s="9">
        <v>488748</v>
      </c>
      <c r="F37" s="9">
        <v>421265</v>
      </c>
      <c r="G37" s="9">
        <v>333130</v>
      </c>
      <c r="H37" s="9">
        <v>277872</v>
      </c>
      <c r="I37" s="9">
        <v>239886</v>
      </c>
      <c r="J37" s="9">
        <v>210642</v>
      </c>
      <c r="K37" s="9">
        <v>177900</v>
      </c>
      <c r="L37" s="9">
        <v>134391</v>
      </c>
      <c r="M37" s="9">
        <v>103129</v>
      </c>
      <c r="N37" s="9">
        <v>78763</v>
      </c>
      <c r="O37" s="9">
        <v>55917</v>
      </c>
      <c r="P37" s="9">
        <v>35126</v>
      </c>
      <c r="Q37" s="9">
        <v>21231</v>
      </c>
      <c r="R37" s="9">
        <v>12583</v>
      </c>
      <c r="S37" s="9">
        <v>439406</v>
      </c>
      <c r="T37" s="9">
        <v>454462</v>
      </c>
      <c r="U37" s="9">
        <v>482578</v>
      </c>
      <c r="V37" s="9">
        <v>452184</v>
      </c>
      <c r="W37" s="9">
        <v>358916</v>
      </c>
      <c r="X37" s="9">
        <v>303559</v>
      </c>
      <c r="Y37" s="9">
        <v>263254</v>
      </c>
      <c r="Z37" s="9">
        <v>246304</v>
      </c>
      <c r="AA37" s="9">
        <v>193008</v>
      </c>
      <c r="AB37" s="9">
        <v>170276</v>
      </c>
      <c r="AC37" s="9">
        <v>120712</v>
      </c>
      <c r="AD37" s="9">
        <v>106839</v>
      </c>
      <c r="AE37" s="9">
        <v>74634</v>
      </c>
      <c r="AF37" s="9">
        <v>62473</v>
      </c>
      <c r="AG37" s="9">
        <v>32025</v>
      </c>
      <c r="AH37" s="9">
        <v>23700</v>
      </c>
      <c r="AI37" s="9">
        <v>13992</v>
      </c>
      <c r="AJ37" s="9">
        <v>4042441</v>
      </c>
      <c r="AK37" s="9">
        <v>3798322</v>
      </c>
      <c r="AL37" s="9">
        <v>7840763</v>
      </c>
    </row>
    <row r="38" spans="1:79" hidden="1" x14ac:dyDescent="0.25">
      <c r="A38" s="13" t="s">
        <v>657</v>
      </c>
      <c r="B38" s="9">
        <v>517159</v>
      </c>
      <c r="C38" s="9">
        <v>412046</v>
      </c>
      <c r="D38" s="9">
        <v>311710</v>
      </c>
      <c r="E38" s="9">
        <v>252713</v>
      </c>
      <c r="F38" s="9">
        <v>179138</v>
      </c>
      <c r="G38" s="9">
        <v>159134</v>
      </c>
      <c r="H38" s="9">
        <v>151382</v>
      </c>
      <c r="I38" s="9">
        <v>128597</v>
      </c>
      <c r="J38" s="9">
        <v>113439</v>
      </c>
      <c r="K38" s="9">
        <v>75748</v>
      </c>
      <c r="L38" s="9">
        <v>73474</v>
      </c>
      <c r="M38" s="9">
        <v>52492</v>
      </c>
      <c r="N38" s="9">
        <v>46283</v>
      </c>
      <c r="O38" s="9">
        <v>25987</v>
      </c>
      <c r="P38" s="9">
        <v>23587</v>
      </c>
      <c r="Q38" s="9">
        <v>10916</v>
      </c>
      <c r="R38" s="9">
        <v>8035</v>
      </c>
      <c r="S38" s="9">
        <v>483508</v>
      </c>
      <c r="T38" s="9">
        <v>391615</v>
      </c>
      <c r="U38" s="9">
        <v>281259</v>
      </c>
      <c r="V38" s="9">
        <v>247273</v>
      </c>
      <c r="W38" s="9">
        <v>213704</v>
      </c>
      <c r="X38" s="9">
        <v>186430</v>
      </c>
      <c r="Y38" s="9">
        <v>161164</v>
      </c>
      <c r="Z38" s="9">
        <v>116877</v>
      </c>
      <c r="AA38" s="9">
        <v>111301</v>
      </c>
      <c r="AB38" s="9">
        <v>62539</v>
      </c>
      <c r="AC38" s="9">
        <v>72687</v>
      </c>
      <c r="AD38" s="9">
        <v>40278</v>
      </c>
      <c r="AE38" s="9">
        <v>46792</v>
      </c>
      <c r="AF38" s="9">
        <v>22283</v>
      </c>
      <c r="AG38" s="9">
        <v>27004</v>
      </c>
      <c r="AH38" s="9">
        <v>10335</v>
      </c>
      <c r="AI38" s="9">
        <v>10241</v>
      </c>
      <c r="AJ38" s="9">
        <v>2541840</v>
      </c>
      <c r="AK38" s="9">
        <v>2485290</v>
      </c>
      <c r="AL38" s="9">
        <v>5027130</v>
      </c>
    </row>
    <row r="39" spans="1:79" hidden="1" x14ac:dyDescent="0.25">
      <c r="A39" s="13" t="s">
        <v>681</v>
      </c>
      <c r="B39" s="9">
        <v>286819</v>
      </c>
      <c r="C39" s="9">
        <v>235530</v>
      </c>
      <c r="D39" s="9">
        <v>193204</v>
      </c>
      <c r="E39" s="9">
        <v>164686</v>
      </c>
      <c r="F39" s="9">
        <v>125104</v>
      </c>
      <c r="G39" s="9">
        <v>111914</v>
      </c>
      <c r="H39" s="9">
        <v>101059</v>
      </c>
      <c r="I39" s="9">
        <v>87732</v>
      </c>
      <c r="J39" s="9">
        <v>70354</v>
      </c>
      <c r="K39" s="9">
        <v>53386</v>
      </c>
      <c r="L39" s="9">
        <v>39936</v>
      </c>
      <c r="M39" s="9">
        <v>29259</v>
      </c>
      <c r="N39" s="9">
        <v>22694</v>
      </c>
      <c r="O39" s="9">
        <v>16146</v>
      </c>
      <c r="P39" s="9">
        <v>12218</v>
      </c>
      <c r="Q39" s="9">
        <v>8038</v>
      </c>
      <c r="R39" s="9">
        <v>4934</v>
      </c>
      <c r="S39" s="9">
        <v>270297</v>
      </c>
      <c r="T39" s="9">
        <v>223588</v>
      </c>
      <c r="U39" s="9">
        <v>183550</v>
      </c>
      <c r="V39" s="9">
        <v>160731</v>
      </c>
      <c r="W39" s="9">
        <v>132772</v>
      </c>
      <c r="X39" s="9">
        <v>113259</v>
      </c>
      <c r="Y39" s="9">
        <v>94485</v>
      </c>
      <c r="Z39" s="9">
        <v>74090</v>
      </c>
      <c r="AA39" s="9">
        <v>61841</v>
      </c>
      <c r="AB39" s="9">
        <v>43006</v>
      </c>
      <c r="AC39" s="9">
        <v>35351</v>
      </c>
      <c r="AD39" s="9">
        <v>26151</v>
      </c>
      <c r="AE39" s="9">
        <v>23108</v>
      </c>
      <c r="AF39" s="9">
        <v>16030</v>
      </c>
      <c r="AG39" s="9">
        <v>12739</v>
      </c>
      <c r="AH39" s="9">
        <v>7245</v>
      </c>
      <c r="AI39" s="9">
        <v>5247</v>
      </c>
      <c r="AJ39" s="9">
        <v>1563013</v>
      </c>
      <c r="AK39" s="9">
        <v>1483490</v>
      </c>
      <c r="AL39" s="9">
        <v>3046503</v>
      </c>
    </row>
    <row r="40" spans="1:79" hidden="1" x14ac:dyDescent="0.25">
      <c r="A40" s="13" t="s">
        <v>696</v>
      </c>
      <c r="B40" s="9">
        <v>352339</v>
      </c>
      <c r="C40" s="9">
        <v>297650</v>
      </c>
      <c r="D40" s="9">
        <v>235695</v>
      </c>
      <c r="E40" s="9">
        <v>196869</v>
      </c>
      <c r="F40" s="9">
        <v>145758</v>
      </c>
      <c r="G40" s="9">
        <v>127356</v>
      </c>
      <c r="H40" s="9">
        <v>123249</v>
      </c>
      <c r="I40" s="9">
        <v>93248</v>
      </c>
      <c r="J40" s="9">
        <v>87761</v>
      </c>
      <c r="K40" s="9">
        <v>53935</v>
      </c>
      <c r="L40" s="9">
        <v>55692</v>
      </c>
      <c r="M40" s="9">
        <v>30252</v>
      </c>
      <c r="N40" s="9">
        <v>34316</v>
      </c>
      <c r="O40" s="9">
        <v>15673</v>
      </c>
      <c r="P40" s="9">
        <v>19147</v>
      </c>
      <c r="Q40" s="9">
        <v>7372</v>
      </c>
      <c r="R40" s="9">
        <v>6098</v>
      </c>
      <c r="S40" s="9">
        <v>323610</v>
      </c>
      <c r="T40" s="9">
        <v>275237</v>
      </c>
      <c r="U40" s="9">
        <v>213349</v>
      </c>
      <c r="V40" s="9">
        <v>190216</v>
      </c>
      <c r="W40" s="9">
        <v>158723</v>
      </c>
      <c r="X40" s="9">
        <v>126035</v>
      </c>
      <c r="Y40" s="9">
        <v>110055</v>
      </c>
      <c r="Z40" s="9">
        <v>75039</v>
      </c>
      <c r="AA40" s="9">
        <v>74714</v>
      </c>
      <c r="AB40" s="9">
        <v>42238</v>
      </c>
      <c r="AC40" s="9">
        <v>47555</v>
      </c>
      <c r="AD40" s="9">
        <v>24233</v>
      </c>
      <c r="AE40" s="9">
        <v>30059</v>
      </c>
      <c r="AF40" s="9">
        <v>14059</v>
      </c>
      <c r="AG40" s="9">
        <v>18274</v>
      </c>
      <c r="AH40" s="9">
        <v>6708</v>
      </c>
      <c r="AI40" s="9">
        <v>6628</v>
      </c>
      <c r="AJ40" s="9">
        <v>1882410</v>
      </c>
      <c r="AK40" s="9">
        <v>1736732</v>
      </c>
      <c r="AL40" s="9">
        <v>3619142</v>
      </c>
    </row>
    <row r="41" spans="1:79" hidden="1" x14ac:dyDescent="0.25">
      <c r="A41" s="13" t="s">
        <v>713</v>
      </c>
      <c r="B41" s="9">
        <v>469509</v>
      </c>
      <c r="C41" s="9">
        <v>380392</v>
      </c>
      <c r="D41" s="9">
        <v>281118</v>
      </c>
      <c r="E41" s="9">
        <v>224523</v>
      </c>
      <c r="F41" s="9">
        <v>157264</v>
      </c>
      <c r="G41" s="9">
        <v>149130</v>
      </c>
      <c r="H41" s="9">
        <v>145163</v>
      </c>
      <c r="I41" s="9">
        <v>116093</v>
      </c>
      <c r="J41" s="9">
        <v>101706</v>
      </c>
      <c r="K41" s="9">
        <v>64971</v>
      </c>
      <c r="L41" s="9">
        <v>65457</v>
      </c>
      <c r="M41" s="9">
        <v>42389</v>
      </c>
      <c r="N41" s="9">
        <v>40549</v>
      </c>
      <c r="O41" s="9">
        <v>20664</v>
      </c>
      <c r="P41" s="9">
        <v>21450</v>
      </c>
      <c r="Q41" s="9">
        <v>9611</v>
      </c>
      <c r="R41" s="9">
        <v>7982</v>
      </c>
      <c r="S41" s="9">
        <v>442716</v>
      </c>
      <c r="T41" s="9">
        <v>370720</v>
      </c>
      <c r="U41" s="9">
        <v>258823</v>
      </c>
      <c r="V41" s="9">
        <v>234701</v>
      </c>
      <c r="W41" s="9">
        <v>204667</v>
      </c>
      <c r="X41" s="9">
        <v>172057</v>
      </c>
      <c r="Y41" s="9">
        <v>144205</v>
      </c>
      <c r="Z41" s="9">
        <v>101236</v>
      </c>
      <c r="AA41" s="9">
        <v>95888</v>
      </c>
      <c r="AB41" s="9">
        <v>53546</v>
      </c>
      <c r="AC41" s="9">
        <v>61939</v>
      </c>
      <c r="AD41" s="9">
        <v>32185</v>
      </c>
      <c r="AE41" s="9">
        <v>38574</v>
      </c>
      <c r="AF41" s="9">
        <v>17809</v>
      </c>
      <c r="AG41" s="9">
        <v>23063</v>
      </c>
      <c r="AH41" s="9">
        <v>9108</v>
      </c>
      <c r="AI41" s="9">
        <v>9111</v>
      </c>
      <c r="AJ41" s="9">
        <v>2297971</v>
      </c>
      <c r="AK41" s="9">
        <v>2270348</v>
      </c>
      <c r="AL41" s="9">
        <v>4568319</v>
      </c>
    </row>
    <row r="42" spans="1:79" hidden="1" x14ac:dyDescent="0.25">
      <c r="A42" s="13" t="s">
        <v>754</v>
      </c>
      <c r="B42" s="9">
        <v>17837020</v>
      </c>
      <c r="C42" s="9">
        <v>15502069</v>
      </c>
      <c r="D42" s="9">
        <v>13836239</v>
      </c>
      <c r="E42" s="9">
        <v>12293689</v>
      </c>
      <c r="F42" s="9">
        <v>10051901</v>
      </c>
      <c r="G42" s="9">
        <v>8480707</v>
      </c>
      <c r="H42" s="9">
        <v>7284102</v>
      </c>
      <c r="I42" s="9">
        <v>6240459</v>
      </c>
      <c r="J42" s="9">
        <v>5228754</v>
      </c>
      <c r="K42" s="9">
        <v>4105952</v>
      </c>
      <c r="L42" s="9">
        <v>3233093</v>
      </c>
      <c r="M42" s="9">
        <v>2454746</v>
      </c>
      <c r="N42" s="9">
        <v>1850354</v>
      </c>
      <c r="O42" s="9">
        <v>1335394</v>
      </c>
      <c r="P42" s="9">
        <v>965196</v>
      </c>
      <c r="Q42" s="9">
        <v>561382</v>
      </c>
      <c r="R42" s="9">
        <v>362424</v>
      </c>
      <c r="S42" s="9">
        <v>16969659</v>
      </c>
      <c r="T42" s="9">
        <v>14751712</v>
      </c>
      <c r="U42" s="9">
        <v>13072833</v>
      </c>
      <c r="V42" s="9">
        <v>11639983</v>
      </c>
      <c r="W42" s="9">
        <v>9674868</v>
      </c>
      <c r="X42" s="9">
        <v>8167582</v>
      </c>
      <c r="Y42" s="9">
        <v>6947084</v>
      </c>
      <c r="Z42" s="9">
        <v>5874695</v>
      </c>
      <c r="AA42" s="9">
        <v>4905215</v>
      </c>
      <c r="AB42" s="9">
        <v>3783584</v>
      </c>
      <c r="AC42" s="9">
        <v>3074491</v>
      </c>
      <c r="AD42" s="9">
        <v>2457793</v>
      </c>
      <c r="AE42" s="9">
        <v>1951626</v>
      </c>
      <c r="AF42" s="9">
        <v>1467403</v>
      </c>
      <c r="AG42" s="9">
        <v>1076136</v>
      </c>
      <c r="AH42" s="9">
        <v>635625</v>
      </c>
      <c r="AI42" s="9">
        <v>447580</v>
      </c>
      <c r="AJ42" s="9">
        <v>111623481</v>
      </c>
      <c r="AK42" s="9">
        <v>106897869</v>
      </c>
      <c r="AL42" s="9">
        <v>218521350</v>
      </c>
    </row>
    <row r="43" spans="1:79" hidden="1" x14ac:dyDescent="0.25"/>
    <row r="44" spans="1:79" ht="60" hidden="1" x14ac:dyDescent="0.25">
      <c r="A44" s="11" t="s">
        <v>791</v>
      </c>
      <c r="B44" s="11" t="s">
        <v>792</v>
      </c>
      <c r="C44" s="11" t="s">
        <v>793</v>
      </c>
      <c r="D44" s="11" t="s">
        <v>810</v>
      </c>
      <c r="E44" s="11" t="s">
        <v>811</v>
      </c>
      <c r="F44" s="11" t="s">
        <v>812</v>
      </c>
      <c r="G44" s="11" t="s">
        <v>813</v>
      </c>
      <c r="H44" s="11" t="s">
        <v>814</v>
      </c>
      <c r="I44" s="11" t="s">
        <v>815</v>
      </c>
      <c r="J44" s="11" t="s">
        <v>816</v>
      </c>
      <c r="K44" s="11" t="s">
        <v>817</v>
      </c>
      <c r="L44" s="11" t="s">
        <v>818</v>
      </c>
      <c r="M44" s="11" t="s">
        <v>819</v>
      </c>
      <c r="N44" s="11" t="s">
        <v>820</v>
      </c>
      <c r="O44" s="11" t="s">
        <v>821</v>
      </c>
      <c r="P44" s="11" t="s">
        <v>822</v>
      </c>
      <c r="Q44" s="11" t="s">
        <v>823</v>
      </c>
      <c r="R44" s="11" t="s">
        <v>824</v>
      </c>
      <c r="S44" s="11" t="s">
        <v>825</v>
      </c>
      <c r="T44" s="11" t="s">
        <v>826</v>
      </c>
      <c r="U44" s="11" t="s">
        <v>827</v>
      </c>
      <c r="V44" s="11" t="s">
        <v>828</v>
      </c>
      <c r="W44" s="11" t="s">
        <v>829</v>
      </c>
      <c r="X44" s="11" t="s">
        <v>830</v>
      </c>
      <c r="Y44" s="11" t="s">
        <v>831</v>
      </c>
      <c r="Z44" s="11" t="s">
        <v>832</v>
      </c>
      <c r="AA44" s="11" t="s">
        <v>833</v>
      </c>
      <c r="AB44" s="11" t="s">
        <v>834</v>
      </c>
      <c r="AC44" s="11" t="s">
        <v>835</v>
      </c>
      <c r="AD44" s="11" t="s">
        <v>836</v>
      </c>
      <c r="AE44" s="11" t="s">
        <v>837</v>
      </c>
      <c r="AF44" s="11" t="s">
        <v>838</v>
      </c>
      <c r="AG44" s="11" t="s">
        <v>839</v>
      </c>
      <c r="AH44" s="11" t="s">
        <v>840</v>
      </c>
      <c r="AI44" s="11" t="s">
        <v>841</v>
      </c>
      <c r="AJ44" s="11" t="s">
        <v>842</v>
      </c>
      <c r="AK44" s="11" t="s">
        <v>843</v>
      </c>
      <c r="AL44" s="11" t="s">
        <v>844</v>
      </c>
      <c r="AM44" s="11" t="s">
        <v>845</v>
      </c>
      <c r="AN44" s="11" t="s">
        <v>846</v>
      </c>
      <c r="AO44" s="11" t="s">
        <v>847</v>
      </c>
      <c r="AP44" s="11" t="s">
        <v>848</v>
      </c>
      <c r="AQ44" s="11" t="s">
        <v>849</v>
      </c>
      <c r="AR44" s="11" t="s">
        <v>850</v>
      </c>
      <c r="AS44" s="11" t="s">
        <v>851</v>
      </c>
      <c r="AT44" s="11" t="s">
        <v>852</v>
      </c>
      <c r="AU44" s="11" t="s">
        <v>853</v>
      </c>
      <c r="AV44" s="11" t="s">
        <v>854</v>
      </c>
      <c r="AW44" s="11" t="s">
        <v>855</v>
      </c>
      <c r="AX44" s="11" t="s">
        <v>856</v>
      </c>
      <c r="AY44" s="11" t="s">
        <v>857</v>
      </c>
      <c r="AZ44" s="11" t="s">
        <v>858</v>
      </c>
      <c r="BA44" s="11" t="s">
        <v>859</v>
      </c>
      <c r="BB44" s="11" t="s">
        <v>860</v>
      </c>
      <c r="BC44" s="11" t="s">
        <v>861</v>
      </c>
      <c r="BD44" s="11" t="s">
        <v>862</v>
      </c>
      <c r="BE44" s="11" t="s">
        <v>863</v>
      </c>
      <c r="BF44" s="11" t="s">
        <v>864</v>
      </c>
      <c r="BG44" s="11" t="s">
        <v>865</v>
      </c>
      <c r="BH44" s="11" t="s">
        <v>866</v>
      </c>
      <c r="BI44" s="11" t="s">
        <v>867</v>
      </c>
      <c r="BJ44" s="11" t="s">
        <v>868</v>
      </c>
      <c r="BK44" s="11" t="s">
        <v>869</v>
      </c>
      <c r="BL44" s="11" t="s">
        <v>870</v>
      </c>
      <c r="BM44" s="11" t="s">
        <v>871</v>
      </c>
      <c r="BN44" s="11" t="s">
        <v>872</v>
      </c>
      <c r="BO44" s="11" t="s">
        <v>873</v>
      </c>
      <c r="BP44" s="11" t="s">
        <v>874</v>
      </c>
      <c r="BQ44" s="11" t="s">
        <v>875</v>
      </c>
      <c r="BR44" s="11" t="s">
        <v>876</v>
      </c>
      <c r="BS44" s="11" t="s">
        <v>877</v>
      </c>
      <c r="BT44" s="11" t="s">
        <v>878</v>
      </c>
      <c r="BU44" s="11" t="s">
        <v>879</v>
      </c>
      <c r="BV44" s="11" t="s">
        <v>880</v>
      </c>
      <c r="BW44" s="11" t="s">
        <v>881</v>
      </c>
      <c r="BX44" s="11" t="s">
        <v>882</v>
      </c>
      <c r="BY44" s="11" t="s">
        <v>883</v>
      </c>
      <c r="BZ44" s="11" t="s">
        <v>884</v>
      </c>
      <c r="CA44" s="11" t="s">
        <v>885</v>
      </c>
    </row>
    <row r="45" spans="1:79" hidden="1" x14ac:dyDescent="0.25">
      <c r="A45" s="14" t="s">
        <v>794</v>
      </c>
      <c r="B45">
        <v>-17377466</v>
      </c>
      <c r="C45">
        <v>16561329.000000002</v>
      </c>
      <c r="D45">
        <f>INDEX($A$4:$AI$41,1,ROW(A2))*(-1)</f>
        <v>-17837020</v>
      </c>
      <c r="E45">
        <f>INDEX($A$4:$AI$41,1,ROW(A19))</f>
        <v>16969659</v>
      </c>
      <c r="F45">
        <f>INDEX($A$4:$AI$41,2,ROW(A2))*(-1)</f>
        <v>-218758</v>
      </c>
      <c r="G45">
        <f>INDEX($A$4:$AI$41,2,ROW(A19))</f>
        <v>210483</v>
      </c>
      <c r="H45">
        <f>INDEX($A$4:$AI$41,3,ROW(A2))*(-1)</f>
        <v>-391921</v>
      </c>
      <c r="I45">
        <f>INDEX($A$4:$AI$41,3,ROW(A19))</f>
        <v>372760</v>
      </c>
      <c r="J45">
        <f>INDEX($A$4:$AI$41,4,ROW(A2))*(-1)</f>
        <v>-345584</v>
      </c>
      <c r="K45">
        <f>INDEX($A$4:$AI$41,4,ROW(A19))</f>
        <v>326260</v>
      </c>
      <c r="L45">
        <f>INDEX($A$4:$AI$41,5,ROW(A2))*(-1)</f>
        <v>-332996</v>
      </c>
      <c r="M45">
        <f>INDEX($A$4:$AI$41,5,ROW(A19))</f>
        <v>319470</v>
      </c>
      <c r="N45">
        <f>INDEX($A$4:$AI$41,6,ROW(A2))*(-1)</f>
        <v>-679500</v>
      </c>
      <c r="O45">
        <f>INDEX($A$4:$AI$41,6,ROW(A19))</f>
        <v>639299</v>
      </c>
      <c r="P45">
        <f>INDEX($A$4:$AI$41,7,ROW(A2))*(-1)</f>
        <v>-158035</v>
      </c>
      <c r="Q45">
        <f>INDEX($A$4:$AI$41,7,ROW(A19))</f>
        <v>150454</v>
      </c>
      <c r="R45">
        <f>INDEX($A$4:$AI$41,8,ROW(A2))*(-1)</f>
        <v>-539300</v>
      </c>
      <c r="S45">
        <f>INDEX($A$4:$AI$41,8,ROW(A19))</f>
        <v>514586</v>
      </c>
      <c r="T45">
        <f>INDEX($A$4:$AI$41,9,ROW(A2))*(-1)</f>
        <v>-644945</v>
      </c>
      <c r="U45">
        <f>INDEX($A$4:$AI$41,9,ROW(A19))</f>
        <v>596867</v>
      </c>
      <c r="V45">
        <f>INDEX($A$4:$AI$41,10,ROW(A2))*(-1)</f>
        <v>-255470</v>
      </c>
      <c r="W45">
        <f>INDEX($A$4:$AI$41,10,ROW(A19))</f>
        <v>243102</v>
      </c>
      <c r="X45">
        <f>INDEX($A$4:$AI$41,11,ROW(A2))*(-1)</f>
        <v>-367102</v>
      </c>
      <c r="Y45">
        <f>INDEX($A$4:$AI$41,11,ROW(A19))</f>
        <v>352059</v>
      </c>
      <c r="Z45">
        <f>INDEX($A$4:$AI$41,12,ROW(A2))*(-1)</f>
        <v>-213833</v>
      </c>
      <c r="AA45">
        <f>INDEX($A$4:$AI$41,12,ROW(A19))</f>
        <v>207890</v>
      </c>
      <c r="AB45">
        <f>INDEX($A$4:$AI$41,13,ROW(A2))*(-1)</f>
        <v>-276429</v>
      </c>
      <c r="AC45">
        <f>INDEX($A$4:$AI$41,13,ROW(A19))</f>
        <v>261756</v>
      </c>
      <c r="AD45">
        <f>INDEX($A$4:$AI$41,14,ROW(A2))*(-1)</f>
        <v>-199031</v>
      </c>
      <c r="AE45">
        <f>INDEX($A$4:$AI$41,14,ROW(A19))</f>
        <v>188875</v>
      </c>
      <c r="AF45">
        <f>INDEX($A$4:$AI$41,15,ROW(A2))*(-1)</f>
        <v>-253101</v>
      </c>
      <c r="AG45">
        <f>INDEX($A$4:$AI$41,15,ROW(A19))</f>
        <v>250024</v>
      </c>
      <c r="AH45">
        <f>INDEX($A$4:$AI$41,16,ROW(A2))*(-1)</f>
        <v>-366734</v>
      </c>
      <c r="AI45">
        <f>INDEX($A$4:$AI$41,16,ROW(A19))</f>
        <v>368062</v>
      </c>
      <c r="AJ45">
        <f>INDEX($A$4:$AI$41,17,ROW(A2))*(-1)</f>
        <v>-334511</v>
      </c>
      <c r="AK45">
        <f>INDEX($A$4:$AI$41,17,ROW(A19))</f>
        <v>311596</v>
      </c>
      <c r="AL45">
        <f>INDEX($A$4:$AI$41,18,ROW(A2))*(-1)</f>
        <v>-325102</v>
      </c>
      <c r="AM45">
        <f>INDEX($A$4:$AI$41,18,ROW(A19))</f>
        <v>309242</v>
      </c>
      <c r="AN45">
        <f>INDEX($A$4:$AI$41,19,ROW(A2))*(-1)</f>
        <v>-614198</v>
      </c>
      <c r="AO45">
        <f>INDEX($A$4:$AI$41,19,ROW(A19))</f>
        <v>563813</v>
      </c>
      <c r="AP45">
        <f>INDEX($A$4:$AI$41,20,ROW(A2))*(-1)</f>
        <v>-844977</v>
      </c>
      <c r="AQ45">
        <f>INDEX($A$4:$AI$41,20,ROW(A19))</f>
        <v>821129</v>
      </c>
      <c r="AR45">
        <f>INDEX($A$4:$AI$41,21,ROW(A2))*(-1)</f>
        <v>-2685854</v>
      </c>
      <c r="AS45">
        <f>INDEX($A$4:$AI$41,21,ROW(A19))</f>
        <v>2512812</v>
      </c>
      <c r="AT45">
        <f>INDEX($A$4:$AI$41,22,ROW(A2))*(-1)</f>
        <v>-855762</v>
      </c>
      <c r="AU45">
        <f>INDEX($A$4:$AI$41,22,ROW(A19))</f>
        <v>792645</v>
      </c>
      <c r="AV45">
        <f>INDEX($A$4:$AI$41,23,ROW(A2))*(-1)</f>
        <v>-460815</v>
      </c>
      <c r="AW45">
        <f>INDEX($A$4:$AI$41,23,ROW(A19))</f>
        <v>434592</v>
      </c>
      <c r="AX45">
        <f>INDEX($A$4:$AI$41,24,ROW(A2))*(-1)</f>
        <v>-450046</v>
      </c>
      <c r="AY45">
        <f>INDEX($A$4:$AI$41,24,ROW(A19))</f>
        <v>427979</v>
      </c>
      <c r="AZ45">
        <f>INDEX($A$4:$AI$41,25,ROW(A19))*(-1)</f>
        <v>-283824</v>
      </c>
      <c r="BA45">
        <f>INDEX($A$4:$AI$41,25,ROW(A19))</f>
        <v>283824</v>
      </c>
      <c r="BB45">
        <f>INDEX($A$4:$AI$41,26,ROW(A2))*(-1)</f>
        <v>-938127</v>
      </c>
      <c r="BC45">
        <f>INDEX($A$4:$AI$41,26,ROW(A19))</f>
        <v>929948</v>
      </c>
      <c r="BD45">
        <f>INDEX($A$4:$AI$41,27,ROW(A2))*(-1)</f>
        <v>-242841</v>
      </c>
      <c r="BE45">
        <f>INDEX($A$4:$AI$41,27,ROW(A19))</f>
        <v>236564</v>
      </c>
      <c r="BF45">
        <f>INDEX($A$4:$AI$41,28,ROW(A2))*(-1)</f>
        <v>-569848</v>
      </c>
      <c r="BG45">
        <f>INDEX($A$4:$AI$41,28,ROW(A19))</f>
        <v>552571</v>
      </c>
      <c r="BH45">
        <f>INDEX($A$4:$AI$41,29,ROW(A2))*(-1)</f>
        <v>-403228</v>
      </c>
      <c r="BI45">
        <f>INDEX($A$4:$AI$41,29,ROW(A19))</f>
        <v>402034</v>
      </c>
      <c r="BJ45">
        <f>INDEX($A$4:$AI$41,30,ROW(A2))*(-1)</f>
        <v>-291722</v>
      </c>
      <c r="BK45">
        <f>INDEX($A$4:$AI$41,30,ROW(A19))</f>
        <v>281672</v>
      </c>
      <c r="BL45">
        <f>INDEX($A$4:$AI$41,31,ROW(A2))*(-1)</f>
        <v>-284829</v>
      </c>
      <c r="BM45">
        <f>INDEX($A$4:$AI$41,31,ROW(A19))</f>
        <v>269645</v>
      </c>
      <c r="BN45">
        <f>INDEX($A$4:$AI$41,32,ROW(A2))*(-1)</f>
        <v>-534705</v>
      </c>
      <c r="BO45">
        <f>INDEX($A$4:$AI$41,32,ROW(A19))</f>
        <v>514856</v>
      </c>
      <c r="BP45">
        <f>INDEX($A$4:$AI$41,33,ROW(A2))*(-1)</f>
        <v>-367791</v>
      </c>
      <c r="BQ45">
        <f>INDEX($A$4:$AI$41,33,ROW(A19))</f>
        <v>363253</v>
      </c>
      <c r="BR45">
        <f>INDEX($A$4:$AI$41,34,ROW(A2))*(-1)</f>
        <v>-467145</v>
      </c>
      <c r="BS45">
        <f>INDEX($A$4:$AI$41,34,ROW(A19))</f>
        <v>439406</v>
      </c>
      <c r="BT45">
        <f>INDEX($A$4:$AI$41,35,ROW(A2))*(-1)</f>
        <v>-517159</v>
      </c>
      <c r="BU45">
        <f>INDEX($A$4:$AI$41,35,ROW(A19))</f>
        <v>483508</v>
      </c>
      <c r="BV45">
        <f>INDEX($A$4:$AI$41,36,ROW(A2))*(-1)</f>
        <v>-286819</v>
      </c>
      <c r="BW45">
        <f>INDEX($A$4:$AI$41,36,ROW(A19))</f>
        <v>270297</v>
      </c>
      <c r="BX45">
        <f>INDEX($A$4:$AI$41,37,ROW(A2))*(-1)</f>
        <v>-352339</v>
      </c>
      <c r="BY45">
        <f>INDEX($A$4:$AI$41,37,ROW(A19))</f>
        <v>323610</v>
      </c>
      <c r="BZ45">
        <f>INDEX($A$4:$AI$41,38,ROW(A2))*(-1)</f>
        <v>-469509</v>
      </c>
      <c r="CA45">
        <f>INDEX($A$4:$AI$41,38,ROW(A19))</f>
        <v>442716</v>
      </c>
    </row>
    <row r="46" spans="1:79" hidden="1" x14ac:dyDescent="0.25">
      <c r="A46" s="14" t="s">
        <v>795</v>
      </c>
      <c r="B46">
        <v>-15287661</v>
      </c>
      <c r="C46">
        <v>14625985</v>
      </c>
      <c r="D46">
        <f t="shared" ref="D46:D61" si="0">INDEX($A$4:$AI$41,1,ROW(A3))*(-1)</f>
        <v>-15502069</v>
      </c>
      <c r="E46">
        <f t="shared" ref="E46:E61" si="1">INDEX($A$4:$AI$41,1,ROW(A20))</f>
        <v>14751712</v>
      </c>
      <c r="F46">
        <f t="shared" ref="F46:F61" si="2">INDEX($A$4:$AI$41,2,ROW(A3))*(-1)</f>
        <v>-224631</v>
      </c>
      <c r="G46">
        <f t="shared" ref="G46:G61" si="3">INDEX($A$4:$AI$41,2,ROW(A20))</f>
        <v>215867</v>
      </c>
      <c r="H46">
        <f t="shared" ref="H46:H61" si="4">INDEX($A$4:$AI$41,3,ROW(A3))*(-1)</f>
        <v>-331150</v>
      </c>
      <c r="I46">
        <f t="shared" ref="I46:I61" si="5">INDEX($A$4:$AI$41,3,ROW(A20))</f>
        <v>320576</v>
      </c>
      <c r="J46">
        <f t="shared" ref="J46:J61" si="6">INDEX($A$4:$AI$41,4,ROW(A3))*(-1)</f>
        <v>-364957</v>
      </c>
      <c r="K46">
        <f t="shared" ref="K46:K61" si="7">INDEX($A$4:$AI$41,4,ROW(A20))</f>
        <v>342223</v>
      </c>
      <c r="L46">
        <f t="shared" ref="L46:L61" si="8">INDEX($A$4:$AI$41,5,ROW(A3))*(-1)</f>
        <v>-352714</v>
      </c>
      <c r="M46">
        <f t="shared" ref="M46:M61" si="9">INDEX($A$4:$AI$41,5,ROW(A20))</f>
        <v>334304</v>
      </c>
      <c r="N46">
        <f t="shared" ref="N46:N61" si="10">INDEX($A$4:$AI$41,6,ROW(A3))*(-1)</f>
        <v>-545659</v>
      </c>
      <c r="O46">
        <f t="shared" ref="O46:O61" si="11">INDEX($A$4:$AI$41,6,ROW(A20))</f>
        <v>509011</v>
      </c>
      <c r="P46">
        <f t="shared" ref="P46:P61" si="12">INDEX($A$4:$AI$41,7,ROW(A3))*(-1)</f>
        <v>-169405</v>
      </c>
      <c r="Q46">
        <f t="shared" ref="Q46:Q61" si="13">INDEX($A$4:$AI$41,7,ROW(A20))</f>
        <v>157800</v>
      </c>
      <c r="R46">
        <f t="shared" ref="R46:R61" si="14">INDEX($A$4:$AI$41,8,ROW(A3))*(-1)</f>
        <v>-445972</v>
      </c>
      <c r="S46">
        <f t="shared" ref="S46:S61" si="15">INDEX($A$4:$AI$41,8,ROW(A20))</f>
        <v>431588</v>
      </c>
      <c r="T46">
        <f t="shared" ref="T46:T61" si="16">INDEX($A$4:$AI$41,9,ROW(A3))*(-1)</f>
        <v>-544939</v>
      </c>
      <c r="U46">
        <f t="shared" ref="U46:U61" si="17">INDEX($A$4:$AI$41,9,ROW(A20))</f>
        <v>492977</v>
      </c>
      <c r="V46">
        <f t="shared" ref="V46:V61" si="18">INDEX($A$4:$AI$41,10,ROW(A3))*(-1)</f>
        <v>-263801</v>
      </c>
      <c r="W46">
        <f t="shared" ref="W46:W61" si="19">INDEX($A$4:$AI$41,10,ROW(A20))</f>
        <v>247026</v>
      </c>
      <c r="X46">
        <f t="shared" ref="X46:X61" si="20">INDEX($A$4:$AI$41,11,ROW(A3))*(-1)</f>
        <v>-363425</v>
      </c>
      <c r="Y46">
        <f t="shared" ref="Y46:Y61" si="21">INDEX($A$4:$AI$41,11,ROW(A20))</f>
        <v>347139</v>
      </c>
      <c r="Z46">
        <f t="shared" ref="Z46:Z61" si="22">INDEX($A$4:$AI$41,12,ROW(A3))*(-1)</f>
        <v>-203754</v>
      </c>
      <c r="AA46">
        <f t="shared" ref="AA46:AA61" si="23">INDEX($A$4:$AI$41,12,ROW(A20))</f>
        <v>199710</v>
      </c>
      <c r="AB46">
        <f t="shared" ref="AB46:AB61" si="24">INDEX($A$4:$AI$41,13,ROW(A3))*(-1)</f>
        <v>-267891</v>
      </c>
      <c r="AC46">
        <f t="shared" ref="AC46:AC61" si="25">INDEX($A$4:$AI$41,13,ROW(A20))</f>
        <v>255925</v>
      </c>
      <c r="AD46">
        <f t="shared" ref="AD46:AD61" si="26">INDEX($A$4:$AI$41,14,ROW(A3))*(-1)</f>
        <v>-218957</v>
      </c>
      <c r="AE46">
        <f t="shared" ref="AE46:AE61" si="27">INDEX($A$4:$AI$41,14,ROW(A20))</f>
        <v>207004</v>
      </c>
      <c r="AF46">
        <f t="shared" ref="AF46:AF61" si="28">INDEX($A$4:$AI$41,15,ROW(A3))*(-1)</f>
        <v>-254655</v>
      </c>
      <c r="AG46">
        <f t="shared" ref="AG46:AG61" si="29">INDEX($A$4:$AI$41,15,ROW(A20))</f>
        <v>247712</v>
      </c>
      <c r="AH46">
        <f t="shared" ref="AH46:AH61" si="30">INDEX($A$4:$AI$41,16,ROW(A3))*(-1)</f>
        <v>-281057</v>
      </c>
      <c r="AI46">
        <f t="shared" ref="AI46:AI61" si="31">INDEX($A$4:$AI$41,16,ROW(A20))</f>
        <v>295804</v>
      </c>
      <c r="AJ46">
        <f t="shared" ref="AJ46:AJ61" si="32">INDEX($A$4:$AI$41,17,ROW(A3))*(-1)</f>
        <v>-277281</v>
      </c>
      <c r="AK46">
        <f t="shared" ref="AK46:AK61" si="33">INDEX($A$4:$AI$41,17,ROW(A20))</f>
        <v>241005</v>
      </c>
      <c r="AL46">
        <f t="shared" ref="AL46:AL61" si="34">INDEX($A$4:$AI$41,18,ROW(A3))*(-1)</f>
        <v>-335341</v>
      </c>
      <c r="AM46">
        <f t="shared" ref="AM46:AM61" si="35">INDEX($A$4:$AI$41,18,ROW(A20))</f>
        <v>315414</v>
      </c>
      <c r="AN46">
        <f t="shared" ref="AN46:AN61" si="36">INDEX($A$4:$AI$41,19,ROW(A3))*(-1)</f>
        <v>-482852</v>
      </c>
      <c r="AO46">
        <f t="shared" ref="AO46:AO61" si="37">INDEX($A$4:$AI$41,19,ROW(A20))</f>
        <v>459277</v>
      </c>
      <c r="AP46">
        <f t="shared" ref="AP46:AP61" si="38">INDEX($A$4:$AI$41,20,ROW(A3))*(-1)</f>
        <v>-668389</v>
      </c>
      <c r="AQ46">
        <f t="shared" ref="AQ46:AQ61" si="39">INDEX($A$4:$AI$41,20,ROW(A20))</f>
        <v>651306</v>
      </c>
      <c r="AR46">
        <f t="shared" ref="AR46:AR61" si="40">INDEX($A$4:$AI$41,21,ROW(A3))*(-1)</f>
        <v>-2215912</v>
      </c>
      <c r="AS46">
        <f t="shared" ref="AS46:AS61" si="41">INDEX($A$4:$AI$41,21,ROW(A20))</f>
        <v>2022430</v>
      </c>
      <c r="AT46">
        <f t="shared" ref="AT46:AT61" si="42">INDEX($A$4:$AI$41,22,ROW(A3))*(-1)</f>
        <v>-663208</v>
      </c>
      <c r="AU46">
        <f t="shared" ref="AU46:AU61" si="43">INDEX($A$4:$AI$41,22,ROW(A20))</f>
        <v>616698</v>
      </c>
      <c r="AV46">
        <f t="shared" ref="AV46:AV61" si="44">INDEX($A$4:$AI$41,23,ROW(A3))*(-1)</f>
        <v>-375139</v>
      </c>
      <c r="AW46">
        <f t="shared" ref="AW46:AW61" si="45">INDEX($A$4:$AI$41,23,ROW(A20))</f>
        <v>371716</v>
      </c>
      <c r="AX46">
        <f t="shared" ref="AX46:AX61" si="46">INDEX($A$4:$AI$41,24,ROW(A3))*(-1)</f>
        <v>-357559</v>
      </c>
      <c r="AY46">
        <f t="shared" ref="AY46:AY61" si="47">INDEX($A$4:$AI$41,24,ROW(A20))</f>
        <v>341146</v>
      </c>
      <c r="AZ46">
        <f t="shared" ref="AZ46:AZ61" si="48">INDEX($A$4:$AI$41,25,ROW(A20))*(-1)</f>
        <v>-234528</v>
      </c>
      <c r="BA46">
        <f t="shared" ref="BA46:BA61" si="49">INDEX($A$4:$AI$41,25,ROW(A20))</f>
        <v>234528</v>
      </c>
      <c r="BB46">
        <f t="shared" ref="BB46:BB61" si="50">INDEX($A$4:$AI$41,26,ROW(A3))*(-1)</f>
        <v>-764124</v>
      </c>
      <c r="BC46">
        <f t="shared" ref="BC46:BC61" si="51">INDEX($A$4:$AI$41,26,ROW(A20))</f>
        <v>779056</v>
      </c>
      <c r="BD46">
        <f t="shared" ref="BD46:BD61" si="52">INDEX($A$4:$AI$41,27,ROW(A3))*(-1)</f>
        <v>-191349</v>
      </c>
      <c r="BE46">
        <f t="shared" ref="BE46:BE61" si="53">INDEX($A$4:$AI$41,27,ROW(A20))</f>
        <v>186154</v>
      </c>
      <c r="BF46">
        <f t="shared" ref="BF46:BF61" si="54">INDEX($A$4:$AI$41,28,ROW(A3))*(-1)</f>
        <v>-451692</v>
      </c>
      <c r="BG46">
        <f t="shared" ref="BG46:BG61" si="55">INDEX($A$4:$AI$41,28,ROW(A20))</f>
        <v>435222</v>
      </c>
      <c r="BH46">
        <f t="shared" ref="BH46:BH61" si="56">INDEX($A$4:$AI$41,29,ROW(A3))*(-1)</f>
        <v>-359666</v>
      </c>
      <c r="BI46">
        <f t="shared" ref="BI46:BI61" si="57">INDEX($A$4:$AI$41,29,ROW(A20))</f>
        <v>357660</v>
      </c>
      <c r="BJ46">
        <f t="shared" ref="BJ46:BJ61" si="58">INDEX($A$4:$AI$41,30,ROW(A3))*(-1)</f>
        <v>-302779</v>
      </c>
      <c r="BK46">
        <f t="shared" ref="BK46:BK61" si="59">INDEX($A$4:$AI$41,30,ROW(A20))</f>
        <v>288410</v>
      </c>
      <c r="BL46">
        <f t="shared" ref="BL46:BL61" si="60">INDEX($A$4:$AI$41,31,ROW(A3))*(-1)</f>
        <v>-305718</v>
      </c>
      <c r="BM46">
        <f t="shared" ref="BM46:BM61" si="61">INDEX($A$4:$AI$41,31,ROW(A20))</f>
        <v>287556</v>
      </c>
      <c r="BN46">
        <f t="shared" ref="BN46:BN61" si="62">INDEX($A$4:$AI$41,32,ROW(A3))*(-1)</f>
        <v>-545277</v>
      </c>
      <c r="BO46">
        <f t="shared" ref="BO46:BO61" si="63">INDEX($A$4:$AI$41,32,ROW(A20))</f>
        <v>525498</v>
      </c>
      <c r="BP46">
        <f t="shared" ref="BP46:BP61" si="64">INDEX($A$4:$AI$41,33,ROW(A3))*(-1)</f>
        <v>-315217</v>
      </c>
      <c r="BQ46">
        <f t="shared" ref="BQ46:BQ61" si="65">INDEX($A$4:$AI$41,33,ROW(A20))</f>
        <v>318348</v>
      </c>
      <c r="BR46">
        <f t="shared" ref="BR46:BR61" si="66">INDEX($A$4:$AI$41,34,ROW(A3))*(-1)</f>
        <v>-483709</v>
      </c>
      <c r="BS46">
        <f t="shared" ref="BS46:BS61" si="67">INDEX($A$4:$AI$41,34,ROW(A20))</f>
        <v>454462</v>
      </c>
      <c r="BT46">
        <f t="shared" ref="BT46:BT61" si="68">INDEX($A$4:$AI$41,35,ROW(A3))*(-1)</f>
        <v>-412046</v>
      </c>
      <c r="BU46">
        <f t="shared" ref="BU46:BU61" si="69">INDEX($A$4:$AI$41,35,ROW(A20))</f>
        <v>391615</v>
      </c>
      <c r="BV46">
        <f t="shared" ref="BV46:BV61" si="70">INDEX($A$4:$AI$41,36,ROW(A3))*(-1)</f>
        <v>-235530</v>
      </c>
      <c r="BW46">
        <f t="shared" ref="BW46:BW61" si="71">INDEX($A$4:$AI$41,36,ROW(A20))</f>
        <v>223588</v>
      </c>
      <c r="BX46">
        <f t="shared" ref="BX46:BX61" si="72">INDEX($A$4:$AI$41,37,ROW(A3))*(-1)</f>
        <v>-297650</v>
      </c>
      <c r="BY46">
        <f t="shared" ref="BY46:BY61" si="73">INDEX($A$4:$AI$41,37,ROW(A20))</f>
        <v>275237</v>
      </c>
      <c r="BZ46">
        <f t="shared" ref="BZ46:BZ61" si="74">INDEX($A$4:$AI$41,38,ROW(A3))*(-1)</f>
        <v>-380392</v>
      </c>
      <c r="CA46">
        <f t="shared" ref="CA46:CA61" si="75">INDEX($A$4:$AI$41,38,ROW(A20))</f>
        <v>370720</v>
      </c>
    </row>
    <row r="47" spans="1:79" hidden="1" x14ac:dyDescent="0.25">
      <c r="A47" s="14" t="s">
        <v>796</v>
      </c>
      <c r="B47">
        <v>-13159355</v>
      </c>
      <c r="C47">
        <v>12633388</v>
      </c>
      <c r="D47">
        <f t="shared" si="0"/>
        <v>-13836239</v>
      </c>
      <c r="E47">
        <f t="shared" si="1"/>
        <v>13072833</v>
      </c>
      <c r="F47">
        <f t="shared" si="2"/>
        <v>-252614</v>
      </c>
      <c r="G47">
        <f t="shared" si="3"/>
        <v>248705</v>
      </c>
      <c r="H47">
        <f t="shared" si="4"/>
        <v>-277805</v>
      </c>
      <c r="I47">
        <f t="shared" si="5"/>
        <v>273011</v>
      </c>
      <c r="J47">
        <f t="shared" si="6"/>
        <v>-371722</v>
      </c>
      <c r="K47">
        <f t="shared" si="7"/>
        <v>353787</v>
      </c>
      <c r="L47">
        <f t="shared" si="8"/>
        <v>-388676</v>
      </c>
      <c r="M47">
        <f t="shared" si="9"/>
        <v>379733</v>
      </c>
      <c r="N47">
        <f t="shared" si="10"/>
        <v>-442014</v>
      </c>
      <c r="O47">
        <f t="shared" si="11"/>
        <v>402259</v>
      </c>
      <c r="P47">
        <f t="shared" si="12"/>
        <v>-167379</v>
      </c>
      <c r="Q47">
        <f t="shared" si="13"/>
        <v>157102</v>
      </c>
      <c r="R47">
        <f t="shared" si="14"/>
        <v>-382231</v>
      </c>
      <c r="S47">
        <f t="shared" si="15"/>
        <v>371409</v>
      </c>
      <c r="T47">
        <f t="shared" si="16"/>
        <v>-421873</v>
      </c>
      <c r="U47">
        <f t="shared" si="17"/>
        <v>369247</v>
      </c>
      <c r="V47">
        <f t="shared" si="18"/>
        <v>-260335</v>
      </c>
      <c r="W47">
        <f t="shared" si="19"/>
        <v>247067</v>
      </c>
      <c r="X47">
        <f t="shared" si="20"/>
        <v>-373194</v>
      </c>
      <c r="Y47">
        <f t="shared" si="21"/>
        <v>365330</v>
      </c>
      <c r="Z47">
        <f t="shared" si="22"/>
        <v>-197034</v>
      </c>
      <c r="AA47">
        <f t="shared" si="23"/>
        <v>194554</v>
      </c>
      <c r="AB47">
        <f t="shared" si="24"/>
        <v>-273219</v>
      </c>
      <c r="AC47">
        <f t="shared" si="25"/>
        <v>267795</v>
      </c>
      <c r="AD47">
        <f t="shared" si="26"/>
        <v>-241674</v>
      </c>
      <c r="AE47">
        <f t="shared" si="27"/>
        <v>230520</v>
      </c>
      <c r="AF47">
        <f t="shared" si="28"/>
        <v>-277433</v>
      </c>
      <c r="AG47">
        <f t="shared" si="29"/>
        <v>283922</v>
      </c>
      <c r="AH47">
        <f t="shared" si="30"/>
        <v>-232913</v>
      </c>
      <c r="AI47">
        <f t="shared" si="31"/>
        <v>274169</v>
      </c>
      <c r="AJ47">
        <f t="shared" si="32"/>
        <v>-248163</v>
      </c>
      <c r="AK47">
        <f t="shared" si="33"/>
        <v>198060</v>
      </c>
      <c r="AL47">
        <f t="shared" si="34"/>
        <v>-361868</v>
      </c>
      <c r="AM47">
        <f t="shared" si="35"/>
        <v>350304</v>
      </c>
      <c r="AN47">
        <f t="shared" si="36"/>
        <v>-358722</v>
      </c>
      <c r="AO47">
        <f t="shared" si="37"/>
        <v>339830</v>
      </c>
      <c r="AP47">
        <f t="shared" si="38"/>
        <v>-555616</v>
      </c>
      <c r="AQ47">
        <f t="shared" si="39"/>
        <v>531399</v>
      </c>
      <c r="AR47">
        <f t="shared" si="40"/>
        <v>-1899992</v>
      </c>
      <c r="AS47">
        <f t="shared" si="41"/>
        <v>1533772</v>
      </c>
      <c r="AT47">
        <f t="shared" si="42"/>
        <v>-516254</v>
      </c>
      <c r="AU47">
        <f t="shared" si="43"/>
        <v>472450</v>
      </c>
      <c r="AV47">
        <f t="shared" si="44"/>
        <v>-281316</v>
      </c>
      <c r="AW47">
        <f t="shared" si="45"/>
        <v>266665</v>
      </c>
      <c r="AX47">
        <f t="shared" si="46"/>
        <v>-307624</v>
      </c>
      <c r="AY47">
        <f t="shared" si="47"/>
        <v>294002</v>
      </c>
      <c r="AZ47">
        <f t="shared" si="48"/>
        <v>-203623</v>
      </c>
      <c r="BA47">
        <f t="shared" si="49"/>
        <v>203623</v>
      </c>
      <c r="BB47">
        <f t="shared" si="50"/>
        <v>-711671</v>
      </c>
      <c r="BC47">
        <f t="shared" si="51"/>
        <v>790382</v>
      </c>
      <c r="BD47">
        <f t="shared" si="52"/>
        <v>-159821</v>
      </c>
      <c r="BE47">
        <f t="shared" si="53"/>
        <v>154587</v>
      </c>
      <c r="BF47">
        <f t="shared" si="54"/>
        <v>-357464</v>
      </c>
      <c r="BG47">
        <f t="shared" si="55"/>
        <v>340390</v>
      </c>
      <c r="BH47">
        <f t="shared" si="56"/>
        <v>-335879</v>
      </c>
      <c r="BI47">
        <f t="shared" si="57"/>
        <v>345551</v>
      </c>
      <c r="BJ47">
        <f t="shared" si="58"/>
        <v>-308683</v>
      </c>
      <c r="BK47">
        <f t="shared" si="59"/>
        <v>297653</v>
      </c>
      <c r="BL47">
        <f t="shared" si="60"/>
        <v>-317281</v>
      </c>
      <c r="BM47">
        <f t="shared" si="61"/>
        <v>304310</v>
      </c>
      <c r="BN47">
        <f t="shared" si="62"/>
        <v>-543253</v>
      </c>
      <c r="BO47">
        <f t="shared" si="63"/>
        <v>530774</v>
      </c>
      <c r="BP47">
        <f t="shared" si="64"/>
        <v>-275211</v>
      </c>
      <c r="BQ47">
        <f t="shared" si="65"/>
        <v>280912</v>
      </c>
      <c r="BR47">
        <f t="shared" si="66"/>
        <v>-501004</v>
      </c>
      <c r="BS47">
        <f t="shared" si="67"/>
        <v>482578</v>
      </c>
      <c r="BT47">
        <f t="shared" si="68"/>
        <v>-311710</v>
      </c>
      <c r="BU47">
        <f t="shared" si="69"/>
        <v>281259</v>
      </c>
      <c r="BV47">
        <f t="shared" si="70"/>
        <v>-193204</v>
      </c>
      <c r="BW47">
        <f t="shared" si="71"/>
        <v>183550</v>
      </c>
      <c r="BX47">
        <f t="shared" si="72"/>
        <v>-235695</v>
      </c>
      <c r="BY47">
        <f t="shared" si="73"/>
        <v>213349</v>
      </c>
      <c r="BZ47">
        <f t="shared" si="74"/>
        <v>-281118</v>
      </c>
      <c r="CA47">
        <f t="shared" si="75"/>
        <v>258823</v>
      </c>
    </row>
    <row r="48" spans="1:79" hidden="1" x14ac:dyDescent="0.25">
      <c r="A48" s="14" t="s">
        <v>797</v>
      </c>
      <c r="B48">
        <v>-11151483</v>
      </c>
      <c r="C48">
        <v>10758964</v>
      </c>
      <c r="D48">
        <f t="shared" si="0"/>
        <v>-12293689</v>
      </c>
      <c r="E48">
        <f t="shared" si="1"/>
        <v>11639983</v>
      </c>
      <c r="F48">
        <f t="shared" si="2"/>
        <v>-244697</v>
      </c>
      <c r="G48">
        <f t="shared" si="3"/>
        <v>235360</v>
      </c>
      <c r="H48">
        <f t="shared" si="4"/>
        <v>-238530</v>
      </c>
      <c r="I48">
        <f t="shared" si="5"/>
        <v>233204</v>
      </c>
      <c r="J48">
        <f t="shared" si="6"/>
        <v>-355275</v>
      </c>
      <c r="K48">
        <f t="shared" si="7"/>
        <v>329383</v>
      </c>
      <c r="L48">
        <f t="shared" si="8"/>
        <v>-376016</v>
      </c>
      <c r="M48">
        <f t="shared" si="9"/>
        <v>357447</v>
      </c>
      <c r="N48">
        <f t="shared" si="10"/>
        <v>-362751</v>
      </c>
      <c r="O48">
        <f t="shared" si="11"/>
        <v>352254</v>
      </c>
      <c r="P48">
        <f t="shared" si="12"/>
        <v>-160580</v>
      </c>
      <c r="Q48">
        <f t="shared" si="13"/>
        <v>144745</v>
      </c>
      <c r="R48">
        <f t="shared" si="14"/>
        <v>-330874</v>
      </c>
      <c r="S48">
        <f t="shared" si="15"/>
        <v>318050</v>
      </c>
      <c r="T48">
        <f t="shared" si="16"/>
        <v>-348897</v>
      </c>
      <c r="U48">
        <f t="shared" si="17"/>
        <v>326928</v>
      </c>
      <c r="V48">
        <f t="shared" si="18"/>
        <v>-242320</v>
      </c>
      <c r="W48">
        <f t="shared" si="19"/>
        <v>228463</v>
      </c>
      <c r="X48">
        <f t="shared" si="20"/>
        <v>-353940</v>
      </c>
      <c r="Y48">
        <f t="shared" si="21"/>
        <v>333023</v>
      </c>
      <c r="Z48">
        <f t="shared" si="22"/>
        <v>-176671</v>
      </c>
      <c r="AA48">
        <f t="shared" si="23"/>
        <v>179000</v>
      </c>
      <c r="AB48">
        <f t="shared" si="24"/>
        <v>-262779</v>
      </c>
      <c r="AC48">
        <f t="shared" si="25"/>
        <v>245304</v>
      </c>
      <c r="AD48">
        <f t="shared" si="26"/>
        <v>-231477</v>
      </c>
      <c r="AE48">
        <f t="shared" si="27"/>
        <v>217058</v>
      </c>
      <c r="AF48">
        <f t="shared" si="28"/>
        <v>-261039</v>
      </c>
      <c r="AG48">
        <f t="shared" si="29"/>
        <v>274784</v>
      </c>
      <c r="AH48">
        <f t="shared" si="30"/>
        <v>-202152</v>
      </c>
      <c r="AI48">
        <f t="shared" si="31"/>
        <v>226094</v>
      </c>
      <c r="AJ48">
        <f t="shared" si="32"/>
        <v>-209659</v>
      </c>
      <c r="AK48">
        <f t="shared" si="33"/>
        <v>174248</v>
      </c>
      <c r="AL48">
        <f t="shared" si="34"/>
        <v>-349158</v>
      </c>
      <c r="AM48">
        <f t="shared" si="35"/>
        <v>327225</v>
      </c>
      <c r="AN48">
        <f t="shared" si="36"/>
        <v>-291747</v>
      </c>
      <c r="AO48">
        <f t="shared" si="37"/>
        <v>300660</v>
      </c>
      <c r="AP48">
        <f t="shared" si="38"/>
        <v>-471968</v>
      </c>
      <c r="AQ48">
        <f t="shared" si="39"/>
        <v>466750</v>
      </c>
      <c r="AR48">
        <f t="shared" si="40"/>
        <v>-1623792</v>
      </c>
      <c r="AS48">
        <f t="shared" si="41"/>
        <v>1331018</v>
      </c>
      <c r="AT48">
        <f t="shared" si="42"/>
        <v>-413287</v>
      </c>
      <c r="AU48">
        <f t="shared" si="43"/>
        <v>409151</v>
      </c>
      <c r="AV48">
        <f t="shared" si="44"/>
        <v>-222841</v>
      </c>
      <c r="AW48">
        <f t="shared" si="45"/>
        <v>225813</v>
      </c>
      <c r="AX48">
        <f t="shared" si="46"/>
        <v>-267299</v>
      </c>
      <c r="AY48">
        <f t="shared" si="47"/>
        <v>256409</v>
      </c>
      <c r="AZ48">
        <f t="shared" si="48"/>
        <v>-173044</v>
      </c>
      <c r="BA48">
        <f t="shared" si="49"/>
        <v>173044</v>
      </c>
      <c r="BB48">
        <f t="shared" si="50"/>
        <v>-726172</v>
      </c>
      <c r="BC48">
        <f t="shared" si="51"/>
        <v>739251</v>
      </c>
      <c r="BD48">
        <f t="shared" si="52"/>
        <v>-139754</v>
      </c>
      <c r="BE48">
        <f t="shared" si="53"/>
        <v>136138</v>
      </c>
      <c r="BF48">
        <f t="shared" si="54"/>
        <v>-294639</v>
      </c>
      <c r="BG48">
        <f t="shared" si="55"/>
        <v>300216</v>
      </c>
      <c r="BH48">
        <f t="shared" si="56"/>
        <v>-300405</v>
      </c>
      <c r="BI48">
        <f t="shared" si="57"/>
        <v>287097</v>
      </c>
      <c r="BJ48">
        <f t="shared" si="58"/>
        <v>-286443</v>
      </c>
      <c r="BK48">
        <f t="shared" si="59"/>
        <v>259536</v>
      </c>
      <c r="BL48">
        <f t="shared" si="60"/>
        <v>-303336</v>
      </c>
      <c r="BM48">
        <f t="shared" si="61"/>
        <v>274168</v>
      </c>
      <c r="BN48">
        <f t="shared" si="62"/>
        <v>-490036</v>
      </c>
      <c r="BO48">
        <f t="shared" si="63"/>
        <v>450923</v>
      </c>
      <c r="BP48">
        <f t="shared" si="64"/>
        <v>-242035</v>
      </c>
      <c r="BQ48">
        <f t="shared" si="65"/>
        <v>242134</v>
      </c>
      <c r="BR48">
        <f t="shared" si="66"/>
        <v>-488748</v>
      </c>
      <c r="BS48">
        <f t="shared" si="67"/>
        <v>452184</v>
      </c>
      <c r="BT48">
        <f t="shared" si="68"/>
        <v>-252713</v>
      </c>
      <c r="BU48">
        <f t="shared" si="69"/>
        <v>247273</v>
      </c>
      <c r="BV48">
        <f t="shared" si="70"/>
        <v>-164686</v>
      </c>
      <c r="BW48">
        <f t="shared" si="71"/>
        <v>160731</v>
      </c>
      <c r="BX48">
        <f t="shared" si="72"/>
        <v>-196869</v>
      </c>
      <c r="BY48">
        <f t="shared" si="73"/>
        <v>190216</v>
      </c>
      <c r="BZ48">
        <f t="shared" si="74"/>
        <v>-224523</v>
      </c>
      <c r="CA48">
        <f t="shared" si="75"/>
        <v>234701</v>
      </c>
    </row>
    <row r="49" spans="1:79" hidden="1" x14ac:dyDescent="0.25">
      <c r="A49" s="14" t="s">
        <v>798</v>
      </c>
      <c r="B49">
        <v>-9170281</v>
      </c>
      <c r="C49">
        <v>8898293</v>
      </c>
      <c r="D49">
        <f t="shared" si="0"/>
        <v>-10051901</v>
      </c>
      <c r="E49">
        <f t="shared" si="1"/>
        <v>9674868</v>
      </c>
      <c r="F49">
        <f t="shared" si="2"/>
        <v>-197853</v>
      </c>
      <c r="G49">
        <f t="shared" si="3"/>
        <v>175331</v>
      </c>
      <c r="H49">
        <f t="shared" si="4"/>
        <v>-190232</v>
      </c>
      <c r="I49">
        <f t="shared" si="5"/>
        <v>190216</v>
      </c>
      <c r="J49">
        <f t="shared" si="6"/>
        <v>-285723</v>
      </c>
      <c r="K49">
        <f t="shared" si="7"/>
        <v>246884</v>
      </c>
      <c r="L49">
        <f t="shared" si="8"/>
        <v>-304587</v>
      </c>
      <c r="M49">
        <f t="shared" si="9"/>
        <v>273463</v>
      </c>
      <c r="N49">
        <f t="shared" si="10"/>
        <v>-260764</v>
      </c>
      <c r="O49">
        <f t="shared" si="11"/>
        <v>285240</v>
      </c>
      <c r="P49">
        <f t="shared" si="12"/>
        <v>-128084</v>
      </c>
      <c r="Q49">
        <f t="shared" si="13"/>
        <v>109296</v>
      </c>
      <c r="R49">
        <f t="shared" si="14"/>
        <v>-247899</v>
      </c>
      <c r="S49">
        <f t="shared" si="15"/>
        <v>248992</v>
      </c>
      <c r="T49">
        <f t="shared" si="16"/>
        <v>-270790</v>
      </c>
      <c r="U49">
        <f t="shared" si="17"/>
        <v>285460</v>
      </c>
      <c r="V49">
        <f t="shared" si="18"/>
        <v>-199798</v>
      </c>
      <c r="W49">
        <f t="shared" si="19"/>
        <v>177638</v>
      </c>
      <c r="X49">
        <f t="shared" si="20"/>
        <v>-297603</v>
      </c>
      <c r="Y49">
        <f t="shared" si="21"/>
        <v>263756</v>
      </c>
      <c r="Z49">
        <f t="shared" si="22"/>
        <v>-132083</v>
      </c>
      <c r="AA49">
        <f t="shared" si="23"/>
        <v>125519</v>
      </c>
      <c r="AB49">
        <f t="shared" si="24"/>
        <v>-244690</v>
      </c>
      <c r="AC49">
        <f t="shared" si="25"/>
        <v>206957</v>
      </c>
      <c r="AD49">
        <f t="shared" si="26"/>
        <v>-198471</v>
      </c>
      <c r="AE49">
        <f t="shared" si="27"/>
        <v>175326</v>
      </c>
      <c r="AF49">
        <f t="shared" si="28"/>
        <v>-221637</v>
      </c>
      <c r="AG49">
        <f t="shared" si="29"/>
        <v>217205</v>
      </c>
      <c r="AH49">
        <f t="shared" si="30"/>
        <v>-248382</v>
      </c>
      <c r="AI49">
        <f t="shared" si="31"/>
        <v>240570</v>
      </c>
      <c r="AJ49">
        <f t="shared" si="32"/>
        <v>-149392</v>
      </c>
      <c r="AK49">
        <f t="shared" si="33"/>
        <v>138293</v>
      </c>
      <c r="AL49">
        <f t="shared" si="34"/>
        <v>-279447</v>
      </c>
      <c r="AM49">
        <f t="shared" si="35"/>
        <v>246833</v>
      </c>
      <c r="AN49">
        <f t="shared" si="36"/>
        <v>-208354</v>
      </c>
      <c r="AO49">
        <f t="shared" si="37"/>
        <v>259361</v>
      </c>
      <c r="AP49">
        <f t="shared" si="38"/>
        <v>-365548</v>
      </c>
      <c r="AQ49">
        <f t="shared" si="39"/>
        <v>381545</v>
      </c>
      <c r="AR49">
        <f t="shared" si="40"/>
        <v>-1145504</v>
      </c>
      <c r="AS49">
        <f t="shared" si="41"/>
        <v>1130742</v>
      </c>
      <c r="AT49">
        <f t="shared" si="42"/>
        <v>-298887</v>
      </c>
      <c r="AU49">
        <f t="shared" si="43"/>
        <v>341581</v>
      </c>
      <c r="AV49">
        <f t="shared" si="44"/>
        <v>-159983</v>
      </c>
      <c r="AW49">
        <f t="shared" si="45"/>
        <v>195292</v>
      </c>
      <c r="AX49">
        <f t="shared" si="46"/>
        <v>-205971</v>
      </c>
      <c r="AY49">
        <f t="shared" si="47"/>
        <v>205935</v>
      </c>
      <c r="AZ49">
        <f t="shared" si="48"/>
        <v>-143444</v>
      </c>
      <c r="BA49">
        <f t="shared" si="49"/>
        <v>143444</v>
      </c>
      <c r="BB49">
        <f t="shared" si="50"/>
        <v>-910295</v>
      </c>
      <c r="BC49">
        <f t="shared" si="51"/>
        <v>748929</v>
      </c>
      <c r="BD49">
        <f t="shared" si="52"/>
        <v>-109763</v>
      </c>
      <c r="BE49">
        <f t="shared" si="53"/>
        <v>114094</v>
      </c>
      <c r="BF49">
        <f t="shared" si="54"/>
        <v>-230006</v>
      </c>
      <c r="BG49">
        <f t="shared" si="55"/>
        <v>253403</v>
      </c>
      <c r="BH49">
        <f t="shared" si="56"/>
        <v>-285927</v>
      </c>
      <c r="BI49">
        <f t="shared" si="57"/>
        <v>258573</v>
      </c>
      <c r="BJ49">
        <f t="shared" si="58"/>
        <v>-235225</v>
      </c>
      <c r="BK49">
        <f t="shared" si="59"/>
        <v>199677</v>
      </c>
      <c r="BL49">
        <f t="shared" si="60"/>
        <v>-257958</v>
      </c>
      <c r="BM49">
        <f t="shared" si="61"/>
        <v>212150</v>
      </c>
      <c r="BN49">
        <f t="shared" si="62"/>
        <v>-415062</v>
      </c>
      <c r="BO49">
        <f t="shared" si="63"/>
        <v>361253</v>
      </c>
      <c r="BP49">
        <f t="shared" si="64"/>
        <v>-188817</v>
      </c>
      <c r="BQ49">
        <f t="shared" si="65"/>
        <v>193128</v>
      </c>
      <c r="BR49">
        <f t="shared" si="66"/>
        <v>-421265</v>
      </c>
      <c r="BS49">
        <f t="shared" si="67"/>
        <v>358916</v>
      </c>
      <c r="BT49">
        <f t="shared" si="68"/>
        <v>-179138</v>
      </c>
      <c r="BU49">
        <f t="shared" si="69"/>
        <v>213704</v>
      </c>
      <c r="BV49">
        <f t="shared" si="70"/>
        <v>-125104</v>
      </c>
      <c r="BW49">
        <f t="shared" si="71"/>
        <v>132772</v>
      </c>
      <c r="BX49">
        <f t="shared" si="72"/>
        <v>-145758</v>
      </c>
      <c r="BY49">
        <f t="shared" si="73"/>
        <v>158723</v>
      </c>
      <c r="BZ49">
        <f t="shared" si="74"/>
        <v>-157264</v>
      </c>
      <c r="CA49">
        <f t="shared" si="75"/>
        <v>204667</v>
      </c>
    </row>
    <row r="50" spans="1:79" hidden="1" x14ac:dyDescent="0.25">
      <c r="A50" s="14" t="s">
        <v>799</v>
      </c>
      <c r="B50">
        <v>-7660610</v>
      </c>
      <c r="C50">
        <v>7448235</v>
      </c>
      <c r="D50">
        <f t="shared" si="0"/>
        <v>-8480707</v>
      </c>
      <c r="E50">
        <f t="shared" si="1"/>
        <v>8167582</v>
      </c>
      <c r="F50">
        <f t="shared" si="2"/>
        <v>-147846</v>
      </c>
      <c r="G50">
        <f t="shared" si="3"/>
        <v>141231</v>
      </c>
      <c r="H50">
        <f t="shared" si="4"/>
        <v>-160292</v>
      </c>
      <c r="I50">
        <f t="shared" si="5"/>
        <v>155723</v>
      </c>
      <c r="J50">
        <f t="shared" si="6"/>
        <v>-216091</v>
      </c>
      <c r="K50">
        <f t="shared" si="7"/>
        <v>207987</v>
      </c>
      <c r="L50">
        <f t="shared" si="8"/>
        <v>-232124</v>
      </c>
      <c r="M50">
        <f t="shared" si="9"/>
        <v>225850</v>
      </c>
      <c r="N50">
        <f t="shared" si="10"/>
        <v>-223221</v>
      </c>
      <c r="O50">
        <f t="shared" si="11"/>
        <v>235858</v>
      </c>
      <c r="P50">
        <f t="shared" si="12"/>
        <v>-98740</v>
      </c>
      <c r="Q50">
        <f t="shared" si="13"/>
        <v>93373</v>
      </c>
      <c r="R50">
        <f t="shared" si="14"/>
        <v>-201198</v>
      </c>
      <c r="S50">
        <f t="shared" si="15"/>
        <v>199610</v>
      </c>
      <c r="T50">
        <f t="shared" si="16"/>
        <v>-233981</v>
      </c>
      <c r="U50">
        <f t="shared" si="17"/>
        <v>230533</v>
      </c>
      <c r="V50">
        <f t="shared" si="18"/>
        <v>-157222</v>
      </c>
      <c r="W50">
        <f t="shared" si="19"/>
        <v>145558</v>
      </c>
      <c r="X50">
        <f t="shared" si="20"/>
        <v>-227942</v>
      </c>
      <c r="Y50">
        <f t="shared" si="21"/>
        <v>214716</v>
      </c>
      <c r="Z50">
        <f t="shared" si="22"/>
        <v>-95485</v>
      </c>
      <c r="AA50">
        <f t="shared" si="23"/>
        <v>104915</v>
      </c>
      <c r="AB50">
        <f t="shared" si="24"/>
        <v>-191737</v>
      </c>
      <c r="AC50">
        <f t="shared" si="25"/>
        <v>164130</v>
      </c>
      <c r="AD50">
        <f t="shared" si="26"/>
        <v>-134938</v>
      </c>
      <c r="AE50">
        <f t="shared" si="27"/>
        <v>125783</v>
      </c>
      <c r="AF50">
        <f t="shared" si="28"/>
        <v>-158394</v>
      </c>
      <c r="AG50">
        <f t="shared" si="29"/>
        <v>161621</v>
      </c>
      <c r="AH50">
        <f t="shared" si="30"/>
        <v>-310563</v>
      </c>
      <c r="AI50">
        <f t="shared" si="31"/>
        <v>239062</v>
      </c>
      <c r="AJ50">
        <f t="shared" si="32"/>
        <v>-119694</v>
      </c>
      <c r="AK50">
        <f t="shared" si="33"/>
        <v>116708</v>
      </c>
      <c r="AL50">
        <f t="shared" si="34"/>
        <v>-203489</v>
      </c>
      <c r="AM50">
        <f t="shared" si="35"/>
        <v>201853</v>
      </c>
      <c r="AN50">
        <f t="shared" si="36"/>
        <v>-184644</v>
      </c>
      <c r="AO50">
        <f t="shared" si="37"/>
        <v>214203</v>
      </c>
      <c r="AP50">
        <f t="shared" si="38"/>
        <v>-317880</v>
      </c>
      <c r="AQ50">
        <f t="shared" si="39"/>
        <v>319033</v>
      </c>
      <c r="AR50">
        <f t="shared" si="40"/>
        <v>-962806</v>
      </c>
      <c r="AS50">
        <f t="shared" si="41"/>
        <v>942938</v>
      </c>
      <c r="AT50">
        <f t="shared" si="42"/>
        <v>-261265</v>
      </c>
      <c r="AU50">
        <f t="shared" si="43"/>
        <v>287685</v>
      </c>
      <c r="AV50">
        <f t="shared" si="44"/>
        <v>-153342</v>
      </c>
      <c r="AW50">
        <f t="shared" si="45"/>
        <v>166637</v>
      </c>
      <c r="AX50">
        <f t="shared" si="46"/>
        <v>-173343</v>
      </c>
      <c r="AY50">
        <f t="shared" si="47"/>
        <v>178793</v>
      </c>
      <c r="AZ50">
        <f t="shared" si="48"/>
        <v>-125168</v>
      </c>
      <c r="BA50">
        <f t="shared" si="49"/>
        <v>125168</v>
      </c>
      <c r="BB50">
        <f t="shared" si="50"/>
        <v>-888836</v>
      </c>
      <c r="BC50">
        <f t="shared" si="51"/>
        <v>689190</v>
      </c>
      <c r="BD50">
        <f t="shared" si="52"/>
        <v>-96818</v>
      </c>
      <c r="BE50">
        <f t="shared" si="53"/>
        <v>98118</v>
      </c>
      <c r="BF50">
        <f t="shared" si="54"/>
        <v>-209805</v>
      </c>
      <c r="BG50">
        <f t="shared" si="55"/>
        <v>217287</v>
      </c>
      <c r="BH50">
        <f t="shared" si="56"/>
        <v>-248353</v>
      </c>
      <c r="BI50">
        <f t="shared" si="57"/>
        <v>232009</v>
      </c>
      <c r="BJ50">
        <f t="shared" si="58"/>
        <v>-179772</v>
      </c>
      <c r="BK50">
        <f t="shared" si="59"/>
        <v>172354</v>
      </c>
      <c r="BL50">
        <f t="shared" si="60"/>
        <v>-190982</v>
      </c>
      <c r="BM50">
        <f t="shared" si="61"/>
        <v>178089</v>
      </c>
      <c r="BN50">
        <f t="shared" si="62"/>
        <v>-330275</v>
      </c>
      <c r="BO50">
        <f t="shared" si="63"/>
        <v>320194</v>
      </c>
      <c r="BP50">
        <f t="shared" si="64"/>
        <v>-165794</v>
      </c>
      <c r="BQ50">
        <f t="shared" si="65"/>
        <v>160033</v>
      </c>
      <c r="BR50">
        <f t="shared" si="66"/>
        <v>-333130</v>
      </c>
      <c r="BS50">
        <f t="shared" si="67"/>
        <v>303559</v>
      </c>
      <c r="BT50">
        <f t="shared" si="68"/>
        <v>-159134</v>
      </c>
      <c r="BU50">
        <f t="shared" si="69"/>
        <v>186430</v>
      </c>
      <c r="BV50">
        <f t="shared" si="70"/>
        <v>-111914</v>
      </c>
      <c r="BW50">
        <f t="shared" si="71"/>
        <v>113259</v>
      </c>
      <c r="BX50">
        <f t="shared" si="72"/>
        <v>-127356</v>
      </c>
      <c r="BY50">
        <f t="shared" si="73"/>
        <v>126035</v>
      </c>
      <c r="BZ50">
        <f t="shared" si="74"/>
        <v>-149130</v>
      </c>
      <c r="CA50">
        <f t="shared" si="75"/>
        <v>172057</v>
      </c>
    </row>
    <row r="51" spans="1:79" hidden="1" x14ac:dyDescent="0.25">
      <c r="A51" s="14" t="s">
        <v>800</v>
      </c>
      <c r="B51">
        <v>-6613972</v>
      </c>
      <c r="C51">
        <v>6430540</v>
      </c>
      <c r="D51">
        <f t="shared" si="0"/>
        <v>-7284102</v>
      </c>
      <c r="E51">
        <f t="shared" si="1"/>
        <v>6947084</v>
      </c>
      <c r="F51">
        <f t="shared" si="2"/>
        <v>-119759</v>
      </c>
      <c r="G51">
        <f t="shared" si="3"/>
        <v>124752</v>
      </c>
      <c r="H51">
        <f t="shared" si="4"/>
        <v>-138807</v>
      </c>
      <c r="I51">
        <f t="shared" si="5"/>
        <v>131631</v>
      </c>
      <c r="J51">
        <f t="shared" si="6"/>
        <v>-174848</v>
      </c>
      <c r="K51">
        <f t="shared" si="7"/>
        <v>184349</v>
      </c>
      <c r="L51">
        <f t="shared" si="8"/>
        <v>-187703</v>
      </c>
      <c r="M51">
        <f t="shared" si="9"/>
        <v>193788</v>
      </c>
      <c r="N51">
        <f t="shared" si="10"/>
        <v>-203035</v>
      </c>
      <c r="O51">
        <f t="shared" si="11"/>
        <v>198776</v>
      </c>
      <c r="P51">
        <f t="shared" si="12"/>
        <v>-82485</v>
      </c>
      <c r="Q51">
        <f t="shared" si="13"/>
        <v>84237</v>
      </c>
      <c r="R51">
        <f t="shared" si="14"/>
        <v>-173256</v>
      </c>
      <c r="S51">
        <f t="shared" si="15"/>
        <v>168682</v>
      </c>
      <c r="T51">
        <f t="shared" si="16"/>
        <v>-220992</v>
      </c>
      <c r="U51">
        <f t="shared" si="17"/>
        <v>201616</v>
      </c>
      <c r="V51">
        <f t="shared" si="18"/>
        <v>-125944</v>
      </c>
      <c r="W51">
        <f t="shared" si="19"/>
        <v>127746</v>
      </c>
      <c r="X51">
        <f t="shared" si="20"/>
        <v>-182870</v>
      </c>
      <c r="Y51">
        <f t="shared" si="21"/>
        <v>186714</v>
      </c>
      <c r="Z51">
        <f t="shared" si="22"/>
        <v>-79584</v>
      </c>
      <c r="AA51">
        <f t="shared" si="23"/>
        <v>94035</v>
      </c>
      <c r="AB51">
        <f t="shared" si="24"/>
        <v>-140876</v>
      </c>
      <c r="AC51">
        <f t="shared" si="25"/>
        <v>137442</v>
      </c>
      <c r="AD51">
        <f t="shared" si="26"/>
        <v>-101395</v>
      </c>
      <c r="AE51">
        <f t="shared" si="27"/>
        <v>105683</v>
      </c>
      <c r="AF51">
        <f t="shared" si="28"/>
        <v>-118345</v>
      </c>
      <c r="AG51">
        <f t="shared" si="29"/>
        <v>140126</v>
      </c>
      <c r="AH51">
        <f t="shared" si="30"/>
        <v>-263226</v>
      </c>
      <c r="AI51">
        <f t="shared" si="31"/>
        <v>186691</v>
      </c>
      <c r="AJ51">
        <f t="shared" si="32"/>
        <v>-104192</v>
      </c>
      <c r="AK51">
        <f t="shared" si="33"/>
        <v>95232</v>
      </c>
      <c r="AL51">
        <f t="shared" si="34"/>
        <v>-163543</v>
      </c>
      <c r="AM51">
        <f t="shared" si="35"/>
        <v>178926</v>
      </c>
      <c r="AN51">
        <f t="shared" si="36"/>
        <v>-192209</v>
      </c>
      <c r="AO51">
        <f t="shared" si="37"/>
        <v>193560</v>
      </c>
      <c r="AP51">
        <f t="shared" si="38"/>
        <v>-275283</v>
      </c>
      <c r="AQ51">
        <f t="shared" si="39"/>
        <v>260737</v>
      </c>
      <c r="AR51">
        <f t="shared" si="40"/>
        <v>-873748</v>
      </c>
      <c r="AS51">
        <f t="shared" si="41"/>
        <v>806562</v>
      </c>
      <c r="AT51">
        <f t="shared" si="42"/>
        <v>-246915</v>
      </c>
      <c r="AU51">
        <f t="shared" si="43"/>
        <v>243017</v>
      </c>
      <c r="AV51">
        <f t="shared" si="44"/>
        <v>-138763</v>
      </c>
      <c r="AW51">
        <f t="shared" si="45"/>
        <v>136434</v>
      </c>
      <c r="AX51">
        <f t="shared" si="46"/>
        <v>-150802</v>
      </c>
      <c r="AY51">
        <f t="shared" si="47"/>
        <v>149077</v>
      </c>
      <c r="AZ51">
        <f t="shared" si="48"/>
        <v>-104685</v>
      </c>
      <c r="BA51">
        <f t="shared" si="49"/>
        <v>104685</v>
      </c>
      <c r="BB51">
        <f t="shared" si="50"/>
        <v>-732696</v>
      </c>
      <c r="BC51">
        <f t="shared" si="51"/>
        <v>569628</v>
      </c>
      <c r="BD51">
        <f t="shared" si="52"/>
        <v>-83448</v>
      </c>
      <c r="BE51">
        <f t="shared" si="53"/>
        <v>77887</v>
      </c>
      <c r="BF51">
        <f t="shared" si="54"/>
        <v>-188691</v>
      </c>
      <c r="BG51">
        <f t="shared" si="55"/>
        <v>173566</v>
      </c>
      <c r="BH51">
        <f t="shared" si="56"/>
        <v>-210296</v>
      </c>
      <c r="BI51">
        <f t="shared" si="57"/>
        <v>201769</v>
      </c>
      <c r="BJ51">
        <f t="shared" si="58"/>
        <v>-146198</v>
      </c>
      <c r="BK51">
        <f t="shared" si="59"/>
        <v>152652</v>
      </c>
      <c r="BL51">
        <f t="shared" si="60"/>
        <v>-146328</v>
      </c>
      <c r="BM51">
        <f t="shared" si="61"/>
        <v>151732</v>
      </c>
      <c r="BN51">
        <f t="shared" si="62"/>
        <v>-273646</v>
      </c>
      <c r="BO51">
        <f t="shared" si="63"/>
        <v>282161</v>
      </c>
      <c r="BP51">
        <f t="shared" si="64"/>
        <v>-139986</v>
      </c>
      <c r="BQ51">
        <f t="shared" si="65"/>
        <v>130028</v>
      </c>
      <c r="BR51">
        <f t="shared" si="66"/>
        <v>-277872</v>
      </c>
      <c r="BS51">
        <f t="shared" si="67"/>
        <v>263254</v>
      </c>
      <c r="BT51">
        <f t="shared" si="68"/>
        <v>-151382</v>
      </c>
      <c r="BU51">
        <f t="shared" si="69"/>
        <v>161164</v>
      </c>
      <c r="BV51">
        <f t="shared" si="70"/>
        <v>-101059</v>
      </c>
      <c r="BW51">
        <f t="shared" si="71"/>
        <v>94485</v>
      </c>
      <c r="BX51">
        <f t="shared" si="72"/>
        <v>-123249</v>
      </c>
      <c r="BY51">
        <f t="shared" si="73"/>
        <v>110055</v>
      </c>
      <c r="BZ51">
        <f t="shared" si="74"/>
        <v>-145163</v>
      </c>
      <c r="CA51">
        <f t="shared" si="75"/>
        <v>144205</v>
      </c>
    </row>
    <row r="52" spans="1:79" hidden="1" x14ac:dyDescent="0.25">
      <c r="A52" s="14" t="s">
        <v>801</v>
      </c>
      <c r="B52">
        <v>-5745353</v>
      </c>
      <c r="C52">
        <v>5578185</v>
      </c>
      <c r="D52">
        <f t="shared" si="0"/>
        <v>-6240459</v>
      </c>
      <c r="E52">
        <f t="shared" si="1"/>
        <v>5874695</v>
      </c>
      <c r="F52">
        <f t="shared" si="2"/>
        <v>-104223</v>
      </c>
      <c r="G52">
        <f t="shared" si="3"/>
        <v>118724</v>
      </c>
      <c r="H52">
        <f t="shared" si="4"/>
        <v>-119876</v>
      </c>
      <c r="I52">
        <f t="shared" si="5"/>
        <v>105703</v>
      </c>
      <c r="J52">
        <f t="shared" si="6"/>
        <v>-159735</v>
      </c>
      <c r="K52">
        <f t="shared" si="7"/>
        <v>180667</v>
      </c>
      <c r="L52">
        <f t="shared" si="8"/>
        <v>-164634</v>
      </c>
      <c r="M52">
        <f t="shared" si="9"/>
        <v>185580</v>
      </c>
      <c r="N52">
        <f t="shared" si="10"/>
        <v>-168629</v>
      </c>
      <c r="O52">
        <f t="shared" si="11"/>
        <v>153495</v>
      </c>
      <c r="P52">
        <f t="shared" si="12"/>
        <v>-72773</v>
      </c>
      <c r="Q52">
        <f t="shared" si="13"/>
        <v>80603</v>
      </c>
      <c r="R52">
        <f t="shared" si="14"/>
        <v>-146700</v>
      </c>
      <c r="S52">
        <f t="shared" si="15"/>
        <v>135038</v>
      </c>
      <c r="T52">
        <f t="shared" si="16"/>
        <v>-176524</v>
      </c>
      <c r="U52">
        <f t="shared" si="17"/>
        <v>146564</v>
      </c>
      <c r="V52">
        <f t="shared" si="18"/>
        <v>-111965</v>
      </c>
      <c r="W52">
        <f t="shared" si="19"/>
        <v>120877</v>
      </c>
      <c r="X52">
        <f t="shared" si="20"/>
        <v>-163400</v>
      </c>
      <c r="Y52">
        <f t="shared" si="21"/>
        <v>178217</v>
      </c>
      <c r="Z52">
        <f t="shared" si="22"/>
        <v>-72338</v>
      </c>
      <c r="AA52">
        <f t="shared" si="23"/>
        <v>90186</v>
      </c>
      <c r="AB52">
        <f t="shared" si="24"/>
        <v>-122163</v>
      </c>
      <c r="AC52">
        <f t="shared" si="25"/>
        <v>131252</v>
      </c>
      <c r="AD52">
        <f t="shared" si="26"/>
        <v>-89201</v>
      </c>
      <c r="AE52">
        <f t="shared" si="27"/>
        <v>105824</v>
      </c>
      <c r="AF52">
        <f t="shared" si="28"/>
        <v>-108252</v>
      </c>
      <c r="AG52">
        <f t="shared" si="29"/>
        <v>135981</v>
      </c>
      <c r="AH52">
        <f t="shared" si="30"/>
        <v>-228757</v>
      </c>
      <c r="AI52">
        <f t="shared" si="31"/>
        <v>144517</v>
      </c>
      <c r="AJ52">
        <f t="shared" si="32"/>
        <v>-87074</v>
      </c>
      <c r="AK52">
        <f t="shared" si="33"/>
        <v>75830</v>
      </c>
      <c r="AL52">
        <f t="shared" si="34"/>
        <v>-147223</v>
      </c>
      <c r="AM52">
        <f t="shared" si="35"/>
        <v>174716</v>
      </c>
      <c r="AN52">
        <f t="shared" si="36"/>
        <v>-151233</v>
      </c>
      <c r="AO52">
        <f t="shared" si="37"/>
        <v>136409</v>
      </c>
      <c r="AP52">
        <f t="shared" si="38"/>
        <v>-236243</v>
      </c>
      <c r="AQ52">
        <f t="shared" si="39"/>
        <v>209617</v>
      </c>
      <c r="AR52">
        <f t="shared" si="40"/>
        <v>-710084</v>
      </c>
      <c r="AS52">
        <f t="shared" si="41"/>
        <v>594464</v>
      </c>
      <c r="AT52">
        <f t="shared" si="42"/>
        <v>-205252</v>
      </c>
      <c r="AU52">
        <f t="shared" si="43"/>
        <v>184850</v>
      </c>
      <c r="AV52">
        <f t="shared" si="44"/>
        <v>-115221</v>
      </c>
      <c r="AW52">
        <f t="shared" si="45"/>
        <v>101666</v>
      </c>
      <c r="AX52">
        <f t="shared" si="46"/>
        <v>-129911</v>
      </c>
      <c r="AY52">
        <f t="shared" si="47"/>
        <v>125434</v>
      </c>
      <c r="AZ52">
        <f t="shared" si="48"/>
        <v>-88631</v>
      </c>
      <c r="BA52">
        <f t="shared" si="49"/>
        <v>88631</v>
      </c>
      <c r="BB52">
        <f t="shared" si="50"/>
        <v>-635191</v>
      </c>
      <c r="BC52">
        <f t="shared" si="51"/>
        <v>494720</v>
      </c>
      <c r="BD52">
        <f t="shared" si="52"/>
        <v>-71211</v>
      </c>
      <c r="BE52">
        <f t="shared" si="53"/>
        <v>61966</v>
      </c>
      <c r="BF52">
        <f t="shared" si="54"/>
        <v>-160748</v>
      </c>
      <c r="BG52">
        <f t="shared" si="55"/>
        <v>135623</v>
      </c>
      <c r="BH52">
        <f t="shared" si="56"/>
        <v>-195624</v>
      </c>
      <c r="BI52">
        <f t="shared" si="57"/>
        <v>189160</v>
      </c>
      <c r="BJ52">
        <f t="shared" si="58"/>
        <v>-130116</v>
      </c>
      <c r="BK52">
        <f t="shared" si="59"/>
        <v>146002</v>
      </c>
      <c r="BL52">
        <f t="shared" si="60"/>
        <v>-129984</v>
      </c>
      <c r="BM52">
        <f t="shared" si="61"/>
        <v>151780</v>
      </c>
      <c r="BN52">
        <f t="shared" si="62"/>
        <v>-246628</v>
      </c>
      <c r="BO52">
        <f t="shared" si="63"/>
        <v>269044</v>
      </c>
      <c r="BP52">
        <f t="shared" si="64"/>
        <v>-123109</v>
      </c>
      <c r="BQ52">
        <f t="shared" si="65"/>
        <v>108009</v>
      </c>
      <c r="BR52">
        <f t="shared" si="66"/>
        <v>-239886</v>
      </c>
      <c r="BS52">
        <f t="shared" si="67"/>
        <v>246304</v>
      </c>
      <c r="BT52">
        <f t="shared" si="68"/>
        <v>-128597</v>
      </c>
      <c r="BU52">
        <f t="shared" si="69"/>
        <v>116877</v>
      </c>
      <c r="BV52">
        <f t="shared" si="70"/>
        <v>-87732</v>
      </c>
      <c r="BW52">
        <f t="shared" si="71"/>
        <v>74090</v>
      </c>
      <c r="BX52">
        <f t="shared" si="72"/>
        <v>-93248</v>
      </c>
      <c r="BY52">
        <f t="shared" si="73"/>
        <v>75039</v>
      </c>
      <c r="BZ52">
        <f t="shared" si="74"/>
        <v>-116093</v>
      </c>
      <c r="CA52">
        <f t="shared" si="75"/>
        <v>101236</v>
      </c>
    </row>
    <row r="53" spans="1:79" hidden="1" x14ac:dyDescent="0.25">
      <c r="A53" s="14" t="s">
        <v>802</v>
      </c>
      <c r="B53">
        <v>-4785766</v>
      </c>
      <c r="C53">
        <v>4672877</v>
      </c>
      <c r="D53">
        <f t="shared" si="0"/>
        <v>-5228754</v>
      </c>
      <c r="E53">
        <f t="shared" si="1"/>
        <v>4905215</v>
      </c>
      <c r="F53">
        <f t="shared" si="2"/>
        <v>-96942</v>
      </c>
      <c r="G53">
        <f t="shared" si="3"/>
        <v>97191</v>
      </c>
      <c r="H53">
        <f t="shared" si="4"/>
        <v>-95845</v>
      </c>
      <c r="I53">
        <f t="shared" si="5"/>
        <v>93150</v>
      </c>
      <c r="J53">
        <f t="shared" si="6"/>
        <v>-143522</v>
      </c>
      <c r="K53">
        <f t="shared" si="7"/>
        <v>144644</v>
      </c>
      <c r="L53">
        <f t="shared" si="8"/>
        <v>-153188</v>
      </c>
      <c r="M53">
        <f t="shared" si="9"/>
        <v>149135</v>
      </c>
      <c r="N53">
        <f t="shared" si="10"/>
        <v>-143572</v>
      </c>
      <c r="O53">
        <f t="shared" si="11"/>
        <v>133251</v>
      </c>
      <c r="P53">
        <f t="shared" si="12"/>
        <v>-65964</v>
      </c>
      <c r="Q53">
        <f t="shared" si="13"/>
        <v>62980</v>
      </c>
      <c r="R53">
        <f t="shared" si="14"/>
        <v>-119001</v>
      </c>
      <c r="S53">
        <f t="shared" si="15"/>
        <v>120485</v>
      </c>
      <c r="T53">
        <f t="shared" si="16"/>
        <v>-160850</v>
      </c>
      <c r="U53">
        <f t="shared" si="17"/>
        <v>138886</v>
      </c>
      <c r="V53">
        <f t="shared" si="18"/>
        <v>-99844</v>
      </c>
      <c r="W53">
        <f t="shared" si="19"/>
        <v>98133</v>
      </c>
      <c r="X53">
        <f t="shared" si="20"/>
        <v>-139733</v>
      </c>
      <c r="Y53">
        <f t="shared" si="21"/>
        <v>142570</v>
      </c>
      <c r="Z53">
        <f t="shared" si="22"/>
        <v>-67188</v>
      </c>
      <c r="AA53">
        <f t="shared" si="23"/>
        <v>76152</v>
      </c>
      <c r="AB53">
        <f t="shared" si="24"/>
        <v>-98953</v>
      </c>
      <c r="AC53">
        <f t="shared" si="25"/>
        <v>105276</v>
      </c>
      <c r="AD53">
        <f t="shared" si="26"/>
        <v>-83388</v>
      </c>
      <c r="AE53">
        <f t="shared" si="27"/>
        <v>84561</v>
      </c>
      <c r="AF53">
        <f t="shared" si="28"/>
        <v>-102622</v>
      </c>
      <c r="AG53">
        <f t="shared" si="29"/>
        <v>117125</v>
      </c>
      <c r="AH53">
        <f t="shared" si="30"/>
        <v>-148467</v>
      </c>
      <c r="AI53">
        <f t="shared" si="31"/>
        <v>92826</v>
      </c>
      <c r="AJ53">
        <f t="shared" si="32"/>
        <v>-70682</v>
      </c>
      <c r="AK53">
        <f t="shared" si="33"/>
        <v>63848</v>
      </c>
      <c r="AL53">
        <f t="shared" si="34"/>
        <v>-138378</v>
      </c>
      <c r="AM53">
        <f t="shared" si="35"/>
        <v>142857</v>
      </c>
      <c r="AN53">
        <f t="shared" si="36"/>
        <v>-143479</v>
      </c>
      <c r="AO53">
        <f t="shared" si="37"/>
        <v>131297</v>
      </c>
      <c r="AP53">
        <f t="shared" si="38"/>
        <v>-187951</v>
      </c>
      <c r="AQ53">
        <f t="shared" si="39"/>
        <v>174590</v>
      </c>
      <c r="AR53">
        <f t="shared" si="40"/>
        <v>-626126</v>
      </c>
      <c r="AS53">
        <f t="shared" si="41"/>
        <v>551850</v>
      </c>
      <c r="AT53">
        <f t="shared" si="42"/>
        <v>-177914</v>
      </c>
      <c r="AU53">
        <f t="shared" si="43"/>
        <v>163563</v>
      </c>
      <c r="AV53">
        <f t="shared" si="44"/>
        <v>-96011</v>
      </c>
      <c r="AW53">
        <f t="shared" si="45"/>
        <v>93962</v>
      </c>
      <c r="AX53">
        <f t="shared" si="46"/>
        <v>-108089</v>
      </c>
      <c r="AY53">
        <f t="shared" si="47"/>
        <v>104451</v>
      </c>
      <c r="AZ53">
        <f t="shared" si="48"/>
        <v>-76133</v>
      </c>
      <c r="BA53">
        <f t="shared" si="49"/>
        <v>76133</v>
      </c>
      <c r="BB53">
        <f t="shared" si="50"/>
        <v>-425939</v>
      </c>
      <c r="BC53">
        <f t="shared" si="51"/>
        <v>358912</v>
      </c>
      <c r="BD53">
        <f t="shared" si="52"/>
        <v>-55243</v>
      </c>
      <c r="BE53">
        <f t="shared" si="53"/>
        <v>50169</v>
      </c>
      <c r="BF53">
        <f t="shared" si="54"/>
        <v>-127827</v>
      </c>
      <c r="BG53">
        <f t="shared" si="55"/>
        <v>110145</v>
      </c>
      <c r="BH53">
        <f t="shared" si="56"/>
        <v>-150417</v>
      </c>
      <c r="BI53">
        <f t="shared" si="57"/>
        <v>146492</v>
      </c>
      <c r="BJ53">
        <f t="shared" si="58"/>
        <v>-114052</v>
      </c>
      <c r="BK53">
        <f t="shared" si="59"/>
        <v>118363</v>
      </c>
      <c r="BL53">
        <f t="shared" si="60"/>
        <v>-120048</v>
      </c>
      <c r="BM53">
        <f t="shared" si="61"/>
        <v>123117</v>
      </c>
      <c r="BN53">
        <f t="shared" si="62"/>
        <v>-213766</v>
      </c>
      <c r="BO53">
        <f t="shared" si="63"/>
        <v>214091</v>
      </c>
      <c r="BP53">
        <f t="shared" si="64"/>
        <v>-91527</v>
      </c>
      <c r="BQ53">
        <f t="shared" si="65"/>
        <v>88258</v>
      </c>
      <c r="BR53">
        <f t="shared" si="66"/>
        <v>-210642</v>
      </c>
      <c r="BS53">
        <f t="shared" si="67"/>
        <v>193008</v>
      </c>
      <c r="BT53">
        <f t="shared" si="68"/>
        <v>-113439</v>
      </c>
      <c r="BU53">
        <f t="shared" si="69"/>
        <v>111301</v>
      </c>
      <c r="BV53">
        <f t="shared" si="70"/>
        <v>-70354</v>
      </c>
      <c r="BW53">
        <f t="shared" si="71"/>
        <v>61841</v>
      </c>
      <c r="BX53">
        <f t="shared" si="72"/>
        <v>-87761</v>
      </c>
      <c r="BY53">
        <f t="shared" si="73"/>
        <v>74714</v>
      </c>
      <c r="BZ53">
        <f t="shared" si="74"/>
        <v>-101706</v>
      </c>
      <c r="CA53">
        <f t="shared" si="75"/>
        <v>95888</v>
      </c>
    </row>
    <row r="54" spans="1:79" hidden="1" x14ac:dyDescent="0.25">
      <c r="A54" s="14" t="s">
        <v>803</v>
      </c>
      <c r="B54">
        <v>-3807418</v>
      </c>
      <c r="C54">
        <v>3771400</v>
      </c>
      <c r="D54">
        <f t="shared" si="0"/>
        <v>-4105952</v>
      </c>
      <c r="E54">
        <f t="shared" si="1"/>
        <v>3783584</v>
      </c>
      <c r="F54">
        <f t="shared" si="2"/>
        <v>-86562</v>
      </c>
      <c r="G54">
        <f t="shared" si="3"/>
        <v>89290</v>
      </c>
      <c r="H54">
        <f t="shared" si="4"/>
        <v>-76036</v>
      </c>
      <c r="I54">
        <f t="shared" si="5"/>
        <v>67345</v>
      </c>
      <c r="J54">
        <f t="shared" si="6"/>
        <v>-125640</v>
      </c>
      <c r="K54">
        <f t="shared" si="7"/>
        <v>130441</v>
      </c>
      <c r="L54">
        <f t="shared" si="8"/>
        <v>-134792</v>
      </c>
      <c r="M54">
        <f t="shared" si="9"/>
        <v>135868</v>
      </c>
      <c r="N54">
        <f t="shared" si="10"/>
        <v>-103270</v>
      </c>
      <c r="O54">
        <f t="shared" si="11"/>
        <v>90278</v>
      </c>
      <c r="P54">
        <f t="shared" si="12"/>
        <v>-54387</v>
      </c>
      <c r="Q54">
        <f t="shared" si="13"/>
        <v>55671</v>
      </c>
      <c r="R54">
        <f t="shared" si="14"/>
        <v>-95899</v>
      </c>
      <c r="S54">
        <f t="shared" si="15"/>
        <v>86544</v>
      </c>
      <c r="T54">
        <f t="shared" si="16"/>
        <v>-108578</v>
      </c>
      <c r="U54">
        <f t="shared" si="17"/>
        <v>84797</v>
      </c>
      <c r="V54">
        <f t="shared" si="18"/>
        <v>-85277</v>
      </c>
      <c r="W54">
        <f t="shared" si="19"/>
        <v>83858</v>
      </c>
      <c r="X54">
        <f t="shared" si="20"/>
        <v>-123629</v>
      </c>
      <c r="Y54">
        <f t="shared" si="21"/>
        <v>132157</v>
      </c>
      <c r="Z54">
        <f t="shared" si="22"/>
        <v>-58447</v>
      </c>
      <c r="AA54">
        <f t="shared" si="23"/>
        <v>67676</v>
      </c>
      <c r="AB54">
        <f t="shared" si="24"/>
        <v>-91372</v>
      </c>
      <c r="AC54">
        <f t="shared" si="25"/>
        <v>99053</v>
      </c>
      <c r="AD54">
        <f t="shared" si="26"/>
        <v>-72033</v>
      </c>
      <c r="AE54">
        <f t="shared" si="27"/>
        <v>79616</v>
      </c>
      <c r="AF54">
        <f t="shared" si="28"/>
        <v>-98325</v>
      </c>
      <c r="AG54">
        <f t="shared" si="29"/>
        <v>110055</v>
      </c>
      <c r="AH54">
        <f t="shared" si="30"/>
        <v>-121262</v>
      </c>
      <c r="AI54">
        <f t="shared" si="31"/>
        <v>66230</v>
      </c>
      <c r="AJ54">
        <f t="shared" si="32"/>
        <v>-53257</v>
      </c>
      <c r="AK54">
        <f t="shared" si="33"/>
        <v>45983</v>
      </c>
      <c r="AL54">
        <f t="shared" si="34"/>
        <v>-124953</v>
      </c>
      <c r="AM54">
        <f t="shared" si="35"/>
        <v>132292</v>
      </c>
      <c r="AN54">
        <f t="shared" si="36"/>
        <v>-88653</v>
      </c>
      <c r="AO54">
        <f t="shared" si="37"/>
        <v>75712</v>
      </c>
      <c r="AP54">
        <f t="shared" si="38"/>
        <v>-145539</v>
      </c>
      <c r="AQ54">
        <f t="shared" si="39"/>
        <v>126817</v>
      </c>
      <c r="AR54">
        <f t="shared" si="40"/>
        <v>-417902</v>
      </c>
      <c r="AS54">
        <f t="shared" si="41"/>
        <v>332620</v>
      </c>
      <c r="AT54">
        <f t="shared" si="42"/>
        <v>-124250</v>
      </c>
      <c r="AU54">
        <f t="shared" si="43"/>
        <v>106718</v>
      </c>
      <c r="AV54">
        <f t="shared" si="44"/>
        <v>-66407</v>
      </c>
      <c r="AW54">
        <f t="shared" si="45"/>
        <v>54681</v>
      </c>
      <c r="AX54">
        <f t="shared" si="46"/>
        <v>-85882</v>
      </c>
      <c r="AY54">
        <f t="shared" si="47"/>
        <v>79458</v>
      </c>
      <c r="AZ54">
        <f t="shared" si="48"/>
        <v>-57849</v>
      </c>
      <c r="BA54">
        <f t="shared" si="49"/>
        <v>57849</v>
      </c>
      <c r="BB54">
        <f t="shared" si="50"/>
        <v>-351940</v>
      </c>
      <c r="BC54">
        <f t="shared" si="51"/>
        <v>300427</v>
      </c>
      <c r="BD54">
        <f t="shared" si="52"/>
        <v>-42945</v>
      </c>
      <c r="BE54">
        <f t="shared" si="53"/>
        <v>36788</v>
      </c>
      <c r="BF54">
        <f t="shared" si="54"/>
        <v>-95340</v>
      </c>
      <c r="BG54">
        <f t="shared" si="55"/>
        <v>77651</v>
      </c>
      <c r="BH54">
        <f t="shared" si="56"/>
        <v>-128174</v>
      </c>
      <c r="BI54">
        <f t="shared" si="57"/>
        <v>123836</v>
      </c>
      <c r="BJ54">
        <f t="shared" si="58"/>
        <v>-97464</v>
      </c>
      <c r="BK54">
        <f t="shared" si="59"/>
        <v>105421</v>
      </c>
      <c r="BL54">
        <f t="shared" si="60"/>
        <v>-103685</v>
      </c>
      <c r="BM54">
        <f t="shared" si="61"/>
        <v>113642</v>
      </c>
      <c r="BN54">
        <f t="shared" si="62"/>
        <v>-181584</v>
      </c>
      <c r="BO54">
        <f t="shared" si="63"/>
        <v>193454</v>
      </c>
      <c r="BP54">
        <f t="shared" si="64"/>
        <v>-75248</v>
      </c>
      <c r="BQ54">
        <f t="shared" si="65"/>
        <v>69751</v>
      </c>
      <c r="BR54">
        <f t="shared" si="66"/>
        <v>-177900</v>
      </c>
      <c r="BS54">
        <f t="shared" si="67"/>
        <v>170276</v>
      </c>
      <c r="BT54">
        <f t="shared" si="68"/>
        <v>-75748</v>
      </c>
      <c r="BU54">
        <f t="shared" si="69"/>
        <v>62539</v>
      </c>
      <c r="BV54">
        <f t="shared" si="70"/>
        <v>-53386</v>
      </c>
      <c r="BW54">
        <f t="shared" si="71"/>
        <v>43006</v>
      </c>
      <c r="BX54">
        <f t="shared" si="72"/>
        <v>-53935</v>
      </c>
      <c r="BY54">
        <f t="shared" si="73"/>
        <v>42238</v>
      </c>
      <c r="BZ54">
        <f t="shared" si="74"/>
        <v>-64971</v>
      </c>
      <c r="CA54">
        <f t="shared" si="75"/>
        <v>53546</v>
      </c>
    </row>
    <row r="55" spans="1:79" hidden="1" x14ac:dyDescent="0.25">
      <c r="A55" s="14" t="s">
        <v>804</v>
      </c>
      <c r="B55">
        <v>-2947899</v>
      </c>
      <c r="C55">
        <v>2995570</v>
      </c>
      <c r="D55">
        <f t="shared" si="0"/>
        <v>-3233093</v>
      </c>
      <c r="E55">
        <f t="shared" si="1"/>
        <v>3074491</v>
      </c>
      <c r="F55">
        <f t="shared" si="2"/>
        <v>-66047</v>
      </c>
      <c r="G55">
        <f t="shared" si="3"/>
        <v>68647</v>
      </c>
      <c r="H55">
        <f t="shared" si="4"/>
        <v>-56748</v>
      </c>
      <c r="I55">
        <f t="shared" si="5"/>
        <v>59734</v>
      </c>
      <c r="J55">
        <f t="shared" si="6"/>
        <v>-96021</v>
      </c>
      <c r="K55">
        <f t="shared" si="7"/>
        <v>94389</v>
      </c>
      <c r="L55">
        <f t="shared" si="8"/>
        <v>-105401</v>
      </c>
      <c r="M55">
        <f t="shared" si="9"/>
        <v>95878</v>
      </c>
      <c r="N55">
        <f t="shared" si="10"/>
        <v>-89342</v>
      </c>
      <c r="O55">
        <f t="shared" si="11"/>
        <v>83531</v>
      </c>
      <c r="P55">
        <f t="shared" si="12"/>
        <v>-43741</v>
      </c>
      <c r="Q55">
        <f t="shared" si="13"/>
        <v>38799</v>
      </c>
      <c r="R55">
        <f t="shared" si="14"/>
        <v>-73977</v>
      </c>
      <c r="S55">
        <f t="shared" si="15"/>
        <v>75599</v>
      </c>
      <c r="T55">
        <f t="shared" si="16"/>
        <v>-98736</v>
      </c>
      <c r="U55">
        <f t="shared" si="17"/>
        <v>87266</v>
      </c>
      <c r="V55">
        <f t="shared" si="18"/>
        <v>-65584</v>
      </c>
      <c r="W55">
        <f t="shared" si="19"/>
        <v>63626</v>
      </c>
      <c r="X55">
        <f t="shared" si="20"/>
        <v>-92496</v>
      </c>
      <c r="Y55">
        <f t="shared" si="21"/>
        <v>95005</v>
      </c>
      <c r="Z55">
        <f t="shared" si="22"/>
        <v>-46109</v>
      </c>
      <c r="AA55">
        <f t="shared" si="23"/>
        <v>48162</v>
      </c>
      <c r="AB55">
        <f t="shared" si="24"/>
        <v>-65990</v>
      </c>
      <c r="AC55">
        <f t="shared" si="25"/>
        <v>71708</v>
      </c>
      <c r="AD55">
        <f t="shared" si="26"/>
        <v>-58322</v>
      </c>
      <c r="AE55">
        <f t="shared" si="27"/>
        <v>54939</v>
      </c>
      <c r="AF55">
        <f t="shared" si="28"/>
        <v>-76391</v>
      </c>
      <c r="AG55">
        <f t="shared" si="29"/>
        <v>82636</v>
      </c>
      <c r="AH55">
        <f t="shared" si="30"/>
        <v>-62545</v>
      </c>
      <c r="AI55">
        <f t="shared" si="31"/>
        <v>38666</v>
      </c>
      <c r="AJ55">
        <f t="shared" si="32"/>
        <v>-41639</v>
      </c>
      <c r="AK55">
        <f t="shared" si="33"/>
        <v>39465</v>
      </c>
      <c r="AL55">
        <f t="shared" si="34"/>
        <v>-97194</v>
      </c>
      <c r="AM55">
        <f t="shared" si="35"/>
        <v>95830</v>
      </c>
      <c r="AN55">
        <f t="shared" si="36"/>
        <v>-94036</v>
      </c>
      <c r="AO55">
        <f t="shared" si="37"/>
        <v>82142</v>
      </c>
      <c r="AP55">
        <f t="shared" si="38"/>
        <v>-109636</v>
      </c>
      <c r="AQ55">
        <f t="shared" si="39"/>
        <v>104643</v>
      </c>
      <c r="AR55">
        <f t="shared" si="40"/>
        <v>-390072</v>
      </c>
      <c r="AS55">
        <f t="shared" si="41"/>
        <v>341472</v>
      </c>
      <c r="AT55">
        <f t="shared" si="42"/>
        <v>-111981</v>
      </c>
      <c r="AU55">
        <f t="shared" si="43"/>
        <v>101363</v>
      </c>
      <c r="AV55">
        <f t="shared" si="44"/>
        <v>-60550</v>
      </c>
      <c r="AW55">
        <f t="shared" si="45"/>
        <v>58969</v>
      </c>
      <c r="AX55">
        <f t="shared" si="46"/>
        <v>-66505</v>
      </c>
      <c r="AY55">
        <f t="shared" si="47"/>
        <v>62200</v>
      </c>
      <c r="AZ55">
        <f t="shared" si="48"/>
        <v>-46492</v>
      </c>
      <c r="BA55">
        <f t="shared" si="49"/>
        <v>46492</v>
      </c>
      <c r="BB55">
        <f t="shared" si="50"/>
        <v>-209085</v>
      </c>
      <c r="BC55">
        <f t="shared" si="51"/>
        <v>201048</v>
      </c>
      <c r="BD55">
        <f t="shared" si="52"/>
        <v>-31670</v>
      </c>
      <c r="BE55">
        <f t="shared" si="53"/>
        <v>29629</v>
      </c>
      <c r="BF55">
        <f t="shared" si="54"/>
        <v>-74705</v>
      </c>
      <c r="BG55">
        <f t="shared" si="55"/>
        <v>65258</v>
      </c>
      <c r="BH55">
        <f t="shared" si="56"/>
        <v>-84739</v>
      </c>
      <c r="BI55">
        <f t="shared" si="57"/>
        <v>91759</v>
      </c>
      <c r="BJ55">
        <f t="shared" si="58"/>
        <v>-75802</v>
      </c>
      <c r="BK55">
        <f t="shared" si="59"/>
        <v>79073</v>
      </c>
      <c r="BL55">
        <f t="shared" si="60"/>
        <v>-82885</v>
      </c>
      <c r="BM55">
        <f t="shared" si="61"/>
        <v>81809</v>
      </c>
      <c r="BN55">
        <f t="shared" si="62"/>
        <v>-137562</v>
      </c>
      <c r="BO55">
        <f t="shared" si="63"/>
        <v>140699</v>
      </c>
      <c r="BP55">
        <f t="shared" si="64"/>
        <v>-50715</v>
      </c>
      <c r="BQ55">
        <f t="shared" si="65"/>
        <v>55811</v>
      </c>
      <c r="BR55">
        <f t="shared" si="66"/>
        <v>-134391</v>
      </c>
      <c r="BS55">
        <f t="shared" si="67"/>
        <v>120712</v>
      </c>
      <c r="BT55">
        <f t="shared" si="68"/>
        <v>-73474</v>
      </c>
      <c r="BU55">
        <f t="shared" si="69"/>
        <v>72687</v>
      </c>
      <c r="BV55">
        <f t="shared" si="70"/>
        <v>-39936</v>
      </c>
      <c r="BW55">
        <f t="shared" si="71"/>
        <v>35351</v>
      </c>
      <c r="BX55">
        <f t="shared" si="72"/>
        <v>-55692</v>
      </c>
      <c r="BY55">
        <f t="shared" si="73"/>
        <v>47555</v>
      </c>
      <c r="BZ55">
        <f t="shared" si="74"/>
        <v>-65457</v>
      </c>
      <c r="CA55">
        <f t="shared" si="75"/>
        <v>61939</v>
      </c>
    </row>
    <row r="56" spans="1:79" hidden="1" x14ac:dyDescent="0.25">
      <c r="A56" s="14" t="s">
        <v>805</v>
      </c>
      <c r="B56">
        <v>-2330368</v>
      </c>
      <c r="C56">
        <v>2426334</v>
      </c>
      <c r="D56">
        <f t="shared" si="0"/>
        <v>-2454746</v>
      </c>
      <c r="E56">
        <f t="shared" si="1"/>
        <v>2457793</v>
      </c>
      <c r="F56">
        <f t="shared" si="2"/>
        <v>-60055</v>
      </c>
      <c r="G56">
        <f t="shared" si="3"/>
        <v>66458</v>
      </c>
      <c r="H56">
        <f t="shared" si="4"/>
        <v>-48899</v>
      </c>
      <c r="I56">
        <f t="shared" si="5"/>
        <v>45221</v>
      </c>
      <c r="J56">
        <f t="shared" si="6"/>
        <v>-77876</v>
      </c>
      <c r="K56">
        <f t="shared" si="7"/>
        <v>82954</v>
      </c>
      <c r="L56">
        <f t="shared" si="8"/>
        <v>-89482</v>
      </c>
      <c r="M56">
        <f t="shared" si="9"/>
        <v>95605</v>
      </c>
      <c r="N56">
        <f t="shared" si="10"/>
        <v>-57851</v>
      </c>
      <c r="O56">
        <f t="shared" si="11"/>
        <v>51340</v>
      </c>
      <c r="P56">
        <f t="shared" si="12"/>
        <v>-31487</v>
      </c>
      <c r="Q56">
        <f t="shared" si="13"/>
        <v>34675</v>
      </c>
      <c r="R56">
        <f t="shared" si="14"/>
        <v>-53904</v>
      </c>
      <c r="S56">
        <f t="shared" si="15"/>
        <v>54587</v>
      </c>
      <c r="T56">
        <f t="shared" si="16"/>
        <v>-60103</v>
      </c>
      <c r="U56">
        <f t="shared" si="17"/>
        <v>49291</v>
      </c>
      <c r="V56">
        <f t="shared" si="18"/>
        <v>-48000</v>
      </c>
      <c r="W56">
        <f t="shared" si="19"/>
        <v>48751</v>
      </c>
      <c r="X56">
        <f t="shared" si="20"/>
        <v>-82655</v>
      </c>
      <c r="Y56">
        <f t="shared" si="21"/>
        <v>96062</v>
      </c>
      <c r="Z56">
        <f t="shared" si="22"/>
        <v>-36235</v>
      </c>
      <c r="AA56">
        <f t="shared" si="23"/>
        <v>42488</v>
      </c>
      <c r="AB56">
        <f t="shared" si="24"/>
        <v>-65097</v>
      </c>
      <c r="AC56">
        <f t="shared" si="25"/>
        <v>74956</v>
      </c>
      <c r="AD56">
        <f t="shared" si="26"/>
        <v>-44278</v>
      </c>
      <c r="AE56">
        <f t="shared" si="27"/>
        <v>57642</v>
      </c>
      <c r="AF56">
        <f t="shared" si="28"/>
        <v>-69909</v>
      </c>
      <c r="AG56">
        <f t="shared" si="29"/>
        <v>79464</v>
      </c>
      <c r="AH56">
        <f t="shared" si="30"/>
        <v>-53076</v>
      </c>
      <c r="AI56">
        <f t="shared" si="31"/>
        <v>33081</v>
      </c>
      <c r="AJ56">
        <f t="shared" si="32"/>
        <v>-30353</v>
      </c>
      <c r="AK56">
        <f t="shared" si="33"/>
        <v>28526</v>
      </c>
      <c r="AL56">
        <f t="shared" si="34"/>
        <v>-83548</v>
      </c>
      <c r="AM56">
        <f t="shared" si="35"/>
        <v>93207</v>
      </c>
      <c r="AN56">
        <f t="shared" si="36"/>
        <v>-44362</v>
      </c>
      <c r="AO56">
        <f t="shared" si="37"/>
        <v>41509</v>
      </c>
      <c r="AP56">
        <f t="shared" si="38"/>
        <v>-89037</v>
      </c>
      <c r="AQ56">
        <f t="shared" si="39"/>
        <v>81710</v>
      </c>
      <c r="AR56">
        <f t="shared" si="40"/>
        <v>-240480</v>
      </c>
      <c r="AS56">
        <f t="shared" si="41"/>
        <v>189342</v>
      </c>
      <c r="AT56">
        <f t="shared" si="42"/>
        <v>-64741</v>
      </c>
      <c r="AU56">
        <f t="shared" si="43"/>
        <v>60327</v>
      </c>
      <c r="AV56">
        <f t="shared" si="44"/>
        <v>-43425</v>
      </c>
      <c r="AW56">
        <f t="shared" si="45"/>
        <v>34810</v>
      </c>
      <c r="AX56">
        <f t="shared" si="46"/>
        <v>-44898</v>
      </c>
      <c r="AY56">
        <f t="shared" si="47"/>
        <v>49353</v>
      </c>
      <c r="AZ56">
        <f t="shared" si="48"/>
        <v>-39773</v>
      </c>
      <c r="BA56">
        <f t="shared" si="49"/>
        <v>39773</v>
      </c>
      <c r="BB56">
        <f t="shared" si="50"/>
        <v>-209088</v>
      </c>
      <c r="BC56">
        <f t="shared" si="51"/>
        <v>199279</v>
      </c>
      <c r="BD56">
        <f t="shared" si="52"/>
        <v>-22831</v>
      </c>
      <c r="BE56">
        <f t="shared" si="53"/>
        <v>22587</v>
      </c>
      <c r="BF56">
        <f t="shared" si="54"/>
        <v>-51481</v>
      </c>
      <c r="BG56">
        <f t="shared" si="55"/>
        <v>46960</v>
      </c>
      <c r="BH56">
        <f t="shared" si="56"/>
        <v>-78853</v>
      </c>
      <c r="BI56">
        <f t="shared" si="57"/>
        <v>90501</v>
      </c>
      <c r="BJ56">
        <f t="shared" si="58"/>
        <v>-57895</v>
      </c>
      <c r="BK56">
        <f t="shared" si="59"/>
        <v>70074</v>
      </c>
      <c r="BL56">
        <f t="shared" si="60"/>
        <v>-63976</v>
      </c>
      <c r="BM56">
        <f t="shared" si="61"/>
        <v>81403</v>
      </c>
      <c r="BN56">
        <f t="shared" si="62"/>
        <v>-112465</v>
      </c>
      <c r="BO56">
        <f t="shared" si="63"/>
        <v>138481</v>
      </c>
      <c r="BP56">
        <f t="shared" si="64"/>
        <v>-46064</v>
      </c>
      <c r="BQ56">
        <f t="shared" si="65"/>
        <v>47690</v>
      </c>
      <c r="BR56">
        <f t="shared" si="66"/>
        <v>-103129</v>
      </c>
      <c r="BS56">
        <f t="shared" si="67"/>
        <v>106839</v>
      </c>
      <c r="BT56">
        <f t="shared" si="68"/>
        <v>-52492</v>
      </c>
      <c r="BU56">
        <f t="shared" si="69"/>
        <v>40278</v>
      </c>
      <c r="BV56">
        <f t="shared" si="70"/>
        <v>-29259</v>
      </c>
      <c r="BW56">
        <f t="shared" si="71"/>
        <v>26151</v>
      </c>
      <c r="BX56">
        <f t="shared" si="72"/>
        <v>-30252</v>
      </c>
      <c r="BY56">
        <f t="shared" si="73"/>
        <v>24233</v>
      </c>
      <c r="BZ56">
        <f t="shared" si="74"/>
        <v>-42389</v>
      </c>
      <c r="CA56">
        <f t="shared" si="75"/>
        <v>32185</v>
      </c>
    </row>
    <row r="57" spans="1:79" hidden="1" x14ac:dyDescent="0.25">
      <c r="A57" s="14" t="s">
        <v>806</v>
      </c>
      <c r="B57">
        <v>-1764536</v>
      </c>
      <c r="C57">
        <v>1892087</v>
      </c>
      <c r="D57">
        <f t="shared" si="0"/>
        <v>-1850354</v>
      </c>
      <c r="E57">
        <f t="shared" si="1"/>
        <v>1951626</v>
      </c>
      <c r="F57">
        <f t="shared" si="2"/>
        <v>-38619</v>
      </c>
      <c r="G57">
        <f t="shared" si="3"/>
        <v>45452</v>
      </c>
      <c r="H57">
        <f t="shared" si="4"/>
        <v>-32936</v>
      </c>
      <c r="I57">
        <f t="shared" si="5"/>
        <v>39961</v>
      </c>
      <c r="J57">
        <f t="shared" si="6"/>
        <v>-61936</v>
      </c>
      <c r="K57">
        <f t="shared" si="7"/>
        <v>63215</v>
      </c>
      <c r="L57">
        <f t="shared" si="8"/>
        <v>-63031</v>
      </c>
      <c r="M57">
        <f t="shared" si="9"/>
        <v>59135</v>
      </c>
      <c r="N57">
        <f t="shared" si="10"/>
        <v>-50345</v>
      </c>
      <c r="O57">
        <f t="shared" si="11"/>
        <v>51485</v>
      </c>
      <c r="P57">
        <f t="shared" si="12"/>
        <v>-25781</v>
      </c>
      <c r="Q57">
        <f t="shared" si="13"/>
        <v>24906</v>
      </c>
      <c r="R57">
        <f t="shared" si="14"/>
        <v>-43804</v>
      </c>
      <c r="S57">
        <f t="shared" si="15"/>
        <v>57410</v>
      </c>
      <c r="T57">
        <f t="shared" si="16"/>
        <v>-60783</v>
      </c>
      <c r="U57">
        <f t="shared" si="17"/>
        <v>56913</v>
      </c>
      <c r="V57">
        <f t="shared" si="18"/>
        <v>-37811</v>
      </c>
      <c r="W57">
        <f t="shared" si="19"/>
        <v>41139</v>
      </c>
      <c r="X57">
        <f t="shared" si="20"/>
        <v>-52325</v>
      </c>
      <c r="Y57">
        <f t="shared" si="21"/>
        <v>59273</v>
      </c>
      <c r="Z57">
        <f t="shared" si="22"/>
        <v>-28541</v>
      </c>
      <c r="AA57">
        <f t="shared" si="23"/>
        <v>33954</v>
      </c>
      <c r="AB57">
        <f t="shared" si="24"/>
        <v>-37391</v>
      </c>
      <c r="AC57">
        <f t="shared" si="25"/>
        <v>45906</v>
      </c>
      <c r="AD57">
        <f t="shared" si="26"/>
        <v>-36026</v>
      </c>
      <c r="AE57">
        <f t="shared" si="27"/>
        <v>38065</v>
      </c>
      <c r="AF57">
        <f t="shared" si="28"/>
        <v>-49306</v>
      </c>
      <c r="AG57">
        <f t="shared" si="29"/>
        <v>57225</v>
      </c>
      <c r="AH57">
        <f t="shared" si="30"/>
        <v>-20135</v>
      </c>
      <c r="AI57">
        <f t="shared" si="31"/>
        <v>18099</v>
      </c>
      <c r="AJ57">
        <f t="shared" si="32"/>
        <v>-23361</v>
      </c>
      <c r="AK57">
        <f t="shared" si="33"/>
        <v>24977</v>
      </c>
      <c r="AL57">
        <f t="shared" si="34"/>
        <v>-57973</v>
      </c>
      <c r="AM57">
        <f t="shared" si="35"/>
        <v>62793</v>
      </c>
      <c r="AN57">
        <f t="shared" si="36"/>
        <v>-55594</v>
      </c>
      <c r="AO57">
        <f t="shared" si="37"/>
        <v>51711</v>
      </c>
      <c r="AP57">
        <f t="shared" si="38"/>
        <v>-58793</v>
      </c>
      <c r="AQ57">
        <f t="shared" si="39"/>
        <v>61439</v>
      </c>
      <c r="AR57">
        <f t="shared" si="40"/>
        <v>-224944</v>
      </c>
      <c r="AS57">
        <f t="shared" si="41"/>
        <v>205702</v>
      </c>
      <c r="AT57">
        <f t="shared" si="42"/>
        <v>-64193</v>
      </c>
      <c r="AU57">
        <f t="shared" si="43"/>
        <v>63210</v>
      </c>
      <c r="AV57">
        <f t="shared" si="44"/>
        <v>-38085</v>
      </c>
      <c r="AW57">
        <f t="shared" si="45"/>
        <v>38285</v>
      </c>
      <c r="AX57">
        <f t="shared" si="46"/>
        <v>-39268</v>
      </c>
      <c r="AY57">
        <f t="shared" si="47"/>
        <v>40417</v>
      </c>
      <c r="AZ57">
        <f t="shared" si="48"/>
        <v>-30625</v>
      </c>
      <c r="BA57">
        <f t="shared" si="49"/>
        <v>30625</v>
      </c>
      <c r="BB57">
        <f t="shared" si="50"/>
        <v>-93689</v>
      </c>
      <c r="BC57">
        <f t="shared" si="51"/>
        <v>108829</v>
      </c>
      <c r="BD57">
        <f t="shared" si="52"/>
        <v>-16394</v>
      </c>
      <c r="BE57">
        <f t="shared" si="53"/>
        <v>18541</v>
      </c>
      <c r="BF57">
        <f t="shared" si="54"/>
        <v>-40449</v>
      </c>
      <c r="BG57">
        <f t="shared" si="55"/>
        <v>39514</v>
      </c>
      <c r="BH57">
        <f t="shared" si="56"/>
        <v>-45323</v>
      </c>
      <c r="BI57">
        <f t="shared" si="57"/>
        <v>62792</v>
      </c>
      <c r="BJ57">
        <f t="shared" si="58"/>
        <v>-45355</v>
      </c>
      <c r="BK57">
        <f t="shared" si="59"/>
        <v>54143</v>
      </c>
      <c r="BL57">
        <f t="shared" si="60"/>
        <v>-48924</v>
      </c>
      <c r="BM57">
        <f t="shared" si="61"/>
        <v>54396</v>
      </c>
      <c r="BN57">
        <f t="shared" si="62"/>
        <v>-80129</v>
      </c>
      <c r="BO57">
        <f t="shared" si="63"/>
        <v>92220</v>
      </c>
      <c r="BP57">
        <f t="shared" si="64"/>
        <v>-27739</v>
      </c>
      <c r="BQ57">
        <f t="shared" si="65"/>
        <v>36727</v>
      </c>
      <c r="BR57">
        <f t="shared" si="66"/>
        <v>-78763</v>
      </c>
      <c r="BS57">
        <f t="shared" si="67"/>
        <v>74634</v>
      </c>
      <c r="BT57">
        <f t="shared" si="68"/>
        <v>-46283</v>
      </c>
      <c r="BU57">
        <f t="shared" si="69"/>
        <v>46792</v>
      </c>
      <c r="BV57">
        <f t="shared" si="70"/>
        <v>-22694</v>
      </c>
      <c r="BW57">
        <f t="shared" si="71"/>
        <v>23108</v>
      </c>
      <c r="BX57">
        <f t="shared" si="72"/>
        <v>-34316</v>
      </c>
      <c r="BY57">
        <f t="shared" si="73"/>
        <v>30059</v>
      </c>
      <c r="BZ57">
        <f t="shared" si="74"/>
        <v>-40549</v>
      </c>
      <c r="CA57">
        <f t="shared" si="75"/>
        <v>38574</v>
      </c>
    </row>
    <row r="58" spans="1:79" hidden="1" x14ac:dyDescent="0.25">
      <c r="A58" s="14" t="s">
        <v>807</v>
      </c>
      <c r="B58">
        <v>-1232451</v>
      </c>
      <c r="C58">
        <v>1369452</v>
      </c>
      <c r="D58">
        <f t="shared" si="0"/>
        <v>-1335394</v>
      </c>
      <c r="E58">
        <f t="shared" si="1"/>
        <v>1467403</v>
      </c>
      <c r="F58">
        <f t="shared" si="2"/>
        <v>-36743</v>
      </c>
      <c r="G58">
        <f t="shared" si="3"/>
        <v>42233</v>
      </c>
      <c r="H58">
        <f t="shared" si="4"/>
        <v>-28317</v>
      </c>
      <c r="I58">
        <f t="shared" si="5"/>
        <v>29740</v>
      </c>
      <c r="J58">
        <f t="shared" si="6"/>
        <v>-46240</v>
      </c>
      <c r="K58">
        <f t="shared" si="7"/>
        <v>52546</v>
      </c>
      <c r="L58">
        <f t="shared" si="8"/>
        <v>-53670</v>
      </c>
      <c r="M58">
        <f t="shared" si="9"/>
        <v>56517</v>
      </c>
      <c r="N58">
        <f t="shared" si="10"/>
        <v>-30837</v>
      </c>
      <c r="O58">
        <f t="shared" si="11"/>
        <v>30115</v>
      </c>
      <c r="P58">
        <f t="shared" si="12"/>
        <v>-17586</v>
      </c>
      <c r="Q58">
        <f t="shared" si="13"/>
        <v>19395</v>
      </c>
      <c r="R58">
        <f t="shared" si="14"/>
        <v>-30213</v>
      </c>
      <c r="S58">
        <f t="shared" si="15"/>
        <v>37257</v>
      </c>
      <c r="T58">
        <f t="shared" si="16"/>
        <v>-31453</v>
      </c>
      <c r="U58">
        <f t="shared" si="17"/>
        <v>28951</v>
      </c>
      <c r="V58">
        <f t="shared" si="18"/>
        <v>-28190</v>
      </c>
      <c r="W58">
        <f t="shared" si="19"/>
        <v>31640</v>
      </c>
      <c r="X58">
        <f t="shared" si="20"/>
        <v>-47402</v>
      </c>
      <c r="Y58">
        <f t="shared" si="21"/>
        <v>55830</v>
      </c>
      <c r="Z58">
        <f t="shared" si="22"/>
        <v>-22476</v>
      </c>
      <c r="AA58">
        <f t="shared" si="23"/>
        <v>27586</v>
      </c>
      <c r="AB58">
        <f t="shared" si="24"/>
        <v>-36243</v>
      </c>
      <c r="AC58">
        <f t="shared" si="25"/>
        <v>45164</v>
      </c>
      <c r="AD58">
        <f t="shared" si="26"/>
        <v>-27713</v>
      </c>
      <c r="AE58">
        <f t="shared" si="27"/>
        <v>34165</v>
      </c>
      <c r="AF58">
        <f t="shared" si="28"/>
        <v>-45193</v>
      </c>
      <c r="AG58">
        <f t="shared" si="29"/>
        <v>51551</v>
      </c>
      <c r="AH58">
        <f t="shared" si="30"/>
        <v>-16802</v>
      </c>
      <c r="AI58">
        <f t="shared" si="31"/>
        <v>16523</v>
      </c>
      <c r="AJ58">
        <f t="shared" si="32"/>
        <v>-16672</v>
      </c>
      <c r="AK58">
        <f t="shared" si="33"/>
        <v>17348</v>
      </c>
      <c r="AL58">
        <f t="shared" si="34"/>
        <v>-50281</v>
      </c>
      <c r="AM58">
        <f t="shared" si="35"/>
        <v>61769</v>
      </c>
      <c r="AN58">
        <f t="shared" si="36"/>
        <v>-23145</v>
      </c>
      <c r="AO58">
        <f t="shared" si="37"/>
        <v>23348</v>
      </c>
      <c r="AP58">
        <f t="shared" si="38"/>
        <v>-44237</v>
      </c>
      <c r="AQ58">
        <f t="shared" si="39"/>
        <v>46682</v>
      </c>
      <c r="AR58">
        <f t="shared" si="40"/>
        <v>-117568</v>
      </c>
      <c r="AS58">
        <f t="shared" si="41"/>
        <v>104032</v>
      </c>
      <c r="AT58">
        <f t="shared" si="42"/>
        <v>-32605</v>
      </c>
      <c r="AU58">
        <f t="shared" si="43"/>
        <v>34063</v>
      </c>
      <c r="AV58">
        <f t="shared" si="44"/>
        <v>-22319</v>
      </c>
      <c r="AW58">
        <f t="shared" si="45"/>
        <v>20772</v>
      </c>
      <c r="AX58">
        <f t="shared" si="46"/>
        <v>-27993</v>
      </c>
      <c r="AY58">
        <f t="shared" si="47"/>
        <v>31538</v>
      </c>
      <c r="AZ58">
        <f t="shared" si="48"/>
        <v>-24516</v>
      </c>
      <c r="BA58">
        <f t="shared" si="49"/>
        <v>24516</v>
      </c>
      <c r="BB58">
        <f t="shared" si="50"/>
        <v>-87826</v>
      </c>
      <c r="BC58">
        <f t="shared" si="51"/>
        <v>99362</v>
      </c>
      <c r="BD58">
        <f t="shared" si="52"/>
        <v>-13111</v>
      </c>
      <c r="BE58">
        <f t="shared" si="53"/>
        <v>14892</v>
      </c>
      <c r="BF58">
        <f t="shared" si="54"/>
        <v>-28391</v>
      </c>
      <c r="BG58">
        <f t="shared" si="55"/>
        <v>28141</v>
      </c>
      <c r="BH58">
        <f t="shared" si="56"/>
        <v>-43439</v>
      </c>
      <c r="BI58">
        <f t="shared" si="57"/>
        <v>63495</v>
      </c>
      <c r="BJ58">
        <f t="shared" si="58"/>
        <v>-36672</v>
      </c>
      <c r="BK58">
        <f t="shared" si="59"/>
        <v>41946</v>
      </c>
      <c r="BL58">
        <f t="shared" si="60"/>
        <v>-39919</v>
      </c>
      <c r="BM58">
        <f t="shared" si="61"/>
        <v>47089</v>
      </c>
      <c r="BN58">
        <f t="shared" si="62"/>
        <v>-69038</v>
      </c>
      <c r="BO58">
        <f t="shared" si="63"/>
        <v>84685</v>
      </c>
      <c r="BP58">
        <f t="shared" si="64"/>
        <v>-27067</v>
      </c>
      <c r="BQ58">
        <f t="shared" si="65"/>
        <v>31858</v>
      </c>
      <c r="BR58">
        <f t="shared" si="66"/>
        <v>-55917</v>
      </c>
      <c r="BS58">
        <f t="shared" si="67"/>
        <v>62473</v>
      </c>
      <c r="BT58">
        <f t="shared" si="68"/>
        <v>-25987</v>
      </c>
      <c r="BU58">
        <f t="shared" si="69"/>
        <v>22283</v>
      </c>
      <c r="BV58">
        <f t="shared" si="70"/>
        <v>-16146</v>
      </c>
      <c r="BW58">
        <f t="shared" si="71"/>
        <v>16030</v>
      </c>
      <c r="BX58">
        <f t="shared" si="72"/>
        <v>-15673</v>
      </c>
      <c r="BY58">
        <f t="shared" si="73"/>
        <v>14059</v>
      </c>
      <c r="BZ58">
        <f t="shared" si="74"/>
        <v>-20664</v>
      </c>
      <c r="CA58">
        <f t="shared" si="75"/>
        <v>17809</v>
      </c>
    </row>
    <row r="59" spans="1:79" hidden="1" x14ac:dyDescent="0.25">
      <c r="A59" s="14" t="s">
        <v>808</v>
      </c>
      <c r="B59">
        <v>-816324</v>
      </c>
      <c r="C59">
        <v>900588</v>
      </c>
      <c r="D59">
        <f t="shared" si="0"/>
        <v>-965196</v>
      </c>
      <c r="E59">
        <f t="shared" si="1"/>
        <v>1076136</v>
      </c>
      <c r="F59">
        <f t="shared" si="2"/>
        <v>-21766</v>
      </c>
      <c r="G59">
        <f t="shared" si="3"/>
        <v>27155</v>
      </c>
      <c r="H59">
        <f t="shared" si="4"/>
        <v>-20135</v>
      </c>
      <c r="I59">
        <f t="shared" si="5"/>
        <v>26280</v>
      </c>
      <c r="J59">
        <f t="shared" si="6"/>
        <v>-27453</v>
      </c>
      <c r="K59">
        <f t="shared" si="7"/>
        <v>26086</v>
      </c>
      <c r="L59">
        <f t="shared" si="8"/>
        <v>-31439</v>
      </c>
      <c r="M59">
        <f t="shared" si="9"/>
        <v>32959</v>
      </c>
      <c r="N59">
        <f t="shared" si="10"/>
        <v>-29566</v>
      </c>
      <c r="O59">
        <f t="shared" si="11"/>
        <v>28710</v>
      </c>
      <c r="P59">
        <f t="shared" si="12"/>
        <v>-12790</v>
      </c>
      <c r="Q59">
        <f t="shared" si="13"/>
        <v>10835</v>
      </c>
      <c r="R59">
        <f t="shared" si="14"/>
        <v>-23436</v>
      </c>
      <c r="S59">
        <f t="shared" si="15"/>
        <v>29396</v>
      </c>
      <c r="T59">
        <f t="shared" si="16"/>
        <v>-31629</v>
      </c>
      <c r="U59">
        <f t="shared" si="17"/>
        <v>31809</v>
      </c>
      <c r="V59">
        <f t="shared" si="18"/>
        <v>-17153</v>
      </c>
      <c r="W59">
        <f t="shared" si="19"/>
        <v>18689</v>
      </c>
      <c r="X59">
        <f t="shared" si="20"/>
        <v>-27695</v>
      </c>
      <c r="Y59">
        <f t="shared" si="21"/>
        <v>35088</v>
      </c>
      <c r="Z59">
        <f t="shared" si="22"/>
        <v>-13855</v>
      </c>
      <c r="AA59">
        <f t="shared" si="23"/>
        <v>15951</v>
      </c>
      <c r="AB59">
        <f t="shared" si="24"/>
        <v>-20266</v>
      </c>
      <c r="AC59">
        <f t="shared" si="25"/>
        <v>27536</v>
      </c>
      <c r="AD59">
        <f t="shared" si="26"/>
        <v>-18326</v>
      </c>
      <c r="AE59">
        <f t="shared" si="27"/>
        <v>16611</v>
      </c>
      <c r="AF59">
        <f t="shared" si="28"/>
        <v>-27101</v>
      </c>
      <c r="AG59">
        <f t="shared" si="29"/>
        <v>29694</v>
      </c>
      <c r="AH59">
        <f t="shared" si="30"/>
        <v>-7187</v>
      </c>
      <c r="AI59">
        <f t="shared" si="31"/>
        <v>10377</v>
      </c>
      <c r="AJ59">
        <f t="shared" si="32"/>
        <v>-13286</v>
      </c>
      <c r="AK59">
        <f t="shared" si="33"/>
        <v>14741</v>
      </c>
      <c r="AL59">
        <f t="shared" si="34"/>
        <v>-31470</v>
      </c>
      <c r="AM59">
        <f t="shared" si="35"/>
        <v>35109</v>
      </c>
      <c r="AN59">
        <f t="shared" si="36"/>
        <v>-35036</v>
      </c>
      <c r="AO59">
        <f t="shared" si="37"/>
        <v>31052</v>
      </c>
      <c r="AP59">
        <f t="shared" si="38"/>
        <v>-32223</v>
      </c>
      <c r="AQ59">
        <f t="shared" si="39"/>
        <v>38943</v>
      </c>
      <c r="AR59">
        <f t="shared" si="40"/>
        <v>-131960</v>
      </c>
      <c r="AS59">
        <f t="shared" si="41"/>
        <v>134946</v>
      </c>
      <c r="AT59">
        <f t="shared" si="42"/>
        <v>-36191</v>
      </c>
      <c r="AU59">
        <f t="shared" si="43"/>
        <v>36547</v>
      </c>
      <c r="AV59">
        <f t="shared" si="44"/>
        <v>-19369</v>
      </c>
      <c r="AW59">
        <f t="shared" si="45"/>
        <v>22484</v>
      </c>
      <c r="AX59">
        <f t="shared" si="46"/>
        <v>-18024</v>
      </c>
      <c r="AY59">
        <f t="shared" si="47"/>
        <v>19401</v>
      </c>
      <c r="AZ59">
        <f t="shared" si="48"/>
        <v>-16093</v>
      </c>
      <c r="BA59">
        <f t="shared" si="49"/>
        <v>16093</v>
      </c>
      <c r="BB59">
        <f t="shared" si="50"/>
        <v>-34712</v>
      </c>
      <c r="BC59">
        <f t="shared" si="51"/>
        <v>52776</v>
      </c>
      <c r="BD59">
        <f t="shared" si="52"/>
        <v>-9268</v>
      </c>
      <c r="BE59">
        <f t="shared" si="53"/>
        <v>10278</v>
      </c>
      <c r="BF59">
        <f t="shared" si="54"/>
        <v>-22121</v>
      </c>
      <c r="BG59">
        <f t="shared" si="55"/>
        <v>20722</v>
      </c>
      <c r="BH59">
        <f t="shared" si="56"/>
        <v>-23049</v>
      </c>
      <c r="BI59">
        <f t="shared" si="57"/>
        <v>38503</v>
      </c>
      <c r="BJ59">
        <f t="shared" si="58"/>
        <v>-23448</v>
      </c>
      <c r="BK59">
        <f t="shared" si="59"/>
        <v>25423</v>
      </c>
      <c r="BL59">
        <f t="shared" si="60"/>
        <v>-23821</v>
      </c>
      <c r="BM59">
        <f t="shared" si="61"/>
        <v>27146</v>
      </c>
      <c r="BN59">
        <f t="shared" si="62"/>
        <v>-39256</v>
      </c>
      <c r="BO59">
        <f t="shared" si="63"/>
        <v>47448</v>
      </c>
      <c r="BP59">
        <f t="shared" si="64"/>
        <v>-16983</v>
      </c>
      <c r="BQ59">
        <f t="shared" si="65"/>
        <v>24243</v>
      </c>
      <c r="BR59">
        <f t="shared" si="66"/>
        <v>-35126</v>
      </c>
      <c r="BS59">
        <f t="shared" si="67"/>
        <v>32025</v>
      </c>
      <c r="BT59">
        <f t="shared" si="68"/>
        <v>-23587</v>
      </c>
      <c r="BU59">
        <f t="shared" si="69"/>
        <v>27004</v>
      </c>
      <c r="BV59">
        <f t="shared" si="70"/>
        <v>-12218</v>
      </c>
      <c r="BW59">
        <f t="shared" si="71"/>
        <v>12739</v>
      </c>
      <c r="BX59">
        <f t="shared" si="72"/>
        <v>-19147</v>
      </c>
      <c r="BY59">
        <f t="shared" si="73"/>
        <v>18274</v>
      </c>
      <c r="BZ59">
        <f t="shared" si="74"/>
        <v>-21450</v>
      </c>
      <c r="CA59">
        <f t="shared" si="75"/>
        <v>23063</v>
      </c>
    </row>
    <row r="60" spans="1:79" hidden="1" x14ac:dyDescent="0.25">
      <c r="A60" s="14" t="s">
        <v>809</v>
      </c>
      <c r="B60">
        <v>-426433</v>
      </c>
      <c r="C60">
        <v>480358</v>
      </c>
      <c r="D60">
        <f t="shared" si="0"/>
        <v>-561382</v>
      </c>
      <c r="E60">
        <f t="shared" si="1"/>
        <v>635625</v>
      </c>
      <c r="F60">
        <f t="shared" si="2"/>
        <v>-16548</v>
      </c>
      <c r="G60">
        <f t="shared" si="3"/>
        <v>18965</v>
      </c>
      <c r="H60">
        <f t="shared" si="4"/>
        <v>-13404</v>
      </c>
      <c r="I60">
        <f t="shared" si="5"/>
        <v>14250</v>
      </c>
      <c r="J60">
        <f t="shared" si="6"/>
        <v>-16233</v>
      </c>
      <c r="K60">
        <f t="shared" si="7"/>
        <v>15922</v>
      </c>
      <c r="L60">
        <f t="shared" si="8"/>
        <v>-22388</v>
      </c>
      <c r="M60">
        <f t="shared" si="9"/>
        <v>25634</v>
      </c>
      <c r="N60">
        <f t="shared" si="10"/>
        <v>-15850</v>
      </c>
      <c r="O60">
        <f t="shared" si="11"/>
        <v>15170</v>
      </c>
      <c r="P60">
        <f t="shared" si="12"/>
        <v>-7288</v>
      </c>
      <c r="Q60">
        <f t="shared" si="13"/>
        <v>7773</v>
      </c>
      <c r="R60">
        <f t="shared" si="14"/>
        <v>-16003</v>
      </c>
      <c r="S60">
        <f t="shared" si="15"/>
        <v>17770</v>
      </c>
      <c r="T60">
        <f t="shared" si="16"/>
        <v>-14056</v>
      </c>
      <c r="U60">
        <f t="shared" si="17"/>
        <v>14151</v>
      </c>
      <c r="V60">
        <f t="shared" si="18"/>
        <v>-10955</v>
      </c>
      <c r="W60">
        <f t="shared" si="19"/>
        <v>12559</v>
      </c>
      <c r="X60">
        <f t="shared" si="20"/>
        <v>-21886</v>
      </c>
      <c r="Y60">
        <f t="shared" si="21"/>
        <v>27040</v>
      </c>
      <c r="Z60">
        <f t="shared" si="22"/>
        <v>-10238</v>
      </c>
      <c r="AA60">
        <f t="shared" si="23"/>
        <v>9976</v>
      </c>
      <c r="AB60">
        <f t="shared" si="24"/>
        <v>-15590</v>
      </c>
      <c r="AC60">
        <f t="shared" si="25"/>
        <v>21281</v>
      </c>
      <c r="AD60">
        <f t="shared" si="26"/>
        <v>-9656</v>
      </c>
      <c r="AE60">
        <f t="shared" si="27"/>
        <v>11695</v>
      </c>
      <c r="AF60">
        <f t="shared" si="28"/>
        <v>-16472</v>
      </c>
      <c r="AG60">
        <f t="shared" si="29"/>
        <v>19976</v>
      </c>
      <c r="AH60">
        <f t="shared" si="30"/>
        <v>-5307</v>
      </c>
      <c r="AI60">
        <f t="shared" si="31"/>
        <v>6774</v>
      </c>
      <c r="AJ60">
        <f t="shared" si="32"/>
        <v>-8762</v>
      </c>
      <c r="AK60">
        <f t="shared" si="33"/>
        <v>8088</v>
      </c>
      <c r="AL60">
        <f t="shared" si="34"/>
        <v>-22123</v>
      </c>
      <c r="AM60">
        <f t="shared" si="35"/>
        <v>24762</v>
      </c>
      <c r="AN60">
        <f t="shared" si="36"/>
        <v>-11747</v>
      </c>
      <c r="AO60">
        <f t="shared" si="37"/>
        <v>11479</v>
      </c>
      <c r="AP60">
        <f t="shared" si="38"/>
        <v>-20891</v>
      </c>
      <c r="AQ60">
        <f t="shared" si="39"/>
        <v>23466</v>
      </c>
      <c r="AR60">
        <f t="shared" si="40"/>
        <v>-55088</v>
      </c>
      <c r="AS60">
        <f t="shared" si="41"/>
        <v>53078</v>
      </c>
      <c r="AT60">
        <f t="shared" si="42"/>
        <v>-17490</v>
      </c>
      <c r="AU60">
        <f t="shared" si="43"/>
        <v>17381</v>
      </c>
      <c r="AV60">
        <f t="shared" si="44"/>
        <v>-9548</v>
      </c>
      <c r="AW60">
        <f t="shared" si="45"/>
        <v>9368</v>
      </c>
      <c r="AX60">
        <f t="shared" si="46"/>
        <v>-10938</v>
      </c>
      <c r="AY60">
        <f t="shared" si="47"/>
        <v>11776</v>
      </c>
      <c r="AZ60">
        <f t="shared" si="48"/>
        <v>-10772</v>
      </c>
      <c r="BA60">
        <f t="shared" si="49"/>
        <v>10772</v>
      </c>
      <c r="BB60">
        <f t="shared" si="50"/>
        <v>-24664</v>
      </c>
      <c r="BC60">
        <f t="shared" si="51"/>
        <v>39470</v>
      </c>
      <c r="BD60">
        <f t="shared" si="52"/>
        <v>-5934</v>
      </c>
      <c r="BE60">
        <f t="shared" si="53"/>
        <v>7163</v>
      </c>
      <c r="BF60">
        <f t="shared" si="54"/>
        <v>-12766</v>
      </c>
      <c r="BG60">
        <f t="shared" si="55"/>
        <v>12432</v>
      </c>
      <c r="BH60">
        <f t="shared" si="56"/>
        <v>-16545</v>
      </c>
      <c r="BI60">
        <f t="shared" si="57"/>
        <v>28704</v>
      </c>
      <c r="BJ60">
        <f t="shared" si="58"/>
        <v>-13998</v>
      </c>
      <c r="BK60">
        <f t="shared" si="59"/>
        <v>15966</v>
      </c>
      <c r="BL60">
        <f t="shared" si="60"/>
        <v>-15119</v>
      </c>
      <c r="BM60">
        <f t="shared" si="61"/>
        <v>17095</v>
      </c>
      <c r="BN60">
        <f t="shared" si="62"/>
        <v>-25386</v>
      </c>
      <c r="BO60">
        <f t="shared" si="63"/>
        <v>33108</v>
      </c>
      <c r="BP60">
        <f t="shared" si="64"/>
        <v>-13497</v>
      </c>
      <c r="BQ60">
        <f t="shared" si="65"/>
        <v>15485</v>
      </c>
      <c r="BR60">
        <f t="shared" si="66"/>
        <v>-21231</v>
      </c>
      <c r="BS60">
        <f t="shared" si="67"/>
        <v>23700</v>
      </c>
      <c r="BT60">
        <f t="shared" si="68"/>
        <v>-10916</v>
      </c>
      <c r="BU60">
        <f t="shared" si="69"/>
        <v>10335</v>
      </c>
      <c r="BV60">
        <f t="shared" si="70"/>
        <v>-8038</v>
      </c>
      <c r="BW60">
        <f t="shared" si="71"/>
        <v>7245</v>
      </c>
      <c r="BX60">
        <f t="shared" si="72"/>
        <v>-7372</v>
      </c>
      <c r="BY60">
        <f t="shared" si="73"/>
        <v>6708</v>
      </c>
      <c r="BZ60">
        <f t="shared" si="74"/>
        <v>-9611</v>
      </c>
      <c r="CA60">
        <f t="shared" si="75"/>
        <v>9108</v>
      </c>
    </row>
    <row r="61" spans="1:79" hidden="1" x14ac:dyDescent="0.25">
      <c r="A61" s="14" t="s">
        <v>739</v>
      </c>
      <c r="B61">
        <v>-192261</v>
      </c>
      <c r="C61">
        <v>226365</v>
      </c>
      <c r="D61">
        <f t="shared" si="0"/>
        <v>-362424</v>
      </c>
      <c r="E61">
        <f t="shared" si="1"/>
        <v>447580</v>
      </c>
      <c r="F61">
        <f t="shared" si="2"/>
        <v>-8075</v>
      </c>
      <c r="G61">
        <f t="shared" si="3"/>
        <v>11395</v>
      </c>
      <c r="H61">
        <f t="shared" si="4"/>
        <v>-7414</v>
      </c>
      <c r="I61">
        <f t="shared" si="5"/>
        <v>9747</v>
      </c>
      <c r="J61">
        <f t="shared" si="6"/>
        <v>-7696</v>
      </c>
      <c r="K61">
        <f t="shared" si="7"/>
        <v>7475</v>
      </c>
      <c r="L61">
        <f t="shared" si="8"/>
        <v>-11067</v>
      </c>
      <c r="M61">
        <f t="shared" si="9"/>
        <v>12510</v>
      </c>
      <c r="N61">
        <f t="shared" si="10"/>
        <v>-11412</v>
      </c>
      <c r="O61">
        <f t="shared" si="11"/>
        <v>12444</v>
      </c>
      <c r="P61">
        <f t="shared" si="12"/>
        <v>-4308</v>
      </c>
      <c r="Q61">
        <f t="shared" si="13"/>
        <v>4317</v>
      </c>
      <c r="R61">
        <f t="shared" si="14"/>
        <v>-10919</v>
      </c>
      <c r="S61">
        <f t="shared" si="15"/>
        <v>13339</v>
      </c>
      <c r="T61">
        <f t="shared" si="16"/>
        <v>-11139</v>
      </c>
      <c r="U61">
        <f t="shared" si="17"/>
        <v>12468</v>
      </c>
      <c r="V61">
        <f t="shared" si="18"/>
        <v>-6018</v>
      </c>
      <c r="W61">
        <f t="shared" si="19"/>
        <v>6706</v>
      </c>
      <c r="X61">
        <f t="shared" si="20"/>
        <v>-10668</v>
      </c>
      <c r="Y61">
        <f t="shared" si="21"/>
        <v>15782</v>
      </c>
      <c r="Z61">
        <f t="shared" si="22"/>
        <v>-5363</v>
      </c>
      <c r="AA61">
        <f t="shared" si="23"/>
        <v>6145</v>
      </c>
      <c r="AB61">
        <f t="shared" si="24"/>
        <v>-8038</v>
      </c>
      <c r="AC61">
        <f t="shared" si="25"/>
        <v>12905</v>
      </c>
      <c r="AD61">
        <f t="shared" si="26"/>
        <v>-5704</v>
      </c>
      <c r="AE61">
        <f t="shared" si="27"/>
        <v>6995</v>
      </c>
      <c r="AF61">
        <f t="shared" si="28"/>
        <v>-8176</v>
      </c>
      <c r="AG61">
        <f t="shared" si="29"/>
        <v>10275</v>
      </c>
      <c r="AH61">
        <f t="shared" si="30"/>
        <v>-3651</v>
      </c>
      <c r="AI61">
        <f t="shared" si="31"/>
        <v>4986</v>
      </c>
      <c r="AJ61">
        <f t="shared" si="32"/>
        <v>-4907</v>
      </c>
      <c r="AK61">
        <f t="shared" si="33"/>
        <v>5612</v>
      </c>
      <c r="AL61">
        <f t="shared" si="34"/>
        <v>-11055</v>
      </c>
      <c r="AM61">
        <f t="shared" si="35"/>
        <v>12249</v>
      </c>
      <c r="AN61">
        <f t="shared" si="36"/>
        <v>-13355</v>
      </c>
      <c r="AO61">
        <f t="shared" si="37"/>
        <v>13101</v>
      </c>
      <c r="AP61">
        <f t="shared" si="38"/>
        <v>-15840</v>
      </c>
      <c r="AQ61">
        <f t="shared" si="39"/>
        <v>18190</v>
      </c>
      <c r="AR61">
        <f t="shared" si="40"/>
        <v>-53210</v>
      </c>
      <c r="AS61">
        <f t="shared" si="41"/>
        <v>61438</v>
      </c>
      <c r="AT61">
        <f t="shared" si="42"/>
        <v>-14146</v>
      </c>
      <c r="AU61">
        <f t="shared" si="43"/>
        <v>14872</v>
      </c>
      <c r="AV61">
        <f t="shared" si="44"/>
        <v>-6986</v>
      </c>
      <c r="AW61">
        <f t="shared" si="45"/>
        <v>8208</v>
      </c>
      <c r="AX61">
        <f t="shared" si="46"/>
        <v>-7155</v>
      </c>
      <c r="AY61">
        <f t="shared" si="47"/>
        <v>8048</v>
      </c>
      <c r="AZ61">
        <f t="shared" si="48"/>
        <v>-6638</v>
      </c>
      <c r="BA61">
        <f t="shared" si="49"/>
        <v>6638</v>
      </c>
      <c r="BB61">
        <f t="shared" si="50"/>
        <v>-11328</v>
      </c>
      <c r="BC61">
        <f t="shared" si="51"/>
        <v>23164</v>
      </c>
      <c r="BD61">
        <f t="shared" si="52"/>
        <v>-4378</v>
      </c>
      <c r="BE61">
        <f t="shared" si="53"/>
        <v>4666</v>
      </c>
      <c r="BF61">
        <f t="shared" si="54"/>
        <v>-10235</v>
      </c>
      <c r="BG61">
        <f t="shared" si="55"/>
        <v>9960</v>
      </c>
      <c r="BH61">
        <f t="shared" si="56"/>
        <v>-7661</v>
      </c>
      <c r="BI61">
        <f t="shared" si="57"/>
        <v>16542</v>
      </c>
      <c r="BJ61">
        <f t="shared" si="58"/>
        <v>-7760</v>
      </c>
      <c r="BK61">
        <f t="shared" si="59"/>
        <v>11660</v>
      </c>
      <c r="BL61">
        <f t="shared" si="60"/>
        <v>-8476</v>
      </c>
      <c r="BM61">
        <f t="shared" si="61"/>
        <v>10344</v>
      </c>
      <c r="BN61">
        <f t="shared" si="62"/>
        <v>-13917</v>
      </c>
      <c r="BO61">
        <f t="shared" si="63"/>
        <v>19712</v>
      </c>
      <c r="BP61">
        <f t="shared" si="64"/>
        <v>-7696</v>
      </c>
      <c r="BQ61">
        <f t="shared" si="65"/>
        <v>10468</v>
      </c>
      <c r="BR61">
        <f t="shared" si="66"/>
        <v>-12583</v>
      </c>
      <c r="BS61">
        <f t="shared" si="67"/>
        <v>13992</v>
      </c>
      <c r="BT61">
        <f t="shared" si="68"/>
        <v>-8035</v>
      </c>
      <c r="BU61">
        <f t="shared" si="69"/>
        <v>10241</v>
      </c>
      <c r="BV61">
        <f t="shared" si="70"/>
        <v>-4934</v>
      </c>
      <c r="BW61">
        <f t="shared" si="71"/>
        <v>5247</v>
      </c>
      <c r="BX61">
        <f t="shared" si="72"/>
        <v>-6098</v>
      </c>
      <c r="BY61">
        <f t="shared" si="73"/>
        <v>6628</v>
      </c>
      <c r="BZ61">
        <f t="shared" si="74"/>
        <v>-7982</v>
      </c>
      <c r="CA61">
        <f t="shared" si="75"/>
        <v>9111</v>
      </c>
    </row>
    <row r="62" spans="1:79" ht="60" x14ac:dyDescent="0.25">
      <c r="A62" s="11" t="s">
        <v>791</v>
      </c>
      <c r="B62" s="11" t="s">
        <v>792</v>
      </c>
      <c r="C62" s="11" t="s">
        <v>793</v>
      </c>
      <c r="D62" s="11" t="s">
        <v>810</v>
      </c>
      <c r="E62" s="11" t="s">
        <v>811</v>
      </c>
      <c r="F62" s="11" t="s">
        <v>812</v>
      </c>
      <c r="G62" s="11" t="s">
        <v>813</v>
      </c>
      <c r="H62" s="11" t="s">
        <v>814</v>
      </c>
      <c r="I62" s="11" t="s">
        <v>815</v>
      </c>
      <c r="J62" s="11" t="s">
        <v>816</v>
      </c>
      <c r="K62" s="11" t="s">
        <v>817</v>
      </c>
      <c r="L62" s="11" t="s">
        <v>818</v>
      </c>
      <c r="M62" s="11" t="s">
        <v>819</v>
      </c>
      <c r="N62" s="11" t="s">
        <v>820</v>
      </c>
      <c r="O62" s="11" t="s">
        <v>821</v>
      </c>
      <c r="P62" s="11" t="s">
        <v>822</v>
      </c>
      <c r="Q62" s="11" t="s">
        <v>823</v>
      </c>
      <c r="R62" s="11" t="s">
        <v>824</v>
      </c>
      <c r="S62" s="11" t="s">
        <v>825</v>
      </c>
      <c r="T62" s="11" t="s">
        <v>826</v>
      </c>
      <c r="U62" s="11" t="s">
        <v>827</v>
      </c>
      <c r="V62" s="11" t="s">
        <v>828</v>
      </c>
      <c r="W62" s="11" t="s">
        <v>829</v>
      </c>
      <c r="X62" s="11" t="s">
        <v>830</v>
      </c>
      <c r="Y62" s="11" t="s">
        <v>831</v>
      </c>
      <c r="Z62" s="11" t="s">
        <v>832</v>
      </c>
      <c r="AA62" s="11" t="s">
        <v>833</v>
      </c>
      <c r="AB62" s="11" t="s">
        <v>834</v>
      </c>
      <c r="AC62" s="11" t="s">
        <v>835</v>
      </c>
      <c r="AD62" s="11" t="s">
        <v>836</v>
      </c>
      <c r="AE62" s="11" t="s">
        <v>837</v>
      </c>
      <c r="AF62" s="11" t="s">
        <v>838</v>
      </c>
      <c r="AG62" s="11" t="s">
        <v>839</v>
      </c>
      <c r="AH62" s="11" t="s">
        <v>840</v>
      </c>
      <c r="AI62" s="11" t="s">
        <v>841</v>
      </c>
      <c r="AJ62" s="11" t="s">
        <v>842</v>
      </c>
      <c r="AK62" s="11" t="s">
        <v>843</v>
      </c>
      <c r="AL62" s="11" t="s">
        <v>844</v>
      </c>
      <c r="AM62" s="11" t="s">
        <v>845</v>
      </c>
      <c r="AN62" s="11" t="s">
        <v>846</v>
      </c>
      <c r="AO62" s="11" t="s">
        <v>847</v>
      </c>
      <c r="AP62" s="11" t="s">
        <v>848</v>
      </c>
      <c r="AQ62" s="11" t="s">
        <v>849</v>
      </c>
      <c r="AR62" s="11" t="s">
        <v>850</v>
      </c>
      <c r="AS62" s="11" t="s">
        <v>851</v>
      </c>
      <c r="AT62" s="11" t="s">
        <v>852</v>
      </c>
      <c r="AU62" s="11" t="s">
        <v>853</v>
      </c>
      <c r="AV62" s="11" t="s">
        <v>854</v>
      </c>
      <c r="AW62" s="11" t="s">
        <v>855</v>
      </c>
      <c r="AX62" s="11" t="s">
        <v>856</v>
      </c>
      <c r="AY62" s="11" t="s">
        <v>857</v>
      </c>
      <c r="AZ62" s="11" t="s">
        <v>858</v>
      </c>
      <c r="BA62" s="11" t="s">
        <v>859</v>
      </c>
      <c r="BB62" s="11" t="s">
        <v>860</v>
      </c>
      <c r="BC62" s="11" t="s">
        <v>861</v>
      </c>
      <c r="BD62" s="11" t="s">
        <v>862</v>
      </c>
      <c r="BE62" s="11" t="s">
        <v>863</v>
      </c>
      <c r="BF62" s="11" t="s">
        <v>864</v>
      </c>
      <c r="BG62" s="11" t="s">
        <v>865</v>
      </c>
      <c r="BH62" s="11" t="s">
        <v>866</v>
      </c>
      <c r="BI62" s="11" t="s">
        <v>867</v>
      </c>
      <c r="BJ62" s="11" t="s">
        <v>868</v>
      </c>
      <c r="BK62" s="11" t="s">
        <v>869</v>
      </c>
      <c r="BL62" s="11" t="s">
        <v>870</v>
      </c>
      <c r="BM62" s="11" t="s">
        <v>871</v>
      </c>
      <c r="BN62" s="11" t="s">
        <v>872</v>
      </c>
      <c r="BO62" s="11" t="s">
        <v>873</v>
      </c>
      <c r="BP62" s="11" t="s">
        <v>874</v>
      </c>
      <c r="BQ62" s="11" t="s">
        <v>875</v>
      </c>
      <c r="BR62" s="11" t="s">
        <v>876</v>
      </c>
      <c r="BS62" s="11" t="s">
        <v>877</v>
      </c>
      <c r="BT62" s="11" t="s">
        <v>878</v>
      </c>
      <c r="BU62" s="11" t="s">
        <v>879</v>
      </c>
      <c r="BV62" s="11" t="s">
        <v>880</v>
      </c>
      <c r="BW62" s="11" t="s">
        <v>881</v>
      </c>
      <c r="BX62" s="11" t="s">
        <v>882</v>
      </c>
      <c r="BY62" s="11" t="s">
        <v>883</v>
      </c>
      <c r="BZ62" s="11" t="s">
        <v>884</v>
      </c>
      <c r="CA62" s="11" t="s">
        <v>885</v>
      </c>
    </row>
    <row r="63" spans="1:79" x14ac:dyDescent="0.25">
      <c r="A63" s="38" t="s">
        <v>794</v>
      </c>
      <c r="B63" s="39">
        <f>B45/$B$1</f>
        <v>-7.9522966520205005E-2</v>
      </c>
      <c r="C63" s="39">
        <f>C45/$B$1</f>
        <v>7.5788150677267921E-2</v>
      </c>
      <c r="D63" s="39">
        <f>D45/$B$1</f>
        <v>-8.1625982998915214E-2</v>
      </c>
      <c r="E63" s="39">
        <f>E45/$B$1</f>
        <v>7.7656755278145584E-2</v>
      </c>
      <c r="F63" s="39">
        <f>F45/$AL$5</f>
        <v>-5.6395797139297293E-2</v>
      </c>
      <c r="G63" s="39">
        <f>G45/$AL$5</f>
        <v>5.4262502716566761E-2</v>
      </c>
      <c r="H63" s="39">
        <f>H45/$AL$6</f>
        <v>-8.9141857149128229E-2</v>
      </c>
      <c r="I63" s="39">
        <f>I45/$AL$6</f>
        <v>8.4783715776671917E-2</v>
      </c>
      <c r="J63" s="39">
        <f>J45/$AL$7</f>
        <v>-6.0995127929790227E-2</v>
      </c>
      <c r="K63" s="39">
        <f>K45/$AL$7</f>
        <v>5.7584466984505533E-2</v>
      </c>
      <c r="L63" s="39">
        <f>L45/$AL$8</f>
        <v>-5.6090300741950525E-2</v>
      </c>
      <c r="M63" s="39">
        <f>M45/$AL$8</f>
        <v>5.3811962840487372E-2</v>
      </c>
      <c r="N63" s="39">
        <f>N45/$AL$9</f>
        <v>-0.10156747234061381</v>
      </c>
      <c r="O63" s="39">
        <f>O45/$AL$9</f>
        <v>9.5558474613512967E-2</v>
      </c>
      <c r="P63" s="39">
        <f>P45/$AL$10</f>
        <v>-6.2273078690222215E-2</v>
      </c>
      <c r="Q63" s="39">
        <f>Q45/$AL$10</f>
        <v>5.928581504893659E-2</v>
      </c>
      <c r="R63" s="39">
        <f>R45/$AL$11</f>
        <v>-9.2744054612542065E-2</v>
      </c>
      <c r="S63" s="39">
        <f>S45/$AL$11</f>
        <v>8.8493958996568825E-2</v>
      </c>
      <c r="T63" s="39">
        <f>T45/$AL$12</f>
        <v>-9.7793143645966515E-2</v>
      </c>
      <c r="U63" s="39">
        <f>U45/$AL$12</f>
        <v>9.050306656929985E-2</v>
      </c>
      <c r="V63" s="39">
        <f>V45/$AL$13</f>
        <v>-6.4540903653494644E-2</v>
      </c>
      <c r="W63" s="39">
        <f>W45/$AL$13</f>
        <v>6.1416302344587843E-2</v>
      </c>
      <c r="X63" s="39">
        <f>X45/$AL$14</f>
        <v>-6.2992323249239923E-2</v>
      </c>
      <c r="Y63" s="39">
        <f>Y45/$AL$14</f>
        <v>6.0411041974176551E-2</v>
      </c>
      <c r="Z63" s="39">
        <f>Z45/$AL$15</f>
        <v>-7.1680679339472961E-2</v>
      </c>
      <c r="AA63" s="39">
        <f>AA45/$AL$15</f>
        <v>6.9688478522412514E-2</v>
      </c>
      <c r="AB63" s="39">
        <f>AB45/$AL$16</f>
        <v>-6.292387783486264E-2</v>
      </c>
      <c r="AC63" s="39">
        <f>AC45/$AL$16</f>
        <v>5.9583844555174396E-2</v>
      </c>
      <c r="AD63" s="39">
        <f>AD45/$AL$17</f>
        <v>-5.6688613230827425E-2</v>
      </c>
      <c r="AE63" s="39">
        <f>AE45/$AL$17</f>
        <v>5.3795950500035321E-2</v>
      </c>
      <c r="AF63" s="39">
        <f>AF45/$AL$18</f>
        <v>-5.7318081484657002E-2</v>
      </c>
      <c r="AG63" s="39">
        <f>AG45/$AL$18</f>
        <v>5.6621253986036728E-2</v>
      </c>
      <c r="AH63" s="39">
        <f>AH45/$AL$19</f>
        <v>-7.5853814067209716E-2</v>
      </c>
      <c r="AI63" s="39">
        <f>AI45/$AL$19</f>
        <v>7.6128492349237714E-2</v>
      </c>
      <c r="AJ63" s="39">
        <f>AJ45/$AL$20</f>
        <v>-9.8604693664893606E-2</v>
      </c>
      <c r="AK63" s="39">
        <f>AK45/$AL$20</f>
        <v>9.1849978407903446E-2</v>
      </c>
      <c r="AL63" s="39">
        <f>AL45/$AL$21</f>
        <v>-5.860304961111501E-2</v>
      </c>
      <c r="AM63" s="39">
        <f>AM45/$AL$21</f>
        <v>5.5744118054765666E-2</v>
      </c>
      <c r="AN63" s="39">
        <f>AN45/$AL$22</f>
        <v>-0.10371760080920932</v>
      </c>
      <c r="AO63" s="39">
        <f>AO45/$AL$22</f>
        <v>9.5209251194309868E-2</v>
      </c>
      <c r="AP63" s="39">
        <f>AP45/$AL$23</f>
        <v>-9.6480071413181503E-2</v>
      </c>
      <c r="AQ63" s="39">
        <f>AQ45/$AL$23</f>
        <v>9.3757089908286628E-2</v>
      </c>
      <c r="AR63" s="39">
        <f>AR45/$AL$24</f>
        <v>-9.8656639335651358E-2</v>
      </c>
      <c r="AS63" s="39">
        <f>AS45/$AL$24</f>
        <v>9.2300470242350025E-2</v>
      </c>
      <c r="AT63" s="39">
        <f>AT45/$AL$25</f>
        <v>-0.10629973782871095</v>
      </c>
      <c r="AU63" s="39">
        <f>AU45/$AL$25</f>
        <v>9.8459566668347723E-2</v>
      </c>
      <c r="AV63" s="39">
        <f>AV45/$AL$26</f>
        <v>-0.10216553736924323</v>
      </c>
      <c r="AW63" s="39">
        <f>AW45/$AL$26</f>
        <v>9.6351735981628536E-2</v>
      </c>
      <c r="AX63" s="39">
        <f>AX45/$AL$27</f>
        <v>-9.3047690957763968E-2</v>
      </c>
      <c r="AY63" s="39">
        <f>AY45/$AL$27</f>
        <v>8.8485305343037973E-2</v>
      </c>
      <c r="AZ63" s="39">
        <f>AZ45/$AL$28</f>
        <v>-8.4003732788904162E-2</v>
      </c>
      <c r="BA63" s="39">
        <f>BA45/$AL$28</f>
        <v>8.4003732788904162E-2</v>
      </c>
      <c r="BB63" s="39">
        <f>BB45/$AL$29</f>
        <v>-6.3047211667612249E-2</v>
      </c>
      <c r="BC63" s="39">
        <f>BC45/$AL$29</f>
        <v>6.2497538601780644E-2</v>
      </c>
      <c r="BD63" s="39">
        <f>BD45/$AL$30</f>
        <v>-9.4971059835745011E-2</v>
      </c>
      <c r="BE63" s="39">
        <f>BE45/$AL$30</f>
        <v>9.2516229956980833E-2</v>
      </c>
      <c r="BF63" s="39">
        <f>BF45/$AL$31</f>
        <v>-9.9185608193454469E-2</v>
      </c>
      <c r="BG63" s="39">
        <f>BG45/$AL$31</f>
        <v>9.6178438294186056E-2</v>
      </c>
      <c r="BH63" s="39">
        <f>BH45/$AL$32</f>
        <v>-6.8880118140331792E-2</v>
      </c>
      <c r="BI63" s="39">
        <f>BI45/$AL$32</f>
        <v>6.8676156954452935E-2</v>
      </c>
      <c r="BJ63" s="39">
        <f>BJ45/$AL$33</f>
        <v>-6.2421671204039707E-2</v>
      </c>
      <c r="BK63" s="39">
        <f>BK45/$AL$33</f>
        <v>6.0271206735811052E-2</v>
      </c>
      <c r="BL63" s="39">
        <f>BL45/$AL$34</f>
        <v>-5.8986195156500457E-2</v>
      </c>
      <c r="BM63" s="39">
        <f>BM45/$AL$34</f>
        <v>5.5841689550483152E-2</v>
      </c>
      <c r="BN63" s="39">
        <f>BN45/$AL$35</f>
        <v>-6.3124912491296356E-2</v>
      </c>
      <c r="BO63" s="39">
        <f>BO45/$AL$35</f>
        <v>6.0781627150707167E-2</v>
      </c>
      <c r="BP63" s="39">
        <f>BP45/$AL$36</f>
        <v>-8.4537372960985901E-2</v>
      </c>
      <c r="BQ63" s="39">
        <f>BQ45/$AL$36</f>
        <v>8.3494306114605885E-2</v>
      </c>
      <c r="BR63" s="39">
        <f>BR45/$AL$37</f>
        <v>-5.9579023112929189E-2</v>
      </c>
      <c r="BS63" s="39">
        <f>BS45/$AL$37</f>
        <v>5.6041229660939884E-2</v>
      </c>
      <c r="BT63" s="39">
        <f>BT45/$AL$38</f>
        <v>-0.1028736078040552</v>
      </c>
      <c r="BU63" s="39">
        <f>BU45/$AL$38</f>
        <v>9.6179728791576907E-2</v>
      </c>
      <c r="BV63" s="39">
        <f>BV45/$AL$39</f>
        <v>-9.4146961286432351E-2</v>
      </c>
      <c r="BW63" s="39">
        <f>BW45/$AL$39</f>
        <v>8.8723694019011312E-2</v>
      </c>
      <c r="BX63" s="39">
        <f>BX45/$AL$40</f>
        <v>-9.7354290049962114E-2</v>
      </c>
      <c r="BY63" s="39">
        <f>BY45/$AL$40</f>
        <v>8.9416220750664105E-2</v>
      </c>
      <c r="BZ63" s="39">
        <f>BZ45/$AL$41</f>
        <v>-0.10277500323423124</v>
      </c>
      <c r="CA63" s="39">
        <f>CA45/$AL$41</f>
        <v>9.691004502969254E-2</v>
      </c>
    </row>
    <row r="64" spans="1:79" x14ac:dyDescent="0.25">
      <c r="A64" s="38" t="s">
        <v>795</v>
      </c>
      <c r="B64" s="39">
        <f t="shared" ref="B64:E79" si="76">B46/$B$1</f>
        <v>-6.9959576032273277E-2</v>
      </c>
      <c r="C64" s="39">
        <f t="shared" si="76"/>
        <v>6.6931606454014678E-2</v>
      </c>
      <c r="D64" s="39">
        <f t="shared" si="76"/>
        <v>-7.0940752471097213E-2</v>
      </c>
      <c r="E64" s="39">
        <f t="shared" si="76"/>
        <v>6.7506959846257583E-2</v>
      </c>
      <c r="F64" s="39">
        <f t="shared" ref="F64:G64" si="77">F46/$AL$5</f>
        <v>-5.7909856129592929E-2</v>
      </c>
      <c r="G64" s="39">
        <f t="shared" si="77"/>
        <v>5.5650497540975369E-2</v>
      </c>
      <c r="H64" s="39">
        <f t="shared" ref="H64:I64" si="78">H46/$AL$6</f>
        <v>-7.5319582249825379E-2</v>
      </c>
      <c r="I64" s="39">
        <f t="shared" si="78"/>
        <v>7.2914541444421013E-2</v>
      </c>
      <c r="J64" s="39">
        <f t="shared" ref="J64:K64" si="79">J46/$AL$7</f>
        <v>-6.4414437311543504E-2</v>
      </c>
      <c r="K64" s="39">
        <f t="shared" si="79"/>
        <v>6.0401915787526628E-2</v>
      </c>
      <c r="L64" s="39">
        <f t="shared" ref="L64:M64" si="80">L46/$AL$8</f>
        <v>-5.9411627574794706E-2</v>
      </c>
      <c r="M64" s="39">
        <f t="shared" si="80"/>
        <v>5.6310622047222876E-2</v>
      </c>
      <c r="N64" s="39">
        <f t="shared" ref="N64:O64" si="81">N46/$AL$9</f>
        <v>-8.1561744503174383E-2</v>
      </c>
      <c r="O64" s="39">
        <f t="shared" si="81"/>
        <v>7.608382731945279E-2</v>
      </c>
      <c r="P64" s="39">
        <f t="shared" ref="P64:Q64" si="82">P46/$AL$10</f>
        <v>-6.6753383082969561E-2</v>
      </c>
      <c r="Q64" s="39">
        <f t="shared" si="82"/>
        <v>6.2180477851849693E-2</v>
      </c>
      <c r="R64" s="39">
        <f t="shared" ref="R64:S64" si="83">R46/$AL$11</f>
        <v>-7.6694328803383297E-2</v>
      </c>
      <c r="S64" s="39">
        <f t="shared" si="83"/>
        <v>7.4220695423915822E-2</v>
      </c>
      <c r="T64" s="39">
        <f t="shared" ref="T64:U64" si="84">T46/$AL$12</f>
        <v>-8.2629213196922763E-2</v>
      </c>
      <c r="U64" s="39">
        <f t="shared" si="84"/>
        <v>7.4750204397518602E-2</v>
      </c>
      <c r="V64" s="39">
        <f t="shared" ref="V64:W64" si="85">V46/$AL$13</f>
        <v>-6.6645613671646536E-2</v>
      </c>
      <c r="W64" s="39">
        <f t="shared" si="85"/>
        <v>6.2407645774095466E-2</v>
      </c>
      <c r="X64" s="39">
        <f t="shared" ref="X64:Y64" si="86">X46/$AL$14</f>
        <v>-6.2361373887516329E-2</v>
      </c>
      <c r="Y64" s="39">
        <f t="shared" si="86"/>
        <v>5.9566801870918437E-2</v>
      </c>
      <c r="Z64" s="39">
        <f t="shared" ref="Z64:AA64" si="87">Z46/$AL$15</f>
        <v>-6.8302016705255847E-2</v>
      </c>
      <c r="AA64" s="39">
        <f t="shared" si="87"/>
        <v>6.6946394947861865E-2</v>
      </c>
      <c r="AB64" s="39">
        <f t="shared" ref="AB64:AC64" si="88">AB46/$AL$16</f>
        <v>-6.0980362252365659E-2</v>
      </c>
      <c r="AC64" s="39">
        <f t="shared" si="88"/>
        <v>5.8256526756914867E-2</v>
      </c>
      <c r="AD64" s="39">
        <f t="shared" ref="AD64:AE64" si="89">AD46/$AL$17</f>
        <v>-6.2363997001383099E-2</v>
      </c>
      <c r="AE64" s="39">
        <f t="shared" si="89"/>
        <v>5.8959507278937451E-2</v>
      </c>
      <c r="AF64" s="39">
        <f t="shared" ref="AF64:AG64" si="90">AF46/$AL$18</f>
        <v>-5.7670005414736915E-2</v>
      </c>
      <c r="AG64" s="39">
        <f t="shared" si="90"/>
        <v>5.6097670893150778E-2</v>
      </c>
      <c r="AH64" s="39">
        <f t="shared" ref="AH64:AI64" si="91">AH46/$AL$19</f>
        <v>-5.8132721319233457E-2</v>
      </c>
      <c r="AI64" s="39">
        <f t="shared" si="91"/>
        <v>6.1182932633289805E-2</v>
      </c>
      <c r="AJ64" s="39">
        <f t="shared" ref="AJ64:AK64" si="92">AJ46/$AL$20</f>
        <v>-8.1734854949748637E-2</v>
      </c>
      <c r="AK64" s="39">
        <f t="shared" si="92"/>
        <v>7.1041682326463657E-2</v>
      </c>
      <c r="AL64" s="39">
        <f t="shared" ref="AL64:AM64" si="93">AL46/$AL$21</f>
        <v>-6.0448736887625781E-2</v>
      </c>
      <c r="AM64" s="39">
        <f t="shared" si="93"/>
        <v>5.6856685871019642E-2</v>
      </c>
      <c r="AN64" s="39">
        <f t="shared" ref="AN64:AO64" si="94">AN46/$AL$22</f>
        <v>-8.1537632792565817E-2</v>
      </c>
      <c r="AO64" s="39">
        <f t="shared" si="94"/>
        <v>7.7556599902395038E-2</v>
      </c>
      <c r="AP64" s="39">
        <f t="shared" ref="AP64:AQ64" si="95">AP46/$AL$23</f>
        <v>-7.631712869318924E-2</v>
      </c>
      <c r="AQ64" s="39">
        <f t="shared" si="95"/>
        <v>7.4366579672385857E-2</v>
      </c>
      <c r="AR64" s="39">
        <f t="shared" ref="AR64:AS64" si="96">AR46/$AL$24</f>
        <v>-8.1394756000714066E-2</v>
      </c>
      <c r="AS64" s="39">
        <f t="shared" si="96"/>
        <v>7.4287785967368805E-2</v>
      </c>
      <c r="AT64" s="39">
        <f t="shared" ref="AT64:AU64" si="97">AT46/$AL$25</f>
        <v>-8.2381358982875769E-2</v>
      </c>
      <c r="AU64" s="39">
        <f t="shared" si="97"/>
        <v>7.6604050798575282E-2</v>
      </c>
      <c r="AV64" s="39">
        <f t="shared" ref="AV64:AW64" si="98">AV46/$AL$26</f>
        <v>-8.317063794182164E-2</v>
      </c>
      <c r="AW64" s="39">
        <f t="shared" si="98"/>
        <v>8.241173765772733E-2</v>
      </c>
      <c r="AX64" s="39">
        <f t="shared" ref="AX64:AY64" si="99">AX46/$AL$27</f>
        <v>-7.3925863869842484E-2</v>
      </c>
      <c r="AY64" s="39">
        <f t="shared" si="99"/>
        <v>7.0532451303816385E-2</v>
      </c>
      <c r="AZ64" s="39">
        <f t="shared" ref="AZ64:BA64" si="100">AZ46/$AL$28</f>
        <v>-6.941353600652557E-2</v>
      </c>
      <c r="BA64" s="39">
        <f t="shared" si="100"/>
        <v>6.941353600652557E-2</v>
      </c>
      <c r="BB64" s="39">
        <f t="shared" ref="BB64:BC64" si="101">BB46/$AL$29</f>
        <v>-5.1353268340323367E-2</v>
      </c>
      <c r="BC64" s="39">
        <f t="shared" si="101"/>
        <v>5.2356779554285644E-2</v>
      </c>
      <c r="BD64" s="39">
        <f t="shared" ref="BD64:BE64" si="102">BD46/$AL$30</f>
        <v>-7.4833398513883459E-2</v>
      </c>
      <c r="BE64" s="39">
        <f t="shared" si="102"/>
        <v>7.2801720766523276E-2</v>
      </c>
      <c r="BF64" s="39">
        <f t="shared" ref="BF64:BG64" si="103">BF46/$AL$31</f>
        <v>-7.861981745328199E-2</v>
      </c>
      <c r="BG64" s="39">
        <f t="shared" si="103"/>
        <v>7.5753110950940672E-2</v>
      </c>
      <c r="BH64" s="39">
        <f t="shared" ref="BH64:BI64" si="104">BH46/$AL$32</f>
        <v>-6.1438780469264466E-2</v>
      </c>
      <c r="BI64" s="39">
        <f t="shared" si="104"/>
        <v>6.1096112011246907E-2</v>
      </c>
      <c r="BJ64" s="39">
        <f t="shared" ref="BJ64:BK64" si="105">BJ46/$AL$33</f>
        <v>-6.4787610072219226E-2</v>
      </c>
      <c r="BK64" s="39">
        <f t="shared" si="105"/>
        <v>6.1712980824062263E-2</v>
      </c>
      <c r="BL64" s="39">
        <f t="shared" ref="BL64:BM64" si="106">BL46/$AL$34</f>
        <v>-6.3312168391754367E-2</v>
      </c>
      <c r="BM64" s="39">
        <f t="shared" si="106"/>
        <v>5.9550938754209172E-2</v>
      </c>
      <c r="BN64" s="39">
        <f t="shared" ref="BN64:BO64" si="107">BN46/$AL$35</f>
        <v>-6.437299615398509E-2</v>
      </c>
      <c r="BO64" s="39">
        <f t="shared" si="107"/>
        <v>6.2037974704465544E-2</v>
      </c>
      <c r="BP64" s="39">
        <f t="shared" ref="BP64:BQ64" si="108">BP46/$AL$36</f>
        <v>-7.2453151634061436E-2</v>
      </c>
      <c r="BQ64" s="39">
        <f t="shared" si="108"/>
        <v>7.3172817190697806E-2</v>
      </c>
      <c r="BR64" s="39">
        <f t="shared" ref="BR64:BS64" si="109">BR46/$AL$37</f>
        <v>-6.1691572618634179E-2</v>
      </c>
      <c r="BS64" s="39">
        <f t="shared" si="109"/>
        <v>5.7961450945526599E-2</v>
      </c>
      <c r="BT64" s="39">
        <f t="shared" ref="BT64:BU64" si="110">BT46/$AL$38</f>
        <v>-8.1964460835506542E-2</v>
      </c>
      <c r="BU64" s="39">
        <f t="shared" si="110"/>
        <v>7.7900312902192709E-2</v>
      </c>
      <c r="BV64" s="39">
        <f t="shared" ref="BV64:BW64" si="111">BV46/$AL$39</f>
        <v>-7.7311592996954212E-2</v>
      </c>
      <c r="BW64" s="39">
        <f t="shared" si="111"/>
        <v>7.3391688765775051E-2</v>
      </c>
      <c r="BX64" s="39">
        <f t="shared" ref="BX64:BY64" si="112">BX46/$AL$40</f>
        <v>-8.2243249919456043E-2</v>
      </c>
      <c r="BY64" s="39">
        <f t="shared" si="112"/>
        <v>7.6050345634407268E-2</v>
      </c>
      <c r="BZ64" s="39">
        <f t="shared" ref="BZ64:CA64" si="113">BZ46/$AL$41</f>
        <v>-8.3267390039968747E-2</v>
      </c>
      <c r="CA64" s="39">
        <f t="shared" si="113"/>
        <v>8.115019988752975E-2</v>
      </c>
    </row>
    <row r="65" spans="1:79" x14ac:dyDescent="0.25">
      <c r="A65" s="38" t="s">
        <v>796</v>
      </c>
      <c r="B65" s="39">
        <f t="shared" si="76"/>
        <v>-6.0219996810380316E-2</v>
      </c>
      <c r="C65" s="39">
        <f t="shared" si="76"/>
        <v>5.781306037144654E-2</v>
      </c>
      <c r="D65" s="39">
        <f t="shared" si="76"/>
        <v>-6.3317561419055854E-2</v>
      </c>
      <c r="E65" s="39">
        <f t="shared" si="76"/>
        <v>5.9824053805268916E-2</v>
      </c>
      <c r="F65" s="39">
        <f t="shared" ref="F65:G65" si="114">F47/$AL$5</f>
        <v>-6.5123871577480355E-2</v>
      </c>
      <c r="G65" s="39">
        <f t="shared" si="114"/>
        <v>6.4116131650174782E-2</v>
      </c>
      <c r="H65" s="39">
        <f t="shared" ref="H65:I65" si="115">H47/$AL$6</f>
        <v>-6.3186340168844141E-2</v>
      </c>
      <c r="I65" s="39">
        <f t="shared" si="115"/>
        <v>6.2095951893725125E-2</v>
      </c>
      <c r="J65" s="39">
        <f t="shared" ref="J65:K65" si="116">J47/$AL$7</f>
        <v>-6.5608451040318663E-2</v>
      </c>
      <c r="K65" s="39">
        <f t="shared" si="116"/>
        <v>6.2442946794112851E-2</v>
      </c>
      <c r="L65" s="39">
        <f t="shared" ref="L65:M65" si="117">L47/$AL$8</f>
        <v>-6.5469115938865216E-2</v>
      </c>
      <c r="M65" s="39">
        <f t="shared" si="117"/>
        <v>6.3962744812679731E-2</v>
      </c>
      <c r="N65" s="39">
        <f t="shared" ref="N65:O65" si="118">N47/$AL$9</f>
        <v>-6.6069528652191414E-2</v>
      </c>
      <c r="O65" s="39">
        <f t="shared" si="118"/>
        <v>6.0127196256457641E-2</v>
      </c>
      <c r="P65" s="39">
        <f t="shared" ref="P65:Q65" si="119">P47/$AL$10</f>
        <v>-6.5955045642362167E-2</v>
      </c>
      <c r="Q65" s="39">
        <f t="shared" si="119"/>
        <v>6.190543365957725E-2</v>
      </c>
      <c r="R65" s="39">
        <f t="shared" ref="R65:S65" si="120">R47/$AL$11</f>
        <v>-6.5732714145385812E-2</v>
      </c>
      <c r="S65" s="39">
        <f t="shared" si="120"/>
        <v>6.3871642090839301E-2</v>
      </c>
      <c r="T65" s="39">
        <f t="shared" ref="T65:U65" si="121">T47/$AL$12</f>
        <v>-6.3968690181883461E-2</v>
      </c>
      <c r="U65" s="39">
        <f t="shared" si="121"/>
        <v>5.5988998925245094E-2</v>
      </c>
      <c r="V65" s="39">
        <f t="shared" ref="V65:W65" si="122">V47/$AL$13</f>
        <v>-6.5769977502769528E-2</v>
      </c>
      <c r="W65" s="39">
        <f t="shared" si="122"/>
        <v>6.241800384764537E-2</v>
      </c>
      <c r="X65" s="39">
        <f t="shared" ref="X65:Y65" si="123">X47/$AL$14</f>
        <v>-6.4037670954331077E-2</v>
      </c>
      <c r="Y65" s="39">
        <f t="shared" si="123"/>
        <v>6.2688259537253474E-2</v>
      </c>
      <c r="Z65" s="39">
        <f t="shared" ref="Z65:AA65" si="124">Z47/$AL$15</f>
        <v>-6.604935147041717E-2</v>
      </c>
      <c r="AA65" s="39">
        <f t="shared" si="124"/>
        <v>6.5218010728988612E-2</v>
      </c>
      <c r="AB65" s="39">
        <f t="shared" ref="AB65:AC65" si="125">AB47/$AL$16</f>
        <v>-6.2193181533642762E-2</v>
      </c>
      <c r="AC65" s="39">
        <f t="shared" si="125"/>
        <v>6.0958509652703011E-2</v>
      </c>
      <c r="AD65" s="39">
        <f t="shared" ref="AD65:AE65" si="126">AD47/$AL$17</f>
        <v>-6.8834321859142483E-2</v>
      </c>
      <c r="AE65" s="39">
        <f t="shared" si="126"/>
        <v>6.5657405740665212E-2</v>
      </c>
      <c r="AF65" s="39">
        <f t="shared" ref="AF65:AG65" si="127">AF47/$AL$18</f>
        <v>-6.2828385903385783E-2</v>
      </c>
      <c r="AG65" s="39">
        <f t="shared" si="127"/>
        <v>6.4297906097908683E-2</v>
      </c>
      <c r="AH65" s="39">
        <f t="shared" ref="AH65:AI65" si="128">AH47/$AL$19</f>
        <v>-4.8174806251495686E-2</v>
      </c>
      <c r="AI65" s="39">
        <f t="shared" si="128"/>
        <v>5.6708034567268979E-2</v>
      </c>
      <c r="AJ65" s="39">
        <f t="shared" ref="AJ65:AK65" si="129">AJ47/$AL$20</f>
        <v>-7.3151664949615988E-2</v>
      </c>
      <c r="AK65" s="39">
        <f t="shared" si="129"/>
        <v>5.8382670905497362E-2</v>
      </c>
      <c r="AL65" s="39">
        <f t="shared" ref="AL65:AM65" si="130">AL47/$AL$21</f>
        <v>-6.5230507215196964E-2</v>
      </c>
      <c r="AM65" s="39">
        <f t="shared" si="130"/>
        <v>6.314597477398487E-2</v>
      </c>
      <c r="AN65" s="39">
        <f t="shared" ref="AN65:AO65" si="131">AN47/$AL$22</f>
        <v>-6.0576207017087623E-2</v>
      </c>
      <c r="AO65" s="39">
        <f t="shared" si="131"/>
        <v>5.7385976969956926E-2</v>
      </c>
      <c r="AP65" s="39">
        <f t="shared" ref="AP65:AQ65" si="132">AP47/$AL$23</f>
        <v>-6.3440627802065913E-2</v>
      </c>
      <c r="AQ65" s="39">
        <f t="shared" si="132"/>
        <v>6.0675513616220603E-2</v>
      </c>
      <c r="AR65" s="39">
        <f t="shared" ref="AR65:AS65" si="133">AR47/$AL$24</f>
        <v>-6.9790400179839604E-2</v>
      </c>
      <c r="AS65" s="39">
        <f t="shared" si="133"/>
        <v>5.6338427564238659E-2</v>
      </c>
      <c r="AT65" s="39">
        <f t="shared" ref="AT65:AU65" si="134">AT47/$AL$25</f>
        <v>-6.4127251330420534E-2</v>
      </c>
      <c r="AU65" s="39">
        <f t="shared" si="134"/>
        <v>5.8686072923516686E-2</v>
      </c>
      <c r="AV65" s="39">
        <f t="shared" ref="AV65:AW65" si="135">AV47/$AL$26</f>
        <v>-6.2369498194646503E-2</v>
      </c>
      <c r="AW65" s="39">
        <f t="shared" si="135"/>
        <v>5.9121280823257155E-2</v>
      </c>
      <c r="AX65" s="39">
        <f t="shared" ref="AX65:AY65" si="136">AX47/$AL$27</f>
        <v>-6.3601727119430421E-2</v>
      </c>
      <c r="AY65" s="39">
        <f t="shared" si="136"/>
        <v>6.0785358023323223E-2</v>
      </c>
      <c r="AZ65" s="39">
        <f t="shared" ref="AZ65:BA65" si="137">AZ47/$AL$28</f>
        <v>-6.0266545752561559E-2</v>
      </c>
      <c r="BA65" s="39">
        <f t="shared" si="137"/>
        <v>6.0266545752561559E-2</v>
      </c>
      <c r="BB65" s="39">
        <f t="shared" ref="BB65:BC65" si="138">BB47/$AL$29</f>
        <v>-4.7828142857738107E-2</v>
      </c>
      <c r="BC65" s="39">
        <f t="shared" si="138"/>
        <v>5.3117948052098171E-2</v>
      </c>
      <c r="BD65" s="39">
        <f t="shared" ref="BD65:BE65" si="139">BD47/$AL$30</f>
        <v>-6.2503324208056321E-2</v>
      </c>
      <c r="BE65" s="39">
        <f t="shared" si="139"/>
        <v>6.0456394211967149E-2</v>
      </c>
      <c r="BF65" s="39">
        <f t="shared" ref="BF65:BG65" si="140">BF47/$AL$31</f>
        <v>-6.2218844757312493E-2</v>
      </c>
      <c r="BG65" s="39">
        <f t="shared" si="140"/>
        <v>5.9247008277593272E-2</v>
      </c>
      <c r="BH65" s="39">
        <f t="shared" ref="BH65:BI65" si="141">BH47/$AL$32</f>
        <v>-5.7375443175713248E-2</v>
      </c>
      <c r="BI65" s="39">
        <f t="shared" si="141"/>
        <v>5.9027631274390147E-2</v>
      </c>
      <c r="BJ65" s="39">
        <f t="shared" ref="BJ65:BK65" si="142">BJ47/$AL$33</f>
        <v>-6.6050927706092069E-2</v>
      </c>
      <c r="BK65" s="39">
        <f t="shared" si="142"/>
        <v>6.3690766205140623E-2</v>
      </c>
      <c r="BL65" s="39">
        <f t="shared" ref="BL65:BM65" si="143">BL47/$AL$34</f>
        <v>-6.5706788934587493E-2</v>
      </c>
      <c r="BM65" s="39">
        <f t="shared" si="143"/>
        <v>6.3020580938298598E-2</v>
      </c>
      <c r="BN65" s="39">
        <f t="shared" ref="BN65:BO65" si="144">BN47/$AL$35</f>
        <v>-6.4134051646485848E-2</v>
      </c>
      <c r="BO65" s="39">
        <f t="shared" si="144"/>
        <v>6.2660835979942833E-2</v>
      </c>
      <c r="BP65" s="39">
        <f t="shared" ref="BP65:BQ65" si="145">BP47/$AL$36</f>
        <v>-6.3257706006851419E-2</v>
      </c>
      <c r="BQ65" s="39">
        <f t="shared" si="145"/>
        <v>6.4568090337219969E-2</v>
      </c>
      <c r="BR65" s="39">
        <f t="shared" ref="BR65:BS65" si="146">BR47/$AL$37</f>
        <v>-6.3897352846910435E-2</v>
      </c>
      <c r="BS65" s="39">
        <f t="shared" si="146"/>
        <v>6.1547326452795474E-2</v>
      </c>
      <c r="BT65" s="39">
        <f t="shared" ref="BT65:BU65" si="147">BT47/$AL$38</f>
        <v>-6.2005557843143107E-2</v>
      </c>
      <c r="BU65" s="39">
        <f t="shared" si="147"/>
        <v>5.5948224931521566E-2</v>
      </c>
      <c r="BV65" s="39">
        <f t="shared" ref="BV65:BW65" si="148">BV47/$AL$39</f>
        <v>-6.3418286474689181E-2</v>
      </c>
      <c r="BW65" s="39">
        <f t="shared" si="148"/>
        <v>6.0249407271222119E-2</v>
      </c>
      <c r="BX65" s="39">
        <f t="shared" ref="BX65:BY65" si="149">BX47/$AL$40</f>
        <v>-6.5124551620245899E-2</v>
      </c>
      <c r="BY65" s="39">
        <f t="shared" si="149"/>
        <v>5.8950160010300783E-2</v>
      </c>
      <c r="BZ65" s="39">
        <f t="shared" ref="BZ65:CA65" si="150">BZ47/$AL$41</f>
        <v>-6.1536420727186521E-2</v>
      </c>
      <c r="CA65" s="39">
        <f t="shared" si="150"/>
        <v>5.6656069770959515E-2</v>
      </c>
    </row>
    <row r="66" spans="1:79" x14ac:dyDescent="0.25">
      <c r="A66" s="38" t="s">
        <v>797</v>
      </c>
      <c r="B66" s="39">
        <f t="shared" si="76"/>
        <v>-5.1031549091198641E-2</v>
      </c>
      <c r="C66" s="39">
        <f t="shared" si="76"/>
        <v>4.923529897650733E-2</v>
      </c>
      <c r="D66" s="39">
        <f t="shared" si="76"/>
        <v>-5.6258525768763556E-2</v>
      </c>
      <c r="E66" s="39">
        <f t="shared" si="76"/>
        <v>5.3267028599265014E-2</v>
      </c>
      <c r="F66" s="39">
        <f t="shared" ref="F66:G66" si="151">F48/$AL$5</f>
        <v>-6.3082869529775501E-2</v>
      </c>
      <c r="G66" s="39">
        <f t="shared" si="151"/>
        <v>6.0675791581130796E-2</v>
      </c>
      <c r="H66" s="39">
        <f t="shared" ref="H66:I66" si="152">H48/$AL$6</f>
        <v>-5.4253298970408717E-2</v>
      </c>
      <c r="I66" s="39">
        <f t="shared" si="152"/>
        <v>5.3041908074855135E-2</v>
      </c>
      <c r="J66" s="39">
        <f t="shared" ref="J66:K66" si="153">J48/$AL$7</f>
        <v>-6.2705576864832357E-2</v>
      </c>
      <c r="K66" s="39">
        <f t="shared" si="153"/>
        <v>5.813567243535029E-2</v>
      </c>
      <c r="L66" s="39">
        <f t="shared" ref="L66:M66" si="154">L48/$AL$8</f>
        <v>-6.3336648259394307E-2</v>
      </c>
      <c r="M66" s="39">
        <f t="shared" si="154"/>
        <v>6.0208860554805427E-2</v>
      </c>
      <c r="N66" s="39">
        <f t="shared" ref="N66:O66" si="155">N48/$AL$9</f>
        <v>-5.4221783898498896E-2</v>
      </c>
      <c r="O66" s="39">
        <f t="shared" si="155"/>
        <v>5.2652757029978771E-2</v>
      </c>
      <c r="P66" s="39">
        <f t="shared" ref="P66:Q66" si="156">P48/$AL$10</f>
        <v>-6.3275926067490648E-2</v>
      </c>
      <c r="Q66" s="39">
        <f t="shared" si="156"/>
        <v>5.7036205745665293E-2</v>
      </c>
      <c r="R66" s="39">
        <f t="shared" ref="R66:S66" si="157">R48/$AL$11</f>
        <v>-5.6900790517096685E-2</v>
      </c>
      <c r="S66" s="39">
        <f t="shared" si="157"/>
        <v>5.4695432170441316E-2</v>
      </c>
      <c r="T66" s="39">
        <f t="shared" ref="T66:U66" si="158">T48/$AL$12</f>
        <v>-5.2903324219347042E-2</v>
      </c>
      <c r="U66" s="39">
        <f t="shared" si="158"/>
        <v>4.957216020883725E-2</v>
      </c>
      <c r="V66" s="39">
        <f t="shared" ref="V66:W66" si="159">V48/$AL$13</f>
        <v>-6.1218741039318993E-2</v>
      </c>
      <c r="W66" s="39">
        <f t="shared" si="159"/>
        <v>5.7717964815392604E-2</v>
      </c>
      <c r="X66" s="39">
        <f t="shared" ref="X66:Y66" si="160">X48/$AL$14</f>
        <v>-6.073380937950755E-2</v>
      </c>
      <c r="Y66" s="39">
        <f t="shared" si="160"/>
        <v>5.7144587786042103E-2</v>
      </c>
      <c r="Z66" s="39">
        <f t="shared" ref="Z66:AA66" si="161">Z48/$AL$15</f>
        <v>-5.9223306503598735E-2</v>
      </c>
      <c r="AA66" s="39">
        <f t="shared" si="161"/>
        <v>6.0004029320851603E-2</v>
      </c>
      <c r="AB66" s="39">
        <f t="shared" ref="AB66:AC66" si="162">AB48/$AL$16</f>
        <v>-5.9816711320329521E-2</v>
      </c>
      <c r="AC66" s="39">
        <f t="shared" si="162"/>
        <v>5.5838855287987668E-2</v>
      </c>
      <c r="AD66" s="39">
        <f t="shared" ref="AD66:AE66" si="163">AD48/$AL$17</f>
        <v>-6.592998138396651E-2</v>
      </c>
      <c r="AE66" s="39">
        <f t="shared" si="163"/>
        <v>6.1823118060286786E-2</v>
      </c>
      <c r="AF66" s="39">
        <f t="shared" ref="AF66:AG66" si="164">AF48/$AL$18</f>
        <v>-5.9115746965335496E-2</v>
      </c>
      <c r="AG66" s="39">
        <f t="shared" si="164"/>
        <v>6.2228484686666544E-2</v>
      </c>
      <c r="AH66" s="39">
        <f t="shared" ref="AH66:AI66" si="165">AH48/$AL$19</f>
        <v>-4.1812322340755367E-2</v>
      </c>
      <c r="AI66" s="39">
        <f t="shared" si="165"/>
        <v>4.6764391187377539E-2</v>
      </c>
      <c r="AJ66" s="39">
        <f t="shared" ref="AJ66:AK66" si="166">AJ48/$AL$20</f>
        <v>-6.1801738863857779E-2</v>
      </c>
      <c r="AK66" s="39">
        <f t="shared" si="166"/>
        <v>5.13635445821524E-2</v>
      </c>
      <c r="AL66" s="39">
        <f t="shared" ref="AL66:AM66" si="167">AL48/$AL$21</f>
        <v>-6.2939396239080944E-2</v>
      </c>
      <c r="AM66" s="39">
        <f t="shared" si="167"/>
        <v>5.89857426561421E-2</v>
      </c>
      <c r="AN66" s="39">
        <f t="shared" ref="AN66:AO66" si="168">AN48/$AL$22</f>
        <v>-4.926635854119419E-2</v>
      </c>
      <c r="AO66" s="39">
        <f t="shared" si="168"/>
        <v>5.0771467603764379E-2</v>
      </c>
      <c r="AP66" s="39">
        <f t="shared" ref="AP66:AQ66" si="169">AP48/$AL$23</f>
        <v>-5.3889640007640974E-2</v>
      </c>
      <c r="AQ66" s="39">
        <f t="shared" si="169"/>
        <v>5.3293845077561242E-2</v>
      </c>
      <c r="AR66" s="39">
        <f t="shared" ref="AR66:AS66" si="170">AR48/$AL$24</f>
        <v>-5.964503718374714E-2</v>
      </c>
      <c r="AS66" s="39">
        <f t="shared" si="170"/>
        <v>4.8890878944000682E-2</v>
      </c>
      <c r="AT66" s="39">
        <f t="shared" ref="AT66:AU66" si="171">AT48/$AL$25</f>
        <v>-5.1337053699526812E-2</v>
      </c>
      <c r="AU66" s="39">
        <f t="shared" si="171"/>
        <v>5.0823294364969365E-2</v>
      </c>
      <c r="AV66" s="39">
        <f t="shared" ref="AV66:AW66" si="172">AV48/$AL$26</f>
        <v>-4.940522880743798E-2</v>
      </c>
      <c r="AW66" s="39">
        <f t="shared" si="172"/>
        <v>5.0064139600405635E-2</v>
      </c>
      <c r="AX66" s="39">
        <f t="shared" ref="AX66:AY66" si="173">AX48/$AL$27</f>
        <v>-5.5264472399086655E-2</v>
      </c>
      <c r="AY66" s="39">
        <f t="shared" si="173"/>
        <v>5.3012948433691892E-2</v>
      </c>
      <c r="AZ66" s="39">
        <f t="shared" ref="AZ66:BA66" si="174">AZ48/$AL$28</f>
        <v>-5.1216042113151568E-2</v>
      </c>
      <c r="BA66" s="39">
        <f t="shared" si="174"/>
        <v>5.1216042113151568E-2</v>
      </c>
      <c r="BB66" s="39">
        <f t="shared" ref="BB66:BC66" si="175">BB48/$AL$29</f>
        <v>-4.8802688539071278E-2</v>
      </c>
      <c r="BC66" s="39">
        <f t="shared" si="175"/>
        <v>4.9681668124352055E-2</v>
      </c>
      <c r="BD66" s="39">
        <f t="shared" ref="BD66:BE66" si="176">BD48/$AL$30</f>
        <v>-5.4655455612045364E-2</v>
      </c>
      <c r="BE66" s="39">
        <f t="shared" si="176"/>
        <v>5.3241298396558466E-2</v>
      </c>
      <c r="BF66" s="39">
        <f t="shared" ref="BF66:BG66" si="177">BF48/$AL$31</f>
        <v>-5.1283760603724561E-2</v>
      </c>
      <c r="BG66" s="39">
        <f t="shared" si="177"/>
        <v>5.2254472331930847E-2</v>
      </c>
      <c r="BH66" s="39">
        <f t="shared" ref="BH66:BI66" si="178">BH48/$AL$32</f>
        <v>-5.1315711929594103E-2</v>
      </c>
      <c r="BI66" s="39">
        <f t="shared" si="178"/>
        <v>4.9042415898039905E-2</v>
      </c>
      <c r="BJ66" s="39">
        <f t="shared" ref="BJ66:BK66" si="179">BJ48/$AL$33</f>
        <v>-6.1292088922668658E-2</v>
      </c>
      <c r="BK66" s="39">
        <f t="shared" si="179"/>
        <v>5.5534621515043944E-2</v>
      </c>
      <c r="BL66" s="39">
        <f t="shared" ref="BL66:BM66" si="180">BL48/$AL$34</f>
        <v>-6.2818872003876786E-2</v>
      </c>
      <c r="BM66" s="39">
        <f t="shared" si="180"/>
        <v>5.6778372826037433E-2</v>
      </c>
      <c r="BN66" s="39">
        <f t="shared" ref="BN66:BO66" si="181">BN48/$AL$35</f>
        <v>-5.7851487488586976E-2</v>
      </c>
      <c r="BO66" s="39">
        <f t="shared" si="181"/>
        <v>5.3233979325633431E-2</v>
      </c>
      <c r="BP66" s="39">
        <f t="shared" ref="BP66:BQ66" si="182">BP48/$AL$36</f>
        <v>-5.563214723745883E-2</v>
      </c>
      <c r="BQ66" s="39">
        <f t="shared" si="182"/>
        <v>5.5654902552088985E-2</v>
      </c>
      <c r="BR66" s="39">
        <f t="shared" ref="BR66:BS66" si="183">BR48/$AL$37</f>
        <v>-6.2334239665195849E-2</v>
      </c>
      <c r="BS66" s="39">
        <f t="shared" si="183"/>
        <v>5.7670917996118488E-2</v>
      </c>
      <c r="BT66" s="39">
        <f t="shared" ref="BT66:BU66" si="184">BT48/$AL$38</f>
        <v>-5.0269835870566305E-2</v>
      </c>
      <c r="BU66" s="39">
        <f t="shared" si="184"/>
        <v>4.9187707499109827E-2</v>
      </c>
      <c r="BV66" s="39">
        <f t="shared" ref="BV66:BW66" si="185">BV48/$AL$39</f>
        <v>-5.4057389735050317E-2</v>
      </c>
      <c r="BW66" s="39">
        <f t="shared" si="185"/>
        <v>5.2759179951570701E-2</v>
      </c>
      <c r="BX66" s="39">
        <f t="shared" ref="BX66:BY66" si="186">BX48/$AL$40</f>
        <v>-5.4396594551968394E-2</v>
      </c>
      <c r="BY66" s="39">
        <f t="shared" si="186"/>
        <v>5.2558313545033604E-2</v>
      </c>
      <c r="BZ66" s="39">
        <f t="shared" ref="BZ66:CA66" si="187">BZ48/$AL$41</f>
        <v>-4.9147837530610278E-2</v>
      </c>
      <c r="CA66" s="39">
        <f t="shared" si="187"/>
        <v>5.1375790526011864E-2</v>
      </c>
    </row>
    <row r="67" spans="1:79" x14ac:dyDescent="0.25">
      <c r="A67" s="38" t="s">
        <v>798</v>
      </c>
      <c r="B67" s="39">
        <f t="shared" si="76"/>
        <v>-4.1965148943112422E-2</v>
      </c>
      <c r="C67" s="39">
        <f t="shared" si="76"/>
        <v>4.0720474223685695E-2</v>
      </c>
      <c r="D67" s="39">
        <f t="shared" si="76"/>
        <v>-4.5999628869215756E-2</v>
      </c>
      <c r="E67" s="39">
        <f t="shared" si="76"/>
        <v>4.427424597184669E-2</v>
      </c>
      <c r="F67" s="39">
        <f t="shared" ref="F67:G67" si="188">F49/$AL$5</f>
        <v>-5.1006489597643916E-2</v>
      </c>
      <c r="G67" s="39">
        <f t="shared" si="188"/>
        <v>4.5200319568793522E-2</v>
      </c>
      <c r="H67" s="39">
        <f t="shared" ref="H67:I67" si="189">H49/$AL$6</f>
        <v>-4.3267989643813322E-2</v>
      </c>
      <c r="I67" s="39">
        <f t="shared" si="189"/>
        <v>4.3264350467258898E-2</v>
      </c>
      <c r="J67" s="39">
        <f t="shared" ref="J67:K67" si="190">J49/$AL$7</f>
        <v>-5.0429739043136988E-2</v>
      </c>
      <c r="K67" s="39">
        <f t="shared" si="190"/>
        <v>4.357470590021046E-2</v>
      </c>
      <c r="L67" s="39">
        <f t="shared" ref="L67:M67" si="191">L49/$AL$8</f>
        <v>-5.130505000687241E-2</v>
      </c>
      <c r="M67" s="39">
        <f t="shared" si="191"/>
        <v>4.6062480966125766E-2</v>
      </c>
      <c r="N67" s="39">
        <f t="shared" ref="N67:O67" si="192">N49/$AL$9</f>
        <v>-3.8977395669503777E-2</v>
      </c>
      <c r="O67" s="39">
        <f t="shared" si="192"/>
        <v>4.2635917307485921E-2</v>
      </c>
      <c r="P67" s="39">
        <f t="shared" ref="P67:Q67" si="193">P49/$AL$10</f>
        <v>-5.0471003328113537E-2</v>
      </c>
      <c r="Q67" s="39">
        <f t="shared" si="193"/>
        <v>4.3067664811760227E-2</v>
      </c>
      <c r="R67" s="39">
        <f t="shared" ref="R67:S67" si="194">R49/$AL$11</f>
        <v>-4.2631482281465911E-2</v>
      </c>
      <c r="S67" s="39">
        <f t="shared" si="194"/>
        <v>4.2819446775609261E-2</v>
      </c>
      <c r="T67" s="39">
        <f t="shared" ref="T67:U67" si="195">T49/$AL$12</f>
        <v>-4.1059943666345612E-2</v>
      </c>
      <c r="U67" s="39">
        <f t="shared" si="195"/>
        <v>4.3284358798312418E-2</v>
      </c>
      <c r="V67" s="39">
        <f t="shared" ref="V67:W67" si="196">V49/$AL$13</f>
        <v>-5.047615558837016E-2</v>
      </c>
      <c r="W67" s="39">
        <f t="shared" si="196"/>
        <v>4.4877743152618638E-2</v>
      </c>
      <c r="X67" s="39">
        <f t="shared" ref="X67:Y67" si="197">X49/$AL$14</f>
        <v>-5.1066745416651363E-2</v>
      </c>
      <c r="Y67" s="39">
        <f t="shared" si="197"/>
        <v>4.5258819649379535E-2</v>
      </c>
      <c r="Z67" s="39">
        <f t="shared" ref="Z67:AA67" si="198">Z49/$AL$15</f>
        <v>-4.427660449601141E-2</v>
      </c>
      <c r="AA67" s="39">
        <f t="shared" si="198"/>
        <v>4.2076233275552918E-2</v>
      </c>
      <c r="AB67" s="39">
        <f t="shared" ref="AB67:AC67" si="199">AB49/$AL$16</f>
        <v>-5.5699089702645303E-2</v>
      </c>
      <c r="AC67" s="39">
        <f t="shared" si="199"/>
        <v>4.7109879878991227E-2</v>
      </c>
      <c r="AD67" s="39">
        <f t="shared" ref="AD67:AE67" si="200">AD49/$AL$17</f>
        <v>-5.6529112331925931E-2</v>
      </c>
      <c r="AE67" s="39">
        <f t="shared" si="200"/>
        <v>4.9936883215720408E-2</v>
      </c>
      <c r="AF67" s="39">
        <f t="shared" ref="AF67:AG67" si="201">AF49/$AL$18</f>
        <v>-5.01926409852783E-2</v>
      </c>
      <c r="AG67" s="39">
        <f t="shared" si="201"/>
        <v>4.918895574839658E-2</v>
      </c>
      <c r="AH67" s="39">
        <f t="shared" ref="AH67:AI67" si="202">AH49/$AL$19</f>
        <v>-5.1374353197799184E-2</v>
      </c>
      <c r="AI67" s="39">
        <f t="shared" si="202"/>
        <v>4.9758549930327273E-2</v>
      </c>
      <c r="AJ67" s="39">
        <f t="shared" ref="AJ67:AK67" si="203">AJ49/$AL$20</f>
        <v>-4.4036675613016572E-2</v>
      </c>
      <c r="AK67" s="39">
        <f t="shared" si="203"/>
        <v>4.0764993979268638E-2</v>
      </c>
      <c r="AL67" s="39">
        <f t="shared" ref="AL67:AM67" si="204">AL49/$AL$21</f>
        <v>-5.0373256407765118E-2</v>
      </c>
      <c r="AM67" s="39">
        <f t="shared" si="204"/>
        <v>4.4494240406581169E-2</v>
      </c>
      <c r="AN67" s="39">
        <f t="shared" ref="AN67:AO67" si="205">AN49/$AL$22</f>
        <v>-3.5184056279899963E-2</v>
      </c>
      <c r="AO67" s="39">
        <f t="shared" si="205"/>
        <v>4.3797440993746863E-2</v>
      </c>
      <c r="AP67" s="39">
        <f t="shared" ref="AP67:AQ67" si="206">AP49/$AL$23</f>
        <v>-4.1738529149249824E-2</v>
      </c>
      <c r="AQ67" s="39">
        <f t="shared" si="206"/>
        <v>4.3565077922052713E-2</v>
      </c>
      <c r="AR67" s="39">
        <f t="shared" ref="AR67:AS67" si="207">AR49/$AL$24</f>
        <v>-4.2076589042273328E-2</v>
      </c>
      <c r="AS67" s="39">
        <f t="shared" si="207"/>
        <v>4.1534352081562545E-2</v>
      </c>
      <c r="AT67" s="39">
        <f t="shared" ref="AT67:AU67" si="208">AT49/$AL$25</f>
        <v>-3.7126689126661304E-2</v>
      </c>
      <c r="AU67" s="39">
        <f t="shared" si="208"/>
        <v>4.2429987247936826E-2</v>
      </c>
      <c r="AV67" s="39">
        <f t="shared" ref="AV67:AW67" si="209">AV49/$AL$26</f>
        <v>-3.5469221194934279E-2</v>
      </c>
      <c r="AW67" s="39">
        <f t="shared" si="209"/>
        <v>4.3297445013539597E-2</v>
      </c>
      <c r="AX67" s="39">
        <f t="shared" ref="AX67:AY67" si="210">AX49/$AL$27</f>
        <v>-4.2584815672757015E-2</v>
      </c>
      <c r="AY67" s="39">
        <f t="shared" si="210"/>
        <v>4.2577372618325955E-2</v>
      </c>
      <c r="AZ67" s="39">
        <f t="shared" ref="AZ67:BA67" si="211">AZ49/$AL$28</f>
        <v>-4.2455294288613957E-2</v>
      </c>
      <c r="BA67" s="39">
        <f t="shared" si="211"/>
        <v>4.2455294288613957E-2</v>
      </c>
      <c r="BB67" s="39">
        <f t="shared" ref="BB67:BC67" si="212">BB49/$AL$29</f>
        <v>-6.1176750637140911E-2</v>
      </c>
      <c r="BC67" s="39">
        <f t="shared" si="212"/>
        <v>5.0332082102970251E-2</v>
      </c>
      <c r="BD67" s="39">
        <f t="shared" ref="BD67:BE67" si="213">BD49/$AL$30</f>
        <v>-4.2926476339460305E-2</v>
      </c>
      <c r="BE67" s="39">
        <f t="shared" si="213"/>
        <v>4.4620258114978488E-2</v>
      </c>
      <c r="BF67" s="39">
        <f t="shared" ref="BF67:BG67" si="214">BF49/$AL$31</f>
        <v>-4.0033982743018649E-2</v>
      </c>
      <c r="BG67" s="39">
        <f t="shared" si="214"/>
        <v>4.4106376916381113E-2</v>
      </c>
      <c r="BH67" s="39">
        <f t="shared" ref="BH67:BI67" si="215">BH49/$AL$32</f>
        <v>-4.884255443449028E-2</v>
      </c>
      <c r="BI67" s="39">
        <f t="shared" si="215"/>
        <v>4.4169895909758276E-2</v>
      </c>
      <c r="BJ67" s="39">
        <f t="shared" ref="BJ67:BK67" si="216">BJ49/$AL$33</f>
        <v>-5.0332637267570632E-2</v>
      </c>
      <c r="BK67" s="39">
        <f t="shared" si="216"/>
        <v>4.2726198370397282E-2</v>
      </c>
      <c r="BL67" s="39">
        <f t="shared" ref="BL67:BM67" si="217">BL49/$AL$34</f>
        <v>-5.3421389430783187E-2</v>
      </c>
      <c r="BM67" s="39">
        <f t="shared" si="217"/>
        <v>4.3934856712102947E-2</v>
      </c>
      <c r="BN67" s="39">
        <f t="shared" ref="BN67:BO67" si="218">BN49/$AL$35</f>
        <v>-4.9000387930657925E-2</v>
      </c>
      <c r="BO67" s="39">
        <f t="shared" si="218"/>
        <v>4.2647934865427256E-2</v>
      </c>
      <c r="BP67" s="39">
        <f t="shared" ref="BP67:BQ67" si="219">BP49/$AL$36</f>
        <v>-4.3399901439606932E-2</v>
      </c>
      <c r="BQ67" s="39">
        <f t="shared" si="219"/>
        <v>4.4390791958501659E-2</v>
      </c>
      <c r="BR67" s="39">
        <f t="shared" ref="BR67:BS67" si="220">BR49/$AL$37</f>
        <v>-5.3727551770152981E-2</v>
      </c>
      <c r="BS67" s="39">
        <f t="shared" si="220"/>
        <v>4.5775647089447799E-2</v>
      </c>
      <c r="BT67" s="39">
        <f t="shared" ref="BT67:BU67" si="221">BT49/$AL$38</f>
        <v>-3.5634248567273971E-2</v>
      </c>
      <c r="BU67" s="39">
        <f t="shared" si="221"/>
        <v>4.2510139980465989E-2</v>
      </c>
      <c r="BV67" s="39">
        <f t="shared" ref="BV67:BW67" si="222">BV49/$AL$39</f>
        <v>-4.1064788053712734E-2</v>
      </c>
      <c r="BW67" s="39">
        <f t="shared" si="222"/>
        <v>4.3581772281202413E-2</v>
      </c>
      <c r="BX67" s="39">
        <f t="shared" ref="BX67:BY67" si="223">BX49/$AL$40</f>
        <v>-4.0274186533714347E-2</v>
      </c>
      <c r="BY67" s="39">
        <f t="shared" si="223"/>
        <v>4.3856527320563825E-2</v>
      </c>
      <c r="BZ67" s="39">
        <f t="shared" ref="BZ67:CA67" si="224">BZ49/$AL$41</f>
        <v>-3.4424916473652561E-2</v>
      </c>
      <c r="CA67" s="39">
        <f t="shared" si="224"/>
        <v>4.4801380989374869E-2</v>
      </c>
    </row>
    <row r="68" spans="1:79" x14ac:dyDescent="0.25">
      <c r="A68" s="38" t="s">
        <v>799</v>
      </c>
      <c r="B68" s="39">
        <f t="shared" si="76"/>
        <v>-3.505657456353807E-2</v>
      </c>
      <c r="C68" s="39">
        <f t="shared" si="76"/>
        <v>3.408470156348567E-2</v>
      </c>
      <c r="D68" s="39">
        <f t="shared" si="76"/>
        <v>-3.880951220555795E-2</v>
      </c>
      <c r="E68" s="39">
        <f t="shared" si="76"/>
        <v>3.7376585857629013E-2</v>
      </c>
      <c r="F68" s="39">
        <f t="shared" ref="F68:G68" si="225">F50/$AL$5</f>
        <v>-3.8114688486165296E-2</v>
      </c>
      <c r="G68" s="39">
        <f t="shared" si="225"/>
        <v>3.6409341947632068E-2</v>
      </c>
      <c r="H68" s="39">
        <f t="shared" ref="H68:I68" si="226">H50/$AL$6</f>
        <v>-3.6458180516349116E-2</v>
      </c>
      <c r="I68" s="39">
        <f t="shared" si="226"/>
        <v>3.5418968161526669E-2</v>
      </c>
      <c r="J68" s="39">
        <f t="shared" ref="J68:K68" si="227">J50/$AL$7</f>
        <v>-3.8139781325166384E-2</v>
      </c>
      <c r="K68" s="39">
        <f t="shared" si="227"/>
        <v>3.6709435832484372E-2</v>
      </c>
      <c r="L68" s="39">
        <f t="shared" ref="L68:M68" si="228">L50/$AL$8</f>
        <v>-3.9099283383057223E-2</v>
      </c>
      <c r="M68" s="39">
        <f t="shared" si="228"/>
        <v>3.8042482259755449E-2</v>
      </c>
      <c r="N68" s="39">
        <f t="shared" ref="N68:O68" si="229">N50/$AL$9</f>
        <v>-3.336569940153665E-2</v>
      </c>
      <c r="O68" s="39">
        <f t="shared" si="229"/>
        <v>3.525460028154892E-2</v>
      </c>
      <c r="P68" s="39">
        <f t="shared" ref="P68:Q68" si="230">P50/$AL$10</f>
        <v>-3.8908113961290486E-2</v>
      </c>
      <c r="Q68" s="39">
        <f t="shared" si="230"/>
        <v>3.6793268431310276E-2</v>
      </c>
      <c r="R68" s="39">
        <f t="shared" ref="R68:S68" si="231">R50/$AL$11</f>
        <v>-3.460025644341598E-2</v>
      </c>
      <c r="S68" s="39">
        <f t="shared" si="231"/>
        <v>3.4327166217707254E-2</v>
      </c>
      <c r="T68" s="39">
        <f t="shared" ref="T68:U68" si="232">T50/$AL$12</f>
        <v>-3.5478587388733752E-2</v>
      </c>
      <c r="U68" s="39">
        <f t="shared" si="232"/>
        <v>3.4955766436107885E-2</v>
      </c>
      <c r="V68" s="39">
        <f t="shared" ref="V68:W68" si="233">V50/$AL$13</f>
        <v>-3.9719927796648277E-2</v>
      </c>
      <c r="W68" s="39">
        <f t="shared" si="233"/>
        <v>3.6773182189671481E-2</v>
      </c>
      <c r="X68" s="39">
        <f t="shared" ref="X68:Y68" si="234">X50/$AL$14</f>
        <v>-3.9113369434321379E-2</v>
      </c>
      <c r="Y68" s="39">
        <f t="shared" si="234"/>
        <v>3.684387357950597E-2</v>
      </c>
      <c r="Z68" s="39">
        <f t="shared" ref="Z68:AA68" si="235">Z50/$AL$15</f>
        <v>-3.2008294635203993E-2</v>
      </c>
      <c r="AA68" s="39">
        <f t="shared" si="235"/>
        <v>3.5169400760877906E-2</v>
      </c>
      <c r="AB68" s="39">
        <f t="shared" ref="AB68:AC68" si="236">AB50/$AL$16</f>
        <v>-4.3645332307475179E-2</v>
      </c>
      <c r="AC68" s="39">
        <f t="shared" si="236"/>
        <v>3.7361116485737762E-2</v>
      </c>
      <c r="AD68" s="39">
        <f t="shared" ref="AD68:AE68" si="237">AD50/$AL$17</f>
        <v>-3.843345052851762E-2</v>
      </c>
      <c r="AE68" s="39">
        <f t="shared" si="237"/>
        <v>3.5825895654511941E-2</v>
      </c>
      <c r="AF68" s="39">
        <f t="shared" ref="AF68:AG68" si="238">AF50/$AL$18</f>
        <v>-3.5870424054747947E-2</v>
      </c>
      <c r="AG68" s="39">
        <f t="shared" si="238"/>
        <v>3.660122104468868E-2</v>
      </c>
      <c r="AH68" s="39">
        <f t="shared" ref="AH68:AI68" si="239">AH50/$AL$19</f>
        <v>-6.4235625980015087E-2</v>
      </c>
      <c r="AI68" s="39">
        <f t="shared" si="239"/>
        <v>4.9446641158265366E-2</v>
      </c>
      <c r="AJ68" s="39">
        <f t="shared" ref="AJ68:AK68" si="240">AJ50/$AL$20</f>
        <v>-3.5282517476333444E-2</v>
      </c>
      <c r="AK68" s="39">
        <f t="shared" si="240"/>
        <v>3.4402326345747684E-2</v>
      </c>
      <c r="AL68" s="39">
        <f t="shared" ref="AL68:AM68" si="241">AL50/$AL$21</f>
        <v>-3.6681029222570709E-2</v>
      </c>
      <c r="AM68" s="39">
        <f t="shared" si="241"/>
        <v>3.6386123041852701E-2</v>
      </c>
      <c r="AN68" s="39">
        <f t="shared" ref="AN68:AO68" si="242">AN50/$AL$22</f>
        <v>-3.1180226382722907E-2</v>
      </c>
      <c r="AO68" s="39">
        <f t="shared" si="242"/>
        <v>3.6171757716786872E-2</v>
      </c>
      <c r="AP68" s="39">
        <f t="shared" ref="AP68:AQ68" si="243">AP50/$AL$23</f>
        <v>-3.6295763199261206E-2</v>
      </c>
      <c r="AQ68" s="39">
        <f t="shared" si="243"/>
        <v>3.6427413554642948E-2</v>
      </c>
      <c r="AR68" s="39">
        <f t="shared" ref="AR68:AS68" si="244">AR50/$AL$24</f>
        <v>-3.5365736295495269E-2</v>
      </c>
      <c r="AS68" s="39">
        <f t="shared" si="244"/>
        <v>3.4635946027550428E-2</v>
      </c>
      <c r="AT68" s="39">
        <f t="shared" ref="AT68:AU68" si="245">AT50/$AL$25</f>
        <v>-3.2453416959175758E-2</v>
      </c>
      <c r="AU68" s="39">
        <f t="shared" si="245"/>
        <v>3.5735216190077045E-2</v>
      </c>
      <c r="AV68" s="39">
        <f t="shared" ref="AV68:AW68" si="246">AV50/$AL$26</f>
        <v>-3.3996870395439589E-2</v>
      </c>
      <c r="AW68" s="39">
        <f t="shared" si="246"/>
        <v>3.6944454174882728E-2</v>
      </c>
      <c r="AX68" s="39">
        <f t="shared" ref="AX68:AY68" si="247">AX50/$AL$27</f>
        <v>-3.5838927340075641E-2</v>
      </c>
      <c r="AY68" s="39">
        <f t="shared" si="247"/>
        <v>3.6965723080332885E-2</v>
      </c>
      <c r="AZ68" s="39">
        <f t="shared" ref="AZ68:BA68" si="248">AZ50/$AL$28</f>
        <v>-3.7046124449382559E-2</v>
      </c>
      <c r="BA68" s="39">
        <f t="shared" si="248"/>
        <v>3.7046124449382559E-2</v>
      </c>
      <c r="BB68" s="39">
        <f t="shared" ref="BB68:BC68" si="249">BB50/$AL$29</f>
        <v>-5.9734589698189906E-2</v>
      </c>
      <c r="BC68" s="39">
        <f t="shared" si="249"/>
        <v>4.6317297987587699E-2</v>
      </c>
      <c r="BD68" s="39">
        <f t="shared" ref="BD68:BE68" si="250">BD50/$AL$30</f>
        <v>-3.7863903011341418E-2</v>
      </c>
      <c r="BE68" s="39">
        <f t="shared" si="250"/>
        <v>3.8372311302307394E-2</v>
      </c>
      <c r="BF68" s="39">
        <f t="shared" ref="BF68:BG68" si="251">BF50/$AL$31</f>
        <v>-3.6517872357238627E-2</v>
      </c>
      <c r="BG68" s="39">
        <f t="shared" si="251"/>
        <v>3.7820161249194774E-2</v>
      </c>
      <c r="BH68" s="39">
        <f t="shared" ref="BH68:BI68" si="252">BH50/$AL$32</f>
        <v>-4.2424097484564119E-2</v>
      </c>
      <c r="BI68" s="39">
        <f t="shared" si="252"/>
        <v>3.9632186578363204E-2</v>
      </c>
      <c r="BJ68" s="39">
        <f t="shared" ref="BJ68:BK68" si="253">BJ50/$AL$33</f>
        <v>-3.8466994863920537E-2</v>
      </c>
      <c r="BK68" s="39">
        <f t="shared" si="253"/>
        <v>3.6879716712147383E-2</v>
      </c>
      <c r="BL68" s="39">
        <f t="shared" ref="BL68:BM68" si="254">BL50/$AL$34</f>
        <v>-3.9551104428898635E-2</v>
      </c>
      <c r="BM68" s="39">
        <f t="shared" si="254"/>
        <v>3.6881049714832442E-2</v>
      </c>
      <c r="BN68" s="39">
        <f t="shared" ref="BN68:BO68" si="255">BN50/$AL$35</f>
        <v>-3.899080890035235E-2</v>
      </c>
      <c r="BO68" s="39">
        <f t="shared" si="255"/>
        <v>3.7800690530737778E-2</v>
      </c>
      <c r="BP68" s="39">
        <f t="shared" ref="BP68:BQ68" si="256">BP50/$AL$36</f>
        <v>-3.8108026603950872E-2</v>
      </c>
      <c r="BQ68" s="39">
        <f t="shared" si="256"/>
        <v>3.6783851173806476E-2</v>
      </c>
      <c r="BR68" s="39">
        <f t="shared" ref="BR68:BS68" si="257">BR50/$AL$37</f>
        <v>-4.248693653921181E-2</v>
      </c>
      <c r="BS68" s="39">
        <f t="shared" si="257"/>
        <v>3.8715492357057596E-2</v>
      </c>
      <c r="BT68" s="39">
        <f t="shared" ref="BT68:BU68" si="258">BT50/$AL$38</f>
        <v>-3.1655039754293207E-2</v>
      </c>
      <c r="BU68" s="39">
        <f t="shared" si="258"/>
        <v>3.7084777994601296E-2</v>
      </c>
      <c r="BV68" s="39">
        <f t="shared" ref="BV68:BW68" si="259">BV50/$AL$39</f>
        <v>-3.6735233807417882E-2</v>
      </c>
      <c r="BW68" s="39">
        <f t="shared" si="259"/>
        <v>3.717672360736228E-2</v>
      </c>
      <c r="BX68" s="39">
        <f t="shared" ref="BX68:BY68" si="260">BX50/$AL$40</f>
        <v>-3.5189555977632264E-2</v>
      </c>
      <c r="BY68" s="39">
        <f t="shared" si="260"/>
        <v>3.4824552338648222E-2</v>
      </c>
      <c r="BZ68" s="39">
        <f t="shared" ref="BZ68:CA68" si="261">BZ50/$AL$41</f>
        <v>-3.2644392828084026E-2</v>
      </c>
      <c r="CA68" s="39">
        <f t="shared" si="261"/>
        <v>3.7663087888564699E-2</v>
      </c>
    </row>
    <row r="69" spans="1:79" x14ac:dyDescent="0.25">
      <c r="A69" s="38" t="s">
        <v>800</v>
      </c>
      <c r="B69" s="39">
        <f t="shared" si="76"/>
        <v>-3.0266937303837817E-2</v>
      </c>
      <c r="C69" s="39">
        <f t="shared" si="76"/>
        <v>2.942751360450592E-2</v>
      </c>
      <c r="D69" s="39">
        <f t="shared" si="76"/>
        <v>-3.3333594177411038E-2</v>
      </c>
      <c r="E69" s="39">
        <f t="shared" si="76"/>
        <v>3.1791328398804053E-2</v>
      </c>
      <c r="F69" s="39">
        <f t="shared" ref="F69:G69" si="262">F51/$AL$5</f>
        <v>-3.0873861845532983E-2</v>
      </c>
      <c r="G69" s="39">
        <f t="shared" si="262"/>
        <v>3.2161056897218002E-2</v>
      </c>
      <c r="H69" s="39">
        <f t="shared" ref="H69:I69" si="263">H51/$AL$6</f>
        <v>-3.1571448749362858E-2</v>
      </c>
      <c r="I69" s="39">
        <f t="shared" si="263"/>
        <v>2.9939278064704103E-2</v>
      </c>
      <c r="J69" s="39">
        <f t="shared" ref="J69:K69" si="264">J51/$AL$7</f>
        <v>-3.0860445299168832E-2</v>
      </c>
      <c r="K69" s="39">
        <f t="shared" si="264"/>
        <v>3.2537359480557256E-2</v>
      </c>
      <c r="L69" s="39">
        <f t="shared" ref="L69:M69" si="265">L51/$AL$8</f>
        <v>-3.1616949513406586E-2</v>
      </c>
      <c r="M69" s="39">
        <f t="shared" si="265"/>
        <v>3.2641915218744696E-2</v>
      </c>
      <c r="N69" s="39">
        <f t="shared" ref="N69:O69" si="266">N51/$AL$9</f>
        <v>-3.0348420524910262E-2</v>
      </c>
      <c r="O69" s="39">
        <f t="shared" si="266"/>
        <v>2.9711811452506034E-2</v>
      </c>
      <c r="P69" s="39">
        <f t="shared" ref="P69:Q69" si="267">P51/$AL$10</f>
        <v>-3.2502894268756792E-2</v>
      </c>
      <c r="Q69" s="39">
        <f t="shared" si="267"/>
        <v>3.3193263072283034E-2</v>
      </c>
      <c r="R69" s="39">
        <f t="shared" ref="R69:S69" si="268">R51/$AL$11</f>
        <v>-2.9795037874931554E-2</v>
      </c>
      <c r="S69" s="39">
        <f t="shared" si="268"/>
        <v>2.9008441721032487E-2</v>
      </c>
      <c r="T69" s="39">
        <f t="shared" ref="T69:U69" si="269">T51/$AL$12</f>
        <v>-3.3509062634192732E-2</v>
      </c>
      <c r="U69" s="39">
        <f t="shared" si="269"/>
        <v>3.0571075749599091E-2</v>
      </c>
      <c r="V69" s="39">
        <f t="shared" ref="V69:W69" si="270">V51/$AL$13</f>
        <v>-3.1817980857774805E-2</v>
      </c>
      <c r="W69" s="39">
        <f t="shared" si="270"/>
        <v>3.2273230822089979E-2</v>
      </c>
      <c r="X69" s="39">
        <f t="shared" ref="X69:Y69" si="271">X51/$AL$14</f>
        <v>-3.1379306439595821E-2</v>
      </c>
      <c r="Y69" s="39">
        <f t="shared" si="271"/>
        <v>3.2038911918645455E-2</v>
      </c>
      <c r="Z69" s="39">
        <f t="shared" ref="Z69:AA69" si="272">Z51/$AL$15</f>
        <v>-2.6677992566875162E-2</v>
      </c>
      <c r="AA69" s="39">
        <f t="shared" si="272"/>
        <v>3.1522228475901005E-2</v>
      </c>
      <c r="AB69" s="39">
        <f t="shared" ref="AB69:AC69" si="273">AB51/$AL$16</f>
        <v>-3.2067779479953651E-2</v>
      </c>
      <c r="AC69" s="39">
        <f t="shared" si="273"/>
        <v>3.1286093779520928E-2</v>
      </c>
      <c r="AD69" s="39">
        <f t="shared" ref="AD69:AE69" si="274">AD51/$AL$17</f>
        <v>-2.8879631507351851E-2</v>
      </c>
      <c r="AE69" s="39">
        <f t="shared" si="274"/>
        <v>3.0100952676083297E-2</v>
      </c>
      <c r="AF69" s="39">
        <f t="shared" ref="AF69:AG69" si="275">AF51/$AL$18</f>
        <v>-2.6800796335461861E-2</v>
      </c>
      <c r="AG69" s="39">
        <f t="shared" si="275"/>
        <v>3.1733392938467435E-2</v>
      </c>
      <c r="AH69" s="39">
        <f t="shared" ref="AH69:AI69" si="276">AH51/$AL$19</f>
        <v>-5.4444627609262698E-2</v>
      </c>
      <c r="AI69" s="39">
        <f t="shared" si="276"/>
        <v>3.8614430082897826E-2</v>
      </c>
      <c r="AJ69" s="39">
        <f t="shared" ref="AJ69:AK69" si="277">AJ51/$AL$20</f>
        <v>-3.0712951868047973E-2</v>
      </c>
      <c r="AK69" s="39">
        <f t="shared" si="277"/>
        <v>2.8071788930992249E-2</v>
      </c>
      <c r="AL69" s="39">
        <f t="shared" ref="AL69:AM69" si="278">AL51/$AL$21</f>
        <v>-2.9480343223205582E-2</v>
      </c>
      <c r="AM69" s="39">
        <f t="shared" si="278"/>
        <v>3.2253290520262455E-2</v>
      </c>
      <c r="AN69" s="39">
        <f t="shared" ref="AN69:AO69" si="279">AN51/$AL$22</f>
        <v>-3.245770310866742E-2</v>
      </c>
      <c r="AO69" s="39">
        <f t="shared" si="279"/>
        <v>3.268584204544879E-2</v>
      </c>
      <c r="AP69" s="39">
        <f t="shared" ref="AP69:AQ69" si="280">AP51/$AL$23</f>
        <v>-3.1432007615396447E-2</v>
      </c>
      <c r="AQ69" s="39">
        <f t="shared" si="280"/>
        <v>2.9771135048715768E-2</v>
      </c>
      <c r="AR69" s="39">
        <f t="shared" ref="AR69:AS69" si="281">AR51/$AL$24</f>
        <v>-3.2094462806335232E-2</v>
      </c>
      <c r="AS69" s="39">
        <f t="shared" si="281"/>
        <v>2.9626590401355263E-2</v>
      </c>
      <c r="AT69" s="39">
        <f t="shared" ref="AT69:AU69" si="282">AT51/$AL$25</f>
        <v>-3.0670910563890617E-2</v>
      </c>
      <c r="AU69" s="39">
        <f t="shared" si="282"/>
        <v>3.0186714750035464E-2</v>
      </c>
      <c r="AV69" s="39">
        <f t="shared" ref="AV69:AW69" si="283">AV51/$AL$26</f>
        <v>-3.076461586964031E-2</v>
      </c>
      <c r="AW69" s="39">
        <f t="shared" si="283"/>
        <v>3.0248262156039474E-2</v>
      </c>
      <c r="AX69" s="39">
        <f t="shared" ref="AX69:AY69" si="284">AX51/$AL$27</f>
        <v>-3.1178541508674051E-2</v>
      </c>
      <c r="AY69" s="39">
        <f t="shared" si="284"/>
        <v>3.0821895150519234E-2</v>
      </c>
      <c r="AZ69" s="39">
        <f t="shared" ref="AZ69:BA69" si="285">AZ51/$AL$28</f>
        <v>-3.0983746149044589E-2</v>
      </c>
      <c r="BA69" s="39">
        <f t="shared" si="285"/>
        <v>3.0983746149044589E-2</v>
      </c>
      <c r="BB69" s="39">
        <f t="shared" ref="BB69:BC69" si="286">BB51/$AL$29</f>
        <v>-4.9241136647823612E-2</v>
      </c>
      <c r="BC69" s="39">
        <f t="shared" si="286"/>
        <v>3.8282084502203467E-2</v>
      </c>
      <c r="BD69" s="39">
        <f t="shared" ref="BD69:BE69" si="287">BD51/$AL$30</f>
        <v>-3.263511928040673E-2</v>
      </c>
      <c r="BE69" s="39">
        <f t="shared" si="287"/>
        <v>3.046030504497458E-2</v>
      </c>
      <c r="BF69" s="39">
        <f t="shared" ref="BF69:BG69" si="288">BF51/$AL$31</f>
        <v>-3.2842848611614184E-2</v>
      </c>
      <c r="BG69" s="39">
        <f t="shared" si="288"/>
        <v>3.021024777081804E-2</v>
      </c>
      <c r="BH69" s="39">
        <f t="shared" ref="BH69:BI69" si="289">BH51/$AL$32</f>
        <v>-3.5923133622762345E-2</v>
      </c>
      <c r="BI69" s="39">
        <f t="shared" si="289"/>
        <v>3.4466536443542126E-2</v>
      </c>
      <c r="BJ69" s="39">
        <f t="shared" ref="BJ69:BK69" si="290">BJ51/$AL$33</f>
        <v>-3.1282945704088815E-2</v>
      </c>
      <c r="BK69" s="39">
        <f t="shared" si="290"/>
        <v>3.2663950448163212E-2</v>
      </c>
      <c r="BL69" s="39">
        <f t="shared" ref="BL69:BM69" si="291">BL51/$AL$34</f>
        <v>-3.0303557449769505E-2</v>
      </c>
      <c r="BM69" s="39">
        <f t="shared" si="291"/>
        <v>3.1422689977095478E-2</v>
      </c>
      <c r="BN69" s="39">
        <f t="shared" ref="BN69:BO69" si="292">BN51/$AL$35</f>
        <v>-3.2305439080601982E-2</v>
      </c>
      <c r="BO69" s="39">
        <f t="shared" si="292"/>
        <v>3.3310682401430078E-2</v>
      </c>
      <c r="BP69" s="39">
        <f t="shared" ref="BP69:BQ69" si="293">BP51/$AL$36</f>
        <v>-3.2176014887032506E-2</v>
      </c>
      <c r="BQ69" s="39">
        <f t="shared" si="293"/>
        <v>2.988715202756749E-2</v>
      </c>
      <c r="BR69" s="39">
        <f t="shared" ref="BR69:BS69" si="294">BR51/$AL$37</f>
        <v>-3.5439408129030299E-2</v>
      </c>
      <c r="BS69" s="39">
        <f t="shared" si="294"/>
        <v>3.3575048754821438E-2</v>
      </c>
      <c r="BT69" s="39">
        <f t="shared" ref="BT69:BU69" si="295">BT51/$AL$38</f>
        <v>-3.0113006824967724E-2</v>
      </c>
      <c r="BU69" s="39">
        <f t="shared" si="295"/>
        <v>3.2058848687024209E-2</v>
      </c>
      <c r="BV69" s="39">
        <f t="shared" ref="BV69:BW69" si="296">BV51/$AL$39</f>
        <v>-3.3172132113442852E-2</v>
      </c>
      <c r="BW69" s="39">
        <f t="shared" si="296"/>
        <v>3.1014248139588241E-2</v>
      </c>
      <c r="BX69" s="39">
        <f t="shared" ref="BX69:BY69" si="297">BX51/$AL$40</f>
        <v>-3.4054756624636445E-2</v>
      </c>
      <c r="BY69" s="39">
        <f t="shared" si="297"/>
        <v>3.0409141172134169E-2</v>
      </c>
      <c r="BZ69" s="39">
        <f t="shared" ref="BZ69:CA69" si="298">BZ51/$AL$41</f>
        <v>-3.1776020895213315E-2</v>
      </c>
      <c r="CA69" s="39">
        <f t="shared" si="298"/>
        <v>3.1566315749841464E-2</v>
      </c>
    </row>
    <row r="70" spans="1:79" x14ac:dyDescent="0.25">
      <c r="A70" s="38" t="s">
        <v>801</v>
      </c>
      <c r="B70" s="39">
        <f t="shared" si="76"/>
        <v>-2.629195270851109E-2</v>
      </c>
      <c r="C70" s="39">
        <f t="shared" si="76"/>
        <v>2.5526956519351541E-2</v>
      </c>
      <c r="D70" s="39">
        <f t="shared" si="76"/>
        <v>-2.8557662672320117E-2</v>
      </c>
      <c r="E70" s="39">
        <f t="shared" si="76"/>
        <v>2.6883849106734879E-2</v>
      </c>
      <c r="F70" s="39">
        <f t="shared" ref="F70:G70" si="299">F52/$AL$5</f>
        <v>-2.6868682129334617E-2</v>
      </c>
      <c r="G70" s="39">
        <f t="shared" si="299"/>
        <v>3.0607038917735269E-2</v>
      </c>
      <c r="H70" s="39">
        <f t="shared" ref="H70:I70" si="300">H52/$AL$6</f>
        <v>-2.7265620539876391E-2</v>
      </c>
      <c r="I70" s="39">
        <f t="shared" si="300"/>
        <v>2.4041992458261489E-2</v>
      </c>
      <c r="J70" s="39">
        <f t="shared" ref="J70:K70" si="301">J52/$AL$7</f>
        <v>-2.8193020394072184E-2</v>
      </c>
      <c r="K70" s="39">
        <f t="shared" si="301"/>
        <v>3.1887491254489246E-2</v>
      </c>
      <c r="L70" s="39">
        <f t="shared" ref="L70:M70" si="302">L52/$AL$8</f>
        <v>-2.7731175666825675E-2</v>
      </c>
      <c r="M70" s="39">
        <f t="shared" si="302"/>
        <v>3.1259348495751238E-2</v>
      </c>
      <c r="N70" s="39">
        <f t="shared" ref="N70:O70" si="303">N52/$AL$9</f>
        <v>-2.5205623684069707E-2</v>
      </c>
      <c r="O70" s="39">
        <f t="shared" si="303"/>
        <v>2.2943486632704218E-2</v>
      </c>
      <c r="P70" s="39">
        <f t="shared" ref="P70:Q70" si="304">P52/$AL$10</f>
        <v>-2.8675918344186677E-2</v>
      </c>
      <c r="Q70" s="39">
        <f t="shared" si="304"/>
        <v>3.1761299469535112E-2</v>
      </c>
      <c r="R70" s="39">
        <f t="shared" ref="R70:S70" si="305">R52/$AL$11</f>
        <v>-2.522817135483019E-2</v>
      </c>
      <c r="S70" s="39">
        <f t="shared" si="305"/>
        <v>2.322264351338486E-2</v>
      </c>
      <c r="T70" s="39">
        <f t="shared" ref="T70:U70" si="306">T52/$AL$12</f>
        <v>-2.6766370603633786E-2</v>
      </c>
      <c r="U70" s="39">
        <f t="shared" si="306"/>
        <v>2.2223529611559802E-2</v>
      </c>
      <c r="V70" s="39">
        <f t="shared" ref="V70:W70" si="307">V52/$AL$13</f>
        <v>-2.8286383049138955E-2</v>
      </c>
      <c r="W70" s="39">
        <f t="shared" si="307"/>
        <v>3.0537874548571153E-2</v>
      </c>
      <c r="X70" s="39">
        <f t="shared" ref="X70:Y70" si="308">X52/$AL$14</f>
        <v>-2.8038380665117064E-2</v>
      </c>
      <c r="Y70" s="39">
        <f t="shared" si="308"/>
        <v>3.0580881805355984E-2</v>
      </c>
      <c r="Z70" s="39">
        <f t="shared" ref="Z70:AA70" si="309">Z52/$AL$15</f>
        <v>-2.4249002642523818E-2</v>
      </c>
      <c r="AA70" s="39">
        <f t="shared" si="309"/>
        <v>3.0231974236482249E-2</v>
      </c>
      <c r="AB70" s="39">
        <f t="shared" ref="AB70:AC70" si="310">AB52/$AL$16</f>
        <v>-2.7808115964462209E-2</v>
      </c>
      <c r="AC70" s="39">
        <f t="shared" si="310"/>
        <v>2.9877056363772941E-2</v>
      </c>
      <c r="AD70" s="39">
        <f t="shared" ref="AD70:AE70" si="311">AD52/$AL$17</f>
        <v>-2.5406499433771809E-2</v>
      </c>
      <c r="AE70" s="39">
        <f t="shared" si="311"/>
        <v>3.0141112723842421E-2</v>
      </c>
      <c r="AF70" s="39">
        <f t="shared" ref="AF70:AG70" si="312">AF52/$AL$18</f>
        <v>-2.4515102496146163E-2</v>
      </c>
      <c r="AG70" s="39">
        <f t="shared" si="312"/>
        <v>3.0794702661645523E-2</v>
      </c>
      <c r="AH70" s="39">
        <f t="shared" ref="AH70:AI70" si="313">AH52/$AL$19</f>
        <v>-4.7315195603823738E-2</v>
      </c>
      <c r="AI70" s="39">
        <f t="shared" si="313"/>
        <v>2.989132626795156E-2</v>
      </c>
      <c r="AJ70" s="39">
        <f t="shared" ref="AJ70:AK70" si="314">AJ52/$AL$20</f>
        <v>-2.5667033658614953E-2</v>
      </c>
      <c r="AK70" s="39">
        <f t="shared" si="314"/>
        <v>2.23526099907294E-2</v>
      </c>
      <c r="AL70" s="39">
        <f t="shared" ref="AL70:AM70" si="315">AL52/$AL$21</f>
        <v>-2.6538491836092009E-2</v>
      </c>
      <c r="AM70" s="39">
        <f t="shared" si="315"/>
        <v>3.149439380826808E-2</v>
      </c>
      <c r="AN70" s="39">
        <f t="shared" ref="AN70:AO70" si="316">AN52/$AL$22</f>
        <v>-2.5538220448746419E-2</v>
      </c>
      <c r="AO70" s="39">
        <f t="shared" si="316"/>
        <v>2.3034940212738293E-2</v>
      </c>
      <c r="AP70" s="39">
        <f t="shared" ref="AP70:AQ70" si="317">AP52/$AL$23</f>
        <v>-2.6974392806980826E-2</v>
      </c>
      <c r="AQ70" s="39">
        <f t="shared" si="317"/>
        <v>2.3934217297532201E-2</v>
      </c>
      <c r="AR70" s="39">
        <f t="shared" ref="AR70:AS70" si="318">AR52/$AL$24</f>
        <v>-2.6082765886014901E-2</v>
      </c>
      <c r="AS70" s="39">
        <f t="shared" si="318"/>
        <v>2.1835818494240065E-2</v>
      </c>
      <c r="AT70" s="39">
        <f t="shared" ref="AT70:AU70" si="319">AT52/$AL$25</f>
        <v>-2.5495679626833839E-2</v>
      </c>
      <c r="AU70" s="39">
        <f t="shared" si="319"/>
        <v>2.2961415133690464E-2</v>
      </c>
      <c r="AV70" s="39">
        <f t="shared" ref="AV70:AW70" si="320">AV52/$AL$26</f>
        <v>-2.5545208774066762E-2</v>
      </c>
      <c r="AW70" s="39">
        <f t="shared" si="320"/>
        <v>2.2539981385548392E-2</v>
      </c>
      <c r="AX70" s="39">
        <f t="shared" ref="AX70:AY70" si="321">AX52/$AL$27</f>
        <v>-2.685929567202925E-2</v>
      </c>
      <c r="AY70" s="39">
        <f t="shared" si="321"/>
        <v>2.5933669152922514E-2</v>
      </c>
      <c r="AZ70" s="39">
        <f t="shared" ref="AZ70:BA70" si="322">AZ52/$AL$28</f>
        <v>-2.623222433907409E-2</v>
      </c>
      <c r="BA70" s="39">
        <f t="shared" si="322"/>
        <v>2.623222433907409E-2</v>
      </c>
      <c r="BB70" s="39">
        <f t="shared" ref="BB70:BC70" si="323">BB52/$AL$29</f>
        <v>-4.2688272937845613E-2</v>
      </c>
      <c r="BC70" s="39">
        <f t="shared" si="323"/>
        <v>3.3247861490183238E-2</v>
      </c>
      <c r="BD70" s="39">
        <f t="shared" ref="BD70:BE70" si="324">BD52/$AL$30</f>
        <v>-2.7849432929213921E-2</v>
      </c>
      <c r="BE70" s="39">
        <f t="shared" si="324"/>
        <v>2.4233867813844349E-2</v>
      </c>
      <c r="BF70" s="39">
        <f t="shared" ref="BF70:BG70" si="325">BF52/$AL$31</f>
        <v>-2.7979194707854409E-2</v>
      </c>
      <c r="BG70" s="39">
        <f t="shared" si="325"/>
        <v>2.3606031327688921E-2</v>
      </c>
      <c r="BH70" s="39">
        <f t="shared" ref="BH70:BI70" si="326">BH52/$AL$32</f>
        <v>-3.3416836705497298E-2</v>
      </c>
      <c r="BI70" s="39">
        <f t="shared" si="326"/>
        <v>3.2312644824826549E-2</v>
      </c>
      <c r="BJ70" s="39">
        <f t="shared" ref="BJ70:BK70" si="327">BJ52/$AL$33</f>
        <v>-2.7841774601794964E-2</v>
      </c>
      <c r="BK70" s="39">
        <f t="shared" si="327"/>
        <v>3.1241006297544255E-2</v>
      </c>
      <c r="BL70" s="39">
        <f t="shared" ref="BL70:BM70" si="328">BL52/$AL$34</f>
        <v>-2.6918823544030121E-2</v>
      </c>
      <c r="BM70" s="39">
        <f t="shared" si="328"/>
        <v>3.1432630458463284E-2</v>
      </c>
      <c r="BN70" s="39">
        <f t="shared" ref="BN70:BO70" si="329">BN52/$AL$35</f>
        <v>-2.9115813238895161E-2</v>
      </c>
      <c r="BO70" s="39">
        <f t="shared" si="329"/>
        <v>3.1762147270566643E-2</v>
      </c>
      <c r="BP70" s="39">
        <f t="shared" ref="BP70:BQ70" si="330">BP52/$AL$36</f>
        <v>-2.8296808371749207E-2</v>
      </c>
      <c r="BQ70" s="39">
        <f t="shared" si="330"/>
        <v>2.4826048261493962E-2</v>
      </c>
      <c r="BR70" s="39">
        <f t="shared" ref="BR70:BS70" si="331">BR52/$AL$37</f>
        <v>-3.0594726559137166E-2</v>
      </c>
      <c r="BS70" s="39">
        <f t="shared" si="331"/>
        <v>3.1413269346363355E-2</v>
      </c>
      <c r="BT70" s="39">
        <f t="shared" ref="BT70:BU70" si="332">BT52/$AL$38</f>
        <v>-2.5580599666211137E-2</v>
      </c>
      <c r="BU70" s="39">
        <f t="shared" si="332"/>
        <v>2.3249249571823286E-2</v>
      </c>
      <c r="BV70" s="39">
        <f t="shared" ref="BV70:BW70" si="333">BV52/$AL$39</f>
        <v>-2.8797608274142517E-2</v>
      </c>
      <c r="BW70" s="39">
        <f t="shared" si="333"/>
        <v>2.4319687195449996E-2</v>
      </c>
      <c r="BX70" s="39">
        <f t="shared" ref="BX70:BY70" si="334">BX52/$AL$40</f>
        <v>-2.5765222806952585E-2</v>
      </c>
      <c r="BY70" s="39">
        <f t="shared" si="334"/>
        <v>2.0733919807512387E-2</v>
      </c>
      <c r="BZ70" s="39">
        <f t="shared" ref="BZ70:CA70" si="335">BZ52/$AL$41</f>
        <v>-2.5412629897342984E-2</v>
      </c>
      <c r="CA70" s="39">
        <f t="shared" si="335"/>
        <v>2.2160448952886172E-2</v>
      </c>
    </row>
    <row r="71" spans="1:79" x14ac:dyDescent="0.25">
      <c r="A71" s="38" t="s">
        <v>802</v>
      </c>
      <c r="B71" s="39">
        <f t="shared" si="76"/>
        <v>-2.1900679270011832E-2</v>
      </c>
      <c r="C71" s="39">
        <f t="shared" si="76"/>
        <v>2.1384075286007522E-2</v>
      </c>
      <c r="D71" s="39">
        <f t="shared" si="76"/>
        <v>-2.3927886222559033E-2</v>
      </c>
      <c r="E71" s="39">
        <f t="shared" si="76"/>
        <v>2.2447303204011875E-2</v>
      </c>
      <c r="F71" s="39">
        <f t="shared" ref="F71:G71" si="336">F53/$AL$5</f>
        <v>-2.4991640837261988E-2</v>
      </c>
      <c r="G71" s="39">
        <f t="shared" si="336"/>
        <v>2.5055833019891584E-2</v>
      </c>
      <c r="H71" s="39">
        <f t="shared" ref="H71:I71" si="337">H53/$AL$6</f>
        <v>-2.1799804803667562E-2</v>
      </c>
      <c r="I71" s="39">
        <f t="shared" si="337"/>
        <v>2.1186831002781924E-2</v>
      </c>
      <c r="J71" s="39">
        <f t="shared" ref="J71:K71" si="338">J53/$AL$7</f>
        <v>-2.5331446915190962E-2</v>
      </c>
      <c r="K71" s="39">
        <f t="shared" si="338"/>
        <v>2.5529478460451231E-2</v>
      </c>
      <c r="L71" s="39">
        <f t="shared" ref="L71:M71" si="339">L53/$AL$8</f>
        <v>-2.580319580432773E-2</v>
      </c>
      <c r="M71" s="39">
        <f t="shared" si="339"/>
        <v>2.5120502952440244E-2</v>
      </c>
      <c r="N71" s="39">
        <f t="shared" ref="N71:O71" si="340">N53/$AL$9</f>
        <v>-2.1460257746705822E-2</v>
      </c>
      <c r="O71" s="39">
        <f t="shared" si="340"/>
        <v>1.9917538273523369E-2</v>
      </c>
      <c r="P71" s="39">
        <f t="shared" ref="P71:Q71" si="341">P53/$AL$10</f>
        <v>-2.5992858308107814E-2</v>
      </c>
      <c r="Q71" s="39">
        <f t="shared" si="341"/>
        <v>2.4817024683837095E-2</v>
      </c>
      <c r="R71" s="39">
        <f t="shared" ref="R71:S71" si="342">R53/$AL$11</f>
        <v>-2.0464741781841496E-2</v>
      </c>
      <c r="S71" s="39">
        <f t="shared" si="342"/>
        <v>2.0719947005362747E-2</v>
      </c>
      <c r="T71" s="39">
        <f t="shared" ref="T71:U71" si="343">T53/$AL$12</f>
        <v>-2.4389718744162237E-2</v>
      </c>
      <c r="U71" s="39">
        <f t="shared" si="343"/>
        <v>2.1059312884685835E-2</v>
      </c>
      <c r="V71" s="39">
        <f t="shared" ref="V71:W71" si="344">V53/$AL$13</f>
        <v>-2.5224182817471796E-2</v>
      </c>
      <c r="W71" s="39">
        <f t="shared" si="344"/>
        <v>2.47919227237186E-2</v>
      </c>
      <c r="X71" s="39">
        <f t="shared" ref="X71:Y71" si="345">X53/$AL$14</f>
        <v>-2.3977276900115072E-2</v>
      </c>
      <c r="Y71" s="39">
        <f t="shared" si="345"/>
        <v>2.4464087707623865E-2</v>
      </c>
      <c r="Z71" s="39">
        <f t="shared" ref="Z71:AA71" si="346">Z53/$AL$15</f>
        <v>-2.2522629731895963E-2</v>
      </c>
      <c r="AA71" s="39">
        <f t="shared" si="346"/>
        <v>2.5527524250511125E-2</v>
      </c>
      <c r="AB71" s="39">
        <f t="shared" ref="AB71:AC71" si="347">AB53/$AL$16</f>
        <v>-2.2524794733523482E-2</v>
      </c>
      <c r="AC71" s="39">
        <f t="shared" si="347"/>
        <v>2.3964107105054096E-2</v>
      </c>
      <c r="AD71" s="39">
        <f t="shared" ref="AD71:AE71" si="348">AD53/$AL$17</f>
        <v>-2.3750823138567544E-2</v>
      </c>
      <c r="AE71" s="39">
        <f t="shared" si="348"/>
        <v>2.4084920557159425E-2</v>
      </c>
      <c r="AF71" s="39">
        <f t="shared" ref="AF71:AG71" si="349">AF53/$AL$18</f>
        <v>-2.3240114255251739E-2</v>
      </c>
      <c r="AG71" s="39">
        <f t="shared" si="349"/>
        <v>2.6524511139388824E-2</v>
      </c>
      <c r="AH71" s="39">
        <f t="shared" ref="AH71:AI71" si="350">AH53/$AL$19</f>
        <v>-3.070832868814025E-2</v>
      </c>
      <c r="AI71" s="39">
        <f t="shared" si="350"/>
        <v>1.9199763710489919E-2</v>
      </c>
      <c r="AJ71" s="39">
        <f t="shared" ref="AJ71:AK71" si="351">AJ53/$AL$20</f>
        <v>-2.0835120392519259E-2</v>
      </c>
      <c r="AK71" s="39">
        <f t="shared" si="351"/>
        <v>1.882064410771582E-2</v>
      </c>
      <c r="AL71" s="39">
        <f t="shared" ref="AL71:AM71" si="352">AL53/$AL$21</f>
        <v>-2.4944087698897183E-2</v>
      </c>
      <c r="AM71" s="39">
        <f t="shared" si="352"/>
        <v>2.5751474485838463E-2</v>
      </c>
      <c r="AN71" s="39">
        <f t="shared" ref="AN71:AO71" si="353">AN53/$AL$22</f>
        <v>-2.4228827912993113E-2</v>
      </c>
      <c r="AO71" s="39">
        <f t="shared" si="353"/>
        <v>2.2171693547433816E-2</v>
      </c>
      <c r="AP71" s="39">
        <f t="shared" ref="AP71:AQ71" si="354">AP53/$AL$23</f>
        <v>-2.146037809571015E-2</v>
      </c>
      <c r="AQ71" s="39">
        <f t="shared" si="354"/>
        <v>1.9934809667041066E-2</v>
      </c>
      <c r="AR71" s="39">
        <f t="shared" ref="AR71:AS71" si="355">AR53/$AL$24</f>
        <v>-2.2998825312423553E-2</v>
      </c>
      <c r="AS71" s="39">
        <f t="shared" si="355"/>
        <v>2.0270523422858875E-2</v>
      </c>
      <c r="AT71" s="39">
        <f t="shared" ref="AT71:AU71" si="356">AT53/$AL$25</f>
        <v>-2.2099849673223725E-2</v>
      </c>
      <c r="AU71" s="39">
        <f t="shared" si="356"/>
        <v>2.0317219061465042E-2</v>
      </c>
      <c r="AV71" s="39">
        <f t="shared" ref="AV71:AW71" si="357">AV53/$AL$26</f>
        <v>-2.1286232888162088E-2</v>
      </c>
      <c r="AW71" s="39">
        <f t="shared" si="357"/>
        <v>2.0831956907411506E-2</v>
      </c>
      <c r="AX71" s="39">
        <f t="shared" ref="AX71:AY71" si="358">AX53/$AL$27</f>
        <v>-2.2347564177736833E-2</v>
      </c>
      <c r="AY71" s="39">
        <f t="shared" si="358"/>
        <v>2.1595402177176121E-2</v>
      </c>
      <c r="AZ71" s="39">
        <f t="shared" ref="AZ71:BA71" si="359">AZ53/$AL$28</f>
        <v>-2.2533176152889255E-2</v>
      </c>
      <c r="BA71" s="39">
        <f t="shared" si="359"/>
        <v>2.2533176152889255E-2</v>
      </c>
      <c r="BB71" s="39">
        <f t="shared" ref="BB71:BC71" si="360">BB53/$AL$29</f>
        <v>-2.8625406038298752E-2</v>
      </c>
      <c r="BC71" s="39">
        <f t="shared" si="360"/>
        <v>2.4120828879294644E-2</v>
      </c>
      <c r="BD71" s="39">
        <f t="shared" ref="BD71:BE71" si="361">BD53/$AL$30</f>
        <v>-2.1604614782948769E-2</v>
      </c>
      <c r="BE71" s="39">
        <f t="shared" si="361"/>
        <v>1.962025811497849E-2</v>
      </c>
      <c r="BF71" s="39">
        <f t="shared" ref="BF71:BG71" si="362">BF53/$AL$31</f>
        <v>-2.2249088771996578E-2</v>
      </c>
      <c r="BG71" s="39">
        <f t="shared" si="362"/>
        <v>1.9171426089883693E-2</v>
      </c>
      <c r="BH71" s="39">
        <f t="shared" ref="BH71:BI71" si="363">BH53/$AL$32</f>
        <v>-2.5694497233114483E-2</v>
      </c>
      <c r="BI71" s="39">
        <f t="shared" si="363"/>
        <v>2.5024021810522792E-2</v>
      </c>
      <c r="BJ71" s="39">
        <f t="shared" ref="BJ71:BK71" si="364">BJ53/$AL$33</f>
        <v>-2.4404455077653164E-2</v>
      </c>
      <c r="BK71" s="39">
        <f t="shared" si="364"/>
        <v>2.5326908045069457E-2</v>
      </c>
      <c r="BL71" s="39">
        <f t="shared" ref="BL71:BM71" si="365">BL53/$AL$34</f>
        <v>-2.48611439008934E-2</v>
      </c>
      <c r="BM71" s="39">
        <f t="shared" si="365"/>
        <v>2.5496713428347768E-2</v>
      </c>
      <c r="BN71" s="39">
        <f t="shared" ref="BN71:BO71" si="366">BN53/$AL$35</f>
        <v>-2.5236270548460282E-2</v>
      </c>
      <c r="BO71" s="39">
        <f t="shared" si="366"/>
        <v>2.5274638614140744E-2</v>
      </c>
      <c r="BP71" s="39">
        <f t="shared" ref="BP71:BQ71" si="367">BP53/$AL$36</f>
        <v>-2.1037633153068336E-2</v>
      </c>
      <c r="BQ71" s="39">
        <f t="shared" si="367"/>
        <v>2.0286248066947513E-2</v>
      </c>
      <c r="BR71" s="39">
        <f t="shared" ref="BR71:BS71" si="368">BR53/$AL$37</f>
        <v>-2.6864987501854093E-2</v>
      </c>
      <c r="BS71" s="39">
        <f t="shared" si="368"/>
        <v>2.4615971685408678E-2</v>
      </c>
      <c r="BT71" s="39">
        <f t="shared" ref="BT71:BU71" si="369">BT53/$AL$38</f>
        <v>-2.2565360354715316E-2</v>
      </c>
      <c r="BU71" s="39">
        <f t="shared" si="369"/>
        <v>2.2140067991080398E-2</v>
      </c>
      <c r="BV71" s="39">
        <f t="shared" ref="BV71:BW71" si="370">BV53/$AL$39</f>
        <v>-2.3093363111738277E-2</v>
      </c>
      <c r="BW71" s="39">
        <f t="shared" si="370"/>
        <v>2.0299011686514015E-2</v>
      </c>
      <c r="BX71" s="39">
        <f t="shared" ref="BX71:BY71" si="371">BX53/$AL$40</f>
        <v>-2.4249117608538158E-2</v>
      </c>
      <c r="BY71" s="39">
        <f t="shared" si="371"/>
        <v>2.0644119517830468E-2</v>
      </c>
      <c r="BZ71" s="39">
        <f t="shared" ref="BZ71:CA71" si="372">BZ53/$AL$41</f>
        <v>-2.2263331435479879E-2</v>
      </c>
      <c r="CA71" s="39">
        <f t="shared" si="372"/>
        <v>2.0989777640309269E-2</v>
      </c>
    </row>
    <row r="72" spans="1:79" x14ac:dyDescent="0.25">
      <c r="A72" s="38" t="s">
        <v>803</v>
      </c>
      <c r="B72" s="39">
        <f t="shared" si="76"/>
        <v>-1.742355152025191E-2</v>
      </c>
      <c r="C72" s="39">
        <f t="shared" si="76"/>
        <v>1.7258725520412535E-2</v>
      </c>
      <c r="D72" s="39">
        <f t="shared" si="76"/>
        <v>-1.8789706360499786E-2</v>
      </c>
      <c r="E72" s="39">
        <f t="shared" si="76"/>
        <v>1.7314482086075344E-2</v>
      </c>
      <c r="F72" s="39">
        <f t="shared" ref="F72:G72" si="373">F54/$AL$5</f>
        <v>-2.2315677561377652E-2</v>
      </c>
      <c r="G72" s="39">
        <f t="shared" si="373"/>
        <v>2.3018955771070569E-2</v>
      </c>
      <c r="H72" s="39">
        <f t="shared" ref="H72:I72" si="374">H54/$AL$6</f>
        <v>-1.7294276780757126E-2</v>
      </c>
      <c r="I72" s="39">
        <f t="shared" si="374"/>
        <v>1.5317521566101434E-2</v>
      </c>
      <c r="J72" s="39">
        <f t="shared" ref="J72:K72" si="375">J54/$AL$7</f>
        <v>-2.2175297100267503E-2</v>
      </c>
      <c r="K72" s="39">
        <f t="shared" si="375"/>
        <v>2.3022667375485459E-2</v>
      </c>
      <c r="L72" s="39">
        <f t="shared" ref="L72:M72" si="376">L54/$AL$8</f>
        <v>-2.270454845586432E-2</v>
      </c>
      <c r="M72" s="39">
        <f t="shared" si="376"/>
        <v>2.288579136448286E-2</v>
      </c>
      <c r="N72" s="39">
        <f t="shared" ref="N72:O72" si="377">N54/$AL$9</f>
        <v>-1.5436163162053256E-2</v>
      </c>
      <c r="O72" s="39">
        <f t="shared" si="377"/>
        <v>1.3494199069854206E-2</v>
      </c>
      <c r="P72" s="39">
        <f t="shared" ref="P72:Q72" si="378">P54/$AL$10</f>
        <v>-2.1430986368368498E-2</v>
      </c>
      <c r="Q72" s="39">
        <f t="shared" si="378"/>
        <v>2.1936941587391155E-2</v>
      </c>
      <c r="R72" s="39">
        <f t="shared" ref="R72:S72" si="379">R54/$AL$11</f>
        <v>-1.6491863699774099E-2</v>
      </c>
      <c r="S72" s="39">
        <f t="shared" si="379"/>
        <v>1.4883073358775896E-2</v>
      </c>
      <c r="T72" s="39">
        <f t="shared" ref="T72:U72" si="380">T54/$AL$12</f>
        <v>-1.6463704580687893E-2</v>
      </c>
      <c r="U72" s="39">
        <f t="shared" si="380"/>
        <v>1.2857786635677496E-2</v>
      </c>
      <c r="V72" s="39">
        <f t="shared" ref="V72:W72" si="381">V54/$AL$13</f>
        <v>-2.1544035075973942E-2</v>
      </c>
      <c r="W72" s="39">
        <f t="shared" si="381"/>
        <v>2.1185544676771261E-2</v>
      </c>
      <c r="X72" s="39">
        <f t="shared" ref="X72:Y72" si="382">X54/$AL$14</f>
        <v>-2.1213934903597045E-2</v>
      </c>
      <c r="Y72" s="39">
        <f t="shared" si="382"/>
        <v>2.2677284415911114E-2</v>
      </c>
      <c r="Z72" s="39">
        <f t="shared" ref="Z72:AA72" si="383">Z54/$AL$15</f>
        <v>-1.9592488836401193E-2</v>
      </c>
      <c r="AA72" s="39">
        <f t="shared" si="383"/>
        <v>2.2686216135854486E-2</v>
      </c>
      <c r="AB72" s="39">
        <f t="shared" ref="AB72:AC72" si="384">AB54/$AL$16</f>
        <v>-2.079912225391355E-2</v>
      </c>
      <c r="AC72" s="39">
        <f t="shared" si="384"/>
        <v>2.2547557858172074E-2</v>
      </c>
      <c r="AD72" s="39">
        <f t="shared" ref="AD72:AE72" si="385">AD54/$AL$17</f>
        <v>-2.0516657590305992E-2</v>
      </c>
      <c r="AE72" s="39">
        <f t="shared" si="385"/>
        <v>2.2676470655252478E-2</v>
      </c>
      <c r="AF72" s="39">
        <f t="shared" ref="AF72:AG72" si="386">AF54/$AL$18</f>
        <v>-2.2267001560558431E-2</v>
      </c>
      <c r="AG72" s="39">
        <f t="shared" si="386"/>
        <v>2.4923415781818035E-2</v>
      </c>
      <c r="AH72" s="39">
        <f t="shared" ref="AH72:AI72" si="387">AH54/$AL$19</f>
        <v>-2.5081353791625498E-2</v>
      </c>
      <c r="AI72" s="39">
        <f t="shared" si="387"/>
        <v>1.3698751971923247E-2</v>
      </c>
      <c r="AJ72" s="39">
        <f t="shared" ref="AJ72:AK72" si="388">AJ54/$AL$20</f>
        <v>-1.5698706979774175E-2</v>
      </c>
      <c r="AK72" s="39">
        <f t="shared" si="388"/>
        <v>1.355453072931175E-2</v>
      </c>
      <c r="AL72" s="39">
        <f t="shared" ref="AL72:AM72" si="389">AL54/$AL$21</f>
        <v>-2.2524090464093281E-2</v>
      </c>
      <c r="AM72" s="39">
        <f t="shared" si="389"/>
        <v>2.3847022285786081E-2</v>
      </c>
      <c r="AN72" s="39">
        <f t="shared" ref="AN72:AO72" si="390">AN54/$AL$22</f>
        <v>-1.4970541200946329E-2</v>
      </c>
      <c r="AO72" s="39">
        <f t="shared" si="390"/>
        <v>1.2785236995996169E-2</v>
      </c>
      <c r="AP72" s="39">
        <f t="shared" ref="AP72:AQ72" si="391">AP54/$AL$23</f>
        <v>-1.6617745942674206E-2</v>
      </c>
      <c r="AQ72" s="39">
        <f t="shared" si="391"/>
        <v>1.4480054742798251E-2</v>
      </c>
      <c r="AR72" s="39">
        <f t="shared" ref="AR72:AS72" si="392">AR54/$AL$24</f>
        <v>-1.5350352957252098E-2</v>
      </c>
      <c r="AS72" s="39">
        <f t="shared" si="392"/>
        <v>1.221777928950135E-2</v>
      </c>
      <c r="AT72" s="39">
        <f t="shared" ref="AT72:AU72" si="393">AT54/$AL$25</f>
        <v>-1.5433896837224993E-2</v>
      </c>
      <c r="AU72" s="39">
        <f t="shared" si="393"/>
        <v>1.3256133623138646E-2</v>
      </c>
      <c r="AV72" s="39">
        <f t="shared" ref="AV72:AW72" si="394">AV54/$AL$26</f>
        <v>-1.4722842876380621E-2</v>
      </c>
      <c r="AW72" s="39">
        <f t="shared" si="394"/>
        <v>1.2123116107087637E-2</v>
      </c>
      <c r="AX72" s="39">
        <f t="shared" ref="AX72:AY72" si="395">AX54/$AL$27</f>
        <v>-1.7756233351334499E-2</v>
      </c>
      <c r="AY72" s="39">
        <f t="shared" si="395"/>
        <v>1.6428061638414763E-2</v>
      </c>
      <c r="AZ72" s="39">
        <f t="shared" ref="AZ72:BA72" si="396">AZ54/$AL$28</f>
        <v>-1.712163854397555E-2</v>
      </c>
      <c r="BA72" s="39">
        <f t="shared" si="396"/>
        <v>1.712163854397555E-2</v>
      </c>
      <c r="BB72" s="39">
        <f t="shared" ref="BB72:BC72" si="397">BB54/$AL$29</f>
        <v>-2.3652272745906956E-2</v>
      </c>
      <c r="BC72" s="39">
        <f t="shared" si="397"/>
        <v>2.0190320350726227E-2</v>
      </c>
      <c r="BD72" s="39">
        <f t="shared" ref="BD72:BE72" si="398">BD54/$AL$30</f>
        <v>-1.6795072350410639E-2</v>
      </c>
      <c r="BE72" s="39">
        <f t="shared" si="398"/>
        <v>1.4387172467735628E-2</v>
      </c>
      <c r="BF72" s="39">
        <f t="shared" ref="BF72:BG72" si="399">BF54/$AL$31</f>
        <v>-1.6594523250347371E-2</v>
      </c>
      <c r="BG72" s="39">
        <f t="shared" si="399"/>
        <v>1.3515642174456931E-2</v>
      </c>
      <c r="BH72" s="39">
        <f t="shared" ref="BH72:BI72" si="400">BH54/$AL$32</f>
        <v>-2.1894908742743278E-2</v>
      </c>
      <c r="BI72" s="39">
        <f t="shared" si="400"/>
        <v>2.1153883931736207E-2</v>
      </c>
      <c r="BJ72" s="39">
        <f t="shared" ref="BJ72:BK72" si="401">BJ54/$AL$33</f>
        <v>-2.0855011833973872E-2</v>
      </c>
      <c r="BK72" s="39">
        <f t="shared" si="401"/>
        <v>2.2557623353744557E-2</v>
      </c>
      <c r="BL72" s="39">
        <f t="shared" ref="BL72:BM72" si="402">BL54/$AL$34</f>
        <v>-2.1472475221279257E-2</v>
      </c>
      <c r="BM72" s="39">
        <f t="shared" si="402"/>
        <v>2.3534503825014392E-2</v>
      </c>
      <c r="BN72" s="39">
        <f t="shared" ref="BN72:BO72" si="403">BN54/$AL$35</f>
        <v>-2.1437005656987605E-2</v>
      </c>
      <c r="BO72" s="39">
        <f t="shared" si="403"/>
        <v>2.2838325471224778E-2</v>
      </c>
      <c r="BP72" s="39">
        <f t="shared" ref="BP72:BQ72" si="404">BP54/$AL$36</f>
        <v>-1.7295877932217665E-2</v>
      </c>
      <c r="BQ72" s="39">
        <f t="shared" si="404"/>
        <v>1.6032383341086996E-2</v>
      </c>
      <c r="BR72" s="39">
        <f t="shared" ref="BR72:BS72" si="405">BR54/$AL$37</f>
        <v>-2.2689118393197191E-2</v>
      </c>
      <c r="BS72" s="39">
        <f t="shared" si="405"/>
        <v>2.1716764044519648E-2</v>
      </c>
      <c r="BT72" s="39">
        <f t="shared" ref="BT72:BU72" si="406">BT54/$AL$38</f>
        <v>-1.5067841889905374E-2</v>
      </c>
      <c r="BU72" s="39">
        <f t="shared" si="406"/>
        <v>1.2440298937962615E-2</v>
      </c>
      <c r="BV72" s="39">
        <f t="shared" ref="BV72:BW72" si="407">BV54/$AL$39</f>
        <v>-1.7523698483146086E-2</v>
      </c>
      <c r="BW72" s="39">
        <f t="shared" si="407"/>
        <v>1.4116513261270381E-2</v>
      </c>
      <c r="BX72" s="39">
        <f t="shared" ref="BX72:BY72" si="408">BX54/$AL$40</f>
        <v>-1.4902703458444019E-2</v>
      </c>
      <c r="BY72" s="39">
        <f t="shared" si="408"/>
        <v>1.167072195564584E-2</v>
      </c>
      <c r="BZ72" s="39">
        <f t="shared" ref="BZ72:CA72" si="409">BZ54/$AL$41</f>
        <v>-1.4222080375735583E-2</v>
      </c>
      <c r="CA72" s="39">
        <f t="shared" si="409"/>
        <v>1.1721160453111966E-2</v>
      </c>
    </row>
    <row r="73" spans="1:79" x14ac:dyDescent="0.25">
      <c r="A73" s="38" t="s">
        <v>804</v>
      </c>
      <c r="B73" s="39">
        <f t="shared" si="76"/>
        <v>-1.3490210453120485E-2</v>
      </c>
      <c r="C73" s="39">
        <f t="shared" si="76"/>
        <v>1.3708363050109291E-2</v>
      </c>
      <c r="D73" s="39">
        <f t="shared" si="76"/>
        <v>-1.4795318626761183E-2</v>
      </c>
      <c r="E73" s="39">
        <f t="shared" si="76"/>
        <v>1.4069522268647891E-2</v>
      </c>
      <c r="F73" s="39">
        <f t="shared" ref="F73:G73" si="410">F55/$AL$5</f>
        <v>-1.7026911992517615E-2</v>
      </c>
      <c r="G73" s="39">
        <f t="shared" si="410"/>
        <v>1.7697191811139896E-2</v>
      </c>
      <c r="H73" s="39">
        <f t="shared" ref="H73:I73" si="411">H55/$AL$6</f>
        <v>-1.2907249444400092E-2</v>
      </c>
      <c r="I73" s="39">
        <f t="shared" si="411"/>
        <v>1.3586410768869302E-2</v>
      </c>
      <c r="J73" s="39">
        <f t="shared" ref="J73:K73" si="412">J55/$AL$7</f>
        <v>-1.6947582003062605E-2</v>
      </c>
      <c r="K73" s="39">
        <f t="shared" si="412"/>
        <v>1.665953611904767E-2</v>
      </c>
      <c r="L73" s="39">
        <f t="shared" ref="L73:M73" si="413">L55/$AL$8</f>
        <v>-1.7753888300467053E-2</v>
      </c>
      <c r="M73" s="39">
        <f t="shared" si="413"/>
        <v>1.6149821182647035E-2</v>
      </c>
      <c r="N73" s="39">
        <f t="shared" ref="N73:O73" si="414">N55/$AL$9</f>
        <v>-1.3354291558285679E-2</v>
      </c>
      <c r="O73" s="39">
        <f t="shared" si="414"/>
        <v>1.248569909063107E-2</v>
      </c>
      <c r="P73" s="39">
        <f t="shared" ref="P73:Q73" si="415">P55/$AL$10</f>
        <v>-1.7235971367032681E-2</v>
      </c>
      <c r="Q73" s="39">
        <f t="shared" si="415"/>
        <v>1.5288595438364487E-2</v>
      </c>
      <c r="R73" s="39">
        <f t="shared" ref="R73:S73" si="416">R55/$AL$11</f>
        <v>-1.2721911604064573E-2</v>
      </c>
      <c r="S73" s="39">
        <f t="shared" si="416"/>
        <v>1.3000848849719205E-2</v>
      </c>
      <c r="T73" s="39">
        <f t="shared" ref="T73:U73" si="417">T55/$AL$12</f>
        <v>-1.4971360086562652E-2</v>
      </c>
      <c r="U73" s="39">
        <f t="shared" si="417"/>
        <v>1.3232161615965569E-2</v>
      </c>
      <c r="V73" s="39">
        <f t="shared" ref="V73:W73" si="418">V55/$AL$13</f>
        <v>-1.656887550479819E-2</v>
      </c>
      <c r="W73" s="39">
        <f t="shared" si="418"/>
        <v>1.6074214333805341E-2</v>
      </c>
      <c r="X73" s="39">
        <f t="shared" ref="X73:Y73" si="419">X55/$AL$14</f>
        <v>-1.5871713941252558E-2</v>
      </c>
      <c r="Y73" s="39">
        <f t="shared" si="419"/>
        <v>1.6302242075210811E-2</v>
      </c>
      <c r="Z73" s="39">
        <f t="shared" ref="Z73:AA73" si="420">Z55/$AL$15</f>
        <v>-1.5456568647794114E-2</v>
      </c>
      <c r="AA73" s="39">
        <f t="shared" si="420"/>
        <v>1.6144771285758964E-2</v>
      </c>
      <c r="AB73" s="39">
        <f t="shared" ref="AB73:AC73" si="421">AB55/$AL$16</f>
        <v>-1.5021385955607354E-2</v>
      </c>
      <c r="AC73" s="39">
        <f t="shared" si="421"/>
        <v>1.6322981423013975E-2</v>
      </c>
      <c r="AD73" s="39">
        <f t="shared" ref="AD73:AE73" si="422">AD55/$AL$17</f>
        <v>-1.6611448974523151E-2</v>
      </c>
      <c r="AE73" s="39">
        <f t="shared" si="422"/>
        <v>1.5647892651337869E-2</v>
      </c>
      <c r="AF73" s="39">
        <f t="shared" ref="AF73:AG73" si="423">AF55/$AL$18</f>
        <v>-1.7299756076405992E-2</v>
      </c>
      <c r="AG73" s="39">
        <f t="shared" si="423"/>
        <v>1.8714019231714278E-2</v>
      </c>
      <c r="AH73" s="39">
        <f t="shared" ref="AH73:AI73" si="424">AH55/$AL$19</f>
        <v>-1.2936561106506711E-2</v>
      </c>
      <c r="AI73" s="39">
        <f t="shared" si="424"/>
        <v>7.9975229313964096E-3</v>
      </c>
      <c r="AJ73" s="39">
        <f t="shared" ref="AJ73:AK73" si="425">AJ55/$AL$20</f>
        <v>-1.2274038341078484E-2</v>
      </c>
      <c r="AK73" s="39">
        <f t="shared" si="425"/>
        <v>1.1633202601663402E-2</v>
      </c>
      <c r="AL73" s="39">
        <f t="shared" ref="AL73:AM73" si="426">AL55/$AL$21</f>
        <v>-1.7520239198475285E-2</v>
      </c>
      <c r="AM73" s="39">
        <f t="shared" si="426"/>
        <v>1.7274363874209175E-2</v>
      </c>
      <c r="AN73" s="39">
        <f t="shared" ref="AN73:AO73" si="427">AN55/$AL$22</f>
        <v>-1.587955074698193E-2</v>
      </c>
      <c r="AO73" s="39">
        <f t="shared" si="427"/>
        <v>1.3871049996369365E-2</v>
      </c>
      <c r="AP73" s="39">
        <f t="shared" ref="AP73:AQ73" si="428">AP55/$AL$23</f>
        <v>-1.2518316012690957E-2</v>
      </c>
      <c r="AQ73" s="39">
        <f t="shared" si="428"/>
        <v>1.1948211741727352E-2</v>
      </c>
      <c r="AR73" s="39">
        <f t="shared" ref="AR73:AS73" si="429">AR55/$AL$24</f>
        <v>-1.4328102949354731E-2</v>
      </c>
      <c r="AS73" s="39">
        <f t="shared" si="429"/>
        <v>1.2542930459817823E-2</v>
      </c>
      <c r="AT73" s="39">
        <f t="shared" ref="AT73:AU73" si="430">AT55/$AL$25</f>
        <v>-1.3909884923374584E-2</v>
      </c>
      <c r="AU73" s="39">
        <f t="shared" si="430"/>
        <v>1.2590954407337119E-2</v>
      </c>
      <c r="AV73" s="39">
        <f t="shared" ref="AV73:AW73" si="431">AV55/$AL$26</f>
        <v>-1.3424309728866634E-2</v>
      </c>
      <c r="AW73" s="39">
        <f t="shared" si="431"/>
        <v>1.307379224445147E-2</v>
      </c>
      <c r="AX73" s="39">
        <f t="shared" ref="AX73:AY73" si="432">AX55/$AL$27</f>
        <v>-1.3750009303818039E-2</v>
      </c>
      <c r="AY73" s="39">
        <f t="shared" si="432"/>
        <v>1.28599440447708E-2</v>
      </c>
      <c r="AZ73" s="39">
        <f t="shared" ref="AZ73:BA73" si="433">AZ55/$AL$28</f>
        <v>-1.3760293508729819E-2</v>
      </c>
      <c r="BA73" s="39">
        <f t="shared" si="433"/>
        <v>1.3760293508729819E-2</v>
      </c>
      <c r="BB73" s="39">
        <f t="shared" ref="BB73:BC73" si="434">BB55/$AL$29</f>
        <v>-1.4051643595720736E-2</v>
      </c>
      <c r="BC73" s="39">
        <f t="shared" si="434"/>
        <v>1.3511513698411949E-2</v>
      </c>
      <c r="BD73" s="39">
        <f t="shared" ref="BD73:BE73" si="435">BD55/$AL$30</f>
        <v>-1.2385608134532655E-2</v>
      </c>
      <c r="BE73" s="39">
        <f t="shared" si="435"/>
        <v>1.1587407117716074E-2</v>
      </c>
      <c r="BF73" s="39">
        <f t="shared" ref="BF73:BG73" si="436">BF55/$AL$31</f>
        <v>-1.3002872450358721E-2</v>
      </c>
      <c r="BG73" s="39">
        <f t="shared" si="436"/>
        <v>1.1358563019416497E-2</v>
      </c>
      <c r="BH73" s="39">
        <f t="shared" ref="BH73:BI73" si="437">BH55/$AL$32</f>
        <v>-1.4475265435668096E-2</v>
      </c>
      <c r="BI73" s="39">
        <f t="shared" si="437"/>
        <v>1.5674434216965846E-2</v>
      </c>
      <c r="BJ73" s="39">
        <f t="shared" ref="BJ73:BK73" si="438">BJ55/$AL$33</f>
        <v>-1.6219851504544112E-2</v>
      </c>
      <c r="BK73" s="39">
        <f t="shared" si="438"/>
        <v>1.6919768845397438E-2</v>
      </c>
      <c r="BL73" s="39">
        <f t="shared" ref="BL73:BM73" si="439">BL55/$AL$34</f>
        <v>-1.7164933295228155E-2</v>
      </c>
      <c r="BM73" s="39">
        <f t="shared" si="439"/>
        <v>1.6942100837899741E-2</v>
      </c>
      <c r="BN73" s="39">
        <f t="shared" ref="BN73:BO73" si="440">BN55/$AL$35</f>
        <v>-1.6239962618879025E-2</v>
      </c>
      <c r="BO73" s="39">
        <f t="shared" si="440"/>
        <v>1.6610302994385512E-2</v>
      </c>
      <c r="BP73" s="39">
        <f t="shared" ref="BP73:BQ73" si="441">BP55/$AL$36</f>
        <v>-1.1656927085536079E-2</v>
      </c>
      <c r="BQ73" s="39">
        <f t="shared" si="441"/>
        <v>1.2828251159831491E-2</v>
      </c>
      <c r="BR73" s="39">
        <f t="shared" ref="BR73:BS73" si="442">BR55/$AL$37</f>
        <v>-1.7140041090388781E-2</v>
      </c>
      <c r="BS73" s="39">
        <f t="shared" si="442"/>
        <v>1.539544046925025E-2</v>
      </c>
      <c r="BT73" s="39">
        <f t="shared" ref="BT73:BU73" si="443">BT55/$AL$38</f>
        <v>-1.4615496316984045E-2</v>
      </c>
      <c r="BU73" s="39">
        <f t="shared" si="443"/>
        <v>1.4458945760304587E-2</v>
      </c>
      <c r="BV73" s="39">
        <f t="shared" ref="BV73:BW73" si="444">BV55/$AL$39</f>
        <v>-1.3108800483702132E-2</v>
      </c>
      <c r="BW73" s="39">
        <f t="shared" si="444"/>
        <v>1.1603796221438154E-2</v>
      </c>
      <c r="BX73" s="39">
        <f t="shared" ref="BX73:BY73" si="445">BX55/$AL$40</f>
        <v>-1.5388177639893655E-2</v>
      </c>
      <c r="BY73" s="39">
        <f t="shared" si="445"/>
        <v>1.3139854694842037E-2</v>
      </c>
      <c r="BZ73" s="39">
        <f t="shared" ref="BZ73:CA73" si="446">BZ55/$AL$41</f>
        <v>-1.4328465240715458E-2</v>
      </c>
      <c r="CA73" s="39">
        <f t="shared" si="446"/>
        <v>1.3558378913556607E-2</v>
      </c>
    </row>
    <row r="74" spans="1:79" x14ac:dyDescent="0.25">
      <c r="A74" s="38" t="s">
        <v>805</v>
      </c>
      <c r="B74" s="39">
        <f t="shared" si="76"/>
        <v>-1.0664257748727984E-2</v>
      </c>
      <c r="C74" s="39">
        <f t="shared" si="76"/>
        <v>1.1103418498924704E-2</v>
      </c>
      <c r="D74" s="39">
        <f t="shared" si="76"/>
        <v>-1.1233437831131832E-2</v>
      </c>
      <c r="E74" s="39">
        <f t="shared" si="76"/>
        <v>1.1247381548759424E-2</v>
      </c>
      <c r="F74" s="39">
        <f t="shared" ref="F74:G74" si="447">F56/$AL$5</f>
        <v>-1.5482174810523497E-2</v>
      </c>
      <c r="G74" s="39">
        <f t="shared" si="447"/>
        <v>1.7132867763845983E-2</v>
      </c>
      <c r="H74" s="39">
        <f t="shared" ref="H74:I74" si="448">H56/$AL$6</f>
        <v>-1.1122005895920915E-2</v>
      </c>
      <c r="I74" s="39">
        <f t="shared" si="448"/>
        <v>1.0285450185472908E-2</v>
      </c>
      <c r="J74" s="39">
        <f t="shared" ref="J74:K74" si="449">J56/$AL$7</f>
        <v>-1.3745013029134287E-2</v>
      </c>
      <c r="K74" s="39">
        <f t="shared" si="449"/>
        <v>1.4641273445205272E-2</v>
      </c>
      <c r="L74" s="39">
        <f t="shared" ref="L74:M74" si="450">L56/$AL$8</f>
        <v>-1.5072470212829033E-2</v>
      </c>
      <c r="M74" s="39">
        <f t="shared" si="450"/>
        <v>1.6103836690032854E-2</v>
      </c>
      <c r="N74" s="39">
        <f t="shared" ref="N74:O74" si="451">N56/$AL$9</f>
        <v>-8.6472109527253125E-3</v>
      </c>
      <c r="O74" s="39">
        <f t="shared" si="451"/>
        <v>7.6739867990685984E-3</v>
      </c>
      <c r="P74" s="39">
        <f t="shared" ref="P74:Q74" si="452">P56/$AL$10</f>
        <v>-1.2407330203556345E-2</v>
      </c>
      <c r="Q74" s="39">
        <f t="shared" si="452"/>
        <v>1.3663549236456832E-2</v>
      </c>
      <c r="R74" s="39">
        <f t="shared" ref="R74:S74" si="453">R56/$AL$11</f>
        <v>-9.2699342107073375E-3</v>
      </c>
      <c r="S74" s="39">
        <f t="shared" si="453"/>
        <v>9.3873905231500725E-3</v>
      </c>
      <c r="T74" s="39">
        <f t="shared" ref="T74:U74" si="454">T56/$AL$12</f>
        <v>-9.1134303119700527E-3</v>
      </c>
      <c r="U74" s="39">
        <f t="shared" si="454"/>
        <v>7.4740045173671173E-3</v>
      </c>
      <c r="V74" s="39">
        <f t="shared" ref="V74:W74" si="455">V56/$AL$13</f>
        <v>-1.2126525131591745E-2</v>
      </c>
      <c r="W74" s="39">
        <f t="shared" si="455"/>
        <v>1.2316254722713109E-2</v>
      </c>
      <c r="X74" s="39">
        <f t="shared" ref="X74:Y74" si="456">X56/$AL$14</f>
        <v>-1.4183062141219406E-2</v>
      </c>
      <c r="Y74" s="39">
        <f t="shared" si="456"/>
        <v>1.6483616422597769E-2</v>
      </c>
      <c r="Z74" s="39">
        <f t="shared" ref="Z74:AA74" si="457">Z56/$AL$15</f>
        <v>-1.2146625711961217E-2</v>
      </c>
      <c r="AA74" s="39">
        <f t="shared" si="457"/>
        <v>1.424274412170024E-2</v>
      </c>
      <c r="AB74" s="39">
        <f t="shared" ref="AB74:AC74" si="458">AB56/$AL$16</f>
        <v>-1.4818111252495408E-2</v>
      </c>
      <c r="AC74" s="39">
        <f t="shared" si="458"/>
        <v>1.7062327711600316E-2</v>
      </c>
      <c r="AD74" s="39">
        <f t="shared" ref="AD74:AE74" si="459">AD56/$AL$17</f>
        <v>-1.2611394288500669E-2</v>
      </c>
      <c r="AE74" s="39">
        <f t="shared" si="459"/>
        <v>1.6417769311571333E-2</v>
      </c>
      <c r="AF74" s="39">
        <f t="shared" ref="AF74:AG74" si="460">AF56/$AL$18</f>
        <v>-1.5831821124811383E-2</v>
      </c>
      <c r="AG74" s="39">
        <f t="shared" si="460"/>
        <v>1.7995677721924386E-2</v>
      </c>
      <c r="AH74" s="39">
        <f t="shared" ref="AH74:AI74" si="461">AH56/$AL$19</f>
        <v>-1.0978030494667043E-2</v>
      </c>
      <c r="AI74" s="39">
        <f t="shared" si="461"/>
        <v>6.8423435600663282E-3</v>
      </c>
      <c r="AJ74" s="39">
        <f t="shared" ref="AJ74:AK74" si="462">AJ56/$AL$20</f>
        <v>-8.947234221925485E-3</v>
      </c>
      <c r="AK74" s="39">
        <f t="shared" si="462"/>
        <v>8.4086845917914661E-3</v>
      </c>
      <c r="AL74" s="39">
        <f t="shared" ref="AL74:AM74" si="463">AL56/$AL$21</f>
        <v>-1.5060404392804217E-2</v>
      </c>
      <c r="AM74" s="39">
        <f t="shared" si="463"/>
        <v>1.6801540578351398E-2</v>
      </c>
      <c r="AN74" s="39">
        <f t="shared" ref="AN74:AO74" si="464">AN56/$AL$22</f>
        <v>-7.4912653689822237E-3</v>
      </c>
      <c r="AO74" s="39">
        <f t="shared" si="464"/>
        <v>7.0094886209161695E-3</v>
      </c>
      <c r="AP74" s="39">
        <f t="shared" ref="AP74:AQ74" si="465">AP56/$AL$23</f>
        <v>-1.0166307625432931E-2</v>
      </c>
      <c r="AQ74" s="39">
        <f t="shared" si="465"/>
        <v>9.3297055839047221E-3</v>
      </c>
      <c r="AR74" s="39">
        <f t="shared" ref="AR74:AS74" si="466">AR56/$AL$24</f>
        <v>-8.8332979482270597E-3</v>
      </c>
      <c r="AS74" s="39">
        <f t="shared" si="466"/>
        <v>6.9548997842365599E-3</v>
      </c>
      <c r="AT74" s="39">
        <f t="shared" ref="AT74:AU74" si="467">AT56/$AL$25</f>
        <v>-8.0418987133906109E-3</v>
      </c>
      <c r="AU74" s="39">
        <f t="shared" si="467"/>
        <v>7.4936071991893137E-3</v>
      </c>
      <c r="AV74" s="39">
        <f t="shared" ref="AV74:AW74" si="468">AV56/$AL$26</f>
        <v>-9.6275912465075726E-3</v>
      </c>
      <c r="AW74" s="39">
        <f t="shared" si="468"/>
        <v>7.7175924304186214E-3</v>
      </c>
      <c r="AX74" s="39">
        <f t="shared" ref="AX74:AY74" si="469">AX56/$AL$27</f>
        <v>-9.282729384599989E-3</v>
      </c>
      <c r="AY74" s="39">
        <f t="shared" si="469"/>
        <v>1.02038073704433E-2</v>
      </c>
      <c r="AZ74" s="39">
        <f t="shared" ref="AZ74:BA74" si="470">AZ56/$AL$28</f>
        <v>-1.1771662946801839E-2</v>
      </c>
      <c r="BA74" s="39">
        <f t="shared" si="470"/>
        <v>1.1771662946801839E-2</v>
      </c>
      <c r="BB74" s="39">
        <f t="shared" ref="BB74:BC74" si="471">BB56/$AL$29</f>
        <v>-1.4051845211957133E-2</v>
      </c>
      <c r="BC74" s="39">
        <f t="shared" si="471"/>
        <v>1.3392627324349583E-2</v>
      </c>
      <c r="BD74" s="39">
        <f t="shared" ref="BD74:BE74" si="472">BD56/$AL$30</f>
        <v>-8.928822839264763E-3</v>
      </c>
      <c r="BE74" s="39">
        <f t="shared" si="472"/>
        <v>8.8333985138834576E-3</v>
      </c>
      <c r="BF74" s="39">
        <f t="shared" ref="BF74:BG74" si="473">BF56/$AL$31</f>
        <v>-8.9605900089273459E-3</v>
      </c>
      <c r="BG74" s="39">
        <f t="shared" si="473"/>
        <v>8.1736816848784633E-3</v>
      </c>
      <c r="BH74" s="39">
        <f t="shared" ref="BH74:BI74" si="474">BH56/$AL$32</f>
        <v>-1.3469808534426137E-2</v>
      </c>
      <c r="BI74" s="39">
        <f t="shared" si="474"/>
        <v>1.5459540438209071E-2</v>
      </c>
      <c r="BJ74" s="39">
        <f t="shared" ref="BJ74:BK74" si="475">BJ56/$AL$33</f>
        <v>-1.238817317294506E-2</v>
      </c>
      <c r="BK74" s="39">
        <f t="shared" si="475"/>
        <v>1.4994193745935783E-2</v>
      </c>
      <c r="BL74" s="39">
        <f t="shared" ref="BL74:BM74" si="476">BL56/$AL$34</f>
        <v>-1.324900491639641E-2</v>
      </c>
      <c r="BM74" s="39">
        <f t="shared" si="476"/>
        <v>1.6858020932997014E-2</v>
      </c>
      <c r="BN74" s="39">
        <f t="shared" ref="BN74:BO74" si="477">BN56/$AL$35</f>
        <v>-1.3277121559240412E-2</v>
      </c>
      <c r="BO74" s="39">
        <f t="shared" si="477"/>
        <v>1.6348455703064698E-2</v>
      </c>
      <c r="BP74" s="39">
        <f t="shared" ref="BP74:BQ74" si="478">BP56/$AL$36</f>
        <v>-1.0587887001244876E-2</v>
      </c>
      <c r="BQ74" s="39">
        <f t="shared" si="478"/>
        <v>1.0961625805170376E-2</v>
      </c>
      <c r="BR74" s="39">
        <f t="shared" ref="BR74:BS74" si="479">BR56/$AL$37</f>
        <v>-1.3152929121821436E-2</v>
      </c>
      <c r="BS74" s="39">
        <f t="shared" si="479"/>
        <v>1.3626097358127009E-2</v>
      </c>
      <c r="BT74" s="39">
        <f t="shared" ref="BT74:BU74" si="480">BT56/$AL$38</f>
        <v>-1.0441743101928934E-2</v>
      </c>
      <c r="BU74" s="39">
        <f t="shared" si="480"/>
        <v>8.0121262032213213E-3</v>
      </c>
      <c r="BV74" s="39">
        <f t="shared" ref="BV74:BW74" si="481">BV56/$AL$39</f>
        <v>-9.6041264361138006E-3</v>
      </c>
      <c r="BW74" s="39">
        <f t="shared" si="481"/>
        <v>8.5839403407776058E-3</v>
      </c>
      <c r="BX74" s="39">
        <f t="shared" ref="BX74:BY74" si="482">BX56/$AL$40</f>
        <v>-8.3588872721766655E-3</v>
      </c>
      <c r="BY74" s="39">
        <f t="shared" si="482"/>
        <v>6.6957859072675234E-3</v>
      </c>
      <c r="BZ74" s="39">
        <f t="shared" ref="BZ74:CA74" si="483">BZ56/$AL$41</f>
        <v>-9.2789054354566747E-3</v>
      </c>
      <c r="CA74" s="39">
        <f t="shared" si="483"/>
        <v>7.0452610686775599E-3</v>
      </c>
    </row>
    <row r="75" spans="1:79" x14ac:dyDescent="0.25">
      <c r="A75" s="38" t="s">
        <v>806</v>
      </c>
      <c r="B75" s="39">
        <f t="shared" si="76"/>
        <v>-8.0748906228155747E-3</v>
      </c>
      <c r="C75" s="39">
        <f t="shared" si="76"/>
        <v>8.658591025545101E-3</v>
      </c>
      <c r="D75" s="39">
        <f t="shared" si="76"/>
        <v>-8.4676119747567006E-3</v>
      </c>
      <c r="E75" s="39">
        <f t="shared" si="76"/>
        <v>8.9310541052396025E-3</v>
      </c>
      <c r="F75" s="39">
        <f t="shared" ref="F75:G75" si="484">F57/$AL$5</f>
        <v>-9.9559755059130273E-3</v>
      </c>
      <c r="G75" s="39">
        <f t="shared" si="484"/>
        <v>1.1717522429238431E-2</v>
      </c>
      <c r="H75" s="39">
        <f t="shared" ref="H75:I75" si="485">H57/$AL$6</f>
        <v>-7.4912449372799292E-3</v>
      </c>
      <c r="I75" s="39">
        <f t="shared" si="485"/>
        <v>9.0890708932063174E-3</v>
      </c>
      <c r="J75" s="39">
        <f t="shared" ref="J75:K75" si="486">J57/$AL$7</f>
        <v>-1.0931623696292327E-2</v>
      </c>
      <c r="K75" s="39">
        <f t="shared" si="486"/>
        <v>1.1157365537992759E-2</v>
      </c>
      <c r="L75" s="39">
        <f t="shared" ref="L75:M75" si="487">L57/$AL$8</f>
        <v>-1.0617027670199893E-2</v>
      </c>
      <c r="M75" s="39">
        <f t="shared" si="487"/>
        <v>9.9607801125996837E-3</v>
      </c>
      <c r="N75" s="39">
        <f t="shared" ref="N75:O75" si="488">N57/$AL$9</f>
        <v>-7.5252603311084651E-3</v>
      </c>
      <c r="O75" s="39">
        <f t="shared" si="488"/>
        <v>7.6956605054547484E-3</v>
      </c>
      <c r="P75" s="39">
        <f t="shared" ref="P75:Q75" si="489">P57/$AL$10</f>
        <v>-1.0158903038647256E-2</v>
      </c>
      <c r="Q75" s="39">
        <f t="shared" si="489"/>
        <v>9.8141126830048695E-3</v>
      </c>
      <c r="R75" s="39">
        <f t="shared" ref="R75:S75" si="490">R57/$AL$11</f>
        <v>-7.5330253444238693E-3</v>
      </c>
      <c r="S75" s="39">
        <f t="shared" si="490"/>
        <v>9.8728651498350452E-3</v>
      </c>
      <c r="T75" s="39">
        <f t="shared" ref="T75:U75" si="491">T57/$AL$12</f>
        <v>-9.2165388525111171E-3</v>
      </c>
      <c r="U75" s="39">
        <f t="shared" si="491"/>
        <v>8.6297299526671145E-3</v>
      </c>
      <c r="V75" s="39">
        <f t="shared" ref="V75:W75" si="492">V57/$AL$13</f>
        <v>-9.5524175364711562E-3</v>
      </c>
      <c r="W75" s="39">
        <f t="shared" si="492"/>
        <v>1.039318994559485E-2</v>
      </c>
      <c r="X75" s="39">
        <f t="shared" ref="X75:Y75" si="493">X57/$AL$14</f>
        <v>-8.9786307729635886E-3</v>
      </c>
      <c r="Y75" s="39">
        <f t="shared" si="493"/>
        <v>1.0170862528540292E-2</v>
      </c>
      <c r="Z75" s="39">
        <f t="shared" ref="Z75:AA75" si="494">Z57/$AL$15</f>
        <v>-9.5674581052872937E-3</v>
      </c>
      <c r="AA75" s="39">
        <f t="shared" si="494"/>
        <v>1.1381993360671482E-2</v>
      </c>
      <c r="AB75" s="39">
        <f t="shared" ref="AB75:AC75" si="495">AB57/$AL$16</f>
        <v>-8.5113599373558817E-3</v>
      </c>
      <c r="AC75" s="39">
        <f t="shared" si="495"/>
        <v>1.0449640001183683E-2</v>
      </c>
      <c r="AD75" s="39">
        <f t="shared" ref="AD75:AE75" si="496">AD57/$AL$17</f>
        <v>-1.0261034613973647E-2</v>
      </c>
      <c r="AE75" s="39">
        <f t="shared" si="496"/>
        <v>1.0841788779795337E-2</v>
      </c>
      <c r="AF75" s="39">
        <f t="shared" ref="AF75:AG75" si="497">AF57/$AL$18</f>
        <v>-1.1165998260309118E-2</v>
      </c>
      <c r="AG75" s="39">
        <f t="shared" si="497"/>
        <v>1.2959360938753687E-2</v>
      </c>
      <c r="AH75" s="39">
        <f t="shared" ref="AH75:AI75" si="498">AH57/$AL$19</f>
        <v>-4.1646439824048701E-3</v>
      </c>
      <c r="AI75" s="39">
        <f t="shared" si="498"/>
        <v>3.743525772910144E-3</v>
      </c>
      <c r="AJ75" s="39">
        <f t="shared" ref="AJ75:AK75" si="499">AJ57/$AL$20</f>
        <v>-6.8861838585445008E-3</v>
      </c>
      <c r="AK75" s="39">
        <f t="shared" si="499"/>
        <v>7.3625364596920512E-3</v>
      </c>
      <c r="AL75" s="39">
        <f t="shared" ref="AL75:AM75" si="500">AL57/$AL$21</f>
        <v>-1.0450242062814656E-2</v>
      </c>
      <c r="AM75" s="39">
        <f t="shared" si="500"/>
        <v>1.1319097680822465E-2</v>
      </c>
      <c r="AN75" s="39">
        <f t="shared" ref="AN75:AO75" si="501">AN57/$AL$22</f>
        <v>-9.3879763519047321E-3</v>
      </c>
      <c r="AO75" s="39">
        <f t="shared" si="501"/>
        <v>8.732266883716689E-3</v>
      </c>
      <c r="AP75" s="39">
        <f t="shared" ref="AP75:AQ75" si="502">AP57/$AL$23</f>
        <v>-6.7130263173970179E-3</v>
      </c>
      <c r="AQ75" s="39">
        <f t="shared" si="502"/>
        <v>7.015148468602646E-3</v>
      </c>
      <c r="AR75" s="39">
        <f t="shared" ref="AR75:AS75" si="503">AR57/$AL$24</f>
        <v>-8.2626304626829163E-3</v>
      </c>
      <c r="AS75" s="39">
        <f t="shared" si="503"/>
        <v>7.555834391825526E-3</v>
      </c>
      <c r="AT75" s="39">
        <f t="shared" ref="AT75:AU75" si="504">AT57/$AL$25</f>
        <v>-7.97382808589122E-3</v>
      </c>
      <c r="AU75" s="39">
        <f t="shared" si="504"/>
        <v>7.8517232924023486E-3</v>
      </c>
      <c r="AV75" s="39">
        <f t="shared" ref="AV75:AW75" si="505">AV57/$AL$26</f>
        <v>-8.4436801985777986E-3</v>
      </c>
      <c r="AW75" s="39">
        <f t="shared" si="505"/>
        <v>8.4880214363279773E-3</v>
      </c>
      <c r="AX75" s="39">
        <f t="shared" ref="AX75:AY75" si="506">AX57/$AL$27</f>
        <v>-8.1187183721874567E-3</v>
      </c>
      <c r="AY75" s="39">
        <f t="shared" si="506"/>
        <v>8.3562758594453602E-3</v>
      </c>
      <c r="AZ75" s="39">
        <f t="shared" ref="AZ75:BA75" si="507">AZ57/$AL$28</f>
        <v>-9.0641183150832558E-3</v>
      </c>
      <c r="BA75" s="39">
        <f t="shared" si="507"/>
        <v>9.0641183150832558E-3</v>
      </c>
      <c r="BB75" s="39">
        <f t="shared" ref="BB75:BC75" si="508">BB57/$AL$29</f>
        <v>-6.2964078572804363E-3</v>
      </c>
      <c r="BC75" s="39">
        <f t="shared" si="508"/>
        <v>7.313897796966267E-3</v>
      </c>
      <c r="BD75" s="39">
        <f t="shared" ref="BD75:BE75" si="509">BD57/$AL$30</f>
        <v>-6.4114196323816972E-3</v>
      </c>
      <c r="BE75" s="39">
        <f t="shared" si="509"/>
        <v>7.2510754790770437E-3</v>
      </c>
      <c r="BF75" s="39">
        <f t="shared" ref="BF75:BG75" si="510">BF57/$AL$31</f>
        <v>-7.0404014154950793E-3</v>
      </c>
      <c r="BG75" s="39">
        <f t="shared" si="510"/>
        <v>6.8776588180640454E-3</v>
      </c>
      <c r="BH75" s="39">
        <f t="shared" ref="BH75:BI75" si="511">BH57/$AL$32</f>
        <v>-7.7421547969740634E-3</v>
      </c>
      <c r="BI75" s="39">
        <f t="shared" si="511"/>
        <v>1.072624018735731E-2</v>
      </c>
      <c r="BJ75" s="39">
        <f t="shared" ref="BJ75:BK75" si="512">BJ57/$AL$33</f>
        <v>-9.7049070603493076E-3</v>
      </c>
      <c r="BK75" s="39">
        <f t="shared" si="512"/>
        <v>1.1585333104806363E-2</v>
      </c>
      <c r="BL75" s="39">
        <f t="shared" ref="BL75:BM75" si="513">BL57/$AL$34</f>
        <v>-1.0131835634140583E-2</v>
      </c>
      <c r="BM75" s="39">
        <f t="shared" si="513"/>
        <v>1.1265050510070949E-2</v>
      </c>
      <c r="BN75" s="39">
        <f t="shared" ref="BN75:BO75" si="514">BN57/$AL$35</f>
        <v>-9.4596761074145289E-3</v>
      </c>
      <c r="BO75" s="39">
        <f t="shared" si="514"/>
        <v>1.0887086206314416E-2</v>
      </c>
      <c r="BP75" s="39">
        <f t="shared" ref="BP75:BQ75" si="515">BP57/$AL$36</f>
        <v>-6.3758552780377653E-3</v>
      </c>
      <c r="BQ75" s="39">
        <f t="shared" si="515"/>
        <v>8.4417620244598944E-3</v>
      </c>
      <c r="BR75" s="39">
        <f t="shared" ref="BR75:BS75" si="516">BR57/$AL$37</f>
        <v>-1.0045323395184881E-2</v>
      </c>
      <c r="BS75" s="39">
        <f t="shared" si="516"/>
        <v>9.5187164820566567E-3</v>
      </c>
      <c r="BT75" s="39">
        <f t="shared" ref="BT75:BU75" si="517">BT57/$AL$38</f>
        <v>-9.2066447456103182E-3</v>
      </c>
      <c r="BU75" s="39">
        <f t="shared" si="517"/>
        <v>9.3078953597778447E-3</v>
      </c>
      <c r="BV75" s="39">
        <f t="shared" ref="BV75:BW75" si="518">BV57/$AL$39</f>
        <v>-7.4491966690989637E-3</v>
      </c>
      <c r="BW75" s="39">
        <f t="shared" si="518"/>
        <v>7.5850901837286886E-3</v>
      </c>
      <c r="BX75" s="39">
        <f t="shared" ref="BX75:BY75" si="519">BX57/$AL$40</f>
        <v>-9.481805356076109E-3</v>
      </c>
      <c r="BY75" s="39">
        <f t="shared" si="519"/>
        <v>8.3055597155347865E-3</v>
      </c>
      <c r="BZ75" s="39">
        <f t="shared" ref="BZ75:CA75" si="520">BZ57/$AL$41</f>
        <v>-8.8761314610472687E-3</v>
      </c>
      <c r="CA75" s="39">
        <f t="shared" si="520"/>
        <v>8.4438061352545644E-3</v>
      </c>
    </row>
    <row r="76" spans="1:79" x14ac:dyDescent="0.25">
      <c r="A76" s="38" t="s">
        <v>807</v>
      </c>
      <c r="B76" s="39">
        <f t="shared" si="76"/>
        <v>-5.639956919541271E-3</v>
      </c>
      <c r="C76" s="39">
        <f t="shared" si="76"/>
        <v>6.2669025246274565E-3</v>
      </c>
      <c r="D76" s="39">
        <f t="shared" si="76"/>
        <v>-6.1110459000916842E-3</v>
      </c>
      <c r="E76" s="39">
        <f t="shared" si="76"/>
        <v>6.715147055425019E-3</v>
      </c>
      <c r="F76" s="39">
        <f t="shared" ref="F76:G76" si="521">F58/$AL$5</f>
        <v>-9.4723428367840291E-3</v>
      </c>
      <c r="G76" s="39">
        <f t="shared" si="521"/>
        <v>1.0887664453797999E-2</v>
      </c>
      <c r="H76" s="39">
        <f t="shared" ref="H76:I76" si="522">H58/$AL$6</f>
        <v>-6.4406601557249138E-3</v>
      </c>
      <c r="I76" s="39">
        <f t="shared" si="522"/>
        <v>6.7643194205339171E-3</v>
      </c>
      <c r="J76" s="39">
        <f t="shared" ref="J76:K76" si="523">J58/$AL$7</f>
        <v>-8.1613000470898544E-3</v>
      </c>
      <c r="K76" s="39">
        <f t="shared" si="523"/>
        <v>9.2743008709858018E-3</v>
      </c>
      <c r="L76" s="39">
        <f t="shared" ref="L76:M76" si="524">L58/$AL$8</f>
        <v>-9.0402480534915869E-3</v>
      </c>
      <c r="M76" s="39">
        <f t="shared" si="524"/>
        <v>9.519800619325211E-3</v>
      </c>
      <c r="N76" s="39">
        <f t="shared" ref="N76:O76" si="525">N58/$AL$9</f>
        <v>-4.6093247160669728E-3</v>
      </c>
      <c r="O76" s="39">
        <f t="shared" si="525"/>
        <v>4.5014046056476593E-3</v>
      </c>
      <c r="P76" s="39">
        <f t="shared" ref="P76:Q76" si="526">P58/$AL$10</f>
        <v>-6.9296950792308533E-3</v>
      </c>
      <c r="Q76" s="39">
        <f t="shared" si="526"/>
        <v>7.6425245116389399E-3</v>
      </c>
      <c r="R76" s="39">
        <f t="shared" ref="R76:S76" si="527">R58/$AL$11</f>
        <v>-5.1957651066358865E-3</v>
      </c>
      <c r="S76" s="39">
        <f t="shared" si="527"/>
        <v>6.4071300624874462E-3</v>
      </c>
      <c r="T76" s="39">
        <f t="shared" ref="T76:U76" si="528">T58/$AL$12</f>
        <v>-4.7692248906442952E-3</v>
      </c>
      <c r="U76" s="39">
        <f t="shared" si="528"/>
        <v>4.3898461135358467E-3</v>
      </c>
      <c r="V76" s="39">
        <f t="shared" ref="V76:W76" si="529">V58/$AL$13</f>
        <v>-7.1218071554077353E-3</v>
      </c>
      <c r="W76" s="39">
        <f t="shared" si="529"/>
        <v>7.9934011492408929E-3</v>
      </c>
      <c r="X76" s="39">
        <f t="shared" ref="X76:Y76" si="530">X58/$AL$14</f>
        <v>-8.1338758891547069E-3</v>
      </c>
      <c r="Y76" s="39">
        <f t="shared" si="530"/>
        <v>9.5800660497765335E-3</v>
      </c>
      <c r="Z76" s="39">
        <f t="shared" ref="Z76:AA76" si="531">Z58/$AL$15</f>
        <v>-7.5343606872372102E-3</v>
      </c>
      <c r="AA76" s="39">
        <f t="shared" si="531"/>
        <v>9.2473248762291183E-3</v>
      </c>
      <c r="AB76" s="39">
        <f t="shared" ref="AB76:AC76" si="532">AB58/$AL$16</f>
        <v>-8.2500392663900184E-3</v>
      </c>
      <c r="AC76" s="39">
        <f t="shared" si="532"/>
        <v>1.0280737616291113E-2</v>
      </c>
      <c r="AD76" s="39">
        <f t="shared" ref="AD76:AE76" si="533">AD58/$AL$17</f>
        <v>-7.893300734387711E-3</v>
      </c>
      <c r="AE76" s="39">
        <f t="shared" si="533"/>
        <v>9.7309789481599285E-3</v>
      </c>
      <c r="AF76" s="39">
        <f t="shared" ref="AF76:AG76" si="534">AF58/$AL$18</f>
        <v>-1.0234554808302234E-2</v>
      </c>
      <c r="AG76" s="39">
        <f t="shared" si="534"/>
        <v>1.1674408313738598E-2</v>
      </c>
      <c r="AH76" s="39">
        <f t="shared" ref="AH76:AI76" si="535">AH58/$AL$19</f>
        <v>-3.4752594086102126E-3</v>
      </c>
      <c r="AI76" s="39">
        <f t="shared" si="535"/>
        <v>3.4175521490576446E-3</v>
      </c>
      <c r="AJ76" s="39">
        <f t="shared" ref="AJ76:AK76" si="536">AJ58/$AL$20</f>
        <v>-4.9144496078786836E-3</v>
      </c>
      <c r="AK76" s="39">
        <f t="shared" si="536"/>
        <v>5.1137159187547628E-3</v>
      </c>
      <c r="AL76" s="39">
        <f t="shared" ref="AL76:AM76" si="537">AL58/$AL$21</f>
        <v>-9.0636782840353911E-3</v>
      </c>
      <c r="AM76" s="39">
        <f t="shared" si="537"/>
        <v>1.113451092712122E-2</v>
      </c>
      <c r="AN76" s="39">
        <f t="shared" ref="AN76:AO76" si="538">AN58/$AL$22</f>
        <v>-3.9084202011878087E-3</v>
      </c>
      <c r="AO76" s="39">
        <f t="shared" si="538"/>
        <v>3.9427001450565114E-3</v>
      </c>
      <c r="AP76" s="39">
        <f t="shared" ref="AP76:AQ76" si="539">AP58/$AL$23</f>
        <v>-5.0510119436445134E-3</v>
      </c>
      <c r="AQ76" s="39">
        <f t="shared" si="539"/>
        <v>5.3301837727064037E-3</v>
      </c>
      <c r="AR76" s="39">
        <f t="shared" ref="AR76:AS76" si="540">AR58/$AL$24</f>
        <v>-4.3185012191332287E-3</v>
      </c>
      <c r="AS76" s="39">
        <f t="shared" si="540"/>
        <v>3.8212976220473945E-3</v>
      </c>
      <c r="AT76" s="39">
        <f t="shared" ref="AT76:AU76" si="541">AT58/$AL$25</f>
        <v>-4.0500781197402086E-3</v>
      </c>
      <c r="AU76" s="39">
        <f t="shared" si="541"/>
        <v>4.2311857381601209E-3</v>
      </c>
      <c r="AV76" s="39">
        <f t="shared" ref="AV76:AW76" si="542">AV58/$AL$26</f>
        <v>-4.9482604267312037E-3</v>
      </c>
      <c r="AW76" s="39">
        <f t="shared" si="542"/>
        <v>4.6052809527335706E-3</v>
      </c>
      <c r="AX76" s="39">
        <f t="shared" ref="AX76:AY76" si="543">AX58/$AL$27</f>
        <v>-5.7875950746827812E-3</v>
      </c>
      <c r="AY76" s="39">
        <f t="shared" si="543"/>
        <v>6.5205291846299274E-3</v>
      </c>
      <c r="AZ76" s="39">
        <f t="shared" ref="AZ76:BA76" si="544">AZ58/$AL$28</f>
        <v>-7.2560301914312191E-3</v>
      </c>
      <c r="BA76" s="39">
        <f t="shared" si="544"/>
        <v>7.2560301914312191E-3</v>
      </c>
      <c r="BB76" s="39">
        <f t="shared" ref="BB76:BC76" si="545">BB58/$AL$29</f>
        <v>-5.9023825259476737E-3</v>
      </c>
      <c r="BC76" s="39">
        <f t="shared" si="545"/>
        <v>6.6776641603080262E-3</v>
      </c>
      <c r="BD76" s="39">
        <f t="shared" ref="BD76:BE76" si="546">BD58/$AL$30</f>
        <v>-5.1274931560422368E-3</v>
      </c>
      <c r="BE76" s="39">
        <f t="shared" si="546"/>
        <v>5.8240125146656234E-3</v>
      </c>
      <c r="BF76" s="39">
        <f t="shared" ref="BF76:BG76" si="547">BF58/$AL$31</f>
        <v>-4.9416311055235189E-3</v>
      </c>
      <c r="BG76" s="39">
        <f t="shared" si="547"/>
        <v>4.8981170420392848E-3</v>
      </c>
      <c r="BH76" s="39">
        <f t="shared" ref="BH76:BI76" si="548">BH58/$AL$32</f>
        <v>-7.4203265941300521E-3</v>
      </c>
      <c r="BI76" s="39">
        <f t="shared" si="548"/>
        <v>1.0846327887250803E-2</v>
      </c>
      <c r="BJ76" s="39">
        <f t="shared" ref="BJ76:BK76" si="549">BJ58/$AL$33</f>
        <v>-7.8469485551125526E-3</v>
      </c>
      <c r="BK76" s="39">
        <f t="shared" si="549"/>
        <v>8.9754609536635884E-3</v>
      </c>
      <c r="BL76" s="39">
        <f t="shared" ref="BL76:BM76" si="550">BL58/$AL$34</f>
        <v>-8.2669599108670163E-3</v>
      </c>
      <c r="BM76" s="39">
        <f t="shared" si="550"/>
        <v>9.7518193151836709E-3</v>
      </c>
      <c r="BN76" s="39">
        <f t="shared" ref="BN76:BO76" si="551">BN58/$AL$35</f>
        <v>-8.1503215952237543E-3</v>
      </c>
      <c r="BO76" s="39">
        <f t="shared" si="551"/>
        <v>9.9975373604612484E-3</v>
      </c>
      <c r="BP76" s="39">
        <f t="shared" ref="BP76:BQ76" si="552">BP58/$AL$36</f>
        <v>-6.2213949605482606E-3</v>
      </c>
      <c r="BQ76" s="39">
        <f t="shared" si="552"/>
        <v>7.3226142776497763E-3</v>
      </c>
      <c r="BR76" s="39">
        <f t="shared" ref="BR76:BS76" si="553">BR58/$AL$37</f>
        <v>-7.1315763529646286E-3</v>
      </c>
      <c r="BS76" s="39">
        <f t="shared" si="553"/>
        <v>7.9677194681180893E-3</v>
      </c>
      <c r="BT76" s="39">
        <f t="shared" ref="BT76:BU76" si="554">BT58/$AL$38</f>
        <v>-5.1693511009263731E-3</v>
      </c>
      <c r="BU76" s="39">
        <f t="shared" si="554"/>
        <v>4.4325489891846835E-3</v>
      </c>
      <c r="BV76" s="39">
        <f t="shared" ref="BV76:BW76" si="555">BV58/$AL$39</f>
        <v>-5.2998470705592606E-3</v>
      </c>
      <c r="BW76" s="39">
        <f t="shared" si="555"/>
        <v>5.261770626846584E-3</v>
      </c>
      <c r="BX76" s="39">
        <f t="shared" ref="BX76:BY76" si="556">BX58/$AL$40</f>
        <v>-4.3305844313375934E-3</v>
      </c>
      <c r="BY76" s="39">
        <f t="shared" si="556"/>
        <v>3.8846223773480013E-3</v>
      </c>
      <c r="BZ76" s="39">
        <f t="shared" ref="BZ76:CA76" si="557">BZ58/$AL$41</f>
        <v>-4.5233268517369295E-3</v>
      </c>
      <c r="CA76" s="39">
        <f t="shared" si="557"/>
        <v>3.8983704947049449E-3</v>
      </c>
    </row>
    <row r="77" spans="1:79" x14ac:dyDescent="0.25">
      <c r="A77" s="38" t="s">
        <v>808</v>
      </c>
      <c r="B77" s="39">
        <f t="shared" si="76"/>
        <v>-3.7356715945604398E-3</v>
      </c>
      <c r="C77" s="39">
        <f t="shared" si="76"/>
        <v>4.1212815132251378E-3</v>
      </c>
      <c r="D77" s="39">
        <f t="shared" si="76"/>
        <v>-4.4169414109879882E-3</v>
      </c>
      <c r="E77" s="39">
        <f t="shared" si="76"/>
        <v>4.9246263580194792E-3</v>
      </c>
      <c r="F77" s="39">
        <f t="shared" ref="F77:G77" si="558">F59/$AL$5</f>
        <v>-5.6112732815894496E-3</v>
      </c>
      <c r="G77" s="39">
        <f t="shared" si="558"/>
        <v>7.0005571056492473E-3</v>
      </c>
      <c r="H77" s="39">
        <f t="shared" ref="H77:I77" si="559">H59/$AL$6</f>
        <v>-4.5796762452068067E-3</v>
      </c>
      <c r="I77" s="39">
        <f t="shared" si="559"/>
        <v>5.9773474906399246E-3</v>
      </c>
      <c r="J77" s="39">
        <f t="shared" ref="J77:K77" si="560">J59/$AL$7</f>
        <v>-4.8454189055527194E-3</v>
      </c>
      <c r="K77" s="39">
        <f t="shared" si="560"/>
        <v>4.6041451779495228E-3</v>
      </c>
      <c r="L77" s="39">
        <f t="shared" ref="L77:M77" si="561">L59/$AL$8</f>
        <v>-5.2956280706860821E-3</v>
      </c>
      <c r="M77" s="39">
        <f t="shared" si="561"/>
        <v>5.5516589453145004E-3</v>
      </c>
      <c r="N77" s="39">
        <f t="shared" ref="N77:O77" si="562">N59/$AL$9</f>
        <v>-4.4193434690545808E-3</v>
      </c>
      <c r="O77" s="39">
        <f t="shared" si="562"/>
        <v>4.2913938644577225E-3</v>
      </c>
      <c r="P77" s="39">
        <f t="shared" ref="P77:Q77" si="563">P59/$AL$10</f>
        <v>-5.0398498841898454E-3</v>
      </c>
      <c r="Q77" s="39">
        <f t="shared" si="563"/>
        <v>4.2694897181545718E-3</v>
      </c>
      <c r="R77" s="39">
        <f t="shared" ref="R77:S77" si="564">R59/$AL$11</f>
        <v>-4.0303164544771668E-3</v>
      </c>
      <c r="S77" s="39">
        <f t="shared" si="564"/>
        <v>5.0552646567592931E-3</v>
      </c>
      <c r="T77" s="39">
        <f t="shared" ref="T77:U77" si="565">T59/$AL$12</f>
        <v>-4.7959118070196299E-3</v>
      </c>
      <c r="U77" s="39">
        <f t="shared" si="565"/>
        <v>4.8232052442216764E-3</v>
      </c>
      <c r="V77" s="39">
        <f t="shared" ref="V77:W77" si="566">V59/$AL$13</f>
        <v>-4.3334642829623588E-3</v>
      </c>
      <c r="W77" s="39">
        <f t="shared" si="566"/>
        <v>4.7215130871732947E-3</v>
      </c>
      <c r="X77" s="39">
        <f t="shared" ref="X77:Y77" si="567">X59/$AL$14</f>
        <v>-4.752282451165343E-3</v>
      </c>
      <c r="Y77" s="39">
        <f t="shared" si="567"/>
        <v>6.0208733217725057E-3</v>
      </c>
      <c r="Z77" s="39">
        <f t="shared" ref="Z77:AA77" si="568">Z59/$AL$15</f>
        <v>-4.6444459566502734E-3</v>
      </c>
      <c r="AA77" s="39">
        <f t="shared" si="568"/>
        <v>5.3470629703737645E-3</v>
      </c>
      <c r="AB77" s="39">
        <f t="shared" ref="AB77:AC77" si="569">AB59/$AL$16</f>
        <v>-4.6131748412841138E-3</v>
      </c>
      <c r="AC77" s="39">
        <f t="shared" si="569"/>
        <v>6.2680540032369163E-3</v>
      </c>
      <c r="AD77" s="39">
        <f t="shared" ref="AD77:AE77" si="570">AD59/$AL$17</f>
        <v>-5.2196669165514081E-3</v>
      </c>
      <c r="AE77" s="39">
        <f t="shared" si="570"/>
        <v>4.7311954136655815E-3</v>
      </c>
      <c r="AF77" s="39">
        <f t="shared" ref="AF77:AG77" si="571">AF59/$AL$18</f>
        <v>-6.1373812285043889E-3</v>
      </c>
      <c r="AG77" s="39">
        <f t="shared" si="571"/>
        <v>6.7246005017973258E-3</v>
      </c>
      <c r="AH77" s="39">
        <f t="shared" ref="AH77:AI77" si="572">AH59/$AL$19</f>
        <v>-1.4865307326319248E-3</v>
      </c>
      <c r="AI77" s="39">
        <f t="shared" si="572"/>
        <v>2.1463377504551944E-3</v>
      </c>
      <c r="AJ77" s="39">
        <f t="shared" ref="AJ77:AK77" si="573">AJ59/$AL$20</f>
        <v>-3.9163494176029379E-3</v>
      </c>
      <c r="AK77" s="39">
        <f t="shared" si="573"/>
        <v>4.3452436222252682E-3</v>
      </c>
      <c r="AL77" s="39">
        <f t="shared" ref="AL77:AM77" si="574">AL59/$AL$21</f>
        <v>-5.672797987283343E-3</v>
      </c>
      <c r="AM77" s="39">
        <f t="shared" si="574"/>
        <v>6.3287659528290718E-3</v>
      </c>
      <c r="AN77" s="39">
        <f t="shared" ref="AN77:AO77" si="575">AN59/$AL$22</f>
        <v>-5.9164143516446778E-3</v>
      </c>
      <c r="AO77" s="39">
        <f t="shared" si="575"/>
        <v>5.2436493448815655E-3</v>
      </c>
      <c r="AP77" s="39">
        <f t="shared" ref="AP77:AQ77" si="576">AP59/$AL$23</f>
        <v>-3.6792449275506287E-3</v>
      </c>
      <c r="AQ77" s="39">
        <f t="shared" si="576"/>
        <v>4.4465392798188914E-3</v>
      </c>
      <c r="AR77" s="39">
        <f t="shared" ref="AR77:AS77" si="577">AR59/$AL$24</f>
        <v>-4.8471473604792198E-3</v>
      </c>
      <c r="AS77" s="39">
        <f t="shared" si="577"/>
        <v>4.9568289459474748E-3</v>
      </c>
      <c r="AT77" s="39">
        <f t="shared" ref="AT77:AU77" si="578">AT59/$AL$25</f>
        <v>-4.4955183938511856E-3</v>
      </c>
      <c r="AU77" s="39">
        <f t="shared" si="578"/>
        <v>4.5397394584310814E-3</v>
      </c>
      <c r="AV77" s="39">
        <f t="shared" ref="AV77:AW77" si="579">AV59/$AL$26</f>
        <v>-4.2942271699160667E-3</v>
      </c>
      <c r="AW77" s="39">
        <f t="shared" si="579"/>
        <v>4.9848419478751016E-3</v>
      </c>
      <c r="AX77" s="39">
        <f t="shared" ref="AX77:AY77" si="580">AX59/$AL$27</f>
        <v>-3.7264892518158984E-3</v>
      </c>
      <c r="AY77" s="39">
        <f t="shared" si="580"/>
        <v>4.011186083803831E-3</v>
      </c>
      <c r="AZ77" s="39">
        <f t="shared" ref="AZ77:BA77" si="581">AZ59/$AL$28</f>
        <v>-4.7630646871717492E-3</v>
      </c>
      <c r="BA77" s="39">
        <f t="shared" si="581"/>
        <v>4.7630646871717492E-3</v>
      </c>
      <c r="BB77" s="39">
        <f t="shared" ref="BB77:BC77" si="582">BB59/$AL$29</f>
        <v>-2.3328342659428374E-3</v>
      </c>
      <c r="BC77" s="39">
        <f t="shared" si="582"/>
        <v>3.5468328307040561E-3</v>
      </c>
      <c r="BD77" s="39">
        <f t="shared" ref="BD77:BE77" si="583">BD59/$AL$30</f>
        <v>-3.624560031286664E-3</v>
      </c>
      <c r="BE77" s="39">
        <f t="shared" si="583"/>
        <v>4.019554165037153E-3</v>
      </c>
      <c r="BF77" s="39">
        <f t="shared" ref="BF77:BG77" si="584">BF59/$AL$31</f>
        <v>-3.8502983933389368E-3</v>
      </c>
      <c r="BG77" s="39">
        <f t="shared" si="584"/>
        <v>3.606793694081165E-3</v>
      </c>
      <c r="BH77" s="39">
        <f t="shared" ref="BH77:BI77" si="585">BH59/$AL$32</f>
        <v>-3.9372708319276124E-3</v>
      </c>
      <c r="BI77" s="39">
        <f t="shared" si="585"/>
        <v>6.5771503684198393E-3</v>
      </c>
      <c r="BJ77" s="39">
        <f t="shared" ref="BJ77:BK77" si="586">BJ59/$AL$33</f>
        <v>-5.0173224727388509E-3</v>
      </c>
      <c r="BK77" s="39">
        <f t="shared" si="586"/>
        <v>5.4399261866444814E-3</v>
      </c>
      <c r="BL77" s="39">
        <f t="shared" ref="BL77:BM77" si="587">BL59/$AL$34</f>
        <v>-4.9331709721376592E-3</v>
      </c>
      <c r="BM77" s="39">
        <f t="shared" si="587"/>
        <v>5.6217564002203476E-3</v>
      </c>
      <c r="BN77" s="39">
        <f t="shared" ref="BN77:BO77" si="588">BN59/$AL$35</f>
        <v>-4.6343901118529466E-3</v>
      </c>
      <c r="BO77" s="39">
        <f t="shared" si="588"/>
        <v>5.6015014781740013E-3</v>
      </c>
      <c r="BP77" s="39">
        <f t="shared" ref="BP77:BQ77" si="589">BP59/$AL$36</f>
        <v>-3.9035707915539629E-3</v>
      </c>
      <c r="BQ77" s="39">
        <f t="shared" si="589"/>
        <v>5.5722938644316503E-3</v>
      </c>
      <c r="BR77" s="39">
        <f t="shared" ref="BR77:BS77" si="590">BR59/$AL$37</f>
        <v>-4.4799211505308859E-3</v>
      </c>
      <c r="BS77" s="39">
        <f t="shared" si="590"/>
        <v>4.0844239266000009E-3</v>
      </c>
      <c r="BT77" s="39">
        <f t="shared" ref="BT77:BU77" si="591">BT59/$AL$38</f>
        <v>-4.6919415252838102E-3</v>
      </c>
      <c r="BU77" s="39">
        <f t="shared" si="591"/>
        <v>5.37165340860491E-3</v>
      </c>
      <c r="BV77" s="39">
        <f t="shared" ref="BV77:BW77" si="592">BV59/$AL$39</f>
        <v>-4.010499907598975E-3</v>
      </c>
      <c r="BW77" s="39">
        <f t="shared" si="592"/>
        <v>4.1815156591015991E-3</v>
      </c>
      <c r="BX77" s="39">
        <f t="shared" ref="BX77:BY77" si="593">BX59/$AL$40</f>
        <v>-5.2904804508913991E-3</v>
      </c>
      <c r="BY77" s="39">
        <f t="shared" si="593"/>
        <v>5.0492630573765827E-3</v>
      </c>
      <c r="BZ77" s="39">
        <f t="shared" ref="BZ77:CA77" si="594">BZ59/$AL$41</f>
        <v>-4.6953813864574695E-3</v>
      </c>
      <c r="CA77" s="39">
        <f t="shared" si="594"/>
        <v>5.0484653107631056E-3</v>
      </c>
    </row>
    <row r="78" spans="1:79" x14ac:dyDescent="0.25">
      <c r="A78" s="38" t="s">
        <v>809</v>
      </c>
      <c r="B78" s="39">
        <f t="shared" si="76"/>
        <v>-1.951447764714981E-3</v>
      </c>
      <c r="C78" s="39">
        <f t="shared" si="76"/>
        <v>2.1982199908613049E-3</v>
      </c>
      <c r="D78" s="39">
        <f t="shared" si="76"/>
        <v>-2.5690029830037204E-3</v>
      </c>
      <c r="E78" s="39">
        <f t="shared" si="76"/>
        <v>2.9087546823228028E-3</v>
      </c>
      <c r="F78" s="39">
        <f t="shared" ref="F78:G78" si="595">F60/$AL$5</f>
        <v>-4.2660732456005794E-3</v>
      </c>
      <c r="G78" s="39">
        <f t="shared" si="595"/>
        <v>4.889175676989062E-3</v>
      </c>
      <c r="H78" s="39">
        <f t="shared" ref="H78:I78" si="596">H60/$AL$6</f>
        <v>-3.0487201584679432E-3</v>
      </c>
      <c r="I78" s="39">
        <f t="shared" si="596"/>
        <v>3.2411416187830638E-3</v>
      </c>
      <c r="J78" s="39">
        <f t="shared" ref="J78:K78" si="597">J60/$AL$7</f>
        <v>-2.8651034529500346E-3</v>
      </c>
      <c r="K78" s="39">
        <f t="shared" si="597"/>
        <v>2.8102123561800315E-3</v>
      </c>
      <c r="L78" s="39">
        <f t="shared" ref="L78:M78" si="598">L60/$AL$8</f>
        <v>-3.7710652770927828E-3</v>
      </c>
      <c r="M78" s="39">
        <f t="shared" si="598"/>
        <v>4.3178259475163657E-3</v>
      </c>
      <c r="N78" s="39">
        <f t="shared" ref="N78:O78" si="599">N60/$AL$9</f>
        <v>-2.3691603187619261E-3</v>
      </c>
      <c r="O78" s="39">
        <f t="shared" si="599"/>
        <v>2.2675181095027394E-3</v>
      </c>
      <c r="P78" s="39">
        <f t="shared" ref="P78:Q78" si="600">P60/$AL$10</f>
        <v>-2.8718081279105233E-3</v>
      </c>
      <c r="Q78" s="39">
        <f t="shared" si="600"/>
        <v>3.0629204964665886E-3</v>
      </c>
      <c r="R78" s="39">
        <f t="shared" ref="R78:S78" si="601">R60/$AL$11</f>
        <v>-2.7520547115974609E-3</v>
      </c>
      <c r="S78" s="39">
        <f t="shared" si="601"/>
        <v>3.0559277776096281E-3</v>
      </c>
      <c r="T78" s="39">
        <f t="shared" ref="T78:U78" si="602">T60/$AL$12</f>
        <v>-2.1313141850664869E-3</v>
      </c>
      <c r="U78" s="39">
        <f t="shared" si="602"/>
        <v>2.1457190547009004E-3</v>
      </c>
      <c r="V78" s="39">
        <f t="shared" ref="V78:W78" si="603">V60/$AL$13</f>
        <v>-2.7676267253455744E-3</v>
      </c>
      <c r="W78" s="39">
        <f t="shared" si="603"/>
        <v>3.1728547734929317E-3</v>
      </c>
      <c r="X78" s="39">
        <f t="shared" ref="X78:Y78" si="604">X60/$AL$14</f>
        <v>-3.7554957113632315E-3</v>
      </c>
      <c r="Y78" s="39">
        <f t="shared" si="604"/>
        <v>4.6398886975811838E-3</v>
      </c>
      <c r="Z78" s="39">
        <f t="shared" ref="Z78:AA78" si="605">Z60/$AL$15</f>
        <v>-3.4319623027199925E-3</v>
      </c>
      <c r="AA78" s="39">
        <f t="shared" si="605"/>
        <v>3.3441351760045562E-3</v>
      </c>
      <c r="AB78" s="39">
        <f t="shared" ref="AB78:AC78" si="606">AB60/$AL$16</f>
        <v>-3.5487711327158457E-3</v>
      </c>
      <c r="AC78" s="39">
        <f t="shared" si="606"/>
        <v>4.8442205564673451E-3</v>
      </c>
      <c r="AD78" s="39">
        <f t="shared" ref="AD78:AE78" si="607">AD60/$AL$17</f>
        <v>-2.7502512139157696E-3</v>
      </c>
      <c r="AE78" s="39">
        <f t="shared" si="607"/>
        <v>3.3310053797374617E-3</v>
      </c>
      <c r="AF78" s="39">
        <f t="shared" ref="AF78:AG78" si="608">AF60/$AL$18</f>
        <v>-3.7303030735369282E-3</v>
      </c>
      <c r="AG78" s="39">
        <f t="shared" si="608"/>
        <v>4.5238303907827633E-3</v>
      </c>
      <c r="AH78" s="39">
        <f t="shared" ref="AH78:AI78" si="609">AH60/$AL$19</f>
        <v>-1.0976789478332578E-3</v>
      </c>
      <c r="AI78" s="39">
        <f t="shared" si="609"/>
        <v>1.4011074416096644E-3</v>
      </c>
      <c r="AJ78" s="39">
        <f t="shared" ref="AJ78:AK78" si="610">AJ60/$AL$20</f>
        <v>-2.5827979525091787E-3</v>
      </c>
      <c r="AK78" s="39">
        <f t="shared" si="610"/>
        <v>2.3841211869315496E-3</v>
      </c>
      <c r="AL78" s="39">
        <f t="shared" ref="AL78:AM78" si="611">AL60/$AL$21</f>
        <v>-3.9879030782545089E-3</v>
      </c>
      <c r="AM78" s="39">
        <f t="shared" si="611"/>
        <v>4.4636105421388666E-3</v>
      </c>
      <c r="AN78" s="39">
        <f t="shared" ref="AN78:AO78" si="612">AN60/$AL$22</f>
        <v>-1.9836773429835032E-3</v>
      </c>
      <c r="AO78" s="39">
        <f t="shared" si="612"/>
        <v>1.9384210624080731E-3</v>
      </c>
      <c r="AP78" s="39">
        <f t="shared" ref="AP78:AQ78" si="613">AP60/$AL$23</f>
        <v>-2.3853491537553979E-3</v>
      </c>
      <c r="AQ78" s="39">
        <f t="shared" si="613"/>
        <v>2.6793644747510489E-3</v>
      </c>
      <c r="AR78" s="39">
        <f t="shared" ref="AR78:AS78" si="614">AR60/$AL$24</f>
        <v>-2.0234893436956599E-3</v>
      </c>
      <c r="AS78" s="39">
        <f t="shared" si="614"/>
        <v>1.9496581357950592E-3</v>
      </c>
      <c r="AT78" s="39">
        <f t="shared" ref="AT78:AU78" si="615">AT60/$AL$25</f>
        <v>-2.1725461221977073E-3</v>
      </c>
      <c r="AU78" s="39">
        <f t="shared" si="615"/>
        <v>2.1590065265819527E-3</v>
      </c>
      <c r="AV78" s="39">
        <f t="shared" ref="AV78:AW78" si="616">AV60/$AL$26</f>
        <v>-2.116850690193536E-3</v>
      </c>
      <c r="AW78" s="39">
        <f t="shared" si="616"/>
        <v>2.0769435762183755E-3</v>
      </c>
      <c r="AX78" s="39">
        <f t="shared" ref="AX78:AY78" si="617">AX60/$AL$27</f>
        <v>-2.2614480379695018E-3</v>
      </c>
      <c r="AY78" s="39">
        <f t="shared" si="617"/>
        <v>2.4347058050035518E-3</v>
      </c>
      <c r="AZ78" s="39">
        <f t="shared" ref="AZ78:BA78" si="618">AZ60/$AL$28</f>
        <v>-3.1882018772269984E-3</v>
      </c>
      <c r="BA78" s="39">
        <f t="shared" si="618"/>
        <v>3.1882018772269984E-3</v>
      </c>
      <c r="BB78" s="39">
        <f t="shared" ref="BB78:BC78" si="619">BB60/$AL$29</f>
        <v>-1.6575542848356229E-3</v>
      </c>
      <c r="BC78" s="39">
        <f t="shared" si="619"/>
        <v>2.6525976168692037E-3</v>
      </c>
      <c r="BD78" s="39">
        <f t="shared" ref="BD78:BE78" si="620">BD60/$AL$30</f>
        <v>-2.3206883066093078E-3</v>
      </c>
      <c r="BE78" s="39">
        <f t="shared" si="620"/>
        <v>2.8013296832225263E-3</v>
      </c>
      <c r="BF78" s="39">
        <f t="shared" ref="BF78:BG78" si="621">BF60/$AL$31</f>
        <v>-2.2220021377589109E-3</v>
      </c>
      <c r="BG78" s="39">
        <f t="shared" si="621"/>
        <v>2.1638673489439747E-3</v>
      </c>
      <c r="BH78" s="39">
        <f t="shared" ref="BH78:BI78" si="622">BH60/$AL$32</f>
        <v>-2.8262460807081586E-3</v>
      </c>
      <c r="BI78" s="39">
        <f t="shared" si="622"/>
        <v>4.9032679057508001E-3</v>
      </c>
      <c r="BJ78" s="39">
        <f t="shared" ref="BJ78:BK78" si="623">BJ60/$AL$33</f>
        <v>-2.9952439429119086E-3</v>
      </c>
      <c r="BK78" s="39">
        <f t="shared" si="623"/>
        <v>3.4163498208695194E-3</v>
      </c>
      <c r="BL78" s="39">
        <f t="shared" ref="BL78:BM78" si="624">BL60/$AL$34</f>
        <v>-3.1310445374983951E-3</v>
      </c>
      <c r="BM78" s="39">
        <f t="shared" si="624"/>
        <v>3.5402610204732497E-3</v>
      </c>
      <c r="BN78" s="39">
        <f t="shared" ref="BN78:BO78" si="625">BN60/$AL$35</f>
        <v>-2.9969591241975468E-3</v>
      </c>
      <c r="BO78" s="39">
        <f t="shared" si="625"/>
        <v>3.9085843647653183E-3</v>
      </c>
      <c r="BP78" s="39">
        <f t="shared" ref="BP78:BQ78" si="626">BP60/$AL$36</f>
        <v>-3.1023078945771557E-3</v>
      </c>
      <c r="BQ78" s="39">
        <f t="shared" si="626"/>
        <v>3.559253000483608E-3</v>
      </c>
      <c r="BR78" s="39">
        <f t="shared" ref="BR78:BS78" si="627">BR60/$AL$37</f>
        <v>-2.7077721900279346E-3</v>
      </c>
      <c r="BS78" s="39">
        <f t="shared" si="627"/>
        <v>3.0226650135962534E-3</v>
      </c>
      <c r="BT78" s="39">
        <f t="shared" ref="BT78:BU78" si="628">BT60/$AL$38</f>
        <v>-2.1714178865475929E-3</v>
      </c>
      <c r="BU78" s="39">
        <f t="shared" si="628"/>
        <v>2.0558449851107888E-3</v>
      </c>
      <c r="BV78" s="39">
        <f t="shared" ref="BV78:BW78" si="629">BV60/$AL$39</f>
        <v>-2.6384349531249434E-3</v>
      </c>
      <c r="BW78" s="39">
        <f t="shared" si="629"/>
        <v>2.3781365060201814E-3</v>
      </c>
      <c r="BX78" s="39">
        <f t="shared" ref="BX78:BY78" si="630">BX60/$AL$40</f>
        <v>-2.0369468785695617E-3</v>
      </c>
      <c r="BY78" s="39">
        <f t="shared" si="630"/>
        <v>1.8534779790348099E-3</v>
      </c>
      <c r="BZ78" s="39">
        <f t="shared" ref="BZ78:CA78" si="631">BZ60/$AL$41</f>
        <v>-2.1038373195917362E-3</v>
      </c>
      <c r="CA78" s="39">
        <f t="shared" si="631"/>
        <v>1.9937311733265561E-3</v>
      </c>
    </row>
    <row r="79" spans="1:79" x14ac:dyDescent="0.25">
      <c r="A79" s="38" t="s">
        <v>739</v>
      </c>
      <c r="B79" s="39">
        <f t="shared" si="76"/>
        <v>-8.7982707410511605E-4</v>
      </c>
      <c r="C79" s="39">
        <f t="shared" si="76"/>
        <v>1.0358942043878093E-3</v>
      </c>
      <c r="D79" s="39">
        <f t="shared" si="76"/>
        <v>-1.6585290178739972E-3</v>
      </c>
      <c r="E79" s="39">
        <f t="shared" si="76"/>
        <v>2.0482209175442124E-3</v>
      </c>
      <c r="F79" s="39">
        <f t="shared" ref="F79:G79" si="632">F61/$AL$5</f>
        <v>-2.0817344366826614E-3</v>
      </c>
      <c r="G79" s="39">
        <f t="shared" si="632"/>
        <v>2.9376302050772665E-3</v>
      </c>
      <c r="H79" s="39">
        <f t="shared" ref="H79:I79" si="633">H61/$AL$6</f>
        <v>-1.686303435905799E-3</v>
      </c>
      <c r="I79" s="39">
        <f t="shared" si="633"/>
        <v>2.2169408672476159E-3</v>
      </c>
      <c r="J79" s="39">
        <f t="shared" ref="J79:K79" si="634">J61/$AL$7</f>
        <v>-1.3583340216782767E-3</v>
      </c>
      <c r="K79" s="39">
        <f t="shared" si="634"/>
        <v>1.3193278082179209E-3</v>
      </c>
      <c r="L79" s="39">
        <f t="shared" ref="L79:M79" si="635">L61/$AL$8</f>
        <v>-1.8641405852057277E-3</v>
      </c>
      <c r="M79" s="39">
        <f t="shared" si="635"/>
        <v>2.107201474737838E-3</v>
      </c>
      <c r="N79" s="39">
        <f t="shared" ref="N79:O79" si="636">N61/$AL$9</f>
        <v>-1.7057954295085869E-3</v>
      </c>
      <c r="O79" s="39">
        <f t="shared" si="636"/>
        <v>1.8600524294431172E-3</v>
      </c>
      <c r="P79" s="39">
        <f t="shared" ref="P79:Q79" si="637">P61/$AL$10</f>
        <v>-1.6975506881227406E-3</v>
      </c>
      <c r="Q79" s="39">
        <f t="shared" si="637"/>
        <v>1.7010971032093481E-3</v>
      </c>
      <c r="R79" s="39">
        <f t="shared" ref="R79:S79" si="638">R61/$AL$11</f>
        <v>-1.8777532585098216E-3</v>
      </c>
      <c r="S79" s="39">
        <f t="shared" si="638"/>
        <v>2.2939235017183359E-3</v>
      </c>
      <c r="T79" s="39">
        <f t="shared" ref="T79:U79" si="639">T61/$AL$12</f>
        <v>-1.6890088721866531E-3</v>
      </c>
      <c r="U79" s="39">
        <f t="shared" si="639"/>
        <v>1.8905254168617642E-3</v>
      </c>
      <c r="V79" s="39">
        <f t="shared" ref="V79:W79" si="640">V61/$AL$13</f>
        <v>-1.520363088373315E-3</v>
      </c>
      <c r="W79" s="39">
        <f t="shared" si="640"/>
        <v>1.6941766152594635E-3</v>
      </c>
      <c r="X79" s="39">
        <f t="shared" ref="X79:Y79" si="641">X61/$AL$14</f>
        <v>-1.830559638527961E-3</v>
      </c>
      <c r="Y79" s="39">
        <f t="shared" si="641"/>
        <v>2.7080888840690176E-3</v>
      </c>
      <c r="Z79" s="39">
        <f t="shared" ref="Z79:AA79" si="642">Z61/$AL$15</f>
        <v>-1.7977743533392578E-3</v>
      </c>
      <c r="AA79" s="39">
        <f t="shared" si="642"/>
        <v>2.0599148613219724E-3</v>
      </c>
      <c r="AB79" s="39">
        <f t="shared" ref="AB79:AC79" si="643">AB61/$AL$16</f>
        <v>-1.8296999592540069E-3</v>
      </c>
      <c r="AC79" s="39">
        <f t="shared" si="643"/>
        <v>2.9375812359010898E-3</v>
      </c>
      <c r="AD79" s="39">
        <f t="shared" ref="AD79:AE79" si="644">AD61/$AL$17</f>
        <v>-1.6246305845252229E-3</v>
      </c>
      <c r="AE79" s="39">
        <f t="shared" si="644"/>
        <v>1.9923371210999181E-3</v>
      </c>
      <c r="AF79" s="39">
        <f t="shared" ref="AF79:AG79" si="645">AF61/$AL$18</f>
        <v>-1.8515637402402821E-3</v>
      </c>
      <c r="AG79" s="39">
        <f t="shared" si="645"/>
        <v>2.3269101554511864E-3</v>
      </c>
      <c r="AH79" s="39">
        <f t="shared" ref="AH79:AI79" si="646">AH61/$AL$19</f>
        <v>-7.5515843952124071E-4</v>
      </c>
      <c r="AI79" s="39">
        <f t="shared" si="646"/>
        <v>1.031284573939443E-3</v>
      </c>
      <c r="AJ79" s="39">
        <f t="shared" ref="AJ79:AK79" si="647">AJ61/$AL$20</f>
        <v>-1.4464493897469229E-3</v>
      </c>
      <c r="AK79" s="39">
        <f t="shared" si="647"/>
        <v>1.654264107450526E-3</v>
      </c>
      <c r="AL79" s="39">
        <f t="shared" ref="AL79:AM79" si="648">AL61/$AL$21</f>
        <v>-1.9927798458664555E-3</v>
      </c>
      <c r="AM79" s="39">
        <f t="shared" si="648"/>
        <v>2.2080108848501322E-3</v>
      </c>
      <c r="AN79" s="39">
        <f t="shared" ref="AN79:AO79" si="649">AN61/$AL$22</f>
        <v>-2.2552150264360847E-3</v>
      </c>
      <c r="AO79" s="39">
        <f t="shared" si="649"/>
        <v>2.2123228799205653E-3</v>
      </c>
      <c r="AP79" s="39">
        <f t="shared" ref="AP79:AQ79" si="650">AP61/$AL$23</f>
        <v>-1.8086224017751903E-3</v>
      </c>
      <c r="AQ79" s="39">
        <f t="shared" si="650"/>
        <v>2.0769470636547165E-3</v>
      </c>
      <c r="AR79" s="39">
        <f t="shared" ref="AR79:AS79" si="651">AR61/$AL$24</f>
        <v>-1.9545067524333075E-3</v>
      </c>
      <c r="AS79" s="39">
        <f t="shared" si="651"/>
        <v>2.2567371895507904E-3</v>
      </c>
      <c r="AT79" s="39">
        <f t="shared" ref="AT79:AU79" si="652">AT61/$AL$25</f>
        <v>-1.7571662346831771E-3</v>
      </c>
      <c r="AU79" s="39">
        <f t="shared" si="652"/>
        <v>1.8473473944725159E-3</v>
      </c>
      <c r="AV79" s="39">
        <f t="shared" ref="AV79:AW79" si="653">AV61/$AL$26</f>
        <v>-1.5488394346137456E-3</v>
      </c>
      <c r="AW79" s="39">
        <f t="shared" si="653"/>
        <v>1.8197643972673381E-3</v>
      </c>
      <c r="AX79" s="39">
        <f t="shared" ref="AX79:AY79" si="654">AX61/$AL$27</f>
        <v>-1.4793070681725896E-3</v>
      </c>
      <c r="AY79" s="39">
        <f t="shared" si="654"/>
        <v>1.6639361683651994E-3</v>
      </c>
      <c r="AZ79" s="39">
        <f t="shared" ref="AZ79:BA79" si="655">AZ61/$AL$28</f>
        <v>-1.9646568938946171E-3</v>
      </c>
      <c r="BA79" s="39">
        <f t="shared" si="655"/>
        <v>1.9646568938946171E-3</v>
      </c>
      <c r="BB79" s="39">
        <f t="shared" ref="BB79:BC79" si="656">BB61/$AL$29</f>
        <v>-7.6130290863679606E-4</v>
      </c>
      <c r="BC79" s="39">
        <f t="shared" si="656"/>
        <v>1.5567461666368947E-3</v>
      </c>
      <c r="BD79" s="39">
        <f t="shared" ref="BD79:BE79" si="657">BD61/$AL$30</f>
        <v>-1.7121626906531091E-3</v>
      </c>
      <c r="BE79" s="39">
        <f t="shared" si="657"/>
        <v>1.8247946812671098E-3</v>
      </c>
      <c r="BF79" s="39">
        <f t="shared" ref="BF79:BG79" si="658">BF61/$AL$31</f>
        <v>-1.7814657590445287E-3</v>
      </c>
      <c r="BG79" s="39">
        <f t="shared" si="658"/>
        <v>1.7336002892118715E-3</v>
      </c>
      <c r="BH79" s="39">
        <f t="shared" ref="BH79:BI79" si="659">BH61/$AL$32</f>
        <v>-1.3086655318407497E-3</v>
      </c>
      <c r="BI79" s="39">
        <f t="shared" si="659"/>
        <v>2.825733615417006E-3</v>
      </c>
      <c r="BJ79" s="39">
        <f t="shared" ref="BJ79:BK79" si="660">BJ61/$AL$33</f>
        <v>-1.660458136662124E-3</v>
      </c>
      <c r="BK79" s="39">
        <f t="shared" si="660"/>
        <v>2.4949667362732428E-3</v>
      </c>
      <c r="BL79" s="39">
        <f t="shared" ref="BL79:BM79" si="661">BL61/$AL$34</f>
        <v>-1.7553233348658241E-3</v>
      </c>
      <c r="BM79" s="39">
        <f t="shared" si="661"/>
        <v>2.1421737347631061E-3</v>
      </c>
      <c r="BN79" s="39">
        <f t="shared" ref="BN79:BO79" si="662">BN61/$AL$35</f>
        <v>-1.6429796002307279E-3</v>
      </c>
      <c r="BO79" s="39">
        <f t="shared" si="662"/>
        <v>2.3271117252100385E-3</v>
      </c>
      <c r="BP79" s="39">
        <f t="shared" ref="BP79:BQ79" si="663">BP61/$AL$36</f>
        <v>-1.7689383979155213E-3</v>
      </c>
      <c r="BQ79" s="39">
        <f t="shared" si="663"/>
        <v>2.4060872075597293E-3</v>
      </c>
      <c r="BR79" s="39">
        <f t="shared" ref="BR79:BS79" si="664">BR61/$AL$37</f>
        <v>-1.6048183065857239E-3</v>
      </c>
      <c r="BS79" s="39">
        <f t="shared" si="664"/>
        <v>1.7845202054953071E-3</v>
      </c>
      <c r="BT79" s="39">
        <f t="shared" ref="BT79:BU79" si="665">BT61/$AL$38</f>
        <v>-1.598327475119999E-3</v>
      </c>
      <c r="BU79" s="39">
        <f t="shared" si="665"/>
        <v>2.0371464433981217E-3</v>
      </c>
      <c r="BV79" s="39">
        <f t="shared" ref="BV79:BW79" si="666">BV61/$AL$39</f>
        <v>-1.6195618386064285E-3</v>
      </c>
      <c r="BW79" s="39">
        <f t="shared" si="666"/>
        <v>1.7223025875897709E-3</v>
      </c>
      <c r="BX79" s="39">
        <f t="shared" ref="BX79:BY79" si="667">BX61/$AL$40</f>
        <v>-1.6849297430164387E-3</v>
      </c>
      <c r="BY79" s="39">
        <f t="shared" si="667"/>
        <v>1.831373292343876E-3</v>
      </c>
      <c r="BZ79" s="39">
        <f t="shared" ref="BZ79:CA79" si="668">BZ61/$AL$41</f>
        <v>-1.7472510128999309E-3</v>
      </c>
      <c r="CA79" s="39">
        <f t="shared" si="668"/>
        <v>1.9943878700239628E-3</v>
      </c>
    </row>
    <row r="80" spans="1:79" x14ac:dyDescent="0.25">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row>
    <row r="81" spans="6:79" x14ac:dyDescent="0.25">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39"/>
      <c r="BJ81" s="39"/>
      <c r="BK81" s="39"/>
      <c r="BL81" s="39"/>
      <c r="BM81" s="39"/>
      <c r="BN81" s="39"/>
      <c r="BO81" s="39"/>
      <c r="BP81" s="39"/>
      <c r="BQ81" s="39"/>
      <c r="BR81" s="39"/>
      <c r="BS81" s="39"/>
      <c r="BT81" s="39"/>
      <c r="BU81" s="39"/>
      <c r="BV81" s="39"/>
      <c r="BW81" s="39"/>
      <c r="BX81" s="39"/>
      <c r="BY81" s="39"/>
      <c r="BZ81" s="39"/>
      <c r="CA81" s="39"/>
    </row>
    <row r="82" spans="6:79" x14ac:dyDescent="0.25">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39"/>
      <c r="BQ82" s="39"/>
      <c r="BR82" s="39"/>
      <c r="BS82" s="39"/>
      <c r="BT82" s="39"/>
      <c r="BU82" s="39"/>
      <c r="BV82" s="39"/>
      <c r="BW82" s="39"/>
      <c r="BX82" s="39"/>
      <c r="BY82" s="39"/>
      <c r="BZ82" s="39"/>
      <c r="CA82" s="39"/>
    </row>
    <row r="83" spans="6:79" x14ac:dyDescent="0.25">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c r="BO83" s="39"/>
      <c r="BP83" s="39"/>
      <c r="BQ83" s="39"/>
      <c r="BR83" s="39"/>
      <c r="BS83" s="39"/>
      <c r="BT83" s="39"/>
      <c r="BU83" s="39"/>
      <c r="BV83" s="39"/>
      <c r="BW83" s="39"/>
      <c r="BX83" s="39"/>
      <c r="BY83" s="39"/>
      <c r="BZ83" s="39"/>
      <c r="CA83" s="39"/>
    </row>
    <row r="84" spans="6:79" x14ac:dyDescent="0.25">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39"/>
      <c r="BX84" s="39"/>
      <c r="BY84" s="39"/>
      <c r="BZ84" s="39"/>
      <c r="CA84" s="39"/>
    </row>
    <row r="85" spans="6:79" x14ac:dyDescent="0.25">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39"/>
      <c r="BY85" s="39"/>
      <c r="BZ85" s="39"/>
      <c r="CA85" s="39"/>
    </row>
    <row r="86" spans="6:79" x14ac:dyDescent="0.25">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c r="BR86" s="39"/>
      <c r="BS86" s="39"/>
      <c r="BT86" s="39"/>
      <c r="BU86" s="39"/>
      <c r="BV86" s="39"/>
      <c r="BW86" s="39"/>
      <c r="BX86" s="39"/>
      <c r="BY86" s="39"/>
      <c r="BZ86" s="39"/>
      <c r="CA86" s="39"/>
    </row>
    <row r="87" spans="6:79" x14ac:dyDescent="0.25">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39"/>
      <c r="BR87" s="39"/>
      <c r="BS87" s="39"/>
      <c r="BT87" s="39"/>
      <c r="BU87" s="39"/>
      <c r="BV87" s="39"/>
      <c r="BW87" s="39"/>
      <c r="BX87" s="39"/>
      <c r="BY87" s="39"/>
      <c r="BZ87" s="39"/>
      <c r="CA87" s="39"/>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87"/>
  <sheetViews>
    <sheetView topLeftCell="B59" zoomScaleNormal="100" workbookViewId="0">
      <selection activeCell="C68" sqref="C68"/>
    </sheetView>
  </sheetViews>
  <sheetFormatPr defaultRowHeight="15" x14ac:dyDescent="0.25"/>
  <cols>
    <col min="1" max="1" width="28.5703125" style="14" bestFit="1" customWidth="1"/>
    <col min="2" max="17" width="18.140625" bestFit="1" customWidth="1"/>
    <col min="18" max="18" width="16.28515625" bestFit="1" customWidth="1"/>
    <col min="19" max="34" width="20.140625" bestFit="1" customWidth="1"/>
    <col min="35" max="35" width="18.42578125" bestFit="1" customWidth="1"/>
    <col min="36" max="36" width="17.85546875" bestFit="1" customWidth="1"/>
    <col min="37" max="37" width="19.85546875" bestFit="1" customWidth="1"/>
    <col min="38" max="38" width="17.42578125" bestFit="1" customWidth="1"/>
    <col min="39" max="39" width="13.5703125" bestFit="1" customWidth="1"/>
    <col min="40" max="40" width="16.7109375" bestFit="1" customWidth="1"/>
    <col min="41" max="41" width="14.28515625" bestFit="1" customWidth="1"/>
    <col min="42" max="42" width="16.7109375" bestFit="1" customWidth="1"/>
    <col min="43" max="43" width="15" bestFit="1" customWidth="1"/>
    <col min="44" max="44" width="16.7109375" bestFit="1" customWidth="1"/>
    <col min="45" max="45" width="13.5703125" bestFit="1" customWidth="1"/>
    <col min="46" max="46" width="16.7109375" bestFit="1" customWidth="1"/>
    <col min="47" max="47" width="14.85546875" bestFit="1" customWidth="1"/>
    <col min="48" max="48" width="19.42578125" bestFit="1" customWidth="1"/>
    <col min="49" max="49" width="17.7109375" bestFit="1" customWidth="1"/>
    <col min="50" max="50" width="19.42578125" bestFit="1" customWidth="1"/>
    <col min="51" max="51" width="17.7109375" bestFit="1" customWidth="1"/>
    <col min="52" max="52" width="19.42578125" bestFit="1" customWidth="1"/>
    <col min="53" max="53" width="17.7109375" bestFit="1" customWidth="1"/>
    <col min="54" max="54" width="19.42578125" bestFit="1" customWidth="1"/>
    <col min="55" max="55" width="17.7109375" bestFit="1" customWidth="1"/>
    <col min="56" max="56" width="19.42578125" bestFit="1" customWidth="1"/>
    <col min="57" max="57" width="17.7109375" bestFit="1" customWidth="1"/>
    <col min="58" max="58" width="19.42578125" bestFit="1" customWidth="1"/>
    <col min="59" max="59" width="17.7109375" bestFit="1" customWidth="1"/>
    <col min="60" max="60" width="19.42578125" bestFit="1" customWidth="1"/>
    <col min="61" max="61" width="17.7109375" bestFit="1" customWidth="1"/>
    <col min="62" max="62" width="19.42578125" bestFit="1" customWidth="1"/>
    <col min="63" max="63" width="17.7109375" bestFit="1" customWidth="1"/>
    <col min="64" max="64" width="19.42578125" bestFit="1" customWidth="1"/>
    <col min="65" max="65" width="17.7109375" bestFit="1" customWidth="1"/>
    <col min="66" max="66" width="19.42578125" bestFit="1" customWidth="1"/>
    <col min="67" max="67" width="17.7109375" bestFit="1" customWidth="1"/>
    <col min="68" max="68" width="19.42578125" bestFit="1" customWidth="1"/>
    <col min="69" max="69" width="17.7109375" bestFit="1" customWidth="1"/>
    <col min="70" max="70" width="19.42578125" bestFit="1" customWidth="1"/>
    <col min="71" max="71" width="17.7109375" bestFit="1" customWidth="1"/>
    <col min="72" max="72" width="19.42578125" bestFit="1" customWidth="1"/>
    <col min="73" max="73" width="17.7109375" bestFit="1" customWidth="1"/>
    <col min="74" max="74" width="19.42578125" bestFit="1" customWidth="1"/>
    <col min="75" max="75" width="17.7109375" bestFit="1" customWidth="1"/>
    <col min="76" max="76" width="19.42578125" bestFit="1" customWidth="1"/>
    <col min="77" max="77" width="17.7109375" bestFit="1" customWidth="1"/>
    <col min="78" max="78" width="19.42578125" bestFit="1" customWidth="1"/>
    <col min="79" max="79" width="17.7109375" bestFit="1" customWidth="1"/>
  </cols>
  <sheetData>
    <row r="1" spans="1:38" ht="15.75" thickBot="1" x14ac:dyDescent="0.3">
      <c r="A1" s="36" t="s">
        <v>962</v>
      </c>
      <c r="B1" s="37">
        <f>SUM(B4:AI4)</f>
        <v>218521350</v>
      </c>
    </row>
    <row r="3" spans="1:38" x14ac:dyDescent="0.25">
      <c r="A3" s="14" t="s">
        <v>753</v>
      </c>
      <c r="B3" t="s">
        <v>755</v>
      </c>
      <c r="C3" t="s">
        <v>756</v>
      </c>
      <c r="D3" t="s">
        <v>757</v>
      </c>
      <c r="E3" t="s">
        <v>758</v>
      </c>
      <c r="F3" t="s">
        <v>759</v>
      </c>
      <c r="G3" t="s">
        <v>760</v>
      </c>
      <c r="H3" t="s">
        <v>761</v>
      </c>
      <c r="I3" t="s">
        <v>762</v>
      </c>
      <c r="J3" t="s">
        <v>763</v>
      </c>
      <c r="K3" t="s">
        <v>764</v>
      </c>
      <c r="L3" t="s">
        <v>765</v>
      </c>
      <c r="M3" t="s">
        <v>766</v>
      </c>
      <c r="N3" t="s">
        <v>767</v>
      </c>
      <c r="O3" t="s">
        <v>768</v>
      </c>
      <c r="P3" t="s">
        <v>769</v>
      </c>
      <c r="Q3" t="s">
        <v>770</v>
      </c>
      <c r="R3" t="s">
        <v>771</v>
      </c>
      <c r="S3" t="s">
        <v>772</v>
      </c>
      <c r="T3" t="s">
        <v>773</v>
      </c>
      <c r="U3" t="s">
        <v>774</v>
      </c>
      <c r="V3" t="s">
        <v>775</v>
      </c>
      <c r="W3" t="s">
        <v>776</v>
      </c>
      <c r="X3" t="s">
        <v>777</v>
      </c>
      <c r="Y3" t="s">
        <v>778</v>
      </c>
      <c r="Z3" t="s">
        <v>779</v>
      </c>
      <c r="AA3" t="s">
        <v>780</v>
      </c>
      <c r="AB3" t="s">
        <v>781</v>
      </c>
      <c r="AC3" t="s">
        <v>782</v>
      </c>
      <c r="AD3" t="s">
        <v>783</v>
      </c>
      <c r="AE3" t="s">
        <v>784</v>
      </c>
      <c r="AF3" t="s">
        <v>785</v>
      </c>
      <c r="AG3" t="s">
        <v>786</v>
      </c>
      <c r="AH3" t="s">
        <v>787</v>
      </c>
      <c r="AI3" t="s">
        <v>788</v>
      </c>
      <c r="AJ3" t="s">
        <v>789</v>
      </c>
      <c r="AK3" t="s">
        <v>790</v>
      </c>
      <c r="AL3" t="s">
        <v>963</v>
      </c>
    </row>
    <row r="4" spans="1:38" x14ac:dyDescent="0.25">
      <c r="A4" s="13" t="s">
        <v>2</v>
      </c>
      <c r="B4" s="9">
        <v>17837020</v>
      </c>
      <c r="C4" s="9">
        <v>15502069</v>
      </c>
      <c r="D4" s="9">
        <v>13836239</v>
      </c>
      <c r="E4" s="9">
        <v>12293689</v>
      </c>
      <c r="F4" s="9">
        <v>10051901</v>
      </c>
      <c r="G4" s="9">
        <v>8480707</v>
      </c>
      <c r="H4" s="9">
        <v>7284102</v>
      </c>
      <c r="I4" s="9">
        <v>6240459</v>
      </c>
      <c r="J4" s="9">
        <v>5228754</v>
      </c>
      <c r="K4" s="9">
        <v>4105952</v>
      </c>
      <c r="L4" s="9">
        <v>3233093</v>
      </c>
      <c r="M4" s="9">
        <v>2454746</v>
      </c>
      <c r="N4" s="9">
        <v>1850354</v>
      </c>
      <c r="O4" s="9">
        <v>1335394</v>
      </c>
      <c r="P4" s="9">
        <v>965196</v>
      </c>
      <c r="Q4" s="9">
        <v>561382</v>
      </c>
      <c r="R4" s="9">
        <v>362424</v>
      </c>
      <c r="S4" s="9">
        <v>16969659</v>
      </c>
      <c r="T4" s="9">
        <v>14751712</v>
      </c>
      <c r="U4" s="9">
        <v>13072833</v>
      </c>
      <c r="V4" s="9">
        <v>11639983</v>
      </c>
      <c r="W4" s="9">
        <v>9674868</v>
      </c>
      <c r="X4" s="9">
        <v>8167582</v>
      </c>
      <c r="Y4" s="9">
        <v>6947084</v>
      </c>
      <c r="Z4" s="9">
        <v>5874695</v>
      </c>
      <c r="AA4" s="9">
        <v>4905215</v>
      </c>
      <c r="AB4" s="9">
        <v>3783584</v>
      </c>
      <c r="AC4" s="9">
        <v>3074491</v>
      </c>
      <c r="AD4" s="9">
        <v>2457793</v>
      </c>
      <c r="AE4" s="9">
        <v>1951626</v>
      </c>
      <c r="AF4" s="9">
        <v>1467403</v>
      </c>
      <c r="AG4" s="9">
        <v>1076136</v>
      </c>
      <c r="AH4" s="9">
        <v>635625</v>
      </c>
      <c r="AI4" s="9">
        <v>447580</v>
      </c>
      <c r="AJ4" s="9">
        <v>111623481</v>
      </c>
      <c r="AK4" s="9">
        <v>106897869</v>
      </c>
      <c r="AL4" s="9">
        <v>218521350</v>
      </c>
    </row>
    <row r="5" spans="1:38" x14ac:dyDescent="0.25">
      <c r="A5" s="13" t="s">
        <v>3</v>
      </c>
      <c r="B5" s="9">
        <v>218758</v>
      </c>
      <c r="C5" s="9">
        <v>224631</v>
      </c>
      <c r="D5" s="9">
        <v>252614</v>
      </c>
      <c r="E5" s="9">
        <v>244697</v>
      </c>
      <c r="F5" s="9">
        <v>197853</v>
      </c>
      <c r="G5" s="9">
        <v>147846</v>
      </c>
      <c r="H5" s="9">
        <v>119759</v>
      </c>
      <c r="I5" s="9">
        <v>104223</v>
      </c>
      <c r="J5" s="9">
        <v>96942</v>
      </c>
      <c r="K5" s="9">
        <v>86562</v>
      </c>
      <c r="L5" s="9">
        <v>66047</v>
      </c>
      <c r="M5" s="9">
        <v>60055</v>
      </c>
      <c r="N5" s="9">
        <v>38619</v>
      </c>
      <c r="O5" s="9">
        <v>36743</v>
      </c>
      <c r="P5" s="9">
        <v>21766</v>
      </c>
      <c r="Q5" s="9">
        <v>16548</v>
      </c>
      <c r="R5" s="9">
        <v>8075</v>
      </c>
      <c r="S5" s="9">
        <v>210483</v>
      </c>
      <c r="T5" s="9">
        <v>215867</v>
      </c>
      <c r="U5" s="9">
        <v>248705</v>
      </c>
      <c r="V5" s="9">
        <v>235360</v>
      </c>
      <c r="W5" s="9">
        <v>175331</v>
      </c>
      <c r="X5" s="9">
        <v>141231</v>
      </c>
      <c r="Y5" s="9">
        <v>124752</v>
      </c>
      <c r="Z5" s="9">
        <v>118724</v>
      </c>
      <c r="AA5" s="9">
        <v>97191</v>
      </c>
      <c r="AB5" s="9">
        <v>89290</v>
      </c>
      <c r="AC5" s="9">
        <v>68647</v>
      </c>
      <c r="AD5" s="9">
        <v>66458</v>
      </c>
      <c r="AE5" s="9">
        <v>45452</v>
      </c>
      <c r="AF5" s="9">
        <v>42233</v>
      </c>
      <c r="AG5" s="9">
        <v>27155</v>
      </c>
      <c r="AH5" s="9">
        <v>18965</v>
      </c>
      <c r="AI5" s="9">
        <v>11395</v>
      </c>
      <c r="AJ5" s="9">
        <v>1941738</v>
      </c>
      <c r="AK5" s="9">
        <v>1937239</v>
      </c>
      <c r="AL5" s="9">
        <v>3878977</v>
      </c>
    </row>
    <row r="6" spans="1:38" x14ac:dyDescent="0.25">
      <c r="A6" s="13" t="s">
        <v>16</v>
      </c>
      <c r="B6" s="9">
        <v>391921</v>
      </c>
      <c r="C6" s="9">
        <v>331150</v>
      </c>
      <c r="D6" s="9">
        <v>277805</v>
      </c>
      <c r="E6" s="9">
        <v>238530</v>
      </c>
      <c r="F6" s="9">
        <v>190232</v>
      </c>
      <c r="G6" s="9">
        <v>160292</v>
      </c>
      <c r="H6" s="9">
        <v>138807</v>
      </c>
      <c r="I6" s="9">
        <v>119876</v>
      </c>
      <c r="J6" s="9">
        <v>95845</v>
      </c>
      <c r="K6" s="9">
        <v>76036</v>
      </c>
      <c r="L6" s="9">
        <v>56748</v>
      </c>
      <c r="M6" s="9">
        <v>48899</v>
      </c>
      <c r="N6" s="9">
        <v>32936</v>
      </c>
      <c r="O6" s="9">
        <v>28317</v>
      </c>
      <c r="P6" s="9">
        <v>20135</v>
      </c>
      <c r="Q6" s="9">
        <v>13404</v>
      </c>
      <c r="R6" s="9">
        <v>7414</v>
      </c>
      <c r="S6" s="9">
        <v>372760</v>
      </c>
      <c r="T6" s="9">
        <v>320576</v>
      </c>
      <c r="U6" s="9">
        <v>273011</v>
      </c>
      <c r="V6" s="9">
        <v>233204</v>
      </c>
      <c r="W6" s="9">
        <v>190216</v>
      </c>
      <c r="X6" s="9">
        <v>155723</v>
      </c>
      <c r="Y6" s="9">
        <v>131631</v>
      </c>
      <c r="Z6" s="9">
        <v>105703</v>
      </c>
      <c r="AA6" s="9">
        <v>93150</v>
      </c>
      <c r="AB6" s="9">
        <v>67345</v>
      </c>
      <c r="AC6" s="9">
        <v>59734</v>
      </c>
      <c r="AD6" s="9">
        <v>45221</v>
      </c>
      <c r="AE6" s="9">
        <v>39961</v>
      </c>
      <c r="AF6" s="9">
        <v>29740</v>
      </c>
      <c r="AG6" s="9">
        <v>26280</v>
      </c>
      <c r="AH6" s="9">
        <v>14250</v>
      </c>
      <c r="AI6" s="9">
        <v>9747</v>
      </c>
      <c r="AJ6" s="9">
        <v>2228347</v>
      </c>
      <c r="AK6" s="9">
        <v>2168252</v>
      </c>
      <c r="AL6" s="9">
        <v>4396599</v>
      </c>
    </row>
    <row r="7" spans="1:38" x14ac:dyDescent="0.25">
      <c r="A7" s="13" t="s">
        <v>38</v>
      </c>
      <c r="B7" s="9">
        <v>345584</v>
      </c>
      <c r="C7" s="9">
        <v>364957</v>
      </c>
      <c r="D7" s="9">
        <v>371722</v>
      </c>
      <c r="E7" s="9">
        <v>355275</v>
      </c>
      <c r="F7" s="9">
        <v>285723</v>
      </c>
      <c r="G7" s="9">
        <v>216091</v>
      </c>
      <c r="H7" s="9">
        <v>174848</v>
      </c>
      <c r="I7" s="9">
        <v>159735</v>
      </c>
      <c r="J7" s="9">
        <v>143522</v>
      </c>
      <c r="K7" s="9">
        <v>125640</v>
      </c>
      <c r="L7" s="9">
        <v>96021</v>
      </c>
      <c r="M7" s="9">
        <v>77876</v>
      </c>
      <c r="N7" s="9">
        <v>61936</v>
      </c>
      <c r="O7" s="9">
        <v>46240</v>
      </c>
      <c r="P7" s="9">
        <v>27453</v>
      </c>
      <c r="Q7" s="9">
        <v>16233</v>
      </c>
      <c r="R7" s="9">
        <v>7696</v>
      </c>
      <c r="S7" s="9">
        <v>326260</v>
      </c>
      <c r="T7" s="9">
        <v>342223</v>
      </c>
      <c r="U7" s="9">
        <v>353787</v>
      </c>
      <c r="V7" s="9">
        <v>329383</v>
      </c>
      <c r="W7" s="9">
        <v>246884</v>
      </c>
      <c r="X7" s="9">
        <v>207987</v>
      </c>
      <c r="Y7" s="9">
        <v>184349</v>
      </c>
      <c r="Z7" s="9">
        <v>180667</v>
      </c>
      <c r="AA7" s="9">
        <v>144644</v>
      </c>
      <c r="AB7" s="9">
        <v>130441</v>
      </c>
      <c r="AC7" s="9">
        <v>94389</v>
      </c>
      <c r="AD7" s="9">
        <v>82954</v>
      </c>
      <c r="AE7" s="9">
        <v>63215</v>
      </c>
      <c r="AF7" s="9">
        <v>52546</v>
      </c>
      <c r="AG7" s="9">
        <v>26086</v>
      </c>
      <c r="AH7" s="9">
        <v>15922</v>
      </c>
      <c r="AI7" s="9">
        <v>7475</v>
      </c>
      <c r="AJ7" s="9">
        <v>2876552</v>
      </c>
      <c r="AK7" s="9">
        <v>2789212</v>
      </c>
      <c r="AL7" s="9">
        <v>5665764</v>
      </c>
    </row>
    <row r="8" spans="1:38" x14ac:dyDescent="0.25">
      <c r="A8" s="13" t="s">
        <v>68</v>
      </c>
      <c r="B8" s="9">
        <v>332996</v>
      </c>
      <c r="C8" s="9">
        <v>352714</v>
      </c>
      <c r="D8" s="9">
        <v>388676</v>
      </c>
      <c r="E8" s="9">
        <v>376016</v>
      </c>
      <c r="F8" s="9">
        <v>304587</v>
      </c>
      <c r="G8" s="9">
        <v>232124</v>
      </c>
      <c r="H8" s="9">
        <v>187703</v>
      </c>
      <c r="I8" s="9">
        <v>164634</v>
      </c>
      <c r="J8" s="9">
        <v>153188</v>
      </c>
      <c r="K8" s="9">
        <v>134792</v>
      </c>
      <c r="L8" s="9">
        <v>105401</v>
      </c>
      <c r="M8" s="9">
        <v>89482</v>
      </c>
      <c r="N8" s="9">
        <v>63031</v>
      </c>
      <c r="O8" s="9">
        <v>53670</v>
      </c>
      <c r="P8" s="9">
        <v>31439</v>
      </c>
      <c r="Q8" s="9">
        <v>22388</v>
      </c>
      <c r="R8" s="9">
        <v>11067</v>
      </c>
      <c r="S8" s="9">
        <v>319470</v>
      </c>
      <c r="T8" s="9">
        <v>334304</v>
      </c>
      <c r="U8" s="9">
        <v>379733</v>
      </c>
      <c r="V8" s="9">
        <v>357447</v>
      </c>
      <c r="W8" s="9">
        <v>273463</v>
      </c>
      <c r="X8" s="9">
        <v>225850</v>
      </c>
      <c r="Y8" s="9">
        <v>193788</v>
      </c>
      <c r="Z8" s="9">
        <v>185580</v>
      </c>
      <c r="AA8" s="9">
        <v>149135</v>
      </c>
      <c r="AB8" s="9">
        <v>135868</v>
      </c>
      <c r="AC8" s="9">
        <v>95878</v>
      </c>
      <c r="AD8" s="9">
        <v>95605</v>
      </c>
      <c r="AE8" s="9">
        <v>59135</v>
      </c>
      <c r="AF8" s="9">
        <v>56517</v>
      </c>
      <c r="AG8" s="9">
        <v>32959</v>
      </c>
      <c r="AH8" s="9">
        <v>25634</v>
      </c>
      <c r="AI8" s="9">
        <v>12510</v>
      </c>
      <c r="AJ8" s="9">
        <v>3003908</v>
      </c>
      <c r="AK8" s="9">
        <v>2932876</v>
      </c>
      <c r="AL8" s="9">
        <v>5936784</v>
      </c>
    </row>
    <row r="9" spans="1:38" x14ac:dyDescent="0.25">
      <c r="A9" s="13" t="s">
        <v>90</v>
      </c>
      <c r="B9" s="9">
        <v>679500</v>
      </c>
      <c r="C9" s="9">
        <v>545659</v>
      </c>
      <c r="D9" s="9">
        <v>442014</v>
      </c>
      <c r="E9" s="9">
        <v>362751</v>
      </c>
      <c r="F9" s="9">
        <v>260764</v>
      </c>
      <c r="G9" s="9">
        <v>223221</v>
      </c>
      <c r="H9" s="9">
        <v>203035</v>
      </c>
      <c r="I9" s="9">
        <v>168629</v>
      </c>
      <c r="J9" s="9">
        <v>143572</v>
      </c>
      <c r="K9" s="9">
        <v>103270</v>
      </c>
      <c r="L9" s="9">
        <v>89342</v>
      </c>
      <c r="M9" s="9">
        <v>57851</v>
      </c>
      <c r="N9" s="9">
        <v>50345</v>
      </c>
      <c r="O9" s="9">
        <v>30837</v>
      </c>
      <c r="P9" s="9">
        <v>29566</v>
      </c>
      <c r="Q9" s="9">
        <v>15850</v>
      </c>
      <c r="R9" s="9">
        <v>11412</v>
      </c>
      <c r="S9" s="9">
        <v>639299</v>
      </c>
      <c r="T9" s="9">
        <v>509011</v>
      </c>
      <c r="U9" s="9">
        <v>402259</v>
      </c>
      <c r="V9" s="9">
        <v>352254</v>
      </c>
      <c r="W9" s="9">
        <v>285240</v>
      </c>
      <c r="X9" s="9">
        <v>235858</v>
      </c>
      <c r="Y9" s="9">
        <v>198776</v>
      </c>
      <c r="Z9" s="9">
        <v>153495</v>
      </c>
      <c r="AA9" s="9">
        <v>133251</v>
      </c>
      <c r="AB9" s="9">
        <v>90278</v>
      </c>
      <c r="AC9" s="9">
        <v>83531</v>
      </c>
      <c r="AD9" s="9">
        <v>51340</v>
      </c>
      <c r="AE9" s="9">
        <v>51485</v>
      </c>
      <c r="AF9" s="9">
        <v>30115</v>
      </c>
      <c r="AG9" s="9">
        <v>28710</v>
      </c>
      <c r="AH9" s="9">
        <v>15170</v>
      </c>
      <c r="AI9" s="9">
        <v>12444</v>
      </c>
      <c r="AJ9" s="9">
        <v>3417618</v>
      </c>
      <c r="AK9" s="9">
        <v>3272516</v>
      </c>
      <c r="AL9" s="9">
        <v>6690134</v>
      </c>
    </row>
    <row r="10" spans="1:38" x14ac:dyDescent="0.25">
      <c r="A10" s="13" t="s">
        <v>107</v>
      </c>
      <c r="B10" s="9">
        <v>158035</v>
      </c>
      <c r="C10" s="9">
        <v>169405</v>
      </c>
      <c r="D10" s="9">
        <v>167379</v>
      </c>
      <c r="E10" s="9">
        <v>160580</v>
      </c>
      <c r="F10" s="9">
        <v>128084</v>
      </c>
      <c r="G10" s="9">
        <v>98740</v>
      </c>
      <c r="H10" s="9">
        <v>82485</v>
      </c>
      <c r="I10" s="9">
        <v>72773</v>
      </c>
      <c r="J10" s="9">
        <v>65964</v>
      </c>
      <c r="K10" s="9">
        <v>54387</v>
      </c>
      <c r="L10" s="9">
        <v>43741</v>
      </c>
      <c r="M10" s="9">
        <v>31487</v>
      </c>
      <c r="N10" s="9">
        <v>25781</v>
      </c>
      <c r="O10" s="9">
        <v>17586</v>
      </c>
      <c r="P10" s="9">
        <v>12790</v>
      </c>
      <c r="Q10" s="9">
        <v>7288</v>
      </c>
      <c r="R10" s="9">
        <v>4308</v>
      </c>
      <c r="S10" s="9">
        <v>150454</v>
      </c>
      <c r="T10" s="9">
        <v>157800</v>
      </c>
      <c r="U10" s="9">
        <v>157102</v>
      </c>
      <c r="V10" s="9">
        <v>144745</v>
      </c>
      <c r="W10" s="9">
        <v>109296</v>
      </c>
      <c r="X10" s="9">
        <v>93373</v>
      </c>
      <c r="Y10" s="9">
        <v>84237</v>
      </c>
      <c r="Z10" s="9">
        <v>80603</v>
      </c>
      <c r="AA10" s="9">
        <v>62980</v>
      </c>
      <c r="AB10" s="9">
        <v>55671</v>
      </c>
      <c r="AC10" s="9">
        <v>38799</v>
      </c>
      <c r="AD10" s="9">
        <v>34675</v>
      </c>
      <c r="AE10" s="9">
        <v>24906</v>
      </c>
      <c r="AF10" s="9">
        <v>19395</v>
      </c>
      <c r="AG10" s="9">
        <v>10835</v>
      </c>
      <c r="AH10" s="9">
        <v>7773</v>
      </c>
      <c r="AI10" s="9">
        <v>4317</v>
      </c>
      <c r="AJ10" s="9">
        <v>1300813</v>
      </c>
      <c r="AK10" s="9">
        <v>1236961</v>
      </c>
      <c r="AL10" s="9">
        <v>2537774</v>
      </c>
    </row>
    <row r="11" spans="1:38" x14ac:dyDescent="0.25">
      <c r="A11" s="13" t="s">
        <v>115</v>
      </c>
      <c r="B11" s="9">
        <v>539300</v>
      </c>
      <c r="C11" s="9">
        <v>445972</v>
      </c>
      <c r="D11" s="9">
        <v>382231</v>
      </c>
      <c r="E11" s="9">
        <v>330874</v>
      </c>
      <c r="F11" s="9">
        <v>247899</v>
      </c>
      <c r="G11" s="9">
        <v>201198</v>
      </c>
      <c r="H11" s="9">
        <v>173256</v>
      </c>
      <c r="I11" s="9">
        <v>146700</v>
      </c>
      <c r="J11" s="9">
        <v>119001</v>
      </c>
      <c r="K11" s="9">
        <v>95899</v>
      </c>
      <c r="L11" s="9">
        <v>73977</v>
      </c>
      <c r="M11" s="9">
        <v>53904</v>
      </c>
      <c r="N11" s="9">
        <v>43804</v>
      </c>
      <c r="O11" s="9">
        <v>30213</v>
      </c>
      <c r="P11" s="9">
        <v>23436</v>
      </c>
      <c r="Q11" s="9">
        <v>16003</v>
      </c>
      <c r="R11" s="9">
        <v>10919</v>
      </c>
      <c r="S11" s="9">
        <v>514586</v>
      </c>
      <c r="T11" s="9">
        <v>431588</v>
      </c>
      <c r="U11" s="9">
        <v>371409</v>
      </c>
      <c r="V11" s="9">
        <v>318050</v>
      </c>
      <c r="W11" s="9">
        <v>248992</v>
      </c>
      <c r="X11" s="9">
        <v>199610</v>
      </c>
      <c r="Y11" s="9">
        <v>168682</v>
      </c>
      <c r="Z11" s="9">
        <v>135038</v>
      </c>
      <c r="AA11" s="9">
        <v>120485</v>
      </c>
      <c r="AB11" s="9">
        <v>86544</v>
      </c>
      <c r="AC11" s="9">
        <v>75599</v>
      </c>
      <c r="AD11" s="9">
        <v>54587</v>
      </c>
      <c r="AE11" s="9">
        <v>57410</v>
      </c>
      <c r="AF11" s="9">
        <v>37257</v>
      </c>
      <c r="AG11" s="9">
        <v>29396</v>
      </c>
      <c r="AH11" s="9">
        <v>17770</v>
      </c>
      <c r="AI11" s="9">
        <v>13339</v>
      </c>
      <c r="AJ11" s="9">
        <v>2934586</v>
      </c>
      <c r="AK11" s="9">
        <v>2880342</v>
      </c>
      <c r="AL11" s="9">
        <v>5814928</v>
      </c>
    </row>
    <row r="12" spans="1:38" x14ac:dyDescent="0.25">
      <c r="A12" s="13" t="s">
        <v>138</v>
      </c>
      <c r="B12" s="9">
        <v>644945</v>
      </c>
      <c r="C12" s="9">
        <v>544939</v>
      </c>
      <c r="D12" s="9">
        <v>421873</v>
      </c>
      <c r="E12" s="9">
        <v>348897</v>
      </c>
      <c r="F12" s="9">
        <v>270790</v>
      </c>
      <c r="G12" s="9">
        <v>233981</v>
      </c>
      <c r="H12" s="9">
        <v>220992</v>
      </c>
      <c r="I12" s="9">
        <v>176524</v>
      </c>
      <c r="J12" s="9">
        <v>160850</v>
      </c>
      <c r="K12" s="9">
        <v>108578</v>
      </c>
      <c r="L12" s="9">
        <v>98736</v>
      </c>
      <c r="M12" s="9">
        <v>60103</v>
      </c>
      <c r="N12" s="9">
        <v>60783</v>
      </c>
      <c r="O12" s="9">
        <v>31453</v>
      </c>
      <c r="P12" s="9">
        <v>31629</v>
      </c>
      <c r="Q12" s="9">
        <v>14056</v>
      </c>
      <c r="R12" s="9">
        <v>11139</v>
      </c>
      <c r="S12" s="9">
        <v>596867</v>
      </c>
      <c r="T12" s="9">
        <v>492977</v>
      </c>
      <c r="U12" s="9">
        <v>369247</v>
      </c>
      <c r="V12" s="9">
        <v>326928</v>
      </c>
      <c r="W12" s="9">
        <v>285460</v>
      </c>
      <c r="X12" s="9">
        <v>230533</v>
      </c>
      <c r="Y12" s="9">
        <v>201616</v>
      </c>
      <c r="Z12" s="9">
        <v>146564</v>
      </c>
      <c r="AA12" s="9">
        <v>138886</v>
      </c>
      <c r="AB12" s="9">
        <v>84797</v>
      </c>
      <c r="AC12" s="9">
        <v>87266</v>
      </c>
      <c r="AD12" s="9">
        <v>49291</v>
      </c>
      <c r="AE12" s="9">
        <v>56913</v>
      </c>
      <c r="AF12" s="9">
        <v>28951</v>
      </c>
      <c r="AG12" s="9">
        <v>31809</v>
      </c>
      <c r="AH12" s="9">
        <v>14151</v>
      </c>
      <c r="AI12" s="9">
        <v>12468</v>
      </c>
      <c r="AJ12" s="9">
        <v>3440268</v>
      </c>
      <c r="AK12" s="9">
        <v>3154724</v>
      </c>
      <c r="AL12" s="9">
        <v>6594992</v>
      </c>
    </row>
    <row r="13" spans="1:38" x14ac:dyDescent="0.25">
      <c r="A13" s="13" t="s">
        <v>166</v>
      </c>
      <c r="B13" s="9">
        <v>255470</v>
      </c>
      <c r="C13" s="9">
        <v>263801</v>
      </c>
      <c r="D13" s="9">
        <v>260335</v>
      </c>
      <c r="E13" s="9">
        <v>242320</v>
      </c>
      <c r="F13" s="9">
        <v>199798</v>
      </c>
      <c r="G13" s="9">
        <v>157222</v>
      </c>
      <c r="H13" s="9">
        <v>125944</v>
      </c>
      <c r="I13" s="9">
        <v>111965</v>
      </c>
      <c r="J13" s="9">
        <v>99844</v>
      </c>
      <c r="K13" s="9">
        <v>85277</v>
      </c>
      <c r="L13" s="9">
        <v>65584</v>
      </c>
      <c r="M13" s="9">
        <v>48000</v>
      </c>
      <c r="N13" s="9">
        <v>37811</v>
      </c>
      <c r="O13" s="9">
        <v>28190</v>
      </c>
      <c r="P13" s="9">
        <v>17153</v>
      </c>
      <c r="Q13" s="9">
        <v>10955</v>
      </c>
      <c r="R13" s="9">
        <v>6018</v>
      </c>
      <c r="S13" s="9">
        <v>243102</v>
      </c>
      <c r="T13" s="9">
        <v>247026</v>
      </c>
      <c r="U13" s="9">
        <v>247067</v>
      </c>
      <c r="V13" s="9">
        <v>228463</v>
      </c>
      <c r="W13" s="9">
        <v>177638</v>
      </c>
      <c r="X13" s="9">
        <v>145558</v>
      </c>
      <c r="Y13" s="9">
        <v>127746</v>
      </c>
      <c r="Z13" s="9">
        <v>120877</v>
      </c>
      <c r="AA13" s="9">
        <v>98133</v>
      </c>
      <c r="AB13" s="9">
        <v>83858</v>
      </c>
      <c r="AC13" s="9">
        <v>63626</v>
      </c>
      <c r="AD13" s="9">
        <v>48751</v>
      </c>
      <c r="AE13" s="9">
        <v>41139</v>
      </c>
      <c r="AF13" s="9">
        <v>31640</v>
      </c>
      <c r="AG13" s="9">
        <v>18689</v>
      </c>
      <c r="AH13" s="9">
        <v>12559</v>
      </c>
      <c r="AI13" s="9">
        <v>6706</v>
      </c>
      <c r="AJ13" s="9">
        <v>2015687</v>
      </c>
      <c r="AK13" s="9">
        <v>1942578</v>
      </c>
      <c r="AL13" s="9">
        <v>3958265</v>
      </c>
    </row>
    <row r="14" spans="1:38" x14ac:dyDescent="0.25">
      <c r="A14" s="13" t="s">
        <v>182</v>
      </c>
      <c r="B14" s="9">
        <v>367102</v>
      </c>
      <c r="C14" s="9">
        <v>363425</v>
      </c>
      <c r="D14" s="9">
        <v>373194</v>
      </c>
      <c r="E14" s="9">
        <v>353940</v>
      </c>
      <c r="F14" s="9">
        <v>297603</v>
      </c>
      <c r="G14" s="9">
        <v>227942</v>
      </c>
      <c r="H14" s="9">
        <v>182870</v>
      </c>
      <c r="I14" s="9">
        <v>163400</v>
      </c>
      <c r="J14" s="9">
        <v>139733</v>
      </c>
      <c r="K14" s="9">
        <v>123629</v>
      </c>
      <c r="L14" s="9">
        <v>92496</v>
      </c>
      <c r="M14" s="9">
        <v>82655</v>
      </c>
      <c r="N14" s="9">
        <v>52325</v>
      </c>
      <c r="O14" s="9">
        <v>47402</v>
      </c>
      <c r="P14" s="9">
        <v>27695</v>
      </c>
      <c r="Q14" s="9">
        <v>21886</v>
      </c>
      <c r="R14" s="9">
        <v>10668</v>
      </c>
      <c r="S14" s="9">
        <v>352059</v>
      </c>
      <c r="T14" s="9">
        <v>347139</v>
      </c>
      <c r="U14" s="9">
        <v>365330</v>
      </c>
      <c r="V14" s="9">
        <v>333023</v>
      </c>
      <c r="W14" s="9">
        <v>263756</v>
      </c>
      <c r="X14" s="9">
        <v>214716</v>
      </c>
      <c r="Y14" s="9">
        <v>186714</v>
      </c>
      <c r="Z14" s="9">
        <v>178217</v>
      </c>
      <c r="AA14" s="9">
        <v>142570</v>
      </c>
      <c r="AB14" s="9">
        <v>132157</v>
      </c>
      <c r="AC14" s="9">
        <v>95005</v>
      </c>
      <c r="AD14" s="9">
        <v>96062</v>
      </c>
      <c r="AE14" s="9">
        <v>59273</v>
      </c>
      <c r="AF14" s="9">
        <v>55830</v>
      </c>
      <c r="AG14" s="9">
        <v>35088</v>
      </c>
      <c r="AH14" s="9">
        <v>27040</v>
      </c>
      <c r="AI14" s="9">
        <v>15782</v>
      </c>
      <c r="AJ14" s="9">
        <v>2927965</v>
      </c>
      <c r="AK14" s="9">
        <v>2899761</v>
      </c>
      <c r="AL14" s="9">
        <v>5827726</v>
      </c>
    </row>
    <row r="15" spans="1:38" x14ac:dyDescent="0.25">
      <c r="A15" s="13" t="s">
        <v>208</v>
      </c>
      <c r="B15" s="9">
        <v>213833</v>
      </c>
      <c r="C15" s="9">
        <v>203754</v>
      </c>
      <c r="D15" s="9">
        <v>197034</v>
      </c>
      <c r="E15" s="9">
        <v>176671</v>
      </c>
      <c r="F15" s="9">
        <v>132083</v>
      </c>
      <c r="G15" s="9">
        <v>95485</v>
      </c>
      <c r="H15" s="9">
        <v>79584</v>
      </c>
      <c r="I15" s="9">
        <v>72338</v>
      </c>
      <c r="J15" s="9">
        <v>67188</v>
      </c>
      <c r="K15" s="9">
        <v>58447</v>
      </c>
      <c r="L15" s="9">
        <v>46109</v>
      </c>
      <c r="M15" s="9">
        <v>36235</v>
      </c>
      <c r="N15" s="9">
        <v>28541</v>
      </c>
      <c r="O15" s="9">
        <v>22476</v>
      </c>
      <c r="P15" s="9">
        <v>13855</v>
      </c>
      <c r="Q15" s="9">
        <v>10238</v>
      </c>
      <c r="R15" s="9">
        <v>5363</v>
      </c>
      <c r="S15" s="9">
        <v>207890</v>
      </c>
      <c r="T15" s="9">
        <v>199710</v>
      </c>
      <c r="U15" s="9">
        <v>194554</v>
      </c>
      <c r="V15" s="9">
        <v>179000</v>
      </c>
      <c r="W15" s="9">
        <v>125519</v>
      </c>
      <c r="X15" s="9">
        <v>104915</v>
      </c>
      <c r="Y15" s="9">
        <v>94035</v>
      </c>
      <c r="Z15" s="9">
        <v>90186</v>
      </c>
      <c r="AA15" s="9">
        <v>76152</v>
      </c>
      <c r="AB15" s="9">
        <v>67676</v>
      </c>
      <c r="AC15" s="9">
        <v>48162</v>
      </c>
      <c r="AD15" s="9">
        <v>42488</v>
      </c>
      <c r="AE15" s="9">
        <v>33954</v>
      </c>
      <c r="AF15" s="9">
        <v>27586</v>
      </c>
      <c r="AG15" s="9">
        <v>15951</v>
      </c>
      <c r="AH15" s="9">
        <v>9976</v>
      </c>
      <c r="AI15" s="9">
        <v>6145</v>
      </c>
      <c r="AJ15" s="9">
        <v>1459234</v>
      </c>
      <c r="AK15" s="9">
        <v>1523899</v>
      </c>
      <c r="AL15" s="9">
        <v>2983133</v>
      </c>
    </row>
    <row r="16" spans="1:38" x14ac:dyDescent="0.25">
      <c r="A16" s="13" t="s">
        <v>221</v>
      </c>
      <c r="B16" s="9">
        <v>276429</v>
      </c>
      <c r="C16" s="9">
        <v>267891</v>
      </c>
      <c r="D16" s="9">
        <v>273219</v>
      </c>
      <c r="E16" s="9">
        <v>262779</v>
      </c>
      <c r="F16" s="9">
        <v>244690</v>
      </c>
      <c r="G16" s="9">
        <v>191737</v>
      </c>
      <c r="H16" s="9">
        <v>140876</v>
      </c>
      <c r="I16" s="9">
        <v>122163</v>
      </c>
      <c r="J16" s="9">
        <v>98953</v>
      </c>
      <c r="K16" s="9">
        <v>91372</v>
      </c>
      <c r="L16" s="9">
        <v>65990</v>
      </c>
      <c r="M16" s="9">
        <v>65097</v>
      </c>
      <c r="N16" s="9">
        <v>37391</v>
      </c>
      <c r="O16" s="9">
        <v>36243</v>
      </c>
      <c r="P16" s="9">
        <v>20266</v>
      </c>
      <c r="Q16" s="9">
        <v>15590</v>
      </c>
      <c r="R16" s="9">
        <v>8038</v>
      </c>
      <c r="S16" s="9">
        <v>261756</v>
      </c>
      <c r="T16" s="9">
        <v>255925</v>
      </c>
      <c r="U16" s="9">
        <v>267795</v>
      </c>
      <c r="V16" s="9">
        <v>245304</v>
      </c>
      <c r="W16" s="9">
        <v>206957</v>
      </c>
      <c r="X16" s="9">
        <v>164130</v>
      </c>
      <c r="Y16" s="9">
        <v>137442</v>
      </c>
      <c r="Z16" s="9">
        <v>131252</v>
      </c>
      <c r="AA16" s="9">
        <v>105276</v>
      </c>
      <c r="AB16" s="9">
        <v>99053</v>
      </c>
      <c r="AC16" s="9">
        <v>71708</v>
      </c>
      <c r="AD16" s="9">
        <v>74956</v>
      </c>
      <c r="AE16" s="9">
        <v>45906</v>
      </c>
      <c r="AF16" s="9">
        <v>45164</v>
      </c>
      <c r="AG16" s="9">
        <v>27536</v>
      </c>
      <c r="AH16" s="9">
        <v>21281</v>
      </c>
      <c r="AI16" s="9">
        <v>12905</v>
      </c>
      <c r="AJ16" s="9">
        <v>2218724</v>
      </c>
      <c r="AK16" s="9">
        <v>2174346</v>
      </c>
      <c r="AL16" s="9">
        <v>4393070</v>
      </c>
    </row>
    <row r="17" spans="1:38" x14ac:dyDescent="0.25">
      <c r="A17" s="13" t="s">
        <v>240</v>
      </c>
      <c r="B17" s="9">
        <v>199031</v>
      </c>
      <c r="C17" s="9">
        <v>218957</v>
      </c>
      <c r="D17" s="9">
        <v>241674</v>
      </c>
      <c r="E17" s="9">
        <v>231477</v>
      </c>
      <c r="F17" s="9">
        <v>198471</v>
      </c>
      <c r="G17" s="9">
        <v>134938</v>
      </c>
      <c r="H17" s="9">
        <v>101395</v>
      </c>
      <c r="I17" s="9">
        <v>89201</v>
      </c>
      <c r="J17" s="9">
        <v>83388</v>
      </c>
      <c r="K17" s="9">
        <v>72033</v>
      </c>
      <c r="L17" s="9">
        <v>58322</v>
      </c>
      <c r="M17" s="9">
        <v>44278</v>
      </c>
      <c r="N17" s="9">
        <v>36026</v>
      </c>
      <c r="O17" s="9">
        <v>27713</v>
      </c>
      <c r="P17" s="9">
        <v>18326</v>
      </c>
      <c r="Q17" s="9">
        <v>9656</v>
      </c>
      <c r="R17" s="9">
        <v>5704</v>
      </c>
      <c r="S17" s="9">
        <v>188875</v>
      </c>
      <c r="T17" s="9">
        <v>207004</v>
      </c>
      <c r="U17" s="9">
        <v>230520</v>
      </c>
      <c r="V17" s="9">
        <v>217058</v>
      </c>
      <c r="W17" s="9">
        <v>175326</v>
      </c>
      <c r="X17" s="9">
        <v>125783</v>
      </c>
      <c r="Y17" s="9">
        <v>105683</v>
      </c>
      <c r="Z17" s="9">
        <v>105824</v>
      </c>
      <c r="AA17" s="9">
        <v>84561</v>
      </c>
      <c r="AB17" s="9">
        <v>79616</v>
      </c>
      <c r="AC17" s="9">
        <v>54939</v>
      </c>
      <c r="AD17" s="9">
        <v>57642</v>
      </c>
      <c r="AE17" s="9">
        <v>38065</v>
      </c>
      <c r="AF17" s="9">
        <v>34165</v>
      </c>
      <c r="AG17" s="9">
        <v>16611</v>
      </c>
      <c r="AH17" s="9">
        <v>11695</v>
      </c>
      <c r="AI17" s="9">
        <v>6995</v>
      </c>
      <c r="AJ17" s="9">
        <v>1770590</v>
      </c>
      <c r="AK17" s="9">
        <v>1740362</v>
      </c>
      <c r="AL17" s="9">
        <v>3510952</v>
      </c>
    </row>
    <row r="18" spans="1:38" x14ac:dyDescent="0.25">
      <c r="A18" s="13" t="s">
        <v>254</v>
      </c>
      <c r="B18" s="9">
        <v>253101</v>
      </c>
      <c r="C18" s="9">
        <v>254655</v>
      </c>
      <c r="D18" s="9">
        <v>277433</v>
      </c>
      <c r="E18" s="9">
        <v>261039</v>
      </c>
      <c r="F18" s="9">
        <v>221637</v>
      </c>
      <c r="G18" s="9">
        <v>158394</v>
      </c>
      <c r="H18" s="9">
        <v>118345</v>
      </c>
      <c r="I18" s="9">
        <v>108252</v>
      </c>
      <c r="J18" s="9">
        <v>102622</v>
      </c>
      <c r="K18" s="9">
        <v>98325</v>
      </c>
      <c r="L18" s="9">
        <v>76391</v>
      </c>
      <c r="M18" s="9">
        <v>69909</v>
      </c>
      <c r="N18" s="9">
        <v>49306</v>
      </c>
      <c r="O18" s="9">
        <v>45193</v>
      </c>
      <c r="P18" s="9">
        <v>27101</v>
      </c>
      <c r="Q18" s="9">
        <v>16472</v>
      </c>
      <c r="R18" s="9">
        <v>8176</v>
      </c>
      <c r="S18" s="9">
        <v>250024</v>
      </c>
      <c r="T18" s="9">
        <v>247712</v>
      </c>
      <c r="U18" s="9">
        <v>283922</v>
      </c>
      <c r="V18" s="9">
        <v>274784</v>
      </c>
      <c r="W18" s="9">
        <v>217205</v>
      </c>
      <c r="X18" s="9">
        <v>161621</v>
      </c>
      <c r="Y18" s="9">
        <v>140126</v>
      </c>
      <c r="Z18" s="9">
        <v>135981</v>
      </c>
      <c r="AA18" s="9">
        <v>117125</v>
      </c>
      <c r="AB18" s="9">
        <v>110055</v>
      </c>
      <c r="AC18" s="9">
        <v>82636</v>
      </c>
      <c r="AD18" s="9">
        <v>79464</v>
      </c>
      <c r="AE18" s="9">
        <v>57225</v>
      </c>
      <c r="AF18" s="9">
        <v>51551</v>
      </c>
      <c r="AG18" s="9">
        <v>29694</v>
      </c>
      <c r="AH18" s="9">
        <v>19976</v>
      </c>
      <c r="AI18" s="9">
        <v>10275</v>
      </c>
      <c r="AJ18" s="9">
        <v>2146351</v>
      </c>
      <c r="AK18" s="9">
        <v>2269376</v>
      </c>
      <c r="AL18" s="9">
        <v>4415727</v>
      </c>
    </row>
    <row r="19" spans="1:38" x14ac:dyDescent="0.25">
      <c r="A19" s="13" t="s">
        <v>265</v>
      </c>
      <c r="B19" s="9">
        <v>366734</v>
      </c>
      <c r="C19" s="9">
        <v>281057</v>
      </c>
      <c r="D19" s="9">
        <v>232913</v>
      </c>
      <c r="E19" s="9">
        <v>202152</v>
      </c>
      <c r="F19" s="9">
        <v>248382</v>
      </c>
      <c r="G19" s="9">
        <v>310563</v>
      </c>
      <c r="H19" s="9">
        <v>263226</v>
      </c>
      <c r="I19" s="9">
        <v>228757</v>
      </c>
      <c r="J19" s="9">
        <v>148467</v>
      </c>
      <c r="K19" s="9">
        <v>121262</v>
      </c>
      <c r="L19" s="9">
        <v>62545</v>
      </c>
      <c r="M19" s="9">
        <v>53076</v>
      </c>
      <c r="N19" s="9">
        <v>20135</v>
      </c>
      <c r="O19" s="9">
        <v>16802</v>
      </c>
      <c r="P19" s="9">
        <v>7187</v>
      </c>
      <c r="Q19" s="9">
        <v>5307</v>
      </c>
      <c r="R19" s="9">
        <v>3651</v>
      </c>
      <c r="S19" s="9">
        <v>368062</v>
      </c>
      <c r="T19" s="9">
        <v>295804</v>
      </c>
      <c r="U19" s="9">
        <v>274169</v>
      </c>
      <c r="V19" s="9">
        <v>226094</v>
      </c>
      <c r="W19" s="9">
        <v>240570</v>
      </c>
      <c r="X19" s="9">
        <v>239062</v>
      </c>
      <c r="Y19" s="9">
        <v>186691</v>
      </c>
      <c r="Z19" s="9">
        <v>144517</v>
      </c>
      <c r="AA19" s="9">
        <v>92826</v>
      </c>
      <c r="AB19" s="9">
        <v>66230</v>
      </c>
      <c r="AC19" s="9">
        <v>38666</v>
      </c>
      <c r="AD19" s="9">
        <v>33081</v>
      </c>
      <c r="AE19" s="9">
        <v>18099</v>
      </c>
      <c r="AF19" s="9">
        <v>16523</v>
      </c>
      <c r="AG19" s="9">
        <v>10377</v>
      </c>
      <c r="AH19" s="9">
        <v>6774</v>
      </c>
      <c r="AI19" s="9">
        <v>4986</v>
      </c>
      <c r="AJ19" s="9">
        <v>2572216</v>
      </c>
      <c r="AK19" s="9">
        <v>2262531</v>
      </c>
      <c r="AL19" s="9">
        <v>4834747</v>
      </c>
    </row>
    <row r="20" spans="1:38" x14ac:dyDescent="0.25">
      <c r="A20" s="13" t="s">
        <v>272</v>
      </c>
      <c r="B20" s="9">
        <v>334511</v>
      </c>
      <c r="C20" s="9">
        <v>277281</v>
      </c>
      <c r="D20" s="9">
        <v>248163</v>
      </c>
      <c r="E20" s="9">
        <v>209659</v>
      </c>
      <c r="F20" s="9">
        <v>149392</v>
      </c>
      <c r="G20" s="9">
        <v>119694</v>
      </c>
      <c r="H20" s="9">
        <v>104192</v>
      </c>
      <c r="I20" s="9">
        <v>87074</v>
      </c>
      <c r="J20" s="9">
        <v>70682</v>
      </c>
      <c r="K20" s="9">
        <v>53257</v>
      </c>
      <c r="L20" s="9">
        <v>41639</v>
      </c>
      <c r="M20" s="9">
        <v>30353</v>
      </c>
      <c r="N20" s="9">
        <v>23361</v>
      </c>
      <c r="O20" s="9">
        <v>16672</v>
      </c>
      <c r="P20" s="9">
        <v>13286</v>
      </c>
      <c r="Q20" s="9">
        <v>8762</v>
      </c>
      <c r="R20" s="9">
        <v>4907</v>
      </c>
      <c r="S20" s="9">
        <v>311596</v>
      </c>
      <c r="T20" s="9">
        <v>241005</v>
      </c>
      <c r="U20" s="9">
        <v>198060</v>
      </c>
      <c r="V20" s="9">
        <v>174248</v>
      </c>
      <c r="W20" s="9">
        <v>138293</v>
      </c>
      <c r="X20" s="9">
        <v>116708</v>
      </c>
      <c r="Y20" s="9">
        <v>95232</v>
      </c>
      <c r="Z20" s="9">
        <v>75830</v>
      </c>
      <c r="AA20" s="9">
        <v>63848</v>
      </c>
      <c r="AB20" s="9">
        <v>45983</v>
      </c>
      <c r="AC20" s="9">
        <v>39465</v>
      </c>
      <c r="AD20" s="9">
        <v>28526</v>
      </c>
      <c r="AE20" s="9">
        <v>24977</v>
      </c>
      <c r="AF20" s="9">
        <v>17348</v>
      </c>
      <c r="AG20" s="9">
        <v>14741</v>
      </c>
      <c r="AH20" s="9">
        <v>8088</v>
      </c>
      <c r="AI20" s="9">
        <v>5612</v>
      </c>
      <c r="AJ20" s="9">
        <v>1792885</v>
      </c>
      <c r="AK20" s="9">
        <v>1599560</v>
      </c>
      <c r="AL20" s="9">
        <v>3392445</v>
      </c>
    </row>
    <row r="21" spans="1:38" x14ac:dyDescent="0.25">
      <c r="A21" s="13" t="s">
        <v>282</v>
      </c>
      <c r="B21" s="9">
        <v>325102</v>
      </c>
      <c r="C21" s="9">
        <v>335341</v>
      </c>
      <c r="D21" s="9">
        <v>361868</v>
      </c>
      <c r="E21" s="9">
        <v>349158</v>
      </c>
      <c r="F21" s="9">
        <v>279447</v>
      </c>
      <c r="G21" s="9">
        <v>203489</v>
      </c>
      <c r="H21" s="9">
        <v>163543</v>
      </c>
      <c r="I21" s="9">
        <v>147223</v>
      </c>
      <c r="J21" s="9">
        <v>138378</v>
      </c>
      <c r="K21" s="9">
        <v>124953</v>
      </c>
      <c r="L21" s="9">
        <v>97194</v>
      </c>
      <c r="M21" s="9">
        <v>83548</v>
      </c>
      <c r="N21" s="9">
        <v>57973</v>
      </c>
      <c r="O21" s="9">
        <v>50281</v>
      </c>
      <c r="P21" s="9">
        <v>31470</v>
      </c>
      <c r="Q21" s="9">
        <v>22123</v>
      </c>
      <c r="R21" s="9">
        <v>11055</v>
      </c>
      <c r="S21" s="9">
        <v>309242</v>
      </c>
      <c r="T21" s="9">
        <v>315414</v>
      </c>
      <c r="U21" s="9">
        <v>350304</v>
      </c>
      <c r="V21" s="9">
        <v>327225</v>
      </c>
      <c r="W21" s="9">
        <v>246833</v>
      </c>
      <c r="X21" s="9">
        <v>201853</v>
      </c>
      <c r="Y21" s="9">
        <v>178926</v>
      </c>
      <c r="Z21" s="9">
        <v>174716</v>
      </c>
      <c r="AA21" s="9">
        <v>142857</v>
      </c>
      <c r="AB21" s="9">
        <v>132292</v>
      </c>
      <c r="AC21" s="9">
        <v>95830</v>
      </c>
      <c r="AD21" s="9">
        <v>93207</v>
      </c>
      <c r="AE21" s="9">
        <v>62793</v>
      </c>
      <c r="AF21" s="9">
        <v>61769</v>
      </c>
      <c r="AG21" s="9">
        <v>35109</v>
      </c>
      <c r="AH21" s="9">
        <v>24762</v>
      </c>
      <c r="AI21" s="9">
        <v>12249</v>
      </c>
      <c r="AJ21" s="9">
        <v>2782146</v>
      </c>
      <c r="AK21" s="9">
        <v>2765381</v>
      </c>
      <c r="AL21" s="9">
        <v>5547527</v>
      </c>
    </row>
    <row r="22" spans="1:38" x14ac:dyDescent="0.25">
      <c r="A22" s="13" t="s">
        <v>305</v>
      </c>
      <c r="B22" s="9">
        <v>614198</v>
      </c>
      <c r="C22" s="9">
        <v>482852</v>
      </c>
      <c r="D22" s="9">
        <v>358722</v>
      </c>
      <c r="E22" s="9">
        <v>291747</v>
      </c>
      <c r="F22" s="9">
        <v>208354</v>
      </c>
      <c r="G22" s="9">
        <v>184644</v>
      </c>
      <c r="H22" s="9">
        <v>192209</v>
      </c>
      <c r="I22" s="9">
        <v>151233</v>
      </c>
      <c r="J22" s="9">
        <v>143479</v>
      </c>
      <c r="K22" s="9">
        <v>88653</v>
      </c>
      <c r="L22" s="9">
        <v>94036</v>
      </c>
      <c r="M22" s="9">
        <v>44362</v>
      </c>
      <c r="N22" s="9">
        <v>55594</v>
      </c>
      <c r="O22" s="9">
        <v>23145</v>
      </c>
      <c r="P22" s="9">
        <v>35036</v>
      </c>
      <c r="Q22" s="9">
        <v>11747</v>
      </c>
      <c r="R22" s="9">
        <v>13355</v>
      </c>
      <c r="S22" s="9">
        <v>563813</v>
      </c>
      <c r="T22" s="9">
        <v>459277</v>
      </c>
      <c r="U22" s="9">
        <v>339830</v>
      </c>
      <c r="V22" s="9">
        <v>300660</v>
      </c>
      <c r="W22" s="9">
        <v>259361</v>
      </c>
      <c r="X22" s="9">
        <v>214203</v>
      </c>
      <c r="Y22" s="9">
        <v>193560</v>
      </c>
      <c r="Z22" s="9">
        <v>136409</v>
      </c>
      <c r="AA22" s="9">
        <v>131297</v>
      </c>
      <c r="AB22" s="9">
        <v>75712</v>
      </c>
      <c r="AC22" s="9">
        <v>82142</v>
      </c>
      <c r="AD22" s="9">
        <v>41509</v>
      </c>
      <c r="AE22" s="9">
        <v>51711</v>
      </c>
      <c r="AF22" s="9">
        <v>23348</v>
      </c>
      <c r="AG22" s="9">
        <v>31052</v>
      </c>
      <c r="AH22" s="9">
        <v>11479</v>
      </c>
      <c r="AI22" s="9">
        <v>13101</v>
      </c>
      <c r="AJ22" s="9">
        <v>2993366</v>
      </c>
      <c r="AK22" s="9">
        <v>2928464</v>
      </c>
      <c r="AL22" s="9">
        <v>5921830</v>
      </c>
    </row>
    <row r="23" spans="1:38" x14ac:dyDescent="0.25">
      <c r="A23" s="13" t="s">
        <v>330</v>
      </c>
      <c r="B23" s="9">
        <v>844977</v>
      </c>
      <c r="C23" s="9">
        <v>668389</v>
      </c>
      <c r="D23" s="9">
        <v>555616</v>
      </c>
      <c r="E23" s="9">
        <v>471968</v>
      </c>
      <c r="F23" s="9">
        <v>365548</v>
      </c>
      <c r="G23" s="9">
        <v>317880</v>
      </c>
      <c r="H23" s="9">
        <v>275283</v>
      </c>
      <c r="I23" s="9">
        <v>236243</v>
      </c>
      <c r="J23" s="9">
        <v>187951</v>
      </c>
      <c r="K23" s="9">
        <v>145539</v>
      </c>
      <c r="L23" s="9">
        <v>109636</v>
      </c>
      <c r="M23" s="9">
        <v>89037</v>
      </c>
      <c r="N23" s="9">
        <v>58793</v>
      </c>
      <c r="O23" s="9">
        <v>44237</v>
      </c>
      <c r="P23" s="9">
        <v>32223</v>
      </c>
      <c r="Q23" s="9">
        <v>20891</v>
      </c>
      <c r="R23" s="9">
        <v>15840</v>
      </c>
      <c r="S23" s="9">
        <v>821129</v>
      </c>
      <c r="T23" s="9">
        <v>651306</v>
      </c>
      <c r="U23" s="9">
        <v>531399</v>
      </c>
      <c r="V23" s="9">
        <v>466750</v>
      </c>
      <c r="W23" s="9">
        <v>381545</v>
      </c>
      <c r="X23" s="9">
        <v>319033</v>
      </c>
      <c r="Y23" s="9">
        <v>260737</v>
      </c>
      <c r="Z23" s="9">
        <v>209617</v>
      </c>
      <c r="AA23" s="9">
        <v>174590</v>
      </c>
      <c r="AB23" s="9">
        <v>126817</v>
      </c>
      <c r="AC23" s="9">
        <v>104643</v>
      </c>
      <c r="AD23" s="9">
        <v>81710</v>
      </c>
      <c r="AE23" s="9">
        <v>61439</v>
      </c>
      <c r="AF23" s="9">
        <v>46682</v>
      </c>
      <c r="AG23" s="9">
        <v>38943</v>
      </c>
      <c r="AH23" s="9">
        <v>23466</v>
      </c>
      <c r="AI23" s="9">
        <v>18190</v>
      </c>
      <c r="AJ23" s="9">
        <v>4440051</v>
      </c>
      <c r="AK23" s="9">
        <v>4317996</v>
      </c>
      <c r="AL23" s="9">
        <v>8758047</v>
      </c>
    </row>
    <row r="24" spans="1:38" x14ac:dyDescent="0.25">
      <c r="A24" s="13" t="s">
        <v>350</v>
      </c>
      <c r="B24" s="9">
        <v>2685854</v>
      </c>
      <c r="C24" s="9">
        <v>2215912</v>
      </c>
      <c r="D24" s="9">
        <v>1899992</v>
      </c>
      <c r="E24" s="9">
        <v>1623792</v>
      </c>
      <c r="F24" s="9">
        <v>1145504</v>
      </c>
      <c r="G24" s="9">
        <v>962806</v>
      </c>
      <c r="H24" s="9">
        <v>873748</v>
      </c>
      <c r="I24" s="9">
        <v>710084</v>
      </c>
      <c r="J24" s="9">
        <v>626126</v>
      </c>
      <c r="K24" s="9">
        <v>417902</v>
      </c>
      <c r="L24" s="9">
        <v>390072</v>
      </c>
      <c r="M24" s="9">
        <v>240480</v>
      </c>
      <c r="N24" s="9">
        <v>224944</v>
      </c>
      <c r="O24" s="9">
        <v>117568</v>
      </c>
      <c r="P24" s="9">
        <v>131960</v>
      </c>
      <c r="Q24" s="9">
        <v>55088</v>
      </c>
      <c r="R24" s="9">
        <v>53210</v>
      </c>
      <c r="S24" s="9">
        <v>2512812</v>
      </c>
      <c r="T24" s="9">
        <v>2022430</v>
      </c>
      <c r="U24" s="9">
        <v>1533772</v>
      </c>
      <c r="V24" s="9">
        <v>1331018</v>
      </c>
      <c r="W24" s="9">
        <v>1130742</v>
      </c>
      <c r="X24" s="9">
        <v>942938</v>
      </c>
      <c r="Y24" s="9">
        <v>806562</v>
      </c>
      <c r="Z24" s="9">
        <v>594464</v>
      </c>
      <c r="AA24" s="9">
        <v>551850</v>
      </c>
      <c r="AB24" s="9">
        <v>332620</v>
      </c>
      <c r="AC24" s="9">
        <v>341472</v>
      </c>
      <c r="AD24" s="9">
        <v>189342</v>
      </c>
      <c r="AE24" s="9">
        <v>205702</v>
      </c>
      <c r="AF24" s="9">
        <v>104032</v>
      </c>
      <c r="AG24" s="9">
        <v>134946</v>
      </c>
      <c r="AH24" s="9">
        <v>53078</v>
      </c>
      <c r="AI24" s="9">
        <v>61438</v>
      </c>
      <c r="AJ24" s="9">
        <v>14375042</v>
      </c>
      <c r="AK24" s="9">
        <v>12849218</v>
      </c>
      <c r="AL24" s="9">
        <v>27224260</v>
      </c>
    </row>
    <row r="25" spans="1:38" x14ac:dyDescent="0.25">
      <c r="A25" s="13" t="s">
        <v>395</v>
      </c>
      <c r="B25" s="9">
        <v>855762</v>
      </c>
      <c r="C25" s="9">
        <v>663208</v>
      </c>
      <c r="D25" s="9">
        <v>516254</v>
      </c>
      <c r="E25" s="9">
        <v>413287</v>
      </c>
      <c r="F25" s="9">
        <v>298887</v>
      </c>
      <c r="G25" s="9">
        <v>261265</v>
      </c>
      <c r="H25" s="9">
        <v>246915</v>
      </c>
      <c r="I25" s="9">
        <v>205252</v>
      </c>
      <c r="J25" s="9">
        <v>177914</v>
      </c>
      <c r="K25" s="9">
        <v>124250</v>
      </c>
      <c r="L25" s="9">
        <v>111981</v>
      </c>
      <c r="M25" s="9">
        <v>64741</v>
      </c>
      <c r="N25" s="9">
        <v>64193</v>
      </c>
      <c r="O25" s="9">
        <v>32605</v>
      </c>
      <c r="P25" s="9">
        <v>36191</v>
      </c>
      <c r="Q25" s="9">
        <v>17490</v>
      </c>
      <c r="R25" s="9">
        <v>14146</v>
      </c>
      <c r="S25" s="9">
        <v>792645</v>
      </c>
      <c r="T25" s="9">
        <v>616698</v>
      </c>
      <c r="U25" s="9">
        <v>472450</v>
      </c>
      <c r="V25" s="9">
        <v>409151</v>
      </c>
      <c r="W25" s="9">
        <v>341581</v>
      </c>
      <c r="X25" s="9">
        <v>287685</v>
      </c>
      <c r="Y25" s="9">
        <v>243017</v>
      </c>
      <c r="Z25" s="9">
        <v>184850</v>
      </c>
      <c r="AA25" s="9">
        <v>163563</v>
      </c>
      <c r="AB25" s="9">
        <v>106718</v>
      </c>
      <c r="AC25" s="9">
        <v>101363</v>
      </c>
      <c r="AD25" s="9">
        <v>60327</v>
      </c>
      <c r="AE25" s="9">
        <v>63210</v>
      </c>
      <c r="AF25" s="9">
        <v>34063</v>
      </c>
      <c r="AG25" s="9">
        <v>36547</v>
      </c>
      <c r="AH25" s="9">
        <v>17381</v>
      </c>
      <c r="AI25" s="9">
        <v>14872</v>
      </c>
      <c r="AJ25" s="9">
        <v>4104341</v>
      </c>
      <c r="AK25" s="9">
        <v>3946121</v>
      </c>
      <c r="AL25" s="9">
        <v>8050462</v>
      </c>
    </row>
    <row r="26" spans="1:38" x14ac:dyDescent="0.25">
      <c r="A26" s="13" t="s">
        <v>429</v>
      </c>
      <c r="B26" s="9">
        <v>460815</v>
      </c>
      <c r="C26" s="9">
        <v>375139</v>
      </c>
      <c r="D26" s="9">
        <v>281316</v>
      </c>
      <c r="E26" s="9">
        <v>222841</v>
      </c>
      <c r="F26" s="9">
        <v>159983</v>
      </c>
      <c r="G26" s="9">
        <v>153342</v>
      </c>
      <c r="H26" s="9">
        <v>138763</v>
      </c>
      <c r="I26" s="9">
        <v>115221</v>
      </c>
      <c r="J26" s="9">
        <v>96011</v>
      </c>
      <c r="K26" s="9">
        <v>66407</v>
      </c>
      <c r="L26" s="9">
        <v>60550</v>
      </c>
      <c r="M26" s="9">
        <v>43425</v>
      </c>
      <c r="N26" s="9">
        <v>38085</v>
      </c>
      <c r="O26" s="9">
        <v>22319</v>
      </c>
      <c r="P26" s="9">
        <v>19369</v>
      </c>
      <c r="Q26" s="9">
        <v>9548</v>
      </c>
      <c r="R26" s="9">
        <v>6986</v>
      </c>
      <c r="S26" s="9">
        <v>434592</v>
      </c>
      <c r="T26" s="9">
        <v>371716</v>
      </c>
      <c r="U26" s="9">
        <v>266665</v>
      </c>
      <c r="V26" s="9">
        <v>225813</v>
      </c>
      <c r="W26" s="9">
        <v>195292</v>
      </c>
      <c r="X26" s="9">
        <v>166637</v>
      </c>
      <c r="Y26" s="9">
        <v>136434</v>
      </c>
      <c r="Z26" s="9">
        <v>101666</v>
      </c>
      <c r="AA26" s="9">
        <v>93962</v>
      </c>
      <c r="AB26" s="9">
        <v>54681</v>
      </c>
      <c r="AC26" s="9">
        <v>58969</v>
      </c>
      <c r="AD26" s="9">
        <v>34810</v>
      </c>
      <c r="AE26" s="9">
        <v>38285</v>
      </c>
      <c r="AF26" s="9">
        <v>20772</v>
      </c>
      <c r="AG26" s="9">
        <v>22484</v>
      </c>
      <c r="AH26" s="9">
        <v>9368</v>
      </c>
      <c r="AI26" s="9">
        <v>8208</v>
      </c>
      <c r="AJ26" s="9">
        <v>2270120</v>
      </c>
      <c r="AK26" s="9">
        <v>2240354</v>
      </c>
      <c r="AL26" s="9">
        <v>4510474</v>
      </c>
    </row>
    <row r="27" spans="1:38" x14ac:dyDescent="0.25">
      <c r="A27" s="13" t="s">
        <v>450</v>
      </c>
      <c r="B27" s="9">
        <v>450046</v>
      </c>
      <c r="C27" s="9">
        <v>357559</v>
      </c>
      <c r="D27" s="9">
        <v>307624</v>
      </c>
      <c r="E27" s="9">
        <v>267299</v>
      </c>
      <c r="F27" s="9">
        <v>205971</v>
      </c>
      <c r="G27" s="9">
        <v>173343</v>
      </c>
      <c r="H27" s="9">
        <v>150802</v>
      </c>
      <c r="I27" s="9">
        <v>129911</v>
      </c>
      <c r="J27" s="9">
        <v>108089</v>
      </c>
      <c r="K27" s="9">
        <v>85882</v>
      </c>
      <c r="L27" s="9">
        <v>66505</v>
      </c>
      <c r="M27" s="9">
        <v>44898</v>
      </c>
      <c r="N27" s="9">
        <v>39268</v>
      </c>
      <c r="O27" s="9">
        <v>27993</v>
      </c>
      <c r="P27" s="9">
        <v>18024</v>
      </c>
      <c r="Q27" s="9">
        <v>10938</v>
      </c>
      <c r="R27" s="9">
        <v>7155</v>
      </c>
      <c r="S27" s="9">
        <v>427979</v>
      </c>
      <c r="T27" s="9">
        <v>341146</v>
      </c>
      <c r="U27" s="9">
        <v>294002</v>
      </c>
      <c r="V27" s="9">
        <v>256409</v>
      </c>
      <c r="W27" s="9">
        <v>205935</v>
      </c>
      <c r="X27" s="9">
        <v>178793</v>
      </c>
      <c r="Y27" s="9">
        <v>149077</v>
      </c>
      <c r="Z27" s="9">
        <v>125434</v>
      </c>
      <c r="AA27" s="9">
        <v>104451</v>
      </c>
      <c r="AB27" s="9">
        <v>79458</v>
      </c>
      <c r="AC27" s="9">
        <v>62200</v>
      </c>
      <c r="AD27" s="9">
        <v>49353</v>
      </c>
      <c r="AE27" s="9">
        <v>40417</v>
      </c>
      <c r="AF27" s="9">
        <v>31538</v>
      </c>
      <c r="AG27" s="9">
        <v>19401</v>
      </c>
      <c r="AH27" s="9">
        <v>11776</v>
      </c>
      <c r="AI27" s="9">
        <v>8048</v>
      </c>
      <c r="AJ27" s="9">
        <v>2451307</v>
      </c>
      <c r="AK27" s="9">
        <v>2385417</v>
      </c>
      <c r="AL27" s="9">
        <v>4836724</v>
      </c>
    </row>
    <row r="28" spans="1:38" x14ac:dyDescent="0.25">
      <c r="A28" s="13" t="s">
        <v>468</v>
      </c>
      <c r="B28" s="9">
        <v>296954</v>
      </c>
      <c r="C28" s="9">
        <v>248272</v>
      </c>
      <c r="D28" s="9">
        <v>214574</v>
      </c>
      <c r="E28" s="9">
        <v>185581</v>
      </c>
      <c r="F28" s="9">
        <v>148637</v>
      </c>
      <c r="G28" s="9">
        <v>123171</v>
      </c>
      <c r="H28" s="9">
        <v>105508</v>
      </c>
      <c r="I28" s="9">
        <v>90881</v>
      </c>
      <c r="J28" s="9">
        <v>78324</v>
      </c>
      <c r="K28" s="9">
        <v>61280</v>
      </c>
      <c r="L28" s="9">
        <v>47917</v>
      </c>
      <c r="M28" s="9">
        <v>34821</v>
      </c>
      <c r="N28" s="9">
        <v>28766</v>
      </c>
      <c r="O28" s="9">
        <v>21646</v>
      </c>
      <c r="P28" s="9">
        <v>13654</v>
      </c>
      <c r="Q28" s="9">
        <v>7844</v>
      </c>
      <c r="R28" s="9">
        <v>5039</v>
      </c>
      <c r="S28" s="9">
        <v>283824</v>
      </c>
      <c r="T28" s="9">
        <v>234528</v>
      </c>
      <c r="U28" s="9">
        <v>203623</v>
      </c>
      <c r="V28" s="9">
        <v>173044</v>
      </c>
      <c r="W28" s="9">
        <v>143444</v>
      </c>
      <c r="X28" s="9">
        <v>125168</v>
      </c>
      <c r="Y28" s="9">
        <v>104685</v>
      </c>
      <c r="Z28" s="9">
        <v>88631</v>
      </c>
      <c r="AA28" s="9">
        <v>76133</v>
      </c>
      <c r="AB28" s="9">
        <v>57849</v>
      </c>
      <c r="AC28" s="9">
        <v>46492</v>
      </c>
      <c r="AD28" s="9">
        <v>39773</v>
      </c>
      <c r="AE28" s="9">
        <v>30625</v>
      </c>
      <c r="AF28" s="9">
        <v>24516</v>
      </c>
      <c r="AG28" s="9">
        <v>16093</v>
      </c>
      <c r="AH28" s="9">
        <v>10772</v>
      </c>
      <c r="AI28" s="9">
        <v>6638</v>
      </c>
      <c r="AJ28" s="9">
        <v>1712869</v>
      </c>
      <c r="AK28" s="9">
        <v>1665838</v>
      </c>
      <c r="AL28" s="9">
        <v>3378707</v>
      </c>
    </row>
    <row r="29" spans="1:38" x14ac:dyDescent="0.25">
      <c r="A29" s="13" t="s">
        <v>483</v>
      </c>
      <c r="B29" s="9">
        <v>938127</v>
      </c>
      <c r="C29" s="9">
        <v>764124</v>
      </c>
      <c r="D29" s="9">
        <v>711671</v>
      </c>
      <c r="E29" s="9">
        <v>726172</v>
      </c>
      <c r="F29" s="9">
        <v>910295</v>
      </c>
      <c r="G29" s="9">
        <v>888836</v>
      </c>
      <c r="H29" s="9">
        <v>732696</v>
      </c>
      <c r="I29" s="9">
        <v>635191</v>
      </c>
      <c r="J29" s="9">
        <v>425939</v>
      </c>
      <c r="K29" s="9">
        <v>351940</v>
      </c>
      <c r="L29" s="9">
        <v>209085</v>
      </c>
      <c r="M29" s="9">
        <v>209088</v>
      </c>
      <c r="N29" s="9">
        <v>93689</v>
      </c>
      <c r="O29" s="9">
        <v>87826</v>
      </c>
      <c r="P29" s="9">
        <v>34712</v>
      </c>
      <c r="Q29" s="9">
        <v>24664</v>
      </c>
      <c r="R29" s="9">
        <v>11328</v>
      </c>
      <c r="S29" s="9">
        <v>929948</v>
      </c>
      <c r="T29" s="9">
        <v>779056</v>
      </c>
      <c r="U29" s="9">
        <v>790382</v>
      </c>
      <c r="V29" s="9">
        <v>739251</v>
      </c>
      <c r="W29" s="9">
        <v>748929</v>
      </c>
      <c r="X29" s="9">
        <v>689190</v>
      </c>
      <c r="Y29" s="9">
        <v>569628</v>
      </c>
      <c r="Z29" s="9">
        <v>494720</v>
      </c>
      <c r="AA29" s="9">
        <v>358912</v>
      </c>
      <c r="AB29" s="9">
        <v>300427</v>
      </c>
      <c r="AC29" s="9">
        <v>201048</v>
      </c>
      <c r="AD29" s="9">
        <v>199279</v>
      </c>
      <c r="AE29" s="9">
        <v>108829</v>
      </c>
      <c r="AF29" s="9">
        <v>99362</v>
      </c>
      <c r="AG29" s="9">
        <v>52776</v>
      </c>
      <c r="AH29" s="9">
        <v>39470</v>
      </c>
      <c r="AI29" s="9">
        <v>23164</v>
      </c>
      <c r="AJ29" s="9">
        <v>7755383</v>
      </c>
      <c r="AK29" s="9">
        <v>7124371</v>
      </c>
      <c r="AL29" s="9">
        <v>14879754</v>
      </c>
    </row>
    <row r="30" spans="1:38" x14ac:dyDescent="0.25">
      <c r="A30" s="13" t="s">
        <v>381</v>
      </c>
      <c r="B30" s="9">
        <v>242841</v>
      </c>
      <c r="C30" s="9">
        <v>191349</v>
      </c>
      <c r="D30" s="9">
        <v>159821</v>
      </c>
      <c r="E30" s="9">
        <v>139754</v>
      </c>
      <c r="F30" s="9">
        <v>109763</v>
      </c>
      <c r="G30" s="9">
        <v>96818</v>
      </c>
      <c r="H30" s="9">
        <v>83448</v>
      </c>
      <c r="I30" s="9">
        <v>71211</v>
      </c>
      <c r="J30" s="9">
        <v>55243</v>
      </c>
      <c r="K30" s="9">
        <v>42945</v>
      </c>
      <c r="L30" s="9">
        <v>31670</v>
      </c>
      <c r="M30" s="9">
        <v>22831</v>
      </c>
      <c r="N30" s="9">
        <v>16394</v>
      </c>
      <c r="O30" s="9">
        <v>13111</v>
      </c>
      <c r="P30" s="9">
        <v>9268</v>
      </c>
      <c r="Q30" s="9">
        <v>5934</v>
      </c>
      <c r="R30" s="9">
        <v>4378</v>
      </c>
      <c r="S30" s="9">
        <v>236564</v>
      </c>
      <c r="T30" s="9">
        <v>186154</v>
      </c>
      <c r="U30" s="9">
        <v>154587</v>
      </c>
      <c r="V30" s="9">
        <v>136138</v>
      </c>
      <c r="W30" s="9">
        <v>114094</v>
      </c>
      <c r="X30" s="9">
        <v>98118</v>
      </c>
      <c r="Y30" s="9">
        <v>77887</v>
      </c>
      <c r="Z30" s="9">
        <v>61966</v>
      </c>
      <c r="AA30" s="9">
        <v>50169</v>
      </c>
      <c r="AB30" s="9">
        <v>36788</v>
      </c>
      <c r="AC30" s="9">
        <v>29629</v>
      </c>
      <c r="AD30" s="9">
        <v>22587</v>
      </c>
      <c r="AE30" s="9">
        <v>18541</v>
      </c>
      <c r="AF30" s="9">
        <v>14892</v>
      </c>
      <c r="AG30" s="9">
        <v>10278</v>
      </c>
      <c r="AH30" s="9">
        <v>7163</v>
      </c>
      <c r="AI30" s="9">
        <v>4666</v>
      </c>
      <c r="AJ30" s="9">
        <v>1296779</v>
      </c>
      <c r="AK30" s="9">
        <v>1260221</v>
      </c>
      <c r="AL30" s="9">
        <v>2557000</v>
      </c>
    </row>
    <row r="31" spans="1:38" x14ac:dyDescent="0.25">
      <c r="A31" s="13" t="s">
        <v>512</v>
      </c>
      <c r="B31" s="9">
        <v>569848</v>
      </c>
      <c r="C31" s="9">
        <v>451692</v>
      </c>
      <c r="D31" s="9">
        <v>357464</v>
      </c>
      <c r="E31" s="9">
        <v>294639</v>
      </c>
      <c r="F31" s="9">
        <v>230006</v>
      </c>
      <c r="G31" s="9">
        <v>209805</v>
      </c>
      <c r="H31" s="9">
        <v>188691</v>
      </c>
      <c r="I31" s="9">
        <v>160748</v>
      </c>
      <c r="J31" s="9">
        <v>127827</v>
      </c>
      <c r="K31" s="9">
        <v>95340</v>
      </c>
      <c r="L31" s="9">
        <v>74705</v>
      </c>
      <c r="M31" s="9">
        <v>51481</v>
      </c>
      <c r="N31" s="9">
        <v>40449</v>
      </c>
      <c r="O31" s="9">
        <v>28391</v>
      </c>
      <c r="P31" s="9">
        <v>22121</v>
      </c>
      <c r="Q31" s="9">
        <v>12766</v>
      </c>
      <c r="R31" s="9">
        <v>10235</v>
      </c>
      <c r="S31" s="9">
        <v>552571</v>
      </c>
      <c r="T31" s="9">
        <v>435222</v>
      </c>
      <c r="U31" s="9">
        <v>340390</v>
      </c>
      <c r="V31" s="9">
        <v>300216</v>
      </c>
      <c r="W31" s="9">
        <v>253403</v>
      </c>
      <c r="X31" s="9">
        <v>217287</v>
      </c>
      <c r="Y31" s="9">
        <v>173566</v>
      </c>
      <c r="Z31" s="9">
        <v>135623</v>
      </c>
      <c r="AA31" s="9">
        <v>110145</v>
      </c>
      <c r="AB31" s="9">
        <v>77651</v>
      </c>
      <c r="AC31" s="9">
        <v>65258</v>
      </c>
      <c r="AD31" s="9">
        <v>46960</v>
      </c>
      <c r="AE31" s="9">
        <v>39514</v>
      </c>
      <c r="AF31" s="9">
        <v>28141</v>
      </c>
      <c r="AG31" s="9">
        <v>20722</v>
      </c>
      <c r="AH31" s="9">
        <v>12432</v>
      </c>
      <c r="AI31" s="9">
        <v>9960</v>
      </c>
      <c r="AJ31" s="9">
        <v>2926208</v>
      </c>
      <c r="AK31" s="9">
        <v>2819061</v>
      </c>
      <c r="AL31" s="9">
        <v>5745269</v>
      </c>
    </row>
    <row r="32" spans="1:38" x14ac:dyDescent="0.25">
      <c r="A32" s="13" t="s">
        <v>538</v>
      </c>
      <c r="B32" s="9">
        <v>403228</v>
      </c>
      <c r="C32" s="9">
        <v>359666</v>
      </c>
      <c r="D32" s="9">
        <v>335879</v>
      </c>
      <c r="E32" s="9">
        <v>300405</v>
      </c>
      <c r="F32" s="9">
        <v>285927</v>
      </c>
      <c r="G32" s="9">
        <v>248353</v>
      </c>
      <c r="H32" s="9">
        <v>210296</v>
      </c>
      <c r="I32" s="9">
        <v>195624</v>
      </c>
      <c r="J32" s="9">
        <v>150417</v>
      </c>
      <c r="K32" s="9">
        <v>128174</v>
      </c>
      <c r="L32" s="9">
        <v>84739</v>
      </c>
      <c r="M32" s="9">
        <v>78853</v>
      </c>
      <c r="N32" s="9">
        <v>45323</v>
      </c>
      <c r="O32" s="9">
        <v>43439</v>
      </c>
      <c r="P32" s="9">
        <v>23049</v>
      </c>
      <c r="Q32" s="9">
        <v>16545</v>
      </c>
      <c r="R32" s="9">
        <v>7661</v>
      </c>
      <c r="S32" s="9">
        <v>402034</v>
      </c>
      <c r="T32" s="9">
        <v>357660</v>
      </c>
      <c r="U32" s="9">
        <v>345551</v>
      </c>
      <c r="V32" s="9">
        <v>287097</v>
      </c>
      <c r="W32" s="9">
        <v>258573</v>
      </c>
      <c r="X32" s="9">
        <v>232009</v>
      </c>
      <c r="Y32" s="9">
        <v>201769</v>
      </c>
      <c r="Z32" s="9">
        <v>189160</v>
      </c>
      <c r="AA32" s="9">
        <v>146492</v>
      </c>
      <c r="AB32" s="9">
        <v>123836</v>
      </c>
      <c r="AC32" s="9">
        <v>91759</v>
      </c>
      <c r="AD32" s="9">
        <v>90501</v>
      </c>
      <c r="AE32" s="9">
        <v>62792</v>
      </c>
      <c r="AF32" s="9">
        <v>63495</v>
      </c>
      <c r="AG32" s="9">
        <v>38503</v>
      </c>
      <c r="AH32" s="9">
        <v>28704</v>
      </c>
      <c r="AI32" s="9">
        <v>16542</v>
      </c>
      <c r="AJ32" s="9">
        <v>2917578</v>
      </c>
      <c r="AK32" s="9">
        <v>2936477</v>
      </c>
      <c r="AL32" s="9">
        <v>5854055</v>
      </c>
    </row>
    <row r="33" spans="1:79" x14ac:dyDescent="0.25">
      <c r="A33" s="13" t="s">
        <v>556</v>
      </c>
      <c r="B33" s="9">
        <v>291722</v>
      </c>
      <c r="C33" s="9">
        <v>302779</v>
      </c>
      <c r="D33" s="9">
        <v>308683</v>
      </c>
      <c r="E33" s="9">
        <v>286443</v>
      </c>
      <c r="F33" s="9">
        <v>235225</v>
      </c>
      <c r="G33" s="9">
        <v>179772</v>
      </c>
      <c r="H33" s="9">
        <v>146198</v>
      </c>
      <c r="I33" s="9">
        <v>130116</v>
      </c>
      <c r="J33" s="9">
        <v>114052</v>
      </c>
      <c r="K33" s="9">
        <v>97464</v>
      </c>
      <c r="L33" s="9">
        <v>75802</v>
      </c>
      <c r="M33" s="9">
        <v>57895</v>
      </c>
      <c r="N33" s="9">
        <v>45355</v>
      </c>
      <c r="O33" s="9">
        <v>36672</v>
      </c>
      <c r="P33" s="9">
        <v>23448</v>
      </c>
      <c r="Q33" s="9">
        <v>13998</v>
      </c>
      <c r="R33" s="9">
        <v>7760</v>
      </c>
      <c r="S33" s="9">
        <v>281672</v>
      </c>
      <c r="T33" s="9">
        <v>288410</v>
      </c>
      <c r="U33" s="9">
        <v>297653</v>
      </c>
      <c r="V33" s="9">
        <v>259536</v>
      </c>
      <c r="W33" s="9">
        <v>199677</v>
      </c>
      <c r="X33" s="9">
        <v>172354</v>
      </c>
      <c r="Y33" s="9">
        <v>152652</v>
      </c>
      <c r="Z33" s="9">
        <v>146002</v>
      </c>
      <c r="AA33" s="9">
        <v>118363</v>
      </c>
      <c r="AB33" s="9">
        <v>105421</v>
      </c>
      <c r="AC33" s="9">
        <v>79073</v>
      </c>
      <c r="AD33" s="9">
        <v>70074</v>
      </c>
      <c r="AE33" s="9">
        <v>54143</v>
      </c>
      <c r="AF33" s="9">
        <v>41946</v>
      </c>
      <c r="AG33" s="9">
        <v>25423</v>
      </c>
      <c r="AH33" s="9">
        <v>15966</v>
      </c>
      <c r="AI33" s="9">
        <v>11660</v>
      </c>
      <c r="AJ33" s="9">
        <v>2353384</v>
      </c>
      <c r="AK33" s="9">
        <v>2320025</v>
      </c>
      <c r="AL33" s="9">
        <v>4673409</v>
      </c>
    </row>
    <row r="34" spans="1:79" x14ac:dyDescent="0.25">
      <c r="A34" s="13" t="s">
        <v>574</v>
      </c>
      <c r="B34" s="9">
        <v>284829</v>
      </c>
      <c r="C34" s="9">
        <v>305718</v>
      </c>
      <c r="D34" s="9">
        <v>317281</v>
      </c>
      <c r="E34" s="9">
        <v>303336</v>
      </c>
      <c r="F34" s="9">
        <v>257958</v>
      </c>
      <c r="G34" s="9">
        <v>190982</v>
      </c>
      <c r="H34" s="9">
        <v>146328</v>
      </c>
      <c r="I34" s="9">
        <v>129984</v>
      </c>
      <c r="J34" s="9">
        <v>120048</v>
      </c>
      <c r="K34" s="9">
        <v>103685</v>
      </c>
      <c r="L34" s="9">
        <v>82885</v>
      </c>
      <c r="M34" s="9">
        <v>63976</v>
      </c>
      <c r="N34" s="9">
        <v>48924</v>
      </c>
      <c r="O34" s="9">
        <v>39919</v>
      </c>
      <c r="P34" s="9">
        <v>23821</v>
      </c>
      <c r="Q34" s="9">
        <v>15119</v>
      </c>
      <c r="R34" s="9">
        <v>8476</v>
      </c>
      <c r="S34" s="9">
        <v>269645</v>
      </c>
      <c r="T34" s="9">
        <v>287556</v>
      </c>
      <c r="U34" s="9">
        <v>304310</v>
      </c>
      <c r="V34" s="9">
        <v>274168</v>
      </c>
      <c r="W34" s="9">
        <v>212150</v>
      </c>
      <c r="X34" s="9">
        <v>178089</v>
      </c>
      <c r="Y34" s="9">
        <v>151732</v>
      </c>
      <c r="Z34" s="9">
        <v>151780</v>
      </c>
      <c r="AA34" s="9">
        <v>123117</v>
      </c>
      <c r="AB34" s="9">
        <v>113642</v>
      </c>
      <c r="AC34" s="9">
        <v>81809</v>
      </c>
      <c r="AD34" s="9">
        <v>81403</v>
      </c>
      <c r="AE34" s="9">
        <v>54396</v>
      </c>
      <c r="AF34" s="9">
        <v>47089</v>
      </c>
      <c r="AG34" s="9">
        <v>27146</v>
      </c>
      <c r="AH34" s="9">
        <v>17095</v>
      </c>
      <c r="AI34" s="9">
        <v>10344</v>
      </c>
      <c r="AJ34" s="9">
        <v>2443269</v>
      </c>
      <c r="AK34" s="9">
        <v>2385471</v>
      </c>
      <c r="AL34" s="9">
        <v>4828740</v>
      </c>
    </row>
    <row r="35" spans="1:79" x14ac:dyDescent="0.25">
      <c r="A35" s="13" t="s">
        <v>595</v>
      </c>
      <c r="B35" s="9">
        <v>534705</v>
      </c>
      <c r="C35" s="9">
        <v>545277</v>
      </c>
      <c r="D35" s="9">
        <v>543253</v>
      </c>
      <c r="E35" s="9">
        <v>490036</v>
      </c>
      <c r="F35" s="9">
        <v>415062</v>
      </c>
      <c r="G35" s="9">
        <v>330275</v>
      </c>
      <c r="H35" s="9">
        <v>273646</v>
      </c>
      <c r="I35" s="9">
        <v>246628</v>
      </c>
      <c r="J35" s="9">
        <v>213766</v>
      </c>
      <c r="K35" s="9">
        <v>181584</v>
      </c>
      <c r="L35" s="9">
        <v>137562</v>
      </c>
      <c r="M35" s="9">
        <v>112465</v>
      </c>
      <c r="N35" s="9">
        <v>80129</v>
      </c>
      <c r="O35" s="9">
        <v>69038</v>
      </c>
      <c r="P35" s="9">
        <v>39256</v>
      </c>
      <c r="Q35" s="9">
        <v>25386</v>
      </c>
      <c r="R35" s="9">
        <v>13917</v>
      </c>
      <c r="S35" s="9">
        <v>514856</v>
      </c>
      <c r="T35" s="9">
        <v>525498</v>
      </c>
      <c r="U35" s="9">
        <v>530774</v>
      </c>
      <c r="V35" s="9">
        <v>450923</v>
      </c>
      <c r="W35" s="9">
        <v>361253</v>
      </c>
      <c r="X35" s="9">
        <v>320194</v>
      </c>
      <c r="Y35" s="9">
        <v>282161</v>
      </c>
      <c r="Z35" s="9">
        <v>269044</v>
      </c>
      <c r="AA35" s="9">
        <v>214091</v>
      </c>
      <c r="AB35" s="9">
        <v>193454</v>
      </c>
      <c r="AC35" s="9">
        <v>140699</v>
      </c>
      <c r="AD35" s="9">
        <v>138481</v>
      </c>
      <c r="AE35" s="9">
        <v>92220</v>
      </c>
      <c r="AF35" s="9">
        <v>84685</v>
      </c>
      <c r="AG35" s="9">
        <v>47448</v>
      </c>
      <c r="AH35" s="9">
        <v>33108</v>
      </c>
      <c r="AI35" s="9">
        <v>19712</v>
      </c>
      <c r="AJ35" s="9">
        <v>4251985</v>
      </c>
      <c r="AK35" s="9">
        <v>4218601</v>
      </c>
      <c r="AL35" s="9">
        <v>8470586</v>
      </c>
    </row>
    <row r="36" spans="1:79" x14ac:dyDescent="0.25">
      <c r="A36" s="13" t="s">
        <v>622</v>
      </c>
      <c r="B36" s="9">
        <v>367791</v>
      </c>
      <c r="C36" s="9">
        <v>315217</v>
      </c>
      <c r="D36" s="9">
        <v>275211</v>
      </c>
      <c r="E36" s="9">
        <v>242035</v>
      </c>
      <c r="F36" s="9">
        <v>188817</v>
      </c>
      <c r="G36" s="9">
        <v>165794</v>
      </c>
      <c r="H36" s="9">
        <v>139986</v>
      </c>
      <c r="I36" s="9">
        <v>123109</v>
      </c>
      <c r="J36" s="9">
        <v>91527</v>
      </c>
      <c r="K36" s="9">
        <v>75248</v>
      </c>
      <c r="L36" s="9">
        <v>50715</v>
      </c>
      <c r="M36" s="9">
        <v>46064</v>
      </c>
      <c r="N36" s="9">
        <v>27739</v>
      </c>
      <c r="O36" s="9">
        <v>27067</v>
      </c>
      <c r="P36" s="9">
        <v>16983</v>
      </c>
      <c r="Q36" s="9">
        <v>13497</v>
      </c>
      <c r="R36" s="9">
        <v>7696</v>
      </c>
      <c r="S36" s="9">
        <v>363253</v>
      </c>
      <c r="T36" s="9">
        <v>318348</v>
      </c>
      <c r="U36" s="9">
        <v>280912</v>
      </c>
      <c r="V36" s="9">
        <v>242134</v>
      </c>
      <c r="W36" s="9">
        <v>193128</v>
      </c>
      <c r="X36" s="9">
        <v>160033</v>
      </c>
      <c r="Y36" s="9">
        <v>130028</v>
      </c>
      <c r="Z36" s="9">
        <v>108009</v>
      </c>
      <c r="AA36" s="9">
        <v>88258</v>
      </c>
      <c r="AB36" s="9">
        <v>69751</v>
      </c>
      <c r="AC36" s="9">
        <v>55811</v>
      </c>
      <c r="AD36" s="9">
        <v>47690</v>
      </c>
      <c r="AE36" s="9">
        <v>36727</v>
      </c>
      <c r="AF36" s="9">
        <v>31858</v>
      </c>
      <c r="AG36" s="9">
        <v>24243</v>
      </c>
      <c r="AH36" s="9">
        <v>15485</v>
      </c>
      <c r="AI36" s="9">
        <v>10468</v>
      </c>
      <c r="AJ36" s="9">
        <v>2174496</v>
      </c>
      <c r="AK36" s="9">
        <v>2176136</v>
      </c>
      <c r="AL36" s="9">
        <v>4350632</v>
      </c>
    </row>
    <row r="37" spans="1:79" x14ac:dyDescent="0.25">
      <c r="A37" s="13" t="s">
        <v>638</v>
      </c>
      <c r="B37" s="9">
        <v>467145</v>
      </c>
      <c r="C37" s="9">
        <v>483709</v>
      </c>
      <c r="D37" s="9">
        <v>501004</v>
      </c>
      <c r="E37" s="9">
        <v>488748</v>
      </c>
      <c r="F37" s="9">
        <v>421265</v>
      </c>
      <c r="G37" s="9">
        <v>333130</v>
      </c>
      <c r="H37" s="9">
        <v>277872</v>
      </c>
      <c r="I37" s="9">
        <v>239886</v>
      </c>
      <c r="J37" s="9">
        <v>210642</v>
      </c>
      <c r="K37" s="9">
        <v>177900</v>
      </c>
      <c r="L37" s="9">
        <v>134391</v>
      </c>
      <c r="M37" s="9">
        <v>103129</v>
      </c>
      <c r="N37" s="9">
        <v>78763</v>
      </c>
      <c r="O37" s="9">
        <v>55917</v>
      </c>
      <c r="P37" s="9">
        <v>35126</v>
      </c>
      <c r="Q37" s="9">
        <v>21231</v>
      </c>
      <c r="R37" s="9">
        <v>12583</v>
      </c>
      <c r="S37" s="9">
        <v>439406</v>
      </c>
      <c r="T37" s="9">
        <v>454462</v>
      </c>
      <c r="U37" s="9">
        <v>482578</v>
      </c>
      <c r="V37" s="9">
        <v>452184</v>
      </c>
      <c r="W37" s="9">
        <v>358916</v>
      </c>
      <c r="X37" s="9">
        <v>303559</v>
      </c>
      <c r="Y37" s="9">
        <v>263254</v>
      </c>
      <c r="Z37" s="9">
        <v>246304</v>
      </c>
      <c r="AA37" s="9">
        <v>193008</v>
      </c>
      <c r="AB37" s="9">
        <v>170276</v>
      </c>
      <c r="AC37" s="9">
        <v>120712</v>
      </c>
      <c r="AD37" s="9">
        <v>106839</v>
      </c>
      <c r="AE37" s="9">
        <v>74634</v>
      </c>
      <c r="AF37" s="9">
        <v>62473</v>
      </c>
      <c r="AG37" s="9">
        <v>32025</v>
      </c>
      <c r="AH37" s="9">
        <v>23700</v>
      </c>
      <c r="AI37" s="9">
        <v>13992</v>
      </c>
      <c r="AJ37" s="9">
        <v>4042441</v>
      </c>
      <c r="AK37" s="9">
        <v>3798322</v>
      </c>
      <c r="AL37" s="9">
        <v>7840763</v>
      </c>
    </row>
    <row r="38" spans="1:79" x14ac:dyDescent="0.25">
      <c r="A38" s="13" t="s">
        <v>657</v>
      </c>
      <c r="B38" s="9">
        <v>517159</v>
      </c>
      <c r="C38" s="9">
        <v>412046</v>
      </c>
      <c r="D38" s="9">
        <v>311710</v>
      </c>
      <c r="E38" s="9">
        <v>252713</v>
      </c>
      <c r="F38" s="9">
        <v>179138</v>
      </c>
      <c r="G38" s="9">
        <v>159134</v>
      </c>
      <c r="H38" s="9">
        <v>151382</v>
      </c>
      <c r="I38" s="9">
        <v>128597</v>
      </c>
      <c r="J38" s="9">
        <v>113439</v>
      </c>
      <c r="K38" s="9">
        <v>75748</v>
      </c>
      <c r="L38" s="9">
        <v>73474</v>
      </c>
      <c r="M38" s="9">
        <v>52492</v>
      </c>
      <c r="N38" s="9">
        <v>46283</v>
      </c>
      <c r="O38" s="9">
        <v>25987</v>
      </c>
      <c r="P38" s="9">
        <v>23587</v>
      </c>
      <c r="Q38" s="9">
        <v>10916</v>
      </c>
      <c r="R38" s="9">
        <v>8035</v>
      </c>
      <c r="S38" s="9">
        <v>483508</v>
      </c>
      <c r="T38" s="9">
        <v>391615</v>
      </c>
      <c r="U38" s="9">
        <v>281259</v>
      </c>
      <c r="V38" s="9">
        <v>247273</v>
      </c>
      <c r="W38" s="9">
        <v>213704</v>
      </c>
      <c r="X38" s="9">
        <v>186430</v>
      </c>
      <c r="Y38" s="9">
        <v>161164</v>
      </c>
      <c r="Z38" s="9">
        <v>116877</v>
      </c>
      <c r="AA38" s="9">
        <v>111301</v>
      </c>
      <c r="AB38" s="9">
        <v>62539</v>
      </c>
      <c r="AC38" s="9">
        <v>72687</v>
      </c>
      <c r="AD38" s="9">
        <v>40278</v>
      </c>
      <c r="AE38" s="9">
        <v>46792</v>
      </c>
      <c r="AF38" s="9">
        <v>22283</v>
      </c>
      <c r="AG38" s="9">
        <v>27004</v>
      </c>
      <c r="AH38" s="9">
        <v>10335</v>
      </c>
      <c r="AI38" s="9">
        <v>10241</v>
      </c>
      <c r="AJ38" s="9">
        <v>2541840</v>
      </c>
      <c r="AK38" s="9">
        <v>2485290</v>
      </c>
      <c r="AL38" s="9">
        <v>5027130</v>
      </c>
    </row>
    <row r="39" spans="1:79" x14ac:dyDescent="0.25">
      <c r="A39" s="13" t="s">
        <v>681</v>
      </c>
      <c r="B39" s="9">
        <v>286819</v>
      </c>
      <c r="C39" s="9">
        <v>235530</v>
      </c>
      <c r="D39" s="9">
        <v>193204</v>
      </c>
      <c r="E39" s="9">
        <v>164686</v>
      </c>
      <c r="F39" s="9">
        <v>125104</v>
      </c>
      <c r="G39" s="9">
        <v>111914</v>
      </c>
      <c r="H39" s="9">
        <v>101059</v>
      </c>
      <c r="I39" s="9">
        <v>87732</v>
      </c>
      <c r="J39" s="9">
        <v>70354</v>
      </c>
      <c r="K39" s="9">
        <v>53386</v>
      </c>
      <c r="L39" s="9">
        <v>39936</v>
      </c>
      <c r="M39" s="9">
        <v>29259</v>
      </c>
      <c r="N39" s="9">
        <v>22694</v>
      </c>
      <c r="O39" s="9">
        <v>16146</v>
      </c>
      <c r="P39" s="9">
        <v>12218</v>
      </c>
      <c r="Q39" s="9">
        <v>8038</v>
      </c>
      <c r="R39" s="9">
        <v>4934</v>
      </c>
      <c r="S39" s="9">
        <v>270297</v>
      </c>
      <c r="T39" s="9">
        <v>223588</v>
      </c>
      <c r="U39" s="9">
        <v>183550</v>
      </c>
      <c r="V39" s="9">
        <v>160731</v>
      </c>
      <c r="W39" s="9">
        <v>132772</v>
      </c>
      <c r="X39" s="9">
        <v>113259</v>
      </c>
      <c r="Y39" s="9">
        <v>94485</v>
      </c>
      <c r="Z39" s="9">
        <v>74090</v>
      </c>
      <c r="AA39" s="9">
        <v>61841</v>
      </c>
      <c r="AB39" s="9">
        <v>43006</v>
      </c>
      <c r="AC39" s="9">
        <v>35351</v>
      </c>
      <c r="AD39" s="9">
        <v>26151</v>
      </c>
      <c r="AE39" s="9">
        <v>23108</v>
      </c>
      <c r="AF39" s="9">
        <v>16030</v>
      </c>
      <c r="AG39" s="9">
        <v>12739</v>
      </c>
      <c r="AH39" s="9">
        <v>7245</v>
      </c>
      <c r="AI39" s="9">
        <v>5247</v>
      </c>
      <c r="AJ39" s="9">
        <v>1563013</v>
      </c>
      <c r="AK39" s="9">
        <v>1483490</v>
      </c>
      <c r="AL39" s="9">
        <v>3046503</v>
      </c>
    </row>
    <row r="40" spans="1:79" x14ac:dyDescent="0.25">
      <c r="A40" s="13" t="s">
        <v>696</v>
      </c>
      <c r="B40" s="9">
        <v>352339</v>
      </c>
      <c r="C40" s="9">
        <v>297650</v>
      </c>
      <c r="D40" s="9">
        <v>235695</v>
      </c>
      <c r="E40" s="9">
        <v>196869</v>
      </c>
      <c r="F40" s="9">
        <v>145758</v>
      </c>
      <c r="G40" s="9">
        <v>127356</v>
      </c>
      <c r="H40" s="9">
        <v>123249</v>
      </c>
      <c r="I40" s="9">
        <v>93248</v>
      </c>
      <c r="J40" s="9">
        <v>87761</v>
      </c>
      <c r="K40" s="9">
        <v>53935</v>
      </c>
      <c r="L40" s="9">
        <v>55692</v>
      </c>
      <c r="M40" s="9">
        <v>30252</v>
      </c>
      <c r="N40" s="9">
        <v>34316</v>
      </c>
      <c r="O40" s="9">
        <v>15673</v>
      </c>
      <c r="P40" s="9">
        <v>19147</v>
      </c>
      <c r="Q40" s="9">
        <v>7372</v>
      </c>
      <c r="R40" s="9">
        <v>6098</v>
      </c>
      <c r="S40" s="9">
        <v>323610</v>
      </c>
      <c r="T40" s="9">
        <v>275237</v>
      </c>
      <c r="U40" s="9">
        <v>213349</v>
      </c>
      <c r="V40" s="9">
        <v>190216</v>
      </c>
      <c r="W40" s="9">
        <v>158723</v>
      </c>
      <c r="X40" s="9">
        <v>126035</v>
      </c>
      <c r="Y40" s="9">
        <v>110055</v>
      </c>
      <c r="Z40" s="9">
        <v>75039</v>
      </c>
      <c r="AA40" s="9">
        <v>74714</v>
      </c>
      <c r="AB40" s="9">
        <v>42238</v>
      </c>
      <c r="AC40" s="9">
        <v>47555</v>
      </c>
      <c r="AD40" s="9">
        <v>24233</v>
      </c>
      <c r="AE40" s="9">
        <v>30059</v>
      </c>
      <c r="AF40" s="9">
        <v>14059</v>
      </c>
      <c r="AG40" s="9">
        <v>18274</v>
      </c>
      <c r="AH40" s="9">
        <v>6708</v>
      </c>
      <c r="AI40" s="9">
        <v>6628</v>
      </c>
      <c r="AJ40" s="9">
        <v>1882410</v>
      </c>
      <c r="AK40" s="9">
        <v>1736732</v>
      </c>
      <c r="AL40" s="9">
        <v>3619142</v>
      </c>
    </row>
    <row r="41" spans="1:79" x14ac:dyDescent="0.25">
      <c r="A41" s="13" t="s">
        <v>713</v>
      </c>
      <c r="B41" s="9">
        <v>469509</v>
      </c>
      <c r="C41" s="9">
        <v>380392</v>
      </c>
      <c r="D41" s="9">
        <v>281118</v>
      </c>
      <c r="E41" s="9">
        <v>224523</v>
      </c>
      <c r="F41" s="9">
        <v>157264</v>
      </c>
      <c r="G41" s="9">
        <v>149130</v>
      </c>
      <c r="H41" s="9">
        <v>145163</v>
      </c>
      <c r="I41" s="9">
        <v>116093</v>
      </c>
      <c r="J41" s="9">
        <v>101706</v>
      </c>
      <c r="K41" s="9">
        <v>64971</v>
      </c>
      <c r="L41" s="9">
        <v>65457</v>
      </c>
      <c r="M41" s="9">
        <v>42389</v>
      </c>
      <c r="N41" s="9">
        <v>40549</v>
      </c>
      <c r="O41" s="9">
        <v>20664</v>
      </c>
      <c r="P41" s="9">
        <v>21450</v>
      </c>
      <c r="Q41" s="9">
        <v>9611</v>
      </c>
      <c r="R41" s="9">
        <v>7982</v>
      </c>
      <c r="S41" s="9">
        <v>442716</v>
      </c>
      <c r="T41" s="9">
        <v>370720</v>
      </c>
      <c r="U41" s="9">
        <v>258823</v>
      </c>
      <c r="V41" s="9">
        <v>234701</v>
      </c>
      <c r="W41" s="9">
        <v>204667</v>
      </c>
      <c r="X41" s="9">
        <v>172057</v>
      </c>
      <c r="Y41" s="9">
        <v>144205</v>
      </c>
      <c r="Z41" s="9">
        <v>101236</v>
      </c>
      <c r="AA41" s="9">
        <v>95888</v>
      </c>
      <c r="AB41" s="9">
        <v>53546</v>
      </c>
      <c r="AC41" s="9">
        <v>61939</v>
      </c>
      <c r="AD41" s="9">
        <v>32185</v>
      </c>
      <c r="AE41" s="9">
        <v>38574</v>
      </c>
      <c r="AF41" s="9">
        <v>17809</v>
      </c>
      <c r="AG41" s="9">
        <v>23063</v>
      </c>
      <c r="AH41" s="9">
        <v>9108</v>
      </c>
      <c r="AI41" s="9">
        <v>9111</v>
      </c>
      <c r="AJ41" s="9">
        <v>2297971</v>
      </c>
      <c r="AK41" s="9">
        <v>2270348</v>
      </c>
      <c r="AL41" s="9">
        <v>4568319</v>
      </c>
    </row>
    <row r="42" spans="1:79" x14ac:dyDescent="0.25">
      <c r="A42" s="13" t="s">
        <v>754</v>
      </c>
      <c r="B42" s="9">
        <v>17837020</v>
      </c>
      <c r="C42" s="9">
        <v>15502069</v>
      </c>
      <c r="D42" s="9">
        <v>13836239</v>
      </c>
      <c r="E42" s="9">
        <v>12293689</v>
      </c>
      <c r="F42" s="9">
        <v>10051901</v>
      </c>
      <c r="G42" s="9">
        <v>8480707</v>
      </c>
      <c r="H42" s="9">
        <v>7284102</v>
      </c>
      <c r="I42" s="9">
        <v>6240459</v>
      </c>
      <c r="J42" s="9">
        <v>5228754</v>
      </c>
      <c r="K42" s="9">
        <v>4105952</v>
      </c>
      <c r="L42" s="9">
        <v>3233093</v>
      </c>
      <c r="M42" s="9">
        <v>2454746</v>
      </c>
      <c r="N42" s="9">
        <v>1850354</v>
      </c>
      <c r="O42" s="9">
        <v>1335394</v>
      </c>
      <c r="P42" s="9">
        <v>965196</v>
      </c>
      <c r="Q42" s="9">
        <v>561382</v>
      </c>
      <c r="R42" s="9">
        <v>362424</v>
      </c>
      <c r="S42" s="9">
        <v>16969659</v>
      </c>
      <c r="T42" s="9">
        <v>14751712</v>
      </c>
      <c r="U42" s="9">
        <v>13072833</v>
      </c>
      <c r="V42" s="9">
        <v>11639983</v>
      </c>
      <c r="W42" s="9">
        <v>9674868</v>
      </c>
      <c r="X42" s="9">
        <v>8167582</v>
      </c>
      <c r="Y42" s="9">
        <v>6947084</v>
      </c>
      <c r="Z42" s="9">
        <v>5874695</v>
      </c>
      <c r="AA42" s="9">
        <v>4905215</v>
      </c>
      <c r="AB42" s="9">
        <v>3783584</v>
      </c>
      <c r="AC42" s="9">
        <v>3074491</v>
      </c>
      <c r="AD42" s="9">
        <v>2457793</v>
      </c>
      <c r="AE42" s="9">
        <v>1951626</v>
      </c>
      <c r="AF42" s="9">
        <v>1467403</v>
      </c>
      <c r="AG42" s="9">
        <v>1076136</v>
      </c>
      <c r="AH42" s="9">
        <v>635625</v>
      </c>
      <c r="AI42" s="9">
        <v>447580</v>
      </c>
      <c r="AJ42" s="9">
        <v>111623481</v>
      </c>
      <c r="AK42" s="9">
        <v>106897869</v>
      </c>
      <c r="AL42" s="9">
        <v>218521350</v>
      </c>
    </row>
    <row r="44" spans="1:79" ht="60" x14ac:dyDescent="0.25">
      <c r="A44" s="11" t="s">
        <v>791</v>
      </c>
      <c r="B44" s="11" t="s">
        <v>792</v>
      </c>
      <c r="C44" s="11" t="s">
        <v>793</v>
      </c>
      <c r="D44" s="11" t="s">
        <v>810</v>
      </c>
      <c r="E44" s="11" t="s">
        <v>811</v>
      </c>
      <c r="F44" s="11" t="s">
        <v>812</v>
      </c>
      <c r="G44" s="11" t="s">
        <v>813</v>
      </c>
      <c r="H44" s="11" t="s">
        <v>814</v>
      </c>
      <c r="I44" s="11" t="s">
        <v>815</v>
      </c>
      <c r="J44" s="11" t="s">
        <v>816</v>
      </c>
      <c r="K44" s="11" t="s">
        <v>817</v>
      </c>
      <c r="L44" s="11" t="s">
        <v>818</v>
      </c>
      <c r="M44" s="11" t="s">
        <v>819</v>
      </c>
      <c r="N44" s="11" t="s">
        <v>820</v>
      </c>
      <c r="O44" s="11" t="s">
        <v>821</v>
      </c>
      <c r="P44" s="11" t="s">
        <v>822</v>
      </c>
      <c r="Q44" s="11" t="s">
        <v>823</v>
      </c>
      <c r="R44" s="11" t="s">
        <v>824</v>
      </c>
      <c r="S44" s="11" t="s">
        <v>825</v>
      </c>
      <c r="T44" s="11" t="s">
        <v>826</v>
      </c>
      <c r="U44" s="11" t="s">
        <v>827</v>
      </c>
      <c r="V44" s="11" t="s">
        <v>828</v>
      </c>
      <c r="W44" s="11" t="s">
        <v>829</v>
      </c>
      <c r="X44" s="11" t="s">
        <v>830</v>
      </c>
      <c r="Y44" s="11" t="s">
        <v>831</v>
      </c>
      <c r="Z44" s="11" t="s">
        <v>832</v>
      </c>
      <c r="AA44" s="11" t="s">
        <v>833</v>
      </c>
      <c r="AB44" s="11" t="s">
        <v>834</v>
      </c>
      <c r="AC44" s="11" t="s">
        <v>835</v>
      </c>
      <c r="AD44" s="11" t="s">
        <v>836</v>
      </c>
      <c r="AE44" s="11" t="s">
        <v>837</v>
      </c>
      <c r="AF44" s="11" t="s">
        <v>838</v>
      </c>
      <c r="AG44" s="11" t="s">
        <v>839</v>
      </c>
      <c r="AH44" s="11" t="s">
        <v>840</v>
      </c>
      <c r="AI44" s="11" t="s">
        <v>841</v>
      </c>
      <c r="AJ44" s="11" t="s">
        <v>842</v>
      </c>
      <c r="AK44" s="11" t="s">
        <v>843</v>
      </c>
      <c r="AL44" s="11" t="s">
        <v>844</v>
      </c>
      <c r="AM44" s="11" t="s">
        <v>845</v>
      </c>
      <c r="AN44" s="11" t="s">
        <v>846</v>
      </c>
      <c r="AO44" s="11" t="s">
        <v>847</v>
      </c>
      <c r="AP44" s="11" t="s">
        <v>848</v>
      </c>
      <c r="AQ44" s="11" t="s">
        <v>849</v>
      </c>
      <c r="AR44" s="11" t="s">
        <v>850</v>
      </c>
      <c r="AS44" s="11" t="s">
        <v>851</v>
      </c>
      <c r="AT44" s="11" t="s">
        <v>852</v>
      </c>
      <c r="AU44" s="11" t="s">
        <v>853</v>
      </c>
      <c r="AV44" s="11" t="s">
        <v>854</v>
      </c>
      <c r="AW44" s="11" t="s">
        <v>855</v>
      </c>
      <c r="AX44" s="11" t="s">
        <v>856</v>
      </c>
      <c r="AY44" s="11" t="s">
        <v>857</v>
      </c>
      <c r="AZ44" s="11" t="s">
        <v>858</v>
      </c>
      <c r="BA44" s="11" t="s">
        <v>859</v>
      </c>
      <c r="BB44" s="11" t="s">
        <v>860</v>
      </c>
      <c r="BC44" s="11" t="s">
        <v>861</v>
      </c>
      <c r="BD44" s="11" t="s">
        <v>862</v>
      </c>
      <c r="BE44" s="11" t="s">
        <v>863</v>
      </c>
      <c r="BF44" s="11" t="s">
        <v>864</v>
      </c>
      <c r="BG44" s="11" t="s">
        <v>865</v>
      </c>
      <c r="BH44" s="11" t="s">
        <v>866</v>
      </c>
      <c r="BI44" s="11" t="s">
        <v>867</v>
      </c>
      <c r="BJ44" s="11" t="s">
        <v>868</v>
      </c>
      <c r="BK44" s="11" t="s">
        <v>869</v>
      </c>
      <c r="BL44" s="11" t="s">
        <v>870</v>
      </c>
      <c r="BM44" s="11" t="s">
        <v>871</v>
      </c>
      <c r="BN44" s="11" t="s">
        <v>872</v>
      </c>
      <c r="BO44" s="11" t="s">
        <v>873</v>
      </c>
      <c r="BP44" s="11" t="s">
        <v>874</v>
      </c>
      <c r="BQ44" s="11" t="s">
        <v>875</v>
      </c>
      <c r="BR44" s="11" t="s">
        <v>876</v>
      </c>
      <c r="BS44" s="11" t="s">
        <v>877</v>
      </c>
      <c r="BT44" s="11" t="s">
        <v>878</v>
      </c>
      <c r="BU44" s="11" t="s">
        <v>879</v>
      </c>
      <c r="BV44" s="11" t="s">
        <v>880</v>
      </c>
      <c r="BW44" s="11" t="s">
        <v>881</v>
      </c>
      <c r="BX44" s="11" t="s">
        <v>882</v>
      </c>
      <c r="BY44" s="11" t="s">
        <v>883</v>
      </c>
      <c r="BZ44" s="11" t="s">
        <v>884</v>
      </c>
      <c r="CA44" s="11" t="s">
        <v>885</v>
      </c>
    </row>
    <row r="45" spans="1:79" x14ac:dyDescent="0.25">
      <c r="A45" s="14" t="s">
        <v>794</v>
      </c>
      <c r="B45">
        <v>-17377466</v>
      </c>
      <c r="C45">
        <v>16561329.000000002</v>
      </c>
      <c r="D45">
        <f>INDEX($A$4:$AI$41,1,ROW(A2))*(-1)</f>
        <v>-17837020</v>
      </c>
      <c r="E45">
        <f>INDEX($A$4:$AI$41,1,ROW(A19))</f>
        <v>16969659</v>
      </c>
      <c r="F45">
        <f>INDEX($A$4:$AI$41,2,ROW(A2))*(-1)</f>
        <v>-218758</v>
      </c>
      <c r="G45">
        <f>INDEX($A$4:$AI$41,2,ROW(A19))</f>
        <v>210483</v>
      </c>
      <c r="H45">
        <f>INDEX($A$4:$AI$41,3,ROW(A2))*(-1)</f>
        <v>-391921</v>
      </c>
      <c r="I45">
        <f>INDEX($A$4:$AI$41,3,ROW(A19))</f>
        <v>372760</v>
      </c>
      <c r="J45">
        <f>INDEX($A$4:$AI$41,4,ROW(A2))*(-1)</f>
        <v>-345584</v>
      </c>
      <c r="K45">
        <f>INDEX($A$4:$AI$41,4,ROW(A19))</f>
        <v>326260</v>
      </c>
      <c r="L45">
        <f>INDEX($A$4:$AI$41,5,ROW(A2))*(-1)</f>
        <v>-332996</v>
      </c>
      <c r="M45">
        <f>INDEX($A$4:$AI$41,5,ROW(A19))</f>
        <v>319470</v>
      </c>
      <c r="N45">
        <f>INDEX($A$4:$AI$41,6,ROW(A2))*(-1)</f>
        <v>-679500</v>
      </c>
      <c r="O45">
        <f>INDEX($A$4:$AI$41,6,ROW(A19))</f>
        <v>639299</v>
      </c>
      <c r="P45">
        <f>INDEX($A$4:$AI$41,7,ROW(A2))*(-1)</f>
        <v>-158035</v>
      </c>
      <c r="Q45">
        <f>INDEX($A$4:$AI$41,7,ROW(A19))</f>
        <v>150454</v>
      </c>
      <c r="R45">
        <f>INDEX($A$4:$AI$41,8,ROW(A2))*(-1)</f>
        <v>-539300</v>
      </c>
      <c r="S45">
        <f>INDEX($A$4:$AI$41,8,ROW(A19))</f>
        <v>514586</v>
      </c>
      <c r="T45">
        <f>INDEX($A$4:$AI$41,9,ROW(A2))*(-1)</f>
        <v>-644945</v>
      </c>
      <c r="U45">
        <f>INDEX($A$4:$AI$41,9,ROW(A19))</f>
        <v>596867</v>
      </c>
      <c r="V45">
        <f>INDEX($A$4:$AI$41,10,ROW(A2))*(-1)</f>
        <v>-255470</v>
      </c>
      <c r="W45">
        <f>INDEX($A$4:$AI$41,10,ROW(A19))</f>
        <v>243102</v>
      </c>
      <c r="X45">
        <f>INDEX($A$4:$AI$41,11,ROW(A2))*(-1)</f>
        <v>-367102</v>
      </c>
      <c r="Y45">
        <f>INDEX($A$4:$AI$41,11,ROW(A19))</f>
        <v>352059</v>
      </c>
      <c r="Z45">
        <f>INDEX($A$4:$AI$41,12,ROW(A2))*(-1)</f>
        <v>-213833</v>
      </c>
      <c r="AA45">
        <f>INDEX($A$4:$AI$41,12,ROW(A19))</f>
        <v>207890</v>
      </c>
      <c r="AB45">
        <f>INDEX($A$4:$AI$41,13,ROW(A2))*(-1)</f>
        <v>-276429</v>
      </c>
      <c r="AC45">
        <f>INDEX($A$4:$AI$41,13,ROW(A19))</f>
        <v>261756</v>
      </c>
      <c r="AD45">
        <f>INDEX($A$4:$AI$41,14,ROW(A2))*(-1)</f>
        <v>-199031</v>
      </c>
      <c r="AE45">
        <f>INDEX($A$4:$AI$41,14,ROW(A19))</f>
        <v>188875</v>
      </c>
      <c r="AF45">
        <f>INDEX($A$4:$AI$41,15,ROW(A2))*(-1)</f>
        <v>-253101</v>
      </c>
      <c r="AG45">
        <f>INDEX($A$4:$AI$41,15,ROW(A19))</f>
        <v>250024</v>
      </c>
      <c r="AH45">
        <f>INDEX($A$4:$AI$41,16,ROW(A2))*(-1)</f>
        <v>-366734</v>
      </c>
      <c r="AI45">
        <f>INDEX($A$4:$AI$41,16,ROW(A19))</f>
        <v>368062</v>
      </c>
      <c r="AJ45">
        <f>INDEX($A$4:$AI$41,17,ROW(A2))*(-1)</f>
        <v>-334511</v>
      </c>
      <c r="AK45">
        <f>INDEX($A$4:$AI$41,17,ROW(A19))</f>
        <v>311596</v>
      </c>
      <c r="AL45">
        <f>INDEX($A$4:$AI$41,18,ROW(A2))*(-1)</f>
        <v>-325102</v>
      </c>
      <c r="AM45">
        <f>INDEX($A$4:$AI$41,18,ROW(A19))</f>
        <v>309242</v>
      </c>
      <c r="AN45">
        <f>INDEX($A$4:$AI$41,19,ROW(A2))*(-1)</f>
        <v>-614198</v>
      </c>
      <c r="AO45">
        <f>INDEX($A$4:$AI$41,19,ROW(A19))</f>
        <v>563813</v>
      </c>
      <c r="AP45">
        <f>INDEX($A$4:$AI$41,20,ROW(A2))*(-1)</f>
        <v>-844977</v>
      </c>
      <c r="AQ45">
        <f>INDEX($A$4:$AI$41,20,ROW(A19))</f>
        <v>821129</v>
      </c>
      <c r="AR45">
        <f>INDEX($A$4:$AI$41,21,ROW(A2))*(-1)</f>
        <v>-2685854</v>
      </c>
      <c r="AS45">
        <f>INDEX($A$4:$AI$41,21,ROW(A19))</f>
        <v>2512812</v>
      </c>
      <c r="AT45">
        <f>INDEX($A$4:$AI$41,22,ROW(A2))*(-1)</f>
        <v>-855762</v>
      </c>
      <c r="AU45">
        <f>INDEX($A$4:$AI$41,22,ROW(A19))</f>
        <v>792645</v>
      </c>
      <c r="AV45">
        <f>INDEX($A$4:$AI$41,23,ROW(A2))*(-1)</f>
        <v>-460815</v>
      </c>
      <c r="AW45">
        <f>INDEX($A$4:$AI$41,23,ROW(A19))</f>
        <v>434592</v>
      </c>
      <c r="AX45">
        <f>INDEX($A$4:$AI$41,24,ROW(A2))*(-1)</f>
        <v>-450046</v>
      </c>
      <c r="AY45">
        <f>INDEX($A$4:$AI$41,24,ROW(A19))</f>
        <v>427979</v>
      </c>
      <c r="AZ45">
        <f>INDEX($A$4:$AI$41,25,ROW(A19))*(-1)</f>
        <v>-283824</v>
      </c>
      <c r="BA45">
        <f>INDEX($A$4:$AI$41,25,ROW(A19))</f>
        <v>283824</v>
      </c>
      <c r="BB45">
        <f>INDEX($A$4:$AI$41,26,ROW(A2))*(-1)</f>
        <v>-938127</v>
      </c>
      <c r="BC45">
        <f>INDEX($A$4:$AI$41,26,ROW(A19))</f>
        <v>929948</v>
      </c>
      <c r="BD45">
        <f>INDEX($A$4:$AI$41,27,ROW(A2))*(-1)</f>
        <v>-242841</v>
      </c>
      <c r="BE45">
        <f>INDEX($A$4:$AI$41,27,ROW(A19))</f>
        <v>236564</v>
      </c>
      <c r="BF45">
        <f>INDEX($A$4:$AI$41,28,ROW(A2))*(-1)</f>
        <v>-569848</v>
      </c>
      <c r="BG45">
        <f>INDEX($A$4:$AI$41,28,ROW(A19))</f>
        <v>552571</v>
      </c>
      <c r="BH45">
        <f>INDEX($A$4:$AI$41,29,ROW(A2))*(-1)</f>
        <v>-403228</v>
      </c>
      <c r="BI45">
        <f>INDEX($A$4:$AI$41,29,ROW(A19))</f>
        <v>402034</v>
      </c>
      <c r="BJ45">
        <f>INDEX($A$4:$AI$41,30,ROW(A2))*(-1)</f>
        <v>-291722</v>
      </c>
      <c r="BK45">
        <f>INDEX($A$4:$AI$41,30,ROW(A19))</f>
        <v>281672</v>
      </c>
      <c r="BL45">
        <f>INDEX($A$4:$AI$41,31,ROW(A2))*(-1)</f>
        <v>-284829</v>
      </c>
      <c r="BM45">
        <f>INDEX($A$4:$AI$41,31,ROW(A19))</f>
        <v>269645</v>
      </c>
      <c r="BN45">
        <f>INDEX($A$4:$AI$41,32,ROW(A2))*(-1)</f>
        <v>-534705</v>
      </c>
      <c r="BO45">
        <f>INDEX($A$4:$AI$41,32,ROW(A19))</f>
        <v>514856</v>
      </c>
      <c r="BP45">
        <f>INDEX($A$4:$AI$41,33,ROW(A2))*(-1)</f>
        <v>-367791</v>
      </c>
      <c r="BQ45">
        <f>INDEX($A$4:$AI$41,33,ROW(A19))</f>
        <v>363253</v>
      </c>
      <c r="BR45">
        <f>INDEX($A$4:$AI$41,34,ROW(A2))*(-1)</f>
        <v>-467145</v>
      </c>
      <c r="BS45">
        <f>INDEX($A$4:$AI$41,34,ROW(A19))</f>
        <v>439406</v>
      </c>
      <c r="BT45">
        <f>INDEX($A$4:$AI$41,35,ROW(A2))*(-1)</f>
        <v>-517159</v>
      </c>
      <c r="BU45">
        <f>INDEX($A$4:$AI$41,35,ROW(A19))</f>
        <v>483508</v>
      </c>
      <c r="BV45">
        <f>INDEX($A$4:$AI$41,36,ROW(A2))*(-1)</f>
        <v>-286819</v>
      </c>
      <c r="BW45">
        <f>INDEX($A$4:$AI$41,36,ROW(A19))</f>
        <v>270297</v>
      </c>
      <c r="BX45">
        <f>INDEX($A$4:$AI$41,37,ROW(A2))*(-1)</f>
        <v>-352339</v>
      </c>
      <c r="BY45">
        <f>INDEX($A$4:$AI$41,37,ROW(A19))</f>
        <v>323610</v>
      </c>
      <c r="BZ45">
        <f>INDEX($A$4:$AI$41,38,ROW(A2))*(-1)</f>
        <v>-469509</v>
      </c>
      <c r="CA45">
        <f>INDEX($A$4:$AI$41,38,ROW(A19))</f>
        <v>442716</v>
      </c>
    </row>
    <row r="46" spans="1:79" x14ac:dyDescent="0.25">
      <c r="A46" s="14" t="s">
        <v>795</v>
      </c>
      <c r="B46">
        <v>-15287661</v>
      </c>
      <c r="C46">
        <v>14625985</v>
      </c>
      <c r="D46">
        <f t="shared" ref="D46:D61" si="0">INDEX($A$4:$AI$41,1,ROW(A3))*(-1)</f>
        <v>-15502069</v>
      </c>
      <c r="E46">
        <f t="shared" ref="E46:E61" si="1">INDEX($A$4:$AI$41,1,ROW(A20))</f>
        <v>14751712</v>
      </c>
      <c r="F46">
        <f t="shared" ref="F46:F61" si="2">INDEX($A$4:$AI$41,2,ROW(A3))*(-1)</f>
        <v>-224631</v>
      </c>
      <c r="G46">
        <f t="shared" ref="G46:G61" si="3">INDEX($A$4:$AI$41,2,ROW(A20))</f>
        <v>215867</v>
      </c>
      <c r="H46">
        <f t="shared" ref="H46:H61" si="4">INDEX($A$4:$AI$41,3,ROW(A3))*(-1)</f>
        <v>-331150</v>
      </c>
      <c r="I46">
        <f t="shared" ref="I46:I61" si="5">INDEX($A$4:$AI$41,3,ROW(A20))</f>
        <v>320576</v>
      </c>
      <c r="J46">
        <f t="shared" ref="J46:J61" si="6">INDEX($A$4:$AI$41,4,ROW(A3))*(-1)</f>
        <v>-364957</v>
      </c>
      <c r="K46">
        <f t="shared" ref="K46:K61" si="7">INDEX($A$4:$AI$41,4,ROW(A20))</f>
        <v>342223</v>
      </c>
      <c r="L46">
        <f t="shared" ref="L46:L61" si="8">INDEX($A$4:$AI$41,5,ROW(A3))*(-1)</f>
        <v>-352714</v>
      </c>
      <c r="M46">
        <f t="shared" ref="M46:M61" si="9">INDEX($A$4:$AI$41,5,ROW(A20))</f>
        <v>334304</v>
      </c>
      <c r="N46">
        <f t="shared" ref="N46:N61" si="10">INDEX($A$4:$AI$41,6,ROW(A3))*(-1)</f>
        <v>-545659</v>
      </c>
      <c r="O46">
        <f t="shared" ref="O46:O61" si="11">INDEX($A$4:$AI$41,6,ROW(A20))</f>
        <v>509011</v>
      </c>
      <c r="P46">
        <f t="shared" ref="P46:P61" si="12">INDEX($A$4:$AI$41,7,ROW(A3))*(-1)</f>
        <v>-169405</v>
      </c>
      <c r="Q46">
        <f t="shared" ref="Q46:Q61" si="13">INDEX($A$4:$AI$41,7,ROW(A20))</f>
        <v>157800</v>
      </c>
      <c r="R46">
        <f t="shared" ref="R46:R61" si="14">INDEX($A$4:$AI$41,8,ROW(A3))*(-1)</f>
        <v>-445972</v>
      </c>
      <c r="S46">
        <f t="shared" ref="S46:S61" si="15">INDEX($A$4:$AI$41,8,ROW(A20))</f>
        <v>431588</v>
      </c>
      <c r="T46">
        <f t="shared" ref="T46:T61" si="16">INDEX($A$4:$AI$41,9,ROW(A3))*(-1)</f>
        <v>-544939</v>
      </c>
      <c r="U46">
        <f t="shared" ref="U46:U61" si="17">INDEX($A$4:$AI$41,9,ROW(A20))</f>
        <v>492977</v>
      </c>
      <c r="V46">
        <f t="shared" ref="V46:V61" si="18">INDEX($A$4:$AI$41,10,ROW(A3))*(-1)</f>
        <v>-263801</v>
      </c>
      <c r="W46">
        <f t="shared" ref="W46:W61" si="19">INDEX($A$4:$AI$41,10,ROW(A20))</f>
        <v>247026</v>
      </c>
      <c r="X46">
        <f t="shared" ref="X46:X61" si="20">INDEX($A$4:$AI$41,11,ROW(A3))*(-1)</f>
        <v>-363425</v>
      </c>
      <c r="Y46">
        <f t="shared" ref="Y46:Y61" si="21">INDEX($A$4:$AI$41,11,ROW(A20))</f>
        <v>347139</v>
      </c>
      <c r="Z46">
        <f t="shared" ref="Z46:Z61" si="22">INDEX($A$4:$AI$41,12,ROW(A3))*(-1)</f>
        <v>-203754</v>
      </c>
      <c r="AA46">
        <f t="shared" ref="AA46:AA61" si="23">INDEX($A$4:$AI$41,12,ROW(A20))</f>
        <v>199710</v>
      </c>
      <c r="AB46">
        <f t="shared" ref="AB46:AB61" si="24">INDEX($A$4:$AI$41,13,ROW(A3))*(-1)</f>
        <v>-267891</v>
      </c>
      <c r="AC46">
        <f t="shared" ref="AC46:AC61" si="25">INDEX($A$4:$AI$41,13,ROW(A20))</f>
        <v>255925</v>
      </c>
      <c r="AD46">
        <f t="shared" ref="AD46:AD61" si="26">INDEX($A$4:$AI$41,14,ROW(A3))*(-1)</f>
        <v>-218957</v>
      </c>
      <c r="AE46">
        <f t="shared" ref="AE46:AE61" si="27">INDEX($A$4:$AI$41,14,ROW(A20))</f>
        <v>207004</v>
      </c>
      <c r="AF46">
        <f t="shared" ref="AF46:AF61" si="28">INDEX($A$4:$AI$41,15,ROW(A3))*(-1)</f>
        <v>-254655</v>
      </c>
      <c r="AG46">
        <f t="shared" ref="AG46:AG61" si="29">INDEX($A$4:$AI$41,15,ROW(A20))</f>
        <v>247712</v>
      </c>
      <c r="AH46">
        <f t="shared" ref="AH46:AH61" si="30">INDEX($A$4:$AI$41,16,ROW(A3))*(-1)</f>
        <v>-281057</v>
      </c>
      <c r="AI46">
        <f t="shared" ref="AI46:AI61" si="31">INDEX($A$4:$AI$41,16,ROW(A20))</f>
        <v>295804</v>
      </c>
      <c r="AJ46">
        <f t="shared" ref="AJ46:AJ61" si="32">INDEX($A$4:$AI$41,17,ROW(A3))*(-1)</f>
        <v>-277281</v>
      </c>
      <c r="AK46">
        <f t="shared" ref="AK46:AK61" si="33">INDEX($A$4:$AI$41,17,ROW(A20))</f>
        <v>241005</v>
      </c>
      <c r="AL46">
        <f t="shared" ref="AL46:AL61" si="34">INDEX($A$4:$AI$41,18,ROW(A3))*(-1)</f>
        <v>-335341</v>
      </c>
      <c r="AM46">
        <f t="shared" ref="AM46:AM61" si="35">INDEX($A$4:$AI$41,18,ROW(A20))</f>
        <v>315414</v>
      </c>
      <c r="AN46">
        <f t="shared" ref="AN46:AN61" si="36">INDEX($A$4:$AI$41,19,ROW(A3))*(-1)</f>
        <v>-482852</v>
      </c>
      <c r="AO46">
        <f t="shared" ref="AO46:AO61" si="37">INDEX($A$4:$AI$41,19,ROW(A20))</f>
        <v>459277</v>
      </c>
      <c r="AP46">
        <f t="shared" ref="AP46:AP61" si="38">INDEX($A$4:$AI$41,20,ROW(A3))*(-1)</f>
        <v>-668389</v>
      </c>
      <c r="AQ46">
        <f t="shared" ref="AQ46:AQ61" si="39">INDEX($A$4:$AI$41,20,ROW(A20))</f>
        <v>651306</v>
      </c>
      <c r="AR46">
        <f t="shared" ref="AR46:AR61" si="40">INDEX($A$4:$AI$41,21,ROW(A3))*(-1)</f>
        <v>-2215912</v>
      </c>
      <c r="AS46">
        <f t="shared" ref="AS46:AS61" si="41">INDEX($A$4:$AI$41,21,ROW(A20))</f>
        <v>2022430</v>
      </c>
      <c r="AT46">
        <f t="shared" ref="AT46:AT61" si="42">INDEX($A$4:$AI$41,22,ROW(A3))*(-1)</f>
        <v>-663208</v>
      </c>
      <c r="AU46">
        <f t="shared" ref="AU46:AU61" si="43">INDEX($A$4:$AI$41,22,ROW(A20))</f>
        <v>616698</v>
      </c>
      <c r="AV46">
        <f t="shared" ref="AV46:AV61" si="44">INDEX($A$4:$AI$41,23,ROW(A3))*(-1)</f>
        <v>-375139</v>
      </c>
      <c r="AW46">
        <f t="shared" ref="AW46:AW61" si="45">INDEX($A$4:$AI$41,23,ROW(A20))</f>
        <v>371716</v>
      </c>
      <c r="AX46">
        <f t="shared" ref="AX46:AX61" si="46">INDEX($A$4:$AI$41,24,ROW(A3))*(-1)</f>
        <v>-357559</v>
      </c>
      <c r="AY46">
        <f t="shared" ref="AY46:AY61" si="47">INDEX($A$4:$AI$41,24,ROW(A20))</f>
        <v>341146</v>
      </c>
      <c r="AZ46">
        <f t="shared" ref="AZ46:AZ61" si="48">INDEX($A$4:$AI$41,25,ROW(A20))*(-1)</f>
        <v>-234528</v>
      </c>
      <c r="BA46">
        <f t="shared" ref="BA46:BA61" si="49">INDEX($A$4:$AI$41,25,ROW(A20))</f>
        <v>234528</v>
      </c>
      <c r="BB46">
        <f t="shared" ref="BB46:BB61" si="50">INDEX($A$4:$AI$41,26,ROW(A3))*(-1)</f>
        <v>-764124</v>
      </c>
      <c r="BC46">
        <f t="shared" ref="BC46:BC61" si="51">INDEX($A$4:$AI$41,26,ROW(A20))</f>
        <v>779056</v>
      </c>
      <c r="BD46">
        <f t="shared" ref="BD46:BD61" si="52">INDEX($A$4:$AI$41,27,ROW(A3))*(-1)</f>
        <v>-191349</v>
      </c>
      <c r="BE46">
        <f t="shared" ref="BE46:BE61" si="53">INDEX($A$4:$AI$41,27,ROW(A20))</f>
        <v>186154</v>
      </c>
      <c r="BF46">
        <f t="shared" ref="BF46:BF61" si="54">INDEX($A$4:$AI$41,28,ROW(A3))*(-1)</f>
        <v>-451692</v>
      </c>
      <c r="BG46">
        <f t="shared" ref="BG46:BG61" si="55">INDEX($A$4:$AI$41,28,ROW(A20))</f>
        <v>435222</v>
      </c>
      <c r="BH46">
        <f t="shared" ref="BH46:BH61" si="56">INDEX($A$4:$AI$41,29,ROW(A3))*(-1)</f>
        <v>-359666</v>
      </c>
      <c r="BI46">
        <f t="shared" ref="BI46:BI61" si="57">INDEX($A$4:$AI$41,29,ROW(A20))</f>
        <v>357660</v>
      </c>
      <c r="BJ46">
        <f t="shared" ref="BJ46:BJ61" si="58">INDEX($A$4:$AI$41,30,ROW(A3))*(-1)</f>
        <v>-302779</v>
      </c>
      <c r="BK46">
        <f t="shared" ref="BK46:BK61" si="59">INDEX($A$4:$AI$41,30,ROW(A20))</f>
        <v>288410</v>
      </c>
      <c r="BL46">
        <f t="shared" ref="BL46:BL61" si="60">INDEX($A$4:$AI$41,31,ROW(A3))*(-1)</f>
        <v>-305718</v>
      </c>
      <c r="BM46">
        <f t="shared" ref="BM46:BM61" si="61">INDEX($A$4:$AI$41,31,ROW(A20))</f>
        <v>287556</v>
      </c>
      <c r="BN46">
        <f t="shared" ref="BN46:BN61" si="62">INDEX($A$4:$AI$41,32,ROW(A3))*(-1)</f>
        <v>-545277</v>
      </c>
      <c r="BO46">
        <f t="shared" ref="BO46:BO61" si="63">INDEX($A$4:$AI$41,32,ROW(A20))</f>
        <v>525498</v>
      </c>
      <c r="BP46">
        <f t="shared" ref="BP46:BP61" si="64">INDEX($A$4:$AI$41,33,ROW(A3))*(-1)</f>
        <v>-315217</v>
      </c>
      <c r="BQ46">
        <f t="shared" ref="BQ46:BQ61" si="65">INDEX($A$4:$AI$41,33,ROW(A20))</f>
        <v>318348</v>
      </c>
      <c r="BR46">
        <f t="shared" ref="BR46:BR61" si="66">INDEX($A$4:$AI$41,34,ROW(A3))*(-1)</f>
        <v>-483709</v>
      </c>
      <c r="BS46">
        <f t="shared" ref="BS46:BS61" si="67">INDEX($A$4:$AI$41,34,ROW(A20))</f>
        <v>454462</v>
      </c>
      <c r="BT46">
        <f t="shared" ref="BT46:BT61" si="68">INDEX($A$4:$AI$41,35,ROW(A3))*(-1)</f>
        <v>-412046</v>
      </c>
      <c r="BU46">
        <f t="shared" ref="BU46:BU61" si="69">INDEX($A$4:$AI$41,35,ROW(A20))</f>
        <v>391615</v>
      </c>
      <c r="BV46">
        <f t="shared" ref="BV46:BV61" si="70">INDEX($A$4:$AI$41,36,ROW(A3))*(-1)</f>
        <v>-235530</v>
      </c>
      <c r="BW46">
        <f t="shared" ref="BW46:BW61" si="71">INDEX($A$4:$AI$41,36,ROW(A20))</f>
        <v>223588</v>
      </c>
      <c r="BX46">
        <f t="shared" ref="BX46:BX61" si="72">INDEX($A$4:$AI$41,37,ROW(A3))*(-1)</f>
        <v>-297650</v>
      </c>
      <c r="BY46">
        <f t="shared" ref="BY46:BY61" si="73">INDEX($A$4:$AI$41,37,ROW(A20))</f>
        <v>275237</v>
      </c>
      <c r="BZ46">
        <f t="shared" ref="BZ46:BZ61" si="74">INDEX($A$4:$AI$41,38,ROW(A3))*(-1)</f>
        <v>-380392</v>
      </c>
      <c r="CA46">
        <f t="shared" ref="CA46:CA61" si="75">INDEX($A$4:$AI$41,38,ROW(A20))</f>
        <v>370720</v>
      </c>
    </row>
    <row r="47" spans="1:79" x14ac:dyDescent="0.25">
      <c r="A47" s="14" t="s">
        <v>796</v>
      </c>
      <c r="B47">
        <v>-13159355</v>
      </c>
      <c r="C47">
        <v>12633388</v>
      </c>
      <c r="D47">
        <f t="shared" si="0"/>
        <v>-13836239</v>
      </c>
      <c r="E47">
        <f t="shared" si="1"/>
        <v>13072833</v>
      </c>
      <c r="F47">
        <f t="shared" si="2"/>
        <v>-252614</v>
      </c>
      <c r="G47">
        <f t="shared" si="3"/>
        <v>248705</v>
      </c>
      <c r="H47">
        <f t="shared" si="4"/>
        <v>-277805</v>
      </c>
      <c r="I47">
        <f t="shared" si="5"/>
        <v>273011</v>
      </c>
      <c r="J47">
        <f t="shared" si="6"/>
        <v>-371722</v>
      </c>
      <c r="K47">
        <f t="shared" si="7"/>
        <v>353787</v>
      </c>
      <c r="L47">
        <f t="shared" si="8"/>
        <v>-388676</v>
      </c>
      <c r="M47">
        <f t="shared" si="9"/>
        <v>379733</v>
      </c>
      <c r="N47">
        <f t="shared" si="10"/>
        <v>-442014</v>
      </c>
      <c r="O47">
        <f t="shared" si="11"/>
        <v>402259</v>
      </c>
      <c r="P47">
        <f t="shared" si="12"/>
        <v>-167379</v>
      </c>
      <c r="Q47">
        <f t="shared" si="13"/>
        <v>157102</v>
      </c>
      <c r="R47">
        <f t="shared" si="14"/>
        <v>-382231</v>
      </c>
      <c r="S47">
        <f t="shared" si="15"/>
        <v>371409</v>
      </c>
      <c r="T47">
        <f t="shared" si="16"/>
        <v>-421873</v>
      </c>
      <c r="U47">
        <f t="shared" si="17"/>
        <v>369247</v>
      </c>
      <c r="V47">
        <f t="shared" si="18"/>
        <v>-260335</v>
      </c>
      <c r="W47">
        <f t="shared" si="19"/>
        <v>247067</v>
      </c>
      <c r="X47">
        <f t="shared" si="20"/>
        <v>-373194</v>
      </c>
      <c r="Y47">
        <f t="shared" si="21"/>
        <v>365330</v>
      </c>
      <c r="Z47">
        <f t="shared" si="22"/>
        <v>-197034</v>
      </c>
      <c r="AA47">
        <f t="shared" si="23"/>
        <v>194554</v>
      </c>
      <c r="AB47">
        <f t="shared" si="24"/>
        <v>-273219</v>
      </c>
      <c r="AC47">
        <f t="shared" si="25"/>
        <v>267795</v>
      </c>
      <c r="AD47">
        <f t="shared" si="26"/>
        <v>-241674</v>
      </c>
      <c r="AE47">
        <f t="shared" si="27"/>
        <v>230520</v>
      </c>
      <c r="AF47">
        <f t="shared" si="28"/>
        <v>-277433</v>
      </c>
      <c r="AG47">
        <f t="shared" si="29"/>
        <v>283922</v>
      </c>
      <c r="AH47">
        <f t="shared" si="30"/>
        <v>-232913</v>
      </c>
      <c r="AI47">
        <f t="shared" si="31"/>
        <v>274169</v>
      </c>
      <c r="AJ47">
        <f t="shared" si="32"/>
        <v>-248163</v>
      </c>
      <c r="AK47">
        <f t="shared" si="33"/>
        <v>198060</v>
      </c>
      <c r="AL47">
        <f t="shared" si="34"/>
        <v>-361868</v>
      </c>
      <c r="AM47">
        <f t="shared" si="35"/>
        <v>350304</v>
      </c>
      <c r="AN47">
        <f t="shared" si="36"/>
        <v>-358722</v>
      </c>
      <c r="AO47">
        <f t="shared" si="37"/>
        <v>339830</v>
      </c>
      <c r="AP47">
        <f t="shared" si="38"/>
        <v>-555616</v>
      </c>
      <c r="AQ47">
        <f t="shared" si="39"/>
        <v>531399</v>
      </c>
      <c r="AR47">
        <f t="shared" si="40"/>
        <v>-1899992</v>
      </c>
      <c r="AS47">
        <f t="shared" si="41"/>
        <v>1533772</v>
      </c>
      <c r="AT47">
        <f t="shared" si="42"/>
        <v>-516254</v>
      </c>
      <c r="AU47">
        <f t="shared" si="43"/>
        <v>472450</v>
      </c>
      <c r="AV47">
        <f t="shared" si="44"/>
        <v>-281316</v>
      </c>
      <c r="AW47">
        <f t="shared" si="45"/>
        <v>266665</v>
      </c>
      <c r="AX47">
        <f t="shared" si="46"/>
        <v>-307624</v>
      </c>
      <c r="AY47">
        <f t="shared" si="47"/>
        <v>294002</v>
      </c>
      <c r="AZ47">
        <f t="shared" si="48"/>
        <v>-203623</v>
      </c>
      <c r="BA47">
        <f t="shared" si="49"/>
        <v>203623</v>
      </c>
      <c r="BB47">
        <f t="shared" si="50"/>
        <v>-711671</v>
      </c>
      <c r="BC47">
        <f t="shared" si="51"/>
        <v>790382</v>
      </c>
      <c r="BD47">
        <f t="shared" si="52"/>
        <v>-159821</v>
      </c>
      <c r="BE47">
        <f t="shared" si="53"/>
        <v>154587</v>
      </c>
      <c r="BF47">
        <f t="shared" si="54"/>
        <v>-357464</v>
      </c>
      <c r="BG47">
        <f t="shared" si="55"/>
        <v>340390</v>
      </c>
      <c r="BH47">
        <f t="shared" si="56"/>
        <v>-335879</v>
      </c>
      <c r="BI47">
        <f t="shared" si="57"/>
        <v>345551</v>
      </c>
      <c r="BJ47">
        <f t="shared" si="58"/>
        <v>-308683</v>
      </c>
      <c r="BK47">
        <f t="shared" si="59"/>
        <v>297653</v>
      </c>
      <c r="BL47">
        <f t="shared" si="60"/>
        <v>-317281</v>
      </c>
      <c r="BM47">
        <f t="shared" si="61"/>
        <v>304310</v>
      </c>
      <c r="BN47">
        <f t="shared" si="62"/>
        <v>-543253</v>
      </c>
      <c r="BO47">
        <f t="shared" si="63"/>
        <v>530774</v>
      </c>
      <c r="BP47">
        <f t="shared" si="64"/>
        <v>-275211</v>
      </c>
      <c r="BQ47">
        <f t="shared" si="65"/>
        <v>280912</v>
      </c>
      <c r="BR47">
        <f t="shared" si="66"/>
        <v>-501004</v>
      </c>
      <c r="BS47">
        <f t="shared" si="67"/>
        <v>482578</v>
      </c>
      <c r="BT47">
        <f t="shared" si="68"/>
        <v>-311710</v>
      </c>
      <c r="BU47">
        <f t="shared" si="69"/>
        <v>281259</v>
      </c>
      <c r="BV47">
        <f t="shared" si="70"/>
        <v>-193204</v>
      </c>
      <c r="BW47">
        <f t="shared" si="71"/>
        <v>183550</v>
      </c>
      <c r="BX47">
        <f t="shared" si="72"/>
        <v>-235695</v>
      </c>
      <c r="BY47">
        <f t="shared" si="73"/>
        <v>213349</v>
      </c>
      <c r="BZ47">
        <f t="shared" si="74"/>
        <v>-281118</v>
      </c>
      <c r="CA47">
        <f t="shared" si="75"/>
        <v>258823</v>
      </c>
    </row>
    <row r="48" spans="1:79" x14ac:dyDescent="0.25">
      <c r="A48" s="14" t="s">
        <v>797</v>
      </c>
      <c r="B48">
        <v>-11151483</v>
      </c>
      <c r="C48">
        <v>10758964</v>
      </c>
      <c r="D48">
        <f t="shared" si="0"/>
        <v>-12293689</v>
      </c>
      <c r="E48">
        <f t="shared" si="1"/>
        <v>11639983</v>
      </c>
      <c r="F48">
        <f t="shared" si="2"/>
        <v>-244697</v>
      </c>
      <c r="G48">
        <f t="shared" si="3"/>
        <v>235360</v>
      </c>
      <c r="H48">
        <f t="shared" si="4"/>
        <v>-238530</v>
      </c>
      <c r="I48">
        <f t="shared" si="5"/>
        <v>233204</v>
      </c>
      <c r="J48">
        <f t="shared" si="6"/>
        <v>-355275</v>
      </c>
      <c r="K48">
        <f t="shared" si="7"/>
        <v>329383</v>
      </c>
      <c r="L48">
        <f t="shared" si="8"/>
        <v>-376016</v>
      </c>
      <c r="M48">
        <f t="shared" si="9"/>
        <v>357447</v>
      </c>
      <c r="N48">
        <f t="shared" si="10"/>
        <v>-362751</v>
      </c>
      <c r="O48">
        <f t="shared" si="11"/>
        <v>352254</v>
      </c>
      <c r="P48">
        <f t="shared" si="12"/>
        <v>-160580</v>
      </c>
      <c r="Q48">
        <f t="shared" si="13"/>
        <v>144745</v>
      </c>
      <c r="R48">
        <f t="shared" si="14"/>
        <v>-330874</v>
      </c>
      <c r="S48">
        <f t="shared" si="15"/>
        <v>318050</v>
      </c>
      <c r="T48">
        <f t="shared" si="16"/>
        <v>-348897</v>
      </c>
      <c r="U48">
        <f t="shared" si="17"/>
        <v>326928</v>
      </c>
      <c r="V48">
        <f t="shared" si="18"/>
        <v>-242320</v>
      </c>
      <c r="W48">
        <f t="shared" si="19"/>
        <v>228463</v>
      </c>
      <c r="X48">
        <f t="shared" si="20"/>
        <v>-353940</v>
      </c>
      <c r="Y48">
        <f t="shared" si="21"/>
        <v>333023</v>
      </c>
      <c r="Z48">
        <f t="shared" si="22"/>
        <v>-176671</v>
      </c>
      <c r="AA48">
        <f t="shared" si="23"/>
        <v>179000</v>
      </c>
      <c r="AB48">
        <f t="shared" si="24"/>
        <v>-262779</v>
      </c>
      <c r="AC48">
        <f t="shared" si="25"/>
        <v>245304</v>
      </c>
      <c r="AD48">
        <f t="shared" si="26"/>
        <v>-231477</v>
      </c>
      <c r="AE48">
        <f t="shared" si="27"/>
        <v>217058</v>
      </c>
      <c r="AF48">
        <f t="shared" si="28"/>
        <v>-261039</v>
      </c>
      <c r="AG48">
        <f t="shared" si="29"/>
        <v>274784</v>
      </c>
      <c r="AH48">
        <f t="shared" si="30"/>
        <v>-202152</v>
      </c>
      <c r="AI48">
        <f t="shared" si="31"/>
        <v>226094</v>
      </c>
      <c r="AJ48">
        <f t="shared" si="32"/>
        <v>-209659</v>
      </c>
      <c r="AK48">
        <f t="shared" si="33"/>
        <v>174248</v>
      </c>
      <c r="AL48">
        <f t="shared" si="34"/>
        <v>-349158</v>
      </c>
      <c r="AM48">
        <f t="shared" si="35"/>
        <v>327225</v>
      </c>
      <c r="AN48">
        <f t="shared" si="36"/>
        <v>-291747</v>
      </c>
      <c r="AO48">
        <f t="shared" si="37"/>
        <v>300660</v>
      </c>
      <c r="AP48">
        <f t="shared" si="38"/>
        <v>-471968</v>
      </c>
      <c r="AQ48">
        <f t="shared" si="39"/>
        <v>466750</v>
      </c>
      <c r="AR48">
        <f t="shared" si="40"/>
        <v>-1623792</v>
      </c>
      <c r="AS48">
        <f t="shared" si="41"/>
        <v>1331018</v>
      </c>
      <c r="AT48">
        <f t="shared" si="42"/>
        <v>-413287</v>
      </c>
      <c r="AU48">
        <f t="shared" si="43"/>
        <v>409151</v>
      </c>
      <c r="AV48">
        <f t="shared" si="44"/>
        <v>-222841</v>
      </c>
      <c r="AW48">
        <f t="shared" si="45"/>
        <v>225813</v>
      </c>
      <c r="AX48">
        <f t="shared" si="46"/>
        <v>-267299</v>
      </c>
      <c r="AY48">
        <f t="shared" si="47"/>
        <v>256409</v>
      </c>
      <c r="AZ48">
        <f t="shared" si="48"/>
        <v>-173044</v>
      </c>
      <c r="BA48">
        <f t="shared" si="49"/>
        <v>173044</v>
      </c>
      <c r="BB48">
        <f t="shared" si="50"/>
        <v>-726172</v>
      </c>
      <c r="BC48">
        <f t="shared" si="51"/>
        <v>739251</v>
      </c>
      <c r="BD48">
        <f t="shared" si="52"/>
        <v>-139754</v>
      </c>
      <c r="BE48">
        <f t="shared" si="53"/>
        <v>136138</v>
      </c>
      <c r="BF48">
        <f t="shared" si="54"/>
        <v>-294639</v>
      </c>
      <c r="BG48">
        <f t="shared" si="55"/>
        <v>300216</v>
      </c>
      <c r="BH48">
        <f t="shared" si="56"/>
        <v>-300405</v>
      </c>
      <c r="BI48">
        <f t="shared" si="57"/>
        <v>287097</v>
      </c>
      <c r="BJ48">
        <f t="shared" si="58"/>
        <v>-286443</v>
      </c>
      <c r="BK48">
        <f t="shared" si="59"/>
        <v>259536</v>
      </c>
      <c r="BL48">
        <f t="shared" si="60"/>
        <v>-303336</v>
      </c>
      <c r="BM48">
        <f t="shared" si="61"/>
        <v>274168</v>
      </c>
      <c r="BN48">
        <f t="shared" si="62"/>
        <v>-490036</v>
      </c>
      <c r="BO48">
        <f t="shared" si="63"/>
        <v>450923</v>
      </c>
      <c r="BP48">
        <f t="shared" si="64"/>
        <v>-242035</v>
      </c>
      <c r="BQ48">
        <f t="shared" si="65"/>
        <v>242134</v>
      </c>
      <c r="BR48">
        <f t="shared" si="66"/>
        <v>-488748</v>
      </c>
      <c r="BS48">
        <f t="shared" si="67"/>
        <v>452184</v>
      </c>
      <c r="BT48">
        <f t="shared" si="68"/>
        <v>-252713</v>
      </c>
      <c r="BU48">
        <f t="shared" si="69"/>
        <v>247273</v>
      </c>
      <c r="BV48">
        <f t="shared" si="70"/>
        <v>-164686</v>
      </c>
      <c r="BW48">
        <f t="shared" si="71"/>
        <v>160731</v>
      </c>
      <c r="BX48">
        <f t="shared" si="72"/>
        <v>-196869</v>
      </c>
      <c r="BY48">
        <f t="shared" si="73"/>
        <v>190216</v>
      </c>
      <c r="BZ48">
        <f t="shared" si="74"/>
        <v>-224523</v>
      </c>
      <c r="CA48">
        <f t="shared" si="75"/>
        <v>234701</v>
      </c>
    </row>
    <row r="49" spans="1:79" x14ac:dyDescent="0.25">
      <c r="A49" s="14" t="s">
        <v>798</v>
      </c>
      <c r="B49">
        <v>-9170281</v>
      </c>
      <c r="C49">
        <v>8898293</v>
      </c>
      <c r="D49">
        <f t="shared" si="0"/>
        <v>-10051901</v>
      </c>
      <c r="E49">
        <f t="shared" si="1"/>
        <v>9674868</v>
      </c>
      <c r="F49">
        <f t="shared" si="2"/>
        <v>-197853</v>
      </c>
      <c r="G49">
        <f t="shared" si="3"/>
        <v>175331</v>
      </c>
      <c r="H49">
        <f t="shared" si="4"/>
        <v>-190232</v>
      </c>
      <c r="I49">
        <f t="shared" si="5"/>
        <v>190216</v>
      </c>
      <c r="J49">
        <f t="shared" si="6"/>
        <v>-285723</v>
      </c>
      <c r="K49">
        <f t="shared" si="7"/>
        <v>246884</v>
      </c>
      <c r="L49">
        <f t="shared" si="8"/>
        <v>-304587</v>
      </c>
      <c r="M49">
        <f t="shared" si="9"/>
        <v>273463</v>
      </c>
      <c r="N49">
        <f t="shared" si="10"/>
        <v>-260764</v>
      </c>
      <c r="O49">
        <f t="shared" si="11"/>
        <v>285240</v>
      </c>
      <c r="P49">
        <f t="shared" si="12"/>
        <v>-128084</v>
      </c>
      <c r="Q49">
        <f t="shared" si="13"/>
        <v>109296</v>
      </c>
      <c r="R49">
        <f t="shared" si="14"/>
        <v>-247899</v>
      </c>
      <c r="S49">
        <f t="shared" si="15"/>
        <v>248992</v>
      </c>
      <c r="T49">
        <f t="shared" si="16"/>
        <v>-270790</v>
      </c>
      <c r="U49">
        <f t="shared" si="17"/>
        <v>285460</v>
      </c>
      <c r="V49">
        <f t="shared" si="18"/>
        <v>-199798</v>
      </c>
      <c r="W49">
        <f t="shared" si="19"/>
        <v>177638</v>
      </c>
      <c r="X49">
        <f t="shared" si="20"/>
        <v>-297603</v>
      </c>
      <c r="Y49">
        <f t="shared" si="21"/>
        <v>263756</v>
      </c>
      <c r="Z49">
        <f t="shared" si="22"/>
        <v>-132083</v>
      </c>
      <c r="AA49">
        <f t="shared" si="23"/>
        <v>125519</v>
      </c>
      <c r="AB49">
        <f t="shared" si="24"/>
        <v>-244690</v>
      </c>
      <c r="AC49">
        <f t="shared" si="25"/>
        <v>206957</v>
      </c>
      <c r="AD49">
        <f t="shared" si="26"/>
        <v>-198471</v>
      </c>
      <c r="AE49">
        <f t="shared" si="27"/>
        <v>175326</v>
      </c>
      <c r="AF49">
        <f t="shared" si="28"/>
        <v>-221637</v>
      </c>
      <c r="AG49">
        <f t="shared" si="29"/>
        <v>217205</v>
      </c>
      <c r="AH49">
        <f t="shared" si="30"/>
        <v>-248382</v>
      </c>
      <c r="AI49">
        <f t="shared" si="31"/>
        <v>240570</v>
      </c>
      <c r="AJ49">
        <f t="shared" si="32"/>
        <v>-149392</v>
      </c>
      <c r="AK49">
        <f t="shared" si="33"/>
        <v>138293</v>
      </c>
      <c r="AL49">
        <f t="shared" si="34"/>
        <v>-279447</v>
      </c>
      <c r="AM49">
        <f t="shared" si="35"/>
        <v>246833</v>
      </c>
      <c r="AN49">
        <f t="shared" si="36"/>
        <v>-208354</v>
      </c>
      <c r="AO49">
        <f t="shared" si="37"/>
        <v>259361</v>
      </c>
      <c r="AP49">
        <f t="shared" si="38"/>
        <v>-365548</v>
      </c>
      <c r="AQ49">
        <f t="shared" si="39"/>
        <v>381545</v>
      </c>
      <c r="AR49">
        <f t="shared" si="40"/>
        <v>-1145504</v>
      </c>
      <c r="AS49">
        <f t="shared" si="41"/>
        <v>1130742</v>
      </c>
      <c r="AT49">
        <f t="shared" si="42"/>
        <v>-298887</v>
      </c>
      <c r="AU49">
        <f t="shared" si="43"/>
        <v>341581</v>
      </c>
      <c r="AV49">
        <f t="shared" si="44"/>
        <v>-159983</v>
      </c>
      <c r="AW49">
        <f t="shared" si="45"/>
        <v>195292</v>
      </c>
      <c r="AX49">
        <f t="shared" si="46"/>
        <v>-205971</v>
      </c>
      <c r="AY49">
        <f t="shared" si="47"/>
        <v>205935</v>
      </c>
      <c r="AZ49">
        <f t="shared" si="48"/>
        <v>-143444</v>
      </c>
      <c r="BA49">
        <f t="shared" si="49"/>
        <v>143444</v>
      </c>
      <c r="BB49">
        <f t="shared" si="50"/>
        <v>-910295</v>
      </c>
      <c r="BC49">
        <f t="shared" si="51"/>
        <v>748929</v>
      </c>
      <c r="BD49">
        <f t="shared" si="52"/>
        <v>-109763</v>
      </c>
      <c r="BE49">
        <f t="shared" si="53"/>
        <v>114094</v>
      </c>
      <c r="BF49">
        <f t="shared" si="54"/>
        <v>-230006</v>
      </c>
      <c r="BG49">
        <f t="shared" si="55"/>
        <v>253403</v>
      </c>
      <c r="BH49">
        <f t="shared" si="56"/>
        <v>-285927</v>
      </c>
      <c r="BI49">
        <f t="shared" si="57"/>
        <v>258573</v>
      </c>
      <c r="BJ49">
        <f t="shared" si="58"/>
        <v>-235225</v>
      </c>
      <c r="BK49">
        <f t="shared" si="59"/>
        <v>199677</v>
      </c>
      <c r="BL49">
        <f t="shared" si="60"/>
        <v>-257958</v>
      </c>
      <c r="BM49">
        <f t="shared" si="61"/>
        <v>212150</v>
      </c>
      <c r="BN49">
        <f t="shared" si="62"/>
        <v>-415062</v>
      </c>
      <c r="BO49">
        <f t="shared" si="63"/>
        <v>361253</v>
      </c>
      <c r="BP49">
        <f t="shared" si="64"/>
        <v>-188817</v>
      </c>
      <c r="BQ49">
        <f t="shared" si="65"/>
        <v>193128</v>
      </c>
      <c r="BR49">
        <f t="shared" si="66"/>
        <v>-421265</v>
      </c>
      <c r="BS49">
        <f t="shared" si="67"/>
        <v>358916</v>
      </c>
      <c r="BT49">
        <f t="shared" si="68"/>
        <v>-179138</v>
      </c>
      <c r="BU49">
        <f t="shared" si="69"/>
        <v>213704</v>
      </c>
      <c r="BV49">
        <f t="shared" si="70"/>
        <v>-125104</v>
      </c>
      <c r="BW49">
        <f t="shared" si="71"/>
        <v>132772</v>
      </c>
      <c r="BX49">
        <f t="shared" si="72"/>
        <v>-145758</v>
      </c>
      <c r="BY49">
        <f t="shared" si="73"/>
        <v>158723</v>
      </c>
      <c r="BZ49">
        <f t="shared" si="74"/>
        <v>-157264</v>
      </c>
      <c r="CA49">
        <f t="shared" si="75"/>
        <v>204667</v>
      </c>
    </row>
    <row r="50" spans="1:79" x14ac:dyDescent="0.25">
      <c r="A50" s="14" t="s">
        <v>799</v>
      </c>
      <c r="B50">
        <v>-7660610</v>
      </c>
      <c r="C50">
        <v>7448235</v>
      </c>
      <c r="D50">
        <f t="shared" si="0"/>
        <v>-8480707</v>
      </c>
      <c r="E50">
        <f t="shared" si="1"/>
        <v>8167582</v>
      </c>
      <c r="F50">
        <f t="shared" si="2"/>
        <v>-147846</v>
      </c>
      <c r="G50">
        <f t="shared" si="3"/>
        <v>141231</v>
      </c>
      <c r="H50">
        <f t="shared" si="4"/>
        <v>-160292</v>
      </c>
      <c r="I50">
        <f t="shared" si="5"/>
        <v>155723</v>
      </c>
      <c r="J50">
        <f t="shared" si="6"/>
        <v>-216091</v>
      </c>
      <c r="K50">
        <f t="shared" si="7"/>
        <v>207987</v>
      </c>
      <c r="L50">
        <f t="shared" si="8"/>
        <v>-232124</v>
      </c>
      <c r="M50">
        <f t="shared" si="9"/>
        <v>225850</v>
      </c>
      <c r="N50">
        <f t="shared" si="10"/>
        <v>-223221</v>
      </c>
      <c r="O50">
        <f t="shared" si="11"/>
        <v>235858</v>
      </c>
      <c r="P50">
        <f t="shared" si="12"/>
        <v>-98740</v>
      </c>
      <c r="Q50">
        <f t="shared" si="13"/>
        <v>93373</v>
      </c>
      <c r="R50">
        <f t="shared" si="14"/>
        <v>-201198</v>
      </c>
      <c r="S50">
        <f t="shared" si="15"/>
        <v>199610</v>
      </c>
      <c r="T50">
        <f t="shared" si="16"/>
        <v>-233981</v>
      </c>
      <c r="U50">
        <f t="shared" si="17"/>
        <v>230533</v>
      </c>
      <c r="V50">
        <f t="shared" si="18"/>
        <v>-157222</v>
      </c>
      <c r="W50">
        <f t="shared" si="19"/>
        <v>145558</v>
      </c>
      <c r="X50">
        <f t="shared" si="20"/>
        <v>-227942</v>
      </c>
      <c r="Y50">
        <f t="shared" si="21"/>
        <v>214716</v>
      </c>
      <c r="Z50">
        <f t="shared" si="22"/>
        <v>-95485</v>
      </c>
      <c r="AA50">
        <f t="shared" si="23"/>
        <v>104915</v>
      </c>
      <c r="AB50">
        <f t="shared" si="24"/>
        <v>-191737</v>
      </c>
      <c r="AC50">
        <f t="shared" si="25"/>
        <v>164130</v>
      </c>
      <c r="AD50">
        <f t="shared" si="26"/>
        <v>-134938</v>
      </c>
      <c r="AE50">
        <f t="shared" si="27"/>
        <v>125783</v>
      </c>
      <c r="AF50">
        <f t="shared" si="28"/>
        <v>-158394</v>
      </c>
      <c r="AG50">
        <f t="shared" si="29"/>
        <v>161621</v>
      </c>
      <c r="AH50">
        <f t="shared" si="30"/>
        <v>-310563</v>
      </c>
      <c r="AI50">
        <f t="shared" si="31"/>
        <v>239062</v>
      </c>
      <c r="AJ50">
        <f t="shared" si="32"/>
        <v>-119694</v>
      </c>
      <c r="AK50">
        <f t="shared" si="33"/>
        <v>116708</v>
      </c>
      <c r="AL50">
        <f t="shared" si="34"/>
        <v>-203489</v>
      </c>
      <c r="AM50">
        <f t="shared" si="35"/>
        <v>201853</v>
      </c>
      <c r="AN50">
        <f t="shared" si="36"/>
        <v>-184644</v>
      </c>
      <c r="AO50">
        <f t="shared" si="37"/>
        <v>214203</v>
      </c>
      <c r="AP50">
        <f t="shared" si="38"/>
        <v>-317880</v>
      </c>
      <c r="AQ50">
        <f t="shared" si="39"/>
        <v>319033</v>
      </c>
      <c r="AR50">
        <f t="shared" si="40"/>
        <v>-962806</v>
      </c>
      <c r="AS50">
        <f t="shared" si="41"/>
        <v>942938</v>
      </c>
      <c r="AT50">
        <f t="shared" si="42"/>
        <v>-261265</v>
      </c>
      <c r="AU50">
        <f t="shared" si="43"/>
        <v>287685</v>
      </c>
      <c r="AV50">
        <f t="shared" si="44"/>
        <v>-153342</v>
      </c>
      <c r="AW50">
        <f t="shared" si="45"/>
        <v>166637</v>
      </c>
      <c r="AX50">
        <f t="shared" si="46"/>
        <v>-173343</v>
      </c>
      <c r="AY50">
        <f t="shared" si="47"/>
        <v>178793</v>
      </c>
      <c r="AZ50">
        <f t="shared" si="48"/>
        <v>-125168</v>
      </c>
      <c r="BA50">
        <f t="shared" si="49"/>
        <v>125168</v>
      </c>
      <c r="BB50">
        <f t="shared" si="50"/>
        <v>-888836</v>
      </c>
      <c r="BC50">
        <f t="shared" si="51"/>
        <v>689190</v>
      </c>
      <c r="BD50">
        <f t="shared" si="52"/>
        <v>-96818</v>
      </c>
      <c r="BE50">
        <f t="shared" si="53"/>
        <v>98118</v>
      </c>
      <c r="BF50">
        <f t="shared" si="54"/>
        <v>-209805</v>
      </c>
      <c r="BG50">
        <f t="shared" si="55"/>
        <v>217287</v>
      </c>
      <c r="BH50">
        <f t="shared" si="56"/>
        <v>-248353</v>
      </c>
      <c r="BI50">
        <f t="shared" si="57"/>
        <v>232009</v>
      </c>
      <c r="BJ50">
        <f t="shared" si="58"/>
        <v>-179772</v>
      </c>
      <c r="BK50">
        <f t="shared" si="59"/>
        <v>172354</v>
      </c>
      <c r="BL50">
        <f t="shared" si="60"/>
        <v>-190982</v>
      </c>
      <c r="BM50">
        <f t="shared" si="61"/>
        <v>178089</v>
      </c>
      <c r="BN50">
        <f t="shared" si="62"/>
        <v>-330275</v>
      </c>
      <c r="BO50">
        <f t="shared" si="63"/>
        <v>320194</v>
      </c>
      <c r="BP50">
        <f t="shared" si="64"/>
        <v>-165794</v>
      </c>
      <c r="BQ50">
        <f t="shared" si="65"/>
        <v>160033</v>
      </c>
      <c r="BR50">
        <f t="shared" si="66"/>
        <v>-333130</v>
      </c>
      <c r="BS50">
        <f t="shared" si="67"/>
        <v>303559</v>
      </c>
      <c r="BT50">
        <f t="shared" si="68"/>
        <v>-159134</v>
      </c>
      <c r="BU50">
        <f t="shared" si="69"/>
        <v>186430</v>
      </c>
      <c r="BV50">
        <f t="shared" si="70"/>
        <v>-111914</v>
      </c>
      <c r="BW50">
        <f t="shared" si="71"/>
        <v>113259</v>
      </c>
      <c r="BX50">
        <f t="shared" si="72"/>
        <v>-127356</v>
      </c>
      <c r="BY50">
        <f t="shared" si="73"/>
        <v>126035</v>
      </c>
      <c r="BZ50">
        <f t="shared" si="74"/>
        <v>-149130</v>
      </c>
      <c r="CA50">
        <f t="shared" si="75"/>
        <v>172057</v>
      </c>
    </row>
    <row r="51" spans="1:79" x14ac:dyDescent="0.25">
      <c r="A51" s="14" t="s">
        <v>800</v>
      </c>
      <c r="B51">
        <v>-6613972</v>
      </c>
      <c r="C51">
        <v>6430540</v>
      </c>
      <c r="D51">
        <f t="shared" si="0"/>
        <v>-7284102</v>
      </c>
      <c r="E51">
        <f t="shared" si="1"/>
        <v>6947084</v>
      </c>
      <c r="F51">
        <f t="shared" si="2"/>
        <v>-119759</v>
      </c>
      <c r="G51">
        <f t="shared" si="3"/>
        <v>124752</v>
      </c>
      <c r="H51">
        <f t="shared" si="4"/>
        <v>-138807</v>
      </c>
      <c r="I51">
        <f t="shared" si="5"/>
        <v>131631</v>
      </c>
      <c r="J51">
        <f t="shared" si="6"/>
        <v>-174848</v>
      </c>
      <c r="K51">
        <f t="shared" si="7"/>
        <v>184349</v>
      </c>
      <c r="L51">
        <f t="shared" si="8"/>
        <v>-187703</v>
      </c>
      <c r="M51">
        <f t="shared" si="9"/>
        <v>193788</v>
      </c>
      <c r="N51">
        <f t="shared" si="10"/>
        <v>-203035</v>
      </c>
      <c r="O51">
        <f t="shared" si="11"/>
        <v>198776</v>
      </c>
      <c r="P51">
        <f t="shared" si="12"/>
        <v>-82485</v>
      </c>
      <c r="Q51">
        <f t="shared" si="13"/>
        <v>84237</v>
      </c>
      <c r="R51">
        <f t="shared" si="14"/>
        <v>-173256</v>
      </c>
      <c r="S51">
        <f t="shared" si="15"/>
        <v>168682</v>
      </c>
      <c r="T51">
        <f t="shared" si="16"/>
        <v>-220992</v>
      </c>
      <c r="U51">
        <f t="shared" si="17"/>
        <v>201616</v>
      </c>
      <c r="V51">
        <f t="shared" si="18"/>
        <v>-125944</v>
      </c>
      <c r="W51">
        <f t="shared" si="19"/>
        <v>127746</v>
      </c>
      <c r="X51">
        <f t="shared" si="20"/>
        <v>-182870</v>
      </c>
      <c r="Y51">
        <f t="shared" si="21"/>
        <v>186714</v>
      </c>
      <c r="Z51">
        <f t="shared" si="22"/>
        <v>-79584</v>
      </c>
      <c r="AA51">
        <f t="shared" si="23"/>
        <v>94035</v>
      </c>
      <c r="AB51">
        <f t="shared" si="24"/>
        <v>-140876</v>
      </c>
      <c r="AC51">
        <f t="shared" si="25"/>
        <v>137442</v>
      </c>
      <c r="AD51">
        <f t="shared" si="26"/>
        <v>-101395</v>
      </c>
      <c r="AE51">
        <f t="shared" si="27"/>
        <v>105683</v>
      </c>
      <c r="AF51">
        <f t="shared" si="28"/>
        <v>-118345</v>
      </c>
      <c r="AG51">
        <f t="shared" si="29"/>
        <v>140126</v>
      </c>
      <c r="AH51">
        <f t="shared" si="30"/>
        <v>-263226</v>
      </c>
      <c r="AI51">
        <f t="shared" si="31"/>
        <v>186691</v>
      </c>
      <c r="AJ51">
        <f t="shared" si="32"/>
        <v>-104192</v>
      </c>
      <c r="AK51">
        <f t="shared" si="33"/>
        <v>95232</v>
      </c>
      <c r="AL51">
        <f t="shared" si="34"/>
        <v>-163543</v>
      </c>
      <c r="AM51">
        <f t="shared" si="35"/>
        <v>178926</v>
      </c>
      <c r="AN51">
        <f t="shared" si="36"/>
        <v>-192209</v>
      </c>
      <c r="AO51">
        <f t="shared" si="37"/>
        <v>193560</v>
      </c>
      <c r="AP51">
        <f t="shared" si="38"/>
        <v>-275283</v>
      </c>
      <c r="AQ51">
        <f t="shared" si="39"/>
        <v>260737</v>
      </c>
      <c r="AR51">
        <f t="shared" si="40"/>
        <v>-873748</v>
      </c>
      <c r="AS51">
        <f t="shared" si="41"/>
        <v>806562</v>
      </c>
      <c r="AT51">
        <f t="shared" si="42"/>
        <v>-246915</v>
      </c>
      <c r="AU51">
        <f t="shared" si="43"/>
        <v>243017</v>
      </c>
      <c r="AV51">
        <f t="shared" si="44"/>
        <v>-138763</v>
      </c>
      <c r="AW51">
        <f t="shared" si="45"/>
        <v>136434</v>
      </c>
      <c r="AX51">
        <f t="shared" si="46"/>
        <v>-150802</v>
      </c>
      <c r="AY51">
        <f t="shared" si="47"/>
        <v>149077</v>
      </c>
      <c r="AZ51">
        <f t="shared" si="48"/>
        <v>-104685</v>
      </c>
      <c r="BA51">
        <f t="shared" si="49"/>
        <v>104685</v>
      </c>
      <c r="BB51">
        <f t="shared" si="50"/>
        <v>-732696</v>
      </c>
      <c r="BC51">
        <f t="shared" si="51"/>
        <v>569628</v>
      </c>
      <c r="BD51">
        <f t="shared" si="52"/>
        <v>-83448</v>
      </c>
      <c r="BE51">
        <f t="shared" si="53"/>
        <v>77887</v>
      </c>
      <c r="BF51">
        <f t="shared" si="54"/>
        <v>-188691</v>
      </c>
      <c r="BG51">
        <f t="shared" si="55"/>
        <v>173566</v>
      </c>
      <c r="BH51">
        <f t="shared" si="56"/>
        <v>-210296</v>
      </c>
      <c r="BI51">
        <f t="shared" si="57"/>
        <v>201769</v>
      </c>
      <c r="BJ51">
        <f t="shared" si="58"/>
        <v>-146198</v>
      </c>
      <c r="BK51">
        <f t="shared" si="59"/>
        <v>152652</v>
      </c>
      <c r="BL51">
        <f t="shared" si="60"/>
        <v>-146328</v>
      </c>
      <c r="BM51">
        <f t="shared" si="61"/>
        <v>151732</v>
      </c>
      <c r="BN51">
        <f t="shared" si="62"/>
        <v>-273646</v>
      </c>
      <c r="BO51">
        <f t="shared" si="63"/>
        <v>282161</v>
      </c>
      <c r="BP51">
        <f t="shared" si="64"/>
        <v>-139986</v>
      </c>
      <c r="BQ51">
        <f t="shared" si="65"/>
        <v>130028</v>
      </c>
      <c r="BR51">
        <f t="shared" si="66"/>
        <v>-277872</v>
      </c>
      <c r="BS51">
        <f t="shared" si="67"/>
        <v>263254</v>
      </c>
      <c r="BT51">
        <f t="shared" si="68"/>
        <v>-151382</v>
      </c>
      <c r="BU51">
        <f t="shared" si="69"/>
        <v>161164</v>
      </c>
      <c r="BV51">
        <f t="shared" si="70"/>
        <v>-101059</v>
      </c>
      <c r="BW51">
        <f t="shared" si="71"/>
        <v>94485</v>
      </c>
      <c r="BX51">
        <f t="shared" si="72"/>
        <v>-123249</v>
      </c>
      <c r="BY51">
        <f t="shared" si="73"/>
        <v>110055</v>
      </c>
      <c r="BZ51">
        <f t="shared" si="74"/>
        <v>-145163</v>
      </c>
      <c r="CA51">
        <f t="shared" si="75"/>
        <v>144205</v>
      </c>
    </row>
    <row r="52" spans="1:79" x14ac:dyDescent="0.25">
      <c r="A52" s="14" t="s">
        <v>801</v>
      </c>
      <c r="B52">
        <v>-5745353</v>
      </c>
      <c r="C52">
        <v>5578185</v>
      </c>
      <c r="D52">
        <f t="shared" si="0"/>
        <v>-6240459</v>
      </c>
      <c r="E52">
        <f t="shared" si="1"/>
        <v>5874695</v>
      </c>
      <c r="F52">
        <f t="shared" si="2"/>
        <v>-104223</v>
      </c>
      <c r="G52">
        <f t="shared" si="3"/>
        <v>118724</v>
      </c>
      <c r="H52">
        <f t="shared" si="4"/>
        <v>-119876</v>
      </c>
      <c r="I52">
        <f t="shared" si="5"/>
        <v>105703</v>
      </c>
      <c r="J52">
        <f t="shared" si="6"/>
        <v>-159735</v>
      </c>
      <c r="K52">
        <f t="shared" si="7"/>
        <v>180667</v>
      </c>
      <c r="L52">
        <f t="shared" si="8"/>
        <v>-164634</v>
      </c>
      <c r="M52">
        <f t="shared" si="9"/>
        <v>185580</v>
      </c>
      <c r="N52">
        <f t="shared" si="10"/>
        <v>-168629</v>
      </c>
      <c r="O52">
        <f t="shared" si="11"/>
        <v>153495</v>
      </c>
      <c r="P52">
        <f t="shared" si="12"/>
        <v>-72773</v>
      </c>
      <c r="Q52">
        <f t="shared" si="13"/>
        <v>80603</v>
      </c>
      <c r="R52">
        <f t="shared" si="14"/>
        <v>-146700</v>
      </c>
      <c r="S52">
        <f t="shared" si="15"/>
        <v>135038</v>
      </c>
      <c r="T52">
        <f t="shared" si="16"/>
        <v>-176524</v>
      </c>
      <c r="U52">
        <f t="shared" si="17"/>
        <v>146564</v>
      </c>
      <c r="V52">
        <f t="shared" si="18"/>
        <v>-111965</v>
      </c>
      <c r="W52">
        <f t="shared" si="19"/>
        <v>120877</v>
      </c>
      <c r="X52">
        <f t="shared" si="20"/>
        <v>-163400</v>
      </c>
      <c r="Y52">
        <f t="shared" si="21"/>
        <v>178217</v>
      </c>
      <c r="Z52">
        <f t="shared" si="22"/>
        <v>-72338</v>
      </c>
      <c r="AA52">
        <f t="shared" si="23"/>
        <v>90186</v>
      </c>
      <c r="AB52">
        <f t="shared" si="24"/>
        <v>-122163</v>
      </c>
      <c r="AC52">
        <f t="shared" si="25"/>
        <v>131252</v>
      </c>
      <c r="AD52">
        <f t="shared" si="26"/>
        <v>-89201</v>
      </c>
      <c r="AE52">
        <f t="shared" si="27"/>
        <v>105824</v>
      </c>
      <c r="AF52">
        <f t="shared" si="28"/>
        <v>-108252</v>
      </c>
      <c r="AG52">
        <f t="shared" si="29"/>
        <v>135981</v>
      </c>
      <c r="AH52">
        <f t="shared" si="30"/>
        <v>-228757</v>
      </c>
      <c r="AI52">
        <f t="shared" si="31"/>
        <v>144517</v>
      </c>
      <c r="AJ52">
        <f t="shared" si="32"/>
        <v>-87074</v>
      </c>
      <c r="AK52">
        <f t="shared" si="33"/>
        <v>75830</v>
      </c>
      <c r="AL52">
        <f t="shared" si="34"/>
        <v>-147223</v>
      </c>
      <c r="AM52">
        <f t="shared" si="35"/>
        <v>174716</v>
      </c>
      <c r="AN52">
        <f t="shared" si="36"/>
        <v>-151233</v>
      </c>
      <c r="AO52">
        <f t="shared" si="37"/>
        <v>136409</v>
      </c>
      <c r="AP52">
        <f t="shared" si="38"/>
        <v>-236243</v>
      </c>
      <c r="AQ52">
        <f t="shared" si="39"/>
        <v>209617</v>
      </c>
      <c r="AR52">
        <f t="shared" si="40"/>
        <v>-710084</v>
      </c>
      <c r="AS52">
        <f t="shared" si="41"/>
        <v>594464</v>
      </c>
      <c r="AT52">
        <f t="shared" si="42"/>
        <v>-205252</v>
      </c>
      <c r="AU52">
        <f t="shared" si="43"/>
        <v>184850</v>
      </c>
      <c r="AV52">
        <f t="shared" si="44"/>
        <v>-115221</v>
      </c>
      <c r="AW52">
        <f t="shared" si="45"/>
        <v>101666</v>
      </c>
      <c r="AX52">
        <f t="shared" si="46"/>
        <v>-129911</v>
      </c>
      <c r="AY52">
        <f t="shared" si="47"/>
        <v>125434</v>
      </c>
      <c r="AZ52">
        <f t="shared" si="48"/>
        <v>-88631</v>
      </c>
      <c r="BA52">
        <f t="shared" si="49"/>
        <v>88631</v>
      </c>
      <c r="BB52">
        <f t="shared" si="50"/>
        <v>-635191</v>
      </c>
      <c r="BC52">
        <f t="shared" si="51"/>
        <v>494720</v>
      </c>
      <c r="BD52">
        <f t="shared" si="52"/>
        <v>-71211</v>
      </c>
      <c r="BE52">
        <f t="shared" si="53"/>
        <v>61966</v>
      </c>
      <c r="BF52">
        <f t="shared" si="54"/>
        <v>-160748</v>
      </c>
      <c r="BG52">
        <f t="shared" si="55"/>
        <v>135623</v>
      </c>
      <c r="BH52">
        <f t="shared" si="56"/>
        <v>-195624</v>
      </c>
      <c r="BI52">
        <f t="shared" si="57"/>
        <v>189160</v>
      </c>
      <c r="BJ52">
        <f t="shared" si="58"/>
        <v>-130116</v>
      </c>
      <c r="BK52">
        <f t="shared" si="59"/>
        <v>146002</v>
      </c>
      <c r="BL52">
        <f t="shared" si="60"/>
        <v>-129984</v>
      </c>
      <c r="BM52">
        <f t="shared" si="61"/>
        <v>151780</v>
      </c>
      <c r="BN52">
        <f t="shared" si="62"/>
        <v>-246628</v>
      </c>
      <c r="BO52">
        <f t="shared" si="63"/>
        <v>269044</v>
      </c>
      <c r="BP52">
        <f t="shared" si="64"/>
        <v>-123109</v>
      </c>
      <c r="BQ52">
        <f t="shared" si="65"/>
        <v>108009</v>
      </c>
      <c r="BR52">
        <f t="shared" si="66"/>
        <v>-239886</v>
      </c>
      <c r="BS52">
        <f t="shared" si="67"/>
        <v>246304</v>
      </c>
      <c r="BT52">
        <f t="shared" si="68"/>
        <v>-128597</v>
      </c>
      <c r="BU52">
        <f t="shared" si="69"/>
        <v>116877</v>
      </c>
      <c r="BV52">
        <f t="shared" si="70"/>
        <v>-87732</v>
      </c>
      <c r="BW52">
        <f t="shared" si="71"/>
        <v>74090</v>
      </c>
      <c r="BX52">
        <f t="shared" si="72"/>
        <v>-93248</v>
      </c>
      <c r="BY52">
        <f t="shared" si="73"/>
        <v>75039</v>
      </c>
      <c r="BZ52">
        <f t="shared" si="74"/>
        <v>-116093</v>
      </c>
      <c r="CA52">
        <f t="shared" si="75"/>
        <v>101236</v>
      </c>
    </row>
    <row r="53" spans="1:79" x14ac:dyDescent="0.25">
      <c r="A53" s="14" t="s">
        <v>802</v>
      </c>
      <c r="B53">
        <v>-4785766</v>
      </c>
      <c r="C53">
        <v>4672877</v>
      </c>
      <c r="D53">
        <f t="shared" si="0"/>
        <v>-5228754</v>
      </c>
      <c r="E53">
        <f t="shared" si="1"/>
        <v>4905215</v>
      </c>
      <c r="F53">
        <f t="shared" si="2"/>
        <v>-96942</v>
      </c>
      <c r="G53">
        <f t="shared" si="3"/>
        <v>97191</v>
      </c>
      <c r="H53">
        <f t="shared" si="4"/>
        <v>-95845</v>
      </c>
      <c r="I53">
        <f t="shared" si="5"/>
        <v>93150</v>
      </c>
      <c r="J53">
        <f t="shared" si="6"/>
        <v>-143522</v>
      </c>
      <c r="K53">
        <f t="shared" si="7"/>
        <v>144644</v>
      </c>
      <c r="L53">
        <f t="shared" si="8"/>
        <v>-153188</v>
      </c>
      <c r="M53">
        <f t="shared" si="9"/>
        <v>149135</v>
      </c>
      <c r="N53">
        <f t="shared" si="10"/>
        <v>-143572</v>
      </c>
      <c r="O53">
        <f t="shared" si="11"/>
        <v>133251</v>
      </c>
      <c r="P53">
        <f t="shared" si="12"/>
        <v>-65964</v>
      </c>
      <c r="Q53">
        <f t="shared" si="13"/>
        <v>62980</v>
      </c>
      <c r="R53">
        <f t="shared" si="14"/>
        <v>-119001</v>
      </c>
      <c r="S53">
        <f t="shared" si="15"/>
        <v>120485</v>
      </c>
      <c r="T53">
        <f t="shared" si="16"/>
        <v>-160850</v>
      </c>
      <c r="U53">
        <f t="shared" si="17"/>
        <v>138886</v>
      </c>
      <c r="V53">
        <f t="shared" si="18"/>
        <v>-99844</v>
      </c>
      <c r="W53">
        <f t="shared" si="19"/>
        <v>98133</v>
      </c>
      <c r="X53">
        <f t="shared" si="20"/>
        <v>-139733</v>
      </c>
      <c r="Y53">
        <f t="shared" si="21"/>
        <v>142570</v>
      </c>
      <c r="Z53">
        <f t="shared" si="22"/>
        <v>-67188</v>
      </c>
      <c r="AA53">
        <f t="shared" si="23"/>
        <v>76152</v>
      </c>
      <c r="AB53">
        <f t="shared" si="24"/>
        <v>-98953</v>
      </c>
      <c r="AC53">
        <f t="shared" si="25"/>
        <v>105276</v>
      </c>
      <c r="AD53">
        <f t="shared" si="26"/>
        <v>-83388</v>
      </c>
      <c r="AE53">
        <f t="shared" si="27"/>
        <v>84561</v>
      </c>
      <c r="AF53">
        <f t="shared" si="28"/>
        <v>-102622</v>
      </c>
      <c r="AG53">
        <f t="shared" si="29"/>
        <v>117125</v>
      </c>
      <c r="AH53">
        <f t="shared" si="30"/>
        <v>-148467</v>
      </c>
      <c r="AI53">
        <f t="shared" si="31"/>
        <v>92826</v>
      </c>
      <c r="AJ53">
        <f t="shared" si="32"/>
        <v>-70682</v>
      </c>
      <c r="AK53">
        <f t="shared" si="33"/>
        <v>63848</v>
      </c>
      <c r="AL53">
        <f t="shared" si="34"/>
        <v>-138378</v>
      </c>
      <c r="AM53">
        <f t="shared" si="35"/>
        <v>142857</v>
      </c>
      <c r="AN53">
        <f t="shared" si="36"/>
        <v>-143479</v>
      </c>
      <c r="AO53">
        <f t="shared" si="37"/>
        <v>131297</v>
      </c>
      <c r="AP53">
        <f t="shared" si="38"/>
        <v>-187951</v>
      </c>
      <c r="AQ53">
        <f t="shared" si="39"/>
        <v>174590</v>
      </c>
      <c r="AR53">
        <f t="shared" si="40"/>
        <v>-626126</v>
      </c>
      <c r="AS53">
        <f t="shared" si="41"/>
        <v>551850</v>
      </c>
      <c r="AT53">
        <f t="shared" si="42"/>
        <v>-177914</v>
      </c>
      <c r="AU53">
        <f t="shared" si="43"/>
        <v>163563</v>
      </c>
      <c r="AV53">
        <f t="shared" si="44"/>
        <v>-96011</v>
      </c>
      <c r="AW53">
        <f t="shared" si="45"/>
        <v>93962</v>
      </c>
      <c r="AX53">
        <f t="shared" si="46"/>
        <v>-108089</v>
      </c>
      <c r="AY53">
        <f t="shared" si="47"/>
        <v>104451</v>
      </c>
      <c r="AZ53">
        <f t="shared" si="48"/>
        <v>-76133</v>
      </c>
      <c r="BA53">
        <f t="shared" si="49"/>
        <v>76133</v>
      </c>
      <c r="BB53">
        <f t="shared" si="50"/>
        <v>-425939</v>
      </c>
      <c r="BC53">
        <f t="shared" si="51"/>
        <v>358912</v>
      </c>
      <c r="BD53">
        <f t="shared" si="52"/>
        <v>-55243</v>
      </c>
      <c r="BE53">
        <f t="shared" si="53"/>
        <v>50169</v>
      </c>
      <c r="BF53">
        <f t="shared" si="54"/>
        <v>-127827</v>
      </c>
      <c r="BG53">
        <f t="shared" si="55"/>
        <v>110145</v>
      </c>
      <c r="BH53">
        <f t="shared" si="56"/>
        <v>-150417</v>
      </c>
      <c r="BI53">
        <f t="shared" si="57"/>
        <v>146492</v>
      </c>
      <c r="BJ53">
        <f t="shared" si="58"/>
        <v>-114052</v>
      </c>
      <c r="BK53">
        <f t="shared" si="59"/>
        <v>118363</v>
      </c>
      <c r="BL53">
        <f t="shared" si="60"/>
        <v>-120048</v>
      </c>
      <c r="BM53">
        <f t="shared" si="61"/>
        <v>123117</v>
      </c>
      <c r="BN53">
        <f t="shared" si="62"/>
        <v>-213766</v>
      </c>
      <c r="BO53">
        <f t="shared" si="63"/>
        <v>214091</v>
      </c>
      <c r="BP53">
        <f t="shared" si="64"/>
        <v>-91527</v>
      </c>
      <c r="BQ53">
        <f t="shared" si="65"/>
        <v>88258</v>
      </c>
      <c r="BR53">
        <f t="shared" si="66"/>
        <v>-210642</v>
      </c>
      <c r="BS53">
        <f t="shared" si="67"/>
        <v>193008</v>
      </c>
      <c r="BT53">
        <f t="shared" si="68"/>
        <v>-113439</v>
      </c>
      <c r="BU53">
        <f t="shared" si="69"/>
        <v>111301</v>
      </c>
      <c r="BV53">
        <f t="shared" si="70"/>
        <v>-70354</v>
      </c>
      <c r="BW53">
        <f t="shared" si="71"/>
        <v>61841</v>
      </c>
      <c r="BX53">
        <f t="shared" si="72"/>
        <v>-87761</v>
      </c>
      <c r="BY53">
        <f t="shared" si="73"/>
        <v>74714</v>
      </c>
      <c r="BZ53">
        <f t="shared" si="74"/>
        <v>-101706</v>
      </c>
      <c r="CA53">
        <f t="shared" si="75"/>
        <v>95888</v>
      </c>
    </row>
    <row r="54" spans="1:79" x14ac:dyDescent="0.25">
      <c r="A54" s="14" t="s">
        <v>803</v>
      </c>
      <c r="B54">
        <v>-3807418</v>
      </c>
      <c r="C54">
        <v>3771400</v>
      </c>
      <c r="D54">
        <f t="shared" si="0"/>
        <v>-4105952</v>
      </c>
      <c r="E54">
        <f t="shared" si="1"/>
        <v>3783584</v>
      </c>
      <c r="F54">
        <f t="shared" si="2"/>
        <v>-86562</v>
      </c>
      <c r="G54">
        <f t="shared" si="3"/>
        <v>89290</v>
      </c>
      <c r="H54">
        <f t="shared" si="4"/>
        <v>-76036</v>
      </c>
      <c r="I54">
        <f t="shared" si="5"/>
        <v>67345</v>
      </c>
      <c r="J54">
        <f t="shared" si="6"/>
        <v>-125640</v>
      </c>
      <c r="K54">
        <f t="shared" si="7"/>
        <v>130441</v>
      </c>
      <c r="L54">
        <f t="shared" si="8"/>
        <v>-134792</v>
      </c>
      <c r="M54">
        <f t="shared" si="9"/>
        <v>135868</v>
      </c>
      <c r="N54">
        <f t="shared" si="10"/>
        <v>-103270</v>
      </c>
      <c r="O54">
        <f t="shared" si="11"/>
        <v>90278</v>
      </c>
      <c r="P54">
        <f t="shared" si="12"/>
        <v>-54387</v>
      </c>
      <c r="Q54">
        <f t="shared" si="13"/>
        <v>55671</v>
      </c>
      <c r="R54">
        <f t="shared" si="14"/>
        <v>-95899</v>
      </c>
      <c r="S54">
        <f t="shared" si="15"/>
        <v>86544</v>
      </c>
      <c r="T54">
        <f t="shared" si="16"/>
        <v>-108578</v>
      </c>
      <c r="U54">
        <f t="shared" si="17"/>
        <v>84797</v>
      </c>
      <c r="V54">
        <f t="shared" si="18"/>
        <v>-85277</v>
      </c>
      <c r="W54">
        <f t="shared" si="19"/>
        <v>83858</v>
      </c>
      <c r="X54">
        <f t="shared" si="20"/>
        <v>-123629</v>
      </c>
      <c r="Y54">
        <f t="shared" si="21"/>
        <v>132157</v>
      </c>
      <c r="Z54">
        <f t="shared" si="22"/>
        <v>-58447</v>
      </c>
      <c r="AA54">
        <f t="shared" si="23"/>
        <v>67676</v>
      </c>
      <c r="AB54">
        <f t="shared" si="24"/>
        <v>-91372</v>
      </c>
      <c r="AC54">
        <f t="shared" si="25"/>
        <v>99053</v>
      </c>
      <c r="AD54">
        <f t="shared" si="26"/>
        <v>-72033</v>
      </c>
      <c r="AE54">
        <f t="shared" si="27"/>
        <v>79616</v>
      </c>
      <c r="AF54">
        <f t="shared" si="28"/>
        <v>-98325</v>
      </c>
      <c r="AG54">
        <f t="shared" si="29"/>
        <v>110055</v>
      </c>
      <c r="AH54">
        <f t="shared" si="30"/>
        <v>-121262</v>
      </c>
      <c r="AI54">
        <f t="shared" si="31"/>
        <v>66230</v>
      </c>
      <c r="AJ54">
        <f t="shared" si="32"/>
        <v>-53257</v>
      </c>
      <c r="AK54">
        <f t="shared" si="33"/>
        <v>45983</v>
      </c>
      <c r="AL54">
        <f t="shared" si="34"/>
        <v>-124953</v>
      </c>
      <c r="AM54">
        <f t="shared" si="35"/>
        <v>132292</v>
      </c>
      <c r="AN54">
        <f t="shared" si="36"/>
        <v>-88653</v>
      </c>
      <c r="AO54">
        <f t="shared" si="37"/>
        <v>75712</v>
      </c>
      <c r="AP54">
        <f t="shared" si="38"/>
        <v>-145539</v>
      </c>
      <c r="AQ54">
        <f t="shared" si="39"/>
        <v>126817</v>
      </c>
      <c r="AR54">
        <f t="shared" si="40"/>
        <v>-417902</v>
      </c>
      <c r="AS54">
        <f t="shared" si="41"/>
        <v>332620</v>
      </c>
      <c r="AT54">
        <f t="shared" si="42"/>
        <v>-124250</v>
      </c>
      <c r="AU54">
        <f t="shared" si="43"/>
        <v>106718</v>
      </c>
      <c r="AV54">
        <f t="shared" si="44"/>
        <v>-66407</v>
      </c>
      <c r="AW54">
        <f t="shared" si="45"/>
        <v>54681</v>
      </c>
      <c r="AX54">
        <f t="shared" si="46"/>
        <v>-85882</v>
      </c>
      <c r="AY54">
        <f t="shared" si="47"/>
        <v>79458</v>
      </c>
      <c r="AZ54">
        <f t="shared" si="48"/>
        <v>-57849</v>
      </c>
      <c r="BA54">
        <f t="shared" si="49"/>
        <v>57849</v>
      </c>
      <c r="BB54">
        <f t="shared" si="50"/>
        <v>-351940</v>
      </c>
      <c r="BC54">
        <f t="shared" si="51"/>
        <v>300427</v>
      </c>
      <c r="BD54">
        <f t="shared" si="52"/>
        <v>-42945</v>
      </c>
      <c r="BE54">
        <f t="shared" si="53"/>
        <v>36788</v>
      </c>
      <c r="BF54">
        <f t="shared" si="54"/>
        <v>-95340</v>
      </c>
      <c r="BG54">
        <f t="shared" si="55"/>
        <v>77651</v>
      </c>
      <c r="BH54">
        <f t="shared" si="56"/>
        <v>-128174</v>
      </c>
      <c r="BI54">
        <f t="shared" si="57"/>
        <v>123836</v>
      </c>
      <c r="BJ54">
        <f t="shared" si="58"/>
        <v>-97464</v>
      </c>
      <c r="BK54">
        <f t="shared" si="59"/>
        <v>105421</v>
      </c>
      <c r="BL54">
        <f t="shared" si="60"/>
        <v>-103685</v>
      </c>
      <c r="BM54">
        <f t="shared" si="61"/>
        <v>113642</v>
      </c>
      <c r="BN54">
        <f t="shared" si="62"/>
        <v>-181584</v>
      </c>
      <c r="BO54">
        <f t="shared" si="63"/>
        <v>193454</v>
      </c>
      <c r="BP54">
        <f t="shared" si="64"/>
        <v>-75248</v>
      </c>
      <c r="BQ54">
        <f t="shared" si="65"/>
        <v>69751</v>
      </c>
      <c r="BR54">
        <f t="shared" si="66"/>
        <v>-177900</v>
      </c>
      <c r="BS54">
        <f t="shared" si="67"/>
        <v>170276</v>
      </c>
      <c r="BT54">
        <f t="shared" si="68"/>
        <v>-75748</v>
      </c>
      <c r="BU54">
        <f t="shared" si="69"/>
        <v>62539</v>
      </c>
      <c r="BV54">
        <f t="shared" si="70"/>
        <v>-53386</v>
      </c>
      <c r="BW54">
        <f t="shared" si="71"/>
        <v>43006</v>
      </c>
      <c r="BX54">
        <f t="shared" si="72"/>
        <v>-53935</v>
      </c>
      <c r="BY54">
        <f t="shared" si="73"/>
        <v>42238</v>
      </c>
      <c r="BZ54">
        <f t="shared" si="74"/>
        <v>-64971</v>
      </c>
      <c r="CA54">
        <f t="shared" si="75"/>
        <v>53546</v>
      </c>
    </row>
    <row r="55" spans="1:79" x14ac:dyDescent="0.25">
      <c r="A55" s="14" t="s">
        <v>804</v>
      </c>
      <c r="B55">
        <v>-2947899</v>
      </c>
      <c r="C55">
        <v>2995570</v>
      </c>
      <c r="D55">
        <f t="shared" si="0"/>
        <v>-3233093</v>
      </c>
      <c r="E55">
        <f t="shared" si="1"/>
        <v>3074491</v>
      </c>
      <c r="F55">
        <f t="shared" si="2"/>
        <v>-66047</v>
      </c>
      <c r="G55">
        <f t="shared" si="3"/>
        <v>68647</v>
      </c>
      <c r="H55">
        <f t="shared" si="4"/>
        <v>-56748</v>
      </c>
      <c r="I55">
        <f t="shared" si="5"/>
        <v>59734</v>
      </c>
      <c r="J55">
        <f t="shared" si="6"/>
        <v>-96021</v>
      </c>
      <c r="K55">
        <f t="shared" si="7"/>
        <v>94389</v>
      </c>
      <c r="L55">
        <f t="shared" si="8"/>
        <v>-105401</v>
      </c>
      <c r="M55">
        <f t="shared" si="9"/>
        <v>95878</v>
      </c>
      <c r="N55">
        <f t="shared" si="10"/>
        <v>-89342</v>
      </c>
      <c r="O55">
        <f t="shared" si="11"/>
        <v>83531</v>
      </c>
      <c r="P55">
        <f t="shared" si="12"/>
        <v>-43741</v>
      </c>
      <c r="Q55">
        <f t="shared" si="13"/>
        <v>38799</v>
      </c>
      <c r="R55">
        <f t="shared" si="14"/>
        <v>-73977</v>
      </c>
      <c r="S55">
        <f t="shared" si="15"/>
        <v>75599</v>
      </c>
      <c r="T55">
        <f t="shared" si="16"/>
        <v>-98736</v>
      </c>
      <c r="U55">
        <f t="shared" si="17"/>
        <v>87266</v>
      </c>
      <c r="V55">
        <f t="shared" si="18"/>
        <v>-65584</v>
      </c>
      <c r="W55">
        <f t="shared" si="19"/>
        <v>63626</v>
      </c>
      <c r="X55">
        <f t="shared" si="20"/>
        <v>-92496</v>
      </c>
      <c r="Y55">
        <f t="shared" si="21"/>
        <v>95005</v>
      </c>
      <c r="Z55">
        <f t="shared" si="22"/>
        <v>-46109</v>
      </c>
      <c r="AA55">
        <f t="shared" si="23"/>
        <v>48162</v>
      </c>
      <c r="AB55">
        <f t="shared" si="24"/>
        <v>-65990</v>
      </c>
      <c r="AC55">
        <f t="shared" si="25"/>
        <v>71708</v>
      </c>
      <c r="AD55">
        <f t="shared" si="26"/>
        <v>-58322</v>
      </c>
      <c r="AE55">
        <f t="shared" si="27"/>
        <v>54939</v>
      </c>
      <c r="AF55">
        <f t="shared" si="28"/>
        <v>-76391</v>
      </c>
      <c r="AG55">
        <f t="shared" si="29"/>
        <v>82636</v>
      </c>
      <c r="AH55">
        <f t="shared" si="30"/>
        <v>-62545</v>
      </c>
      <c r="AI55">
        <f t="shared" si="31"/>
        <v>38666</v>
      </c>
      <c r="AJ55">
        <f t="shared" si="32"/>
        <v>-41639</v>
      </c>
      <c r="AK55">
        <f t="shared" si="33"/>
        <v>39465</v>
      </c>
      <c r="AL55">
        <f t="shared" si="34"/>
        <v>-97194</v>
      </c>
      <c r="AM55">
        <f t="shared" si="35"/>
        <v>95830</v>
      </c>
      <c r="AN55">
        <f t="shared" si="36"/>
        <v>-94036</v>
      </c>
      <c r="AO55">
        <f t="shared" si="37"/>
        <v>82142</v>
      </c>
      <c r="AP55">
        <f t="shared" si="38"/>
        <v>-109636</v>
      </c>
      <c r="AQ55">
        <f t="shared" si="39"/>
        <v>104643</v>
      </c>
      <c r="AR55">
        <f t="shared" si="40"/>
        <v>-390072</v>
      </c>
      <c r="AS55">
        <f t="shared" si="41"/>
        <v>341472</v>
      </c>
      <c r="AT55">
        <f t="shared" si="42"/>
        <v>-111981</v>
      </c>
      <c r="AU55">
        <f t="shared" si="43"/>
        <v>101363</v>
      </c>
      <c r="AV55">
        <f t="shared" si="44"/>
        <v>-60550</v>
      </c>
      <c r="AW55">
        <f t="shared" si="45"/>
        <v>58969</v>
      </c>
      <c r="AX55">
        <f t="shared" si="46"/>
        <v>-66505</v>
      </c>
      <c r="AY55">
        <f t="shared" si="47"/>
        <v>62200</v>
      </c>
      <c r="AZ55">
        <f t="shared" si="48"/>
        <v>-46492</v>
      </c>
      <c r="BA55">
        <f t="shared" si="49"/>
        <v>46492</v>
      </c>
      <c r="BB55">
        <f t="shared" si="50"/>
        <v>-209085</v>
      </c>
      <c r="BC55">
        <f t="shared" si="51"/>
        <v>201048</v>
      </c>
      <c r="BD55">
        <f t="shared" si="52"/>
        <v>-31670</v>
      </c>
      <c r="BE55">
        <f t="shared" si="53"/>
        <v>29629</v>
      </c>
      <c r="BF55">
        <f t="shared" si="54"/>
        <v>-74705</v>
      </c>
      <c r="BG55">
        <f t="shared" si="55"/>
        <v>65258</v>
      </c>
      <c r="BH55">
        <f t="shared" si="56"/>
        <v>-84739</v>
      </c>
      <c r="BI55">
        <f t="shared" si="57"/>
        <v>91759</v>
      </c>
      <c r="BJ55">
        <f t="shared" si="58"/>
        <v>-75802</v>
      </c>
      <c r="BK55">
        <f t="shared" si="59"/>
        <v>79073</v>
      </c>
      <c r="BL55">
        <f t="shared" si="60"/>
        <v>-82885</v>
      </c>
      <c r="BM55">
        <f t="shared" si="61"/>
        <v>81809</v>
      </c>
      <c r="BN55">
        <f t="shared" si="62"/>
        <v>-137562</v>
      </c>
      <c r="BO55">
        <f t="shared" si="63"/>
        <v>140699</v>
      </c>
      <c r="BP55">
        <f t="shared" si="64"/>
        <v>-50715</v>
      </c>
      <c r="BQ55">
        <f t="shared" si="65"/>
        <v>55811</v>
      </c>
      <c r="BR55">
        <f t="shared" si="66"/>
        <v>-134391</v>
      </c>
      <c r="BS55">
        <f t="shared" si="67"/>
        <v>120712</v>
      </c>
      <c r="BT55">
        <f t="shared" si="68"/>
        <v>-73474</v>
      </c>
      <c r="BU55">
        <f t="shared" si="69"/>
        <v>72687</v>
      </c>
      <c r="BV55">
        <f t="shared" si="70"/>
        <v>-39936</v>
      </c>
      <c r="BW55">
        <f t="shared" si="71"/>
        <v>35351</v>
      </c>
      <c r="BX55">
        <f t="shared" si="72"/>
        <v>-55692</v>
      </c>
      <c r="BY55">
        <f t="shared" si="73"/>
        <v>47555</v>
      </c>
      <c r="BZ55">
        <f t="shared" si="74"/>
        <v>-65457</v>
      </c>
      <c r="CA55">
        <f t="shared" si="75"/>
        <v>61939</v>
      </c>
    </row>
    <row r="56" spans="1:79" x14ac:dyDescent="0.25">
      <c r="A56" s="14" t="s">
        <v>805</v>
      </c>
      <c r="B56">
        <v>-2330368</v>
      </c>
      <c r="C56">
        <v>2426334</v>
      </c>
      <c r="D56">
        <f t="shared" si="0"/>
        <v>-2454746</v>
      </c>
      <c r="E56">
        <f t="shared" si="1"/>
        <v>2457793</v>
      </c>
      <c r="F56">
        <f t="shared" si="2"/>
        <v>-60055</v>
      </c>
      <c r="G56">
        <f t="shared" si="3"/>
        <v>66458</v>
      </c>
      <c r="H56">
        <f t="shared" si="4"/>
        <v>-48899</v>
      </c>
      <c r="I56">
        <f t="shared" si="5"/>
        <v>45221</v>
      </c>
      <c r="J56">
        <f t="shared" si="6"/>
        <v>-77876</v>
      </c>
      <c r="K56">
        <f t="shared" si="7"/>
        <v>82954</v>
      </c>
      <c r="L56">
        <f t="shared" si="8"/>
        <v>-89482</v>
      </c>
      <c r="M56">
        <f t="shared" si="9"/>
        <v>95605</v>
      </c>
      <c r="N56">
        <f t="shared" si="10"/>
        <v>-57851</v>
      </c>
      <c r="O56">
        <f t="shared" si="11"/>
        <v>51340</v>
      </c>
      <c r="P56">
        <f t="shared" si="12"/>
        <v>-31487</v>
      </c>
      <c r="Q56">
        <f t="shared" si="13"/>
        <v>34675</v>
      </c>
      <c r="R56">
        <f t="shared" si="14"/>
        <v>-53904</v>
      </c>
      <c r="S56">
        <f t="shared" si="15"/>
        <v>54587</v>
      </c>
      <c r="T56">
        <f t="shared" si="16"/>
        <v>-60103</v>
      </c>
      <c r="U56">
        <f t="shared" si="17"/>
        <v>49291</v>
      </c>
      <c r="V56">
        <f t="shared" si="18"/>
        <v>-48000</v>
      </c>
      <c r="W56">
        <f t="shared" si="19"/>
        <v>48751</v>
      </c>
      <c r="X56">
        <f t="shared" si="20"/>
        <v>-82655</v>
      </c>
      <c r="Y56">
        <f t="shared" si="21"/>
        <v>96062</v>
      </c>
      <c r="Z56">
        <f t="shared" si="22"/>
        <v>-36235</v>
      </c>
      <c r="AA56">
        <f t="shared" si="23"/>
        <v>42488</v>
      </c>
      <c r="AB56">
        <f t="shared" si="24"/>
        <v>-65097</v>
      </c>
      <c r="AC56">
        <f t="shared" si="25"/>
        <v>74956</v>
      </c>
      <c r="AD56">
        <f t="shared" si="26"/>
        <v>-44278</v>
      </c>
      <c r="AE56">
        <f t="shared" si="27"/>
        <v>57642</v>
      </c>
      <c r="AF56">
        <f t="shared" si="28"/>
        <v>-69909</v>
      </c>
      <c r="AG56">
        <f t="shared" si="29"/>
        <v>79464</v>
      </c>
      <c r="AH56">
        <f t="shared" si="30"/>
        <v>-53076</v>
      </c>
      <c r="AI56">
        <f t="shared" si="31"/>
        <v>33081</v>
      </c>
      <c r="AJ56">
        <f t="shared" si="32"/>
        <v>-30353</v>
      </c>
      <c r="AK56">
        <f t="shared" si="33"/>
        <v>28526</v>
      </c>
      <c r="AL56">
        <f t="shared" si="34"/>
        <v>-83548</v>
      </c>
      <c r="AM56">
        <f t="shared" si="35"/>
        <v>93207</v>
      </c>
      <c r="AN56">
        <f t="shared" si="36"/>
        <v>-44362</v>
      </c>
      <c r="AO56">
        <f t="shared" si="37"/>
        <v>41509</v>
      </c>
      <c r="AP56">
        <f t="shared" si="38"/>
        <v>-89037</v>
      </c>
      <c r="AQ56">
        <f t="shared" si="39"/>
        <v>81710</v>
      </c>
      <c r="AR56">
        <f t="shared" si="40"/>
        <v>-240480</v>
      </c>
      <c r="AS56">
        <f t="shared" si="41"/>
        <v>189342</v>
      </c>
      <c r="AT56">
        <f t="shared" si="42"/>
        <v>-64741</v>
      </c>
      <c r="AU56">
        <f t="shared" si="43"/>
        <v>60327</v>
      </c>
      <c r="AV56">
        <f t="shared" si="44"/>
        <v>-43425</v>
      </c>
      <c r="AW56">
        <f t="shared" si="45"/>
        <v>34810</v>
      </c>
      <c r="AX56">
        <f t="shared" si="46"/>
        <v>-44898</v>
      </c>
      <c r="AY56">
        <f t="shared" si="47"/>
        <v>49353</v>
      </c>
      <c r="AZ56">
        <f t="shared" si="48"/>
        <v>-39773</v>
      </c>
      <c r="BA56">
        <f t="shared" si="49"/>
        <v>39773</v>
      </c>
      <c r="BB56">
        <f t="shared" si="50"/>
        <v>-209088</v>
      </c>
      <c r="BC56">
        <f t="shared" si="51"/>
        <v>199279</v>
      </c>
      <c r="BD56">
        <f t="shared" si="52"/>
        <v>-22831</v>
      </c>
      <c r="BE56">
        <f t="shared" si="53"/>
        <v>22587</v>
      </c>
      <c r="BF56">
        <f t="shared" si="54"/>
        <v>-51481</v>
      </c>
      <c r="BG56">
        <f t="shared" si="55"/>
        <v>46960</v>
      </c>
      <c r="BH56">
        <f t="shared" si="56"/>
        <v>-78853</v>
      </c>
      <c r="BI56">
        <f t="shared" si="57"/>
        <v>90501</v>
      </c>
      <c r="BJ56">
        <f t="shared" si="58"/>
        <v>-57895</v>
      </c>
      <c r="BK56">
        <f t="shared" si="59"/>
        <v>70074</v>
      </c>
      <c r="BL56">
        <f t="shared" si="60"/>
        <v>-63976</v>
      </c>
      <c r="BM56">
        <f t="shared" si="61"/>
        <v>81403</v>
      </c>
      <c r="BN56">
        <f t="shared" si="62"/>
        <v>-112465</v>
      </c>
      <c r="BO56">
        <f t="shared" si="63"/>
        <v>138481</v>
      </c>
      <c r="BP56">
        <f t="shared" si="64"/>
        <v>-46064</v>
      </c>
      <c r="BQ56">
        <f t="shared" si="65"/>
        <v>47690</v>
      </c>
      <c r="BR56">
        <f t="shared" si="66"/>
        <v>-103129</v>
      </c>
      <c r="BS56">
        <f t="shared" si="67"/>
        <v>106839</v>
      </c>
      <c r="BT56">
        <f t="shared" si="68"/>
        <v>-52492</v>
      </c>
      <c r="BU56">
        <f t="shared" si="69"/>
        <v>40278</v>
      </c>
      <c r="BV56">
        <f t="shared" si="70"/>
        <v>-29259</v>
      </c>
      <c r="BW56">
        <f t="shared" si="71"/>
        <v>26151</v>
      </c>
      <c r="BX56">
        <f t="shared" si="72"/>
        <v>-30252</v>
      </c>
      <c r="BY56">
        <f t="shared" si="73"/>
        <v>24233</v>
      </c>
      <c r="BZ56">
        <f t="shared" si="74"/>
        <v>-42389</v>
      </c>
      <c r="CA56">
        <f t="shared" si="75"/>
        <v>32185</v>
      </c>
    </row>
    <row r="57" spans="1:79" x14ac:dyDescent="0.25">
      <c r="A57" s="14" t="s">
        <v>806</v>
      </c>
      <c r="B57">
        <v>-1764536</v>
      </c>
      <c r="C57">
        <v>1892087</v>
      </c>
      <c r="D57">
        <f t="shared" si="0"/>
        <v>-1850354</v>
      </c>
      <c r="E57">
        <f t="shared" si="1"/>
        <v>1951626</v>
      </c>
      <c r="F57">
        <f t="shared" si="2"/>
        <v>-38619</v>
      </c>
      <c r="G57">
        <f t="shared" si="3"/>
        <v>45452</v>
      </c>
      <c r="H57">
        <f t="shared" si="4"/>
        <v>-32936</v>
      </c>
      <c r="I57">
        <f t="shared" si="5"/>
        <v>39961</v>
      </c>
      <c r="J57">
        <f t="shared" si="6"/>
        <v>-61936</v>
      </c>
      <c r="K57">
        <f t="shared" si="7"/>
        <v>63215</v>
      </c>
      <c r="L57">
        <f t="shared" si="8"/>
        <v>-63031</v>
      </c>
      <c r="M57">
        <f t="shared" si="9"/>
        <v>59135</v>
      </c>
      <c r="N57">
        <f t="shared" si="10"/>
        <v>-50345</v>
      </c>
      <c r="O57">
        <f t="shared" si="11"/>
        <v>51485</v>
      </c>
      <c r="P57">
        <f t="shared" si="12"/>
        <v>-25781</v>
      </c>
      <c r="Q57">
        <f t="shared" si="13"/>
        <v>24906</v>
      </c>
      <c r="R57">
        <f t="shared" si="14"/>
        <v>-43804</v>
      </c>
      <c r="S57">
        <f t="shared" si="15"/>
        <v>57410</v>
      </c>
      <c r="T57">
        <f t="shared" si="16"/>
        <v>-60783</v>
      </c>
      <c r="U57">
        <f t="shared" si="17"/>
        <v>56913</v>
      </c>
      <c r="V57">
        <f t="shared" si="18"/>
        <v>-37811</v>
      </c>
      <c r="W57">
        <f t="shared" si="19"/>
        <v>41139</v>
      </c>
      <c r="X57">
        <f t="shared" si="20"/>
        <v>-52325</v>
      </c>
      <c r="Y57">
        <f t="shared" si="21"/>
        <v>59273</v>
      </c>
      <c r="Z57">
        <f t="shared" si="22"/>
        <v>-28541</v>
      </c>
      <c r="AA57">
        <f t="shared" si="23"/>
        <v>33954</v>
      </c>
      <c r="AB57">
        <f t="shared" si="24"/>
        <v>-37391</v>
      </c>
      <c r="AC57">
        <f t="shared" si="25"/>
        <v>45906</v>
      </c>
      <c r="AD57">
        <f t="shared" si="26"/>
        <v>-36026</v>
      </c>
      <c r="AE57">
        <f t="shared" si="27"/>
        <v>38065</v>
      </c>
      <c r="AF57">
        <f t="shared" si="28"/>
        <v>-49306</v>
      </c>
      <c r="AG57">
        <f t="shared" si="29"/>
        <v>57225</v>
      </c>
      <c r="AH57">
        <f t="shared" si="30"/>
        <v>-20135</v>
      </c>
      <c r="AI57">
        <f t="shared" si="31"/>
        <v>18099</v>
      </c>
      <c r="AJ57">
        <f t="shared" si="32"/>
        <v>-23361</v>
      </c>
      <c r="AK57">
        <f t="shared" si="33"/>
        <v>24977</v>
      </c>
      <c r="AL57">
        <f t="shared" si="34"/>
        <v>-57973</v>
      </c>
      <c r="AM57">
        <f t="shared" si="35"/>
        <v>62793</v>
      </c>
      <c r="AN57">
        <f t="shared" si="36"/>
        <v>-55594</v>
      </c>
      <c r="AO57">
        <f t="shared" si="37"/>
        <v>51711</v>
      </c>
      <c r="AP57">
        <f t="shared" si="38"/>
        <v>-58793</v>
      </c>
      <c r="AQ57">
        <f t="shared" si="39"/>
        <v>61439</v>
      </c>
      <c r="AR57">
        <f t="shared" si="40"/>
        <v>-224944</v>
      </c>
      <c r="AS57">
        <f t="shared" si="41"/>
        <v>205702</v>
      </c>
      <c r="AT57">
        <f t="shared" si="42"/>
        <v>-64193</v>
      </c>
      <c r="AU57">
        <f t="shared" si="43"/>
        <v>63210</v>
      </c>
      <c r="AV57">
        <f t="shared" si="44"/>
        <v>-38085</v>
      </c>
      <c r="AW57">
        <f t="shared" si="45"/>
        <v>38285</v>
      </c>
      <c r="AX57">
        <f t="shared" si="46"/>
        <v>-39268</v>
      </c>
      <c r="AY57">
        <f t="shared" si="47"/>
        <v>40417</v>
      </c>
      <c r="AZ57">
        <f t="shared" si="48"/>
        <v>-30625</v>
      </c>
      <c r="BA57">
        <f t="shared" si="49"/>
        <v>30625</v>
      </c>
      <c r="BB57">
        <f t="shared" si="50"/>
        <v>-93689</v>
      </c>
      <c r="BC57">
        <f t="shared" si="51"/>
        <v>108829</v>
      </c>
      <c r="BD57">
        <f t="shared" si="52"/>
        <v>-16394</v>
      </c>
      <c r="BE57">
        <f t="shared" si="53"/>
        <v>18541</v>
      </c>
      <c r="BF57">
        <f t="shared" si="54"/>
        <v>-40449</v>
      </c>
      <c r="BG57">
        <f t="shared" si="55"/>
        <v>39514</v>
      </c>
      <c r="BH57">
        <f t="shared" si="56"/>
        <v>-45323</v>
      </c>
      <c r="BI57">
        <f t="shared" si="57"/>
        <v>62792</v>
      </c>
      <c r="BJ57">
        <f t="shared" si="58"/>
        <v>-45355</v>
      </c>
      <c r="BK57">
        <f t="shared" si="59"/>
        <v>54143</v>
      </c>
      <c r="BL57">
        <f t="shared" si="60"/>
        <v>-48924</v>
      </c>
      <c r="BM57">
        <f t="shared" si="61"/>
        <v>54396</v>
      </c>
      <c r="BN57">
        <f t="shared" si="62"/>
        <v>-80129</v>
      </c>
      <c r="BO57">
        <f t="shared" si="63"/>
        <v>92220</v>
      </c>
      <c r="BP57">
        <f t="shared" si="64"/>
        <v>-27739</v>
      </c>
      <c r="BQ57">
        <f t="shared" si="65"/>
        <v>36727</v>
      </c>
      <c r="BR57">
        <f t="shared" si="66"/>
        <v>-78763</v>
      </c>
      <c r="BS57">
        <f t="shared" si="67"/>
        <v>74634</v>
      </c>
      <c r="BT57">
        <f t="shared" si="68"/>
        <v>-46283</v>
      </c>
      <c r="BU57">
        <f t="shared" si="69"/>
        <v>46792</v>
      </c>
      <c r="BV57">
        <f t="shared" si="70"/>
        <v>-22694</v>
      </c>
      <c r="BW57">
        <f t="shared" si="71"/>
        <v>23108</v>
      </c>
      <c r="BX57">
        <f t="shared" si="72"/>
        <v>-34316</v>
      </c>
      <c r="BY57">
        <f t="shared" si="73"/>
        <v>30059</v>
      </c>
      <c r="BZ57">
        <f t="shared" si="74"/>
        <v>-40549</v>
      </c>
      <c r="CA57">
        <f t="shared" si="75"/>
        <v>38574</v>
      </c>
    </row>
    <row r="58" spans="1:79" x14ac:dyDescent="0.25">
      <c r="A58" s="14" t="s">
        <v>807</v>
      </c>
      <c r="B58">
        <v>-1232451</v>
      </c>
      <c r="C58">
        <v>1369452</v>
      </c>
      <c r="D58">
        <f t="shared" si="0"/>
        <v>-1335394</v>
      </c>
      <c r="E58">
        <f t="shared" si="1"/>
        <v>1467403</v>
      </c>
      <c r="F58">
        <f t="shared" si="2"/>
        <v>-36743</v>
      </c>
      <c r="G58">
        <f t="shared" si="3"/>
        <v>42233</v>
      </c>
      <c r="H58">
        <f t="shared" si="4"/>
        <v>-28317</v>
      </c>
      <c r="I58">
        <f t="shared" si="5"/>
        <v>29740</v>
      </c>
      <c r="J58">
        <f t="shared" si="6"/>
        <v>-46240</v>
      </c>
      <c r="K58">
        <f t="shared" si="7"/>
        <v>52546</v>
      </c>
      <c r="L58">
        <f t="shared" si="8"/>
        <v>-53670</v>
      </c>
      <c r="M58">
        <f t="shared" si="9"/>
        <v>56517</v>
      </c>
      <c r="N58">
        <f t="shared" si="10"/>
        <v>-30837</v>
      </c>
      <c r="O58">
        <f t="shared" si="11"/>
        <v>30115</v>
      </c>
      <c r="P58">
        <f t="shared" si="12"/>
        <v>-17586</v>
      </c>
      <c r="Q58">
        <f t="shared" si="13"/>
        <v>19395</v>
      </c>
      <c r="R58">
        <f t="shared" si="14"/>
        <v>-30213</v>
      </c>
      <c r="S58">
        <f t="shared" si="15"/>
        <v>37257</v>
      </c>
      <c r="T58">
        <f t="shared" si="16"/>
        <v>-31453</v>
      </c>
      <c r="U58">
        <f t="shared" si="17"/>
        <v>28951</v>
      </c>
      <c r="V58">
        <f t="shared" si="18"/>
        <v>-28190</v>
      </c>
      <c r="W58">
        <f t="shared" si="19"/>
        <v>31640</v>
      </c>
      <c r="X58">
        <f t="shared" si="20"/>
        <v>-47402</v>
      </c>
      <c r="Y58">
        <f t="shared" si="21"/>
        <v>55830</v>
      </c>
      <c r="Z58">
        <f t="shared" si="22"/>
        <v>-22476</v>
      </c>
      <c r="AA58">
        <f t="shared" si="23"/>
        <v>27586</v>
      </c>
      <c r="AB58">
        <f t="shared" si="24"/>
        <v>-36243</v>
      </c>
      <c r="AC58">
        <f t="shared" si="25"/>
        <v>45164</v>
      </c>
      <c r="AD58">
        <f t="shared" si="26"/>
        <v>-27713</v>
      </c>
      <c r="AE58">
        <f t="shared" si="27"/>
        <v>34165</v>
      </c>
      <c r="AF58">
        <f t="shared" si="28"/>
        <v>-45193</v>
      </c>
      <c r="AG58">
        <f t="shared" si="29"/>
        <v>51551</v>
      </c>
      <c r="AH58">
        <f t="shared" si="30"/>
        <v>-16802</v>
      </c>
      <c r="AI58">
        <f t="shared" si="31"/>
        <v>16523</v>
      </c>
      <c r="AJ58">
        <f t="shared" si="32"/>
        <v>-16672</v>
      </c>
      <c r="AK58">
        <f t="shared" si="33"/>
        <v>17348</v>
      </c>
      <c r="AL58">
        <f t="shared" si="34"/>
        <v>-50281</v>
      </c>
      <c r="AM58">
        <f t="shared" si="35"/>
        <v>61769</v>
      </c>
      <c r="AN58">
        <f t="shared" si="36"/>
        <v>-23145</v>
      </c>
      <c r="AO58">
        <f t="shared" si="37"/>
        <v>23348</v>
      </c>
      <c r="AP58">
        <f t="shared" si="38"/>
        <v>-44237</v>
      </c>
      <c r="AQ58">
        <f t="shared" si="39"/>
        <v>46682</v>
      </c>
      <c r="AR58">
        <f t="shared" si="40"/>
        <v>-117568</v>
      </c>
      <c r="AS58">
        <f t="shared" si="41"/>
        <v>104032</v>
      </c>
      <c r="AT58">
        <f t="shared" si="42"/>
        <v>-32605</v>
      </c>
      <c r="AU58">
        <f t="shared" si="43"/>
        <v>34063</v>
      </c>
      <c r="AV58">
        <f t="shared" si="44"/>
        <v>-22319</v>
      </c>
      <c r="AW58">
        <f t="shared" si="45"/>
        <v>20772</v>
      </c>
      <c r="AX58">
        <f t="shared" si="46"/>
        <v>-27993</v>
      </c>
      <c r="AY58">
        <f t="shared" si="47"/>
        <v>31538</v>
      </c>
      <c r="AZ58">
        <f t="shared" si="48"/>
        <v>-24516</v>
      </c>
      <c r="BA58">
        <f t="shared" si="49"/>
        <v>24516</v>
      </c>
      <c r="BB58">
        <f t="shared" si="50"/>
        <v>-87826</v>
      </c>
      <c r="BC58">
        <f t="shared" si="51"/>
        <v>99362</v>
      </c>
      <c r="BD58">
        <f t="shared" si="52"/>
        <v>-13111</v>
      </c>
      <c r="BE58">
        <f t="shared" si="53"/>
        <v>14892</v>
      </c>
      <c r="BF58">
        <f t="shared" si="54"/>
        <v>-28391</v>
      </c>
      <c r="BG58">
        <f t="shared" si="55"/>
        <v>28141</v>
      </c>
      <c r="BH58">
        <f t="shared" si="56"/>
        <v>-43439</v>
      </c>
      <c r="BI58">
        <f t="shared" si="57"/>
        <v>63495</v>
      </c>
      <c r="BJ58">
        <f t="shared" si="58"/>
        <v>-36672</v>
      </c>
      <c r="BK58">
        <f t="shared" si="59"/>
        <v>41946</v>
      </c>
      <c r="BL58">
        <f t="shared" si="60"/>
        <v>-39919</v>
      </c>
      <c r="BM58">
        <f t="shared" si="61"/>
        <v>47089</v>
      </c>
      <c r="BN58">
        <f t="shared" si="62"/>
        <v>-69038</v>
      </c>
      <c r="BO58">
        <f t="shared" si="63"/>
        <v>84685</v>
      </c>
      <c r="BP58">
        <f t="shared" si="64"/>
        <v>-27067</v>
      </c>
      <c r="BQ58">
        <f t="shared" si="65"/>
        <v>31858</v>
      </c>
      <c r="BR58">
        <f t="shared" si="66"/>
        <v>-55917</v>
      </c>
      <c r="BS58">
        <f t="shared" si="67"/>
        <v>62473</v>
      </c>
      <c r="BT58">
        <f t="shared" si="68"/>
        <v>-25987</v>
      </c>
      <c r="BU58">
        <f t="shared" si="69"/>
        <v>22283</v>
      </c>
      <c r="BV58">
        <f t="shared" si="70"/>
        <v>-16146</v>
      </c>
      <c r="BW58">
        <f t="shared" si="71"/>
        <v>16030</v>
      </c>
      <c r="BX58">
        <f t="shared" si="72"/>
        <v>-15673</v>
      </c>
      <c r="BY58">
        <f t="shared" si="73"/>
        <v>14059</v>
      </c>
      <c r="BZ58">
        <f t="shared" si="74"/>
        <v>-20664</v>
      </c>
      <c r="CA58">
        <f t="shared" si="75"/>
        <v>17809</v>
      </c>
    </row>
    <row r="59" spans="1:79" x14ac:dyDescent="0.25">
      <c r="A59" s="14" t="s">
        <v>808</v>
      </c>
      <c r="B59">
        <v>-816324</v>
      </c>
      <c r="C59">
        <v>900588</v>
      </c>
      <c r="D59">
        <f t="shared" si="0"/>
        <v>-965196</v>
      </c>
      <c r="E59">
        <f t="shared" si="1"/>
        <v>1076136</v>
      </c>
      <c r="F59">
        <f t="shared" si="2"/>
        <v>-21766</v>
      </c>
      <c r="G59">
        <f t="shared" si="3"/>
        <v>27155</v>
      </c>
      <c r="H59">
        <f t="shared" si="4"/>
        <v>-20135</v>
      </c>
      <c r="I59">
        <f t="shared" si="5"/>
        <v>26280</v>
      </c>
      <c r="J59">
        <f t="shared" si="6"/>
        <v>-27453</v>
      </c>
      <c r="K59">
        <f t="shared" si="7"/>
        <v>26086</v>
      </c>
      <c r="L59">
        <f t="shared" si="8"/>
        <v>-31439</v>
      </c>
      <c r="M59">
        <f t="shared" si="9"/>
        <v>32959</v>
      </c>
      <c r="N59">
        <f t="shared" si="10"/>
        <v>-29566</v>
      </c>
      <c r="O59">
        <f t="shared" si="11"/>
        <v>28710</v>
      </c>
      <c r="P59">
        <f t="shared" si="12"/>
        <v>-12790</v>
      </c>
      <c r="Q59">
        <f t="shared" si="13"/>
        <v>10835</v>
      </c>
      <c r="R59">
        <f t="shared" si="14"/>
        <v>-23436</v>
      </c>
      <c r="S59">
        <f t="shared" si="15"/>
        <v>29396</v>
      </c>
      <c r="T59">
        <f t="shared" si="16"/>
        <v>-31629</v>
      </c>
      <c r="U59">
        <f t="shared" si="17"/>
        <v>31809</v>
      </c>
      <c r="V59">
        <f t="shared" si="18"/>
        <v>-17153</v>
      </c>
      <c r="W59">
        <f t="shared" si="19"/>
        <v>18689</v>
      </c>
      <c r="X59">
        <f t="shared" si="20"/>
        <v>-27695</v>
      </c>
      <c r="Y59">
        <f t="shared" si="21"/>
        <v>35088</v>
      </c>
      <c r="Z59">
        <f t="shared" si="22"/>
        <v>-13855</v>
      </c>
      <c r="AA59">
        <f t="shared" si="23"/>
        <v>15951</v>
      </c>
      <c r="AB59">
        <f t="shared" si="24"/>
        <v>-20266</v>
      </c>
      <c r="AC59">
        <f t="shared" si="25"/>
        <v>27536</v>
      </c>
      <c r="AD59">
        <f t="shared" si="26"/>
        <v>-18326</v>
      </c>
      <c r="AE59">
        <f t="shared" si="27"/>
        <v>16611</v>
      </c>
      <c r="AF59">
        <f t="shared" si="28"/>
        <v>-27101</v>
      </c>
      <c r="AG59">
        <f t="shared" si="29"/>
        <v>29694</v>
      </c>
      <c r="AH59">
        <f t="shared" si="30"/>
        <v>-7187</v>
      </c>
      <c r="AI59">
        <f t="shared" si="31"/>
        <v>10377</v>
      </c>
      <c r="AJ59">
        <f t="shared" si="32"/>
        <v>-13286</v>
      </c>
      <c r="AK59">
        <f t="shared" si="33"/>
        <v>14741</v>
      </c>
      <c r="AL59">
        <f t="shared" si="34"/>
        <v>-31470</v>
      </c>
      <c r="AM59">
        <f t="shared" si="35"/>
        <v>35109</v>
      </c>
      <c r="AN59">
        <f t="shared" si="36"/>
        <v>-35036</v>
      </c>
      <c r="AO59">
        <f t="shared" si="37"/>
        <v>31052</v>
      </c>
      <c r="AP59">
        <f t="shared" si="38"/>
        <v>-32223</v>
      </c>
      <c r="AQ59">
        <f t="shared" si="39"/>
        <v>38943</v>
      </c>
      <c r="AR59">
        <f t="shared" si="40"/>
        <v>-131960</v>
      </c>
      <c r="AS59">
        <f t="shared" si="41"/>
        <v>134946</v>
      </c>
      <c r="AT59">
        <f t="shared" si="42"/>
        <v>-36191</v>
      </c>
      <c r="AU59">
        <f t="shared" si="43"/>
        <v>36547</v>
      </c>
      <c r="AV59">
        <f t="shared" si="44"/>
        <v>-19369</v>
      </c>
      <c r="AW59">
        <f t="shared" si="45"/>
        <v>22484</v>
      </c>
      <c r="AX59">
        <f t="shared" si="46"/>
        <v>-18024</v>
      </c>
      <c r="AY59">
        <f t="shared" si="47"/>
        <v>19401</v>
      </c>
      <c r="AZ59">
        <f t="shared" si="48"/>
        <v>-16093</v>
      </c>
      <c r="BA59">
        <f t="shared" si="49"/>
        <v>16093</v>
      </c>
      <c r="BB59">
        <f t="shared" si="50"/>
        <v>-34712</v>
      </c>
      <c r="BC59">
        <f t="shared" si="51"/>
        <v>52776</v>
      </c>
      <c r="BD59">
        <f t="shared" si="52"/>
        <v>-9268</v>
      </c>
      <c r="BE59">
        <f t="shared" si="53"/>
        <v>10278</v>
      </c>
      <c r="BF59">
        <f t="shared" si="54"/>
        <v>-22121</v>
      </c>
      <c r="BG59">
        <f t="shared" si="55"/>
        <v>20722</v>
      </c>
      <c r="BH59">
        <f t="shared" si="56"/>
        <v>-23049</v>
      </c>
      <c r="BI59">
        <f t="shared" si="57"/>
        <v>38503</v>
      </c>
      <c r="BJ59">
        <f t="shared" si="58"/>
        <v>-23448</v>
      </c>
      <c r="BK59">
        <f t="shared" si="59"/>
        <v>25423</v>
      </c>
      <c r="BL59">
        <f t="shared" si="60"/>
        <v>-23821</v>
      </c>
      <c r="BM59">
        <f t="shared" si="61"/>
        <v>27146</v>
      </c>
      <c r="BN59">
        <f t="shared" si="62"/>
        <v>-39256</v>
      </c>
      <c r="BO59">
        <f t="shared" si="63"/>
        <v>47448</v>
      </c>
      <c r="BP59">
        <f t="shared" si="64"/>
        <v>-16983</v>
      </c>
      <c r="BQ59">
        <f t="shared" si="65"/>
        <v>24243</v>
      </c>
      <c r="BR59">
        <f t="shared" si="66"/>
        <v>-35126</v>
      </c>
      <c r="BS59">
        <f t="shared" si="67"/>
        <v>32025</v>
      </c>
      <c r="BT59">
        <f t="shared" si="68"/>
        <v>-23587</v>
      </c>
      <c r="BU59">
        <f t="shared" si="69"/>
        <v>27004</v>
      </c>
      <c r="BV59">
        <f t="shared" si="70"/>
        <v>-12218</v>
      </c>
      <c r="BW59">
        <f t="shared" si="71"/>
        <v>12739</v>
      </c>
      <c r="BX59">
        <f t="shared" si="72"/>
        <v>-19147</v>
      </c>
      <c r="BY59">
        <f t="shared" si="73"/>
        <v>18274</v>
      </c>
      <c r="BZ59">
        <f t="shared" si="74"/>
        <v>-21450</v>
      </c>
      <c r="CA59">
        <f t="shared" si="75"/>
        <v>23063</v>
      </c>
    </row>
    <row r="60" spans="1:79" x14ac:dyDescent="0.25">
      <c r="A60" s="14" t="s">
        <v>809</v>
      </c>
      <c r="B60">
        <v>-426433</v>
      </c>
      <c r="C60">
        <v>480358</v>
      </c>
      <c r="D60">
        <f t="shared" si="0"/>
        <v>-561382</v>
      </c>
      <c r="E60">
        <f t="shared" si="1"/>
        <v>635625</v>
      </c>
      <c r="F60">
        <f t="shared" si="2"/>
        <v>-16548</v>
      </c>
      <c r="G60">
        <f t="shared" si="3"/>
        <v>18965</v>
      </c>
      <c r="H60">
        <f t="shared" si="4"/>
        <v>-13404</v>
      </c>
      <c r="I60">
        <f t="shared" si="5"/>
        <v>14250</v>
      </c>
      <c r="J60">
        <f t="shared" si="6"/>
        <v>-16233</v>
      </c>
      <c r="K60">
        <f t="shared" si="7"/>
        <v>15922</v>
      </c>
      <c r="L60">
        <f t="shared" si="8"/>
        <v>-22388</v>
      </c>
      <c r="M60">
        <f t="shared" si="9"/>
        <v>25634</v>
      </c>
      <c r="N60">
        <f t="shared" si="10"/>
        <v>-15850</v>
      </c>
      <c r="O60">
        <f t="shared" si="11"/>
        <v>15170</v>
      </c>
      <c r="P60">
        <f t="shared" si="12"/>
        <v>-7288</v>
      </c>
      <c r="Q60">
        <f t="shared" si="13"/>
        <v>7773</v>
      </c>
      <c r="R60">
        <f t="shared" si="14"/>
        <v>-16003</v>
      </c>
      <c r="S60">
        <f t="shared" si="15"/>
        <v>17770</v>
      </c>
      <c r="T60">
        <f t="shared" si="16"/>
        <v>-14056</v>
      </c>
      <c r="U60">
        <f t="shared" si="17"/>
        <v>14151</v>
      </c>
      <c r="V60">
        <f t="shared" si="18"/>
        <v>-10955</v>
      </c>
      <c r="W60">
        <f t="shared" si="19"/>
        <v>12559</v>
      </c>
      <c r="X60">
        <f t="shared" si="20"/>
        <v>-21886</v>
      </c>
      <c r="Y60">
        <f t="shared" si="21"/>
        <v>27040</v>
      </c>
      <c r="Z60">
        <f t="shared" si="22"/>
        <v>-10238</v>
      </c>
      <c r="AA60">
        <f t="shared" si="23"/>
        <v>9976</v>
      </c>
      <c r="AB60">
        <f t="shared" si="24"/>
        <v>-15590</v>
      </c>
      <c r="AC60">
        <f t="shared" si="25"/>
        <v>21281</v>
      </c>
      <c r="AD60">
        <f t="shared" si="26"/>
        <v>-9656</v>
      </c>
      <c r="AE60">
        <f t="shared" si="27"/>
        <v>11695</v>
      </c>
      <c r="AF60">
        <f t="shared" si="28"/>
        <v>-16472</v>
      </c>
      <c r="AG60">
        <f t="shared" si="29"/>
        <v>19976</v>
      </c>
      <c r="AH60">
        <f t="shared" si="30"/>
        <v>-5307</v>
      </c>
      <c r="AI60">
        <f t="shared" si="31"/>
        <v>6774</v>
      </c>
      <c r="AJ60">
        <f t="shared" si="32"/>
        <v>-8762</v>
      </c>
      <c r="AK60">
        <f t="shared" si="33"/>
        <v>8088</v>
      </c>
      <c r="AL60">
        <f t="shared" si="34"/>
        <v>-22123</v>
      </c>
      <c r="AM60">
        <f t="shared" si="35"/>
        <v>24762</v>
      </c>
      <c r="AN60">
        <f t="shared" si="36"/>
        <v>-11747</v>
      </c>
      <c r="AO60">
        <f t="shared" si="37"/>
        <v>11479</v>
      </c>
      <c r="AP60">
        <f t="shared" si="38"/>
        <v>-20891</v>
      </c>
      <c r="AQ60">
        <f t="shared" si="39"/>
        <v>23466</v>
      </c>
      <c r="AR60">
        <f t="shared" si="40"/>
        <v>-55088</v>
      </c>
      <c r="AS60">
        <f t="shared" si="41"/>
        <v>53078</v>
      </c>
      <c r="AT60">
        <f t="shared" si="42"/>
        <v>-17490</v>
      </c>
      <c r="AU60">
        <f t="shared" si="43"/>
        <v>17381</v>
      </c>
      <c r="AV60">
        <f t="shared" si="44"/>
        <v>-9548</v>
      </c>
      <c r="AW60">
        <f t="shared" si="45"/>
        <v>9368</v>
      </c>
      <c r="AX60">
        <f t="shared" si="46"/>
        <v>-10938</v>
      </c>
      <c r="AY60">
        <f t="shared" si="47"/>
        <v>11776</v>
      </c>
      <c r="AZ60">
        <f t="shared" si="48"/>
        <v>-10772</v>
      </c>
      <c r="BA60">
        <f t="shared" si="49"/>
        <v>10772</v>
      </c>
      <c r="BB60">
        <f t="shared" si="50"/>
        <v>-24664</v>
      </c>
      <c r="BC60">
        <f t="shared" si="51"/>
        <v>39470</v>
      </c>
      <c r="BD60">
        <f t="shared" si="52"/>
        <v>-5934</v>
      </c>
      <c r="BE60">
        <f t="shared" si="53"/>
        <v>7163</v>
      </c>
      <c r="BF60">
        <f t="shared" si="54"/>
        <v>-12766</v>
      </c>
      <c r="BG60">
        <f t="shared" si="55"/>
        <v>12432</v>
      </c>
      <c r="BH60">
        <f t="shared" si="56"/>
        <v>-16545</v>
      </c>
      <c r="BI60">
        <f t="shared" si="57"/>
        <v>28704</v>
      </c>
      <c r="BJ60">
        <f t="shared" si="58"/>
        <v>-13998</v>
      </c>
      <c r="BK60">
        <f t="shared" si="59"/>
        <v>15966</v>
      </c>
      <c r="BL60">
        <f t="shared" si="60"/>
        <v>-15119</v>
      </c>
      <c r="BM60">
        <f t="shared" si="61"/>
        <v>17095</v>
      </c>
      <c r="BN60">
        <f t="shared" si="62"/>
        <v>-25386</v>
      </c>
      <c r="BO60">
        <f t="shared" si="63"/>
        <v>33108</v>
      </c>
      <c r="BP60">
        <f t="shared" si="64"/>
        <v>-13497</v>
      </c>
      <c r="BQ60">
        <f t="shared" si="65"/>
        <v>15485</v>
      </c>
      <c r="BR60">
        <f t="shared" si="66"/>
        <v>-21231</v>
      </c>
      <c r="BS60">
        <f t="shared" si="67"/>
        <v>23700</v>
      </c>
      <c r="BT60">
        <f t="shared" si="68"/>
        <v>-10916</v>
      </c>
      <c r="BU60">
        <f t="shared" si="69"/>
        <v>10335</v>
      </c>
      <c r="BV60">
        <f t="shared" si="70"/>
        <v>-8038</v>
      </c>
      <c r="BW60">
        <f t="shared" si="71"/>
        <v>7245</v>
      </c>
      <c r="BX60">
        <f t="shared" si="72"/>
        <v>-7372</v>
      </c>
      <c r="BY60">
        <f t="shared" si="73"/>
        <v>6708</v>
      </c>
      <c r="BZ60">
        <f t="shared" si="74"/>
        <v>-9611</v>
      </c>
      <c r="CA60">
        <f t="shared" si="75"/>
        <v>9108</v>
      </c>
    </row>
    <row r="61" spans="1:79" x14ac:dyDescent="0.25">
      <c r="A61" s="14" t="s">
        <v>739</v>
      </c>
      <c r="B61">
        <v>-192261</v>
      </c>
      <c r="C61">
        <v>226365</v>
      </c>
      <c r="D61">
        <f t="shared" si="0"/>
        <v>-362424</v>
      </c>
      <c r="E61">
        <f t="shared" si="1"/>
        <v>447580</v>
      </c>
      <c r="F61">
        <f t="shared" si="2"/>
        <v>-8075</v>
      </c>
      <c r="G61">
        <f t="shared" si="3"/>
        <v>11395</v>
      </c>
      <c r="H61">
        <f t="shared" si="4"/>
        <v>-7414</v>
      </c>
      <c r="I61">
        <f t="shared" si="5"/>
        <v>9747</v>
      </c>
      <c r="J61">
        <f t="shared" si="6"/>
        <v>-7696</v>
      </c>
      <c r="K61">
        <f t="shared" si="7"/>
        <v>7475</v>
      </c>
      <c r="L61">
        <f t="shared" si="8"/>
        <v>-11067</v>
      </c>
      <c r="M61">
        <f t="shared" si="9"/>
        <v>12510</v>
      </c>
      <c r="N61">
        <f t="shared" si="10"/>
        <v>-11412</v>
      </c>
      <c r="O61">
        <f t="shared" si="11"/>
        <v>12444</v>
      </c>
      <c r="P61">
        <f t="shared" si="12"/>
        <v>-4308</v>
      </c>
      <c r="Q61">
        <f t="shared" si="13"/>
        <v>4317</v>
      </c>
      <c r="R61">
        <f t="shared" si="14"/>
        <v>-10919</v>
      </c>
      <c r="S61">
        <f t="shared" si="15"/>
        <v>13339</v>
      </c>
      <c r="T61">
        <f t="shared" si="16"/>
        <v>-11139</v>
      </c>
      <c r="U61">
        <f t="shared" si="17"/>
        <v>12468</v>
      </c>
      <c r="V61">
        <f t="shared" si="18"/>
        <v>-6018</v>
      </c>
      <c r="W61">
        <f t="shared" si="19"/>
        <v>6706</v>
      </c>
      <c r="X61">
        <f t="shared" si="20"/>
        <v>-10668</v>
      </c>
      <c r="Y61">
        <f t="shared" si="21"/>
        <v>15782</v>
      </c>
      <c r="Z61">
        <f t="shared" si="22"/>
        <v>-5363</v>
      </c>
      <c r="AA61">
        <f t="shared" si="23"/>
        <v>6145</v>
      </c>
      <c r="AB61">
        <f t="shared" si="24"/>
        <v>-8038</v>
      </c>
      <c r="AC61">
        <f t="shared" si="25"/>
        <v>12905</v>
      </c>
      <c r="AD61">
        <f t="shared" si="26"/>
        <v>-5704</v>
      </c>
      <c r="AE61">
        <f t="shared" si="27"/>
        <v>6995</v>
      </c>
      <c r="AF61">
        <f t="shared" si="28"/>
        <v>-8176</v>
      </c>
      <c r="AG61">
        <f t="shared" si="29"/>
        <v>10275</v>
      </c>
      <c r="AH61">
        <f t="shared" si="30"/>
        <v>-3651</v>
      </c>
      <c r="AI61">
        <f t="shared" si="31"/>
        <v>4986</v>
      </c>
      <c r="AJ61">
        <f t="shared" si="32"/>
        <v>-4907</v>
      </c>
      <c r="AK61">
        <f t="shared" si="33"/>
        <v>5612</v>
      </c>
      <c r="AL61">
        <f t="shared" si="34"/>
        <v>-11055</v>
      </c>
      <c r="AM61">
        <f t="shared" si="35"/>
        <v>12249</v>
      </c>
      <c r="AN61">
        <f t="shared" si="36"/>
        <v>-13355</v>
      </c>
      <c r="AO61">
        <f t="shared" si="37"/>
        <v>13101</v>
      </c>
      <c r="AP61">
        <f t="shared" si="38"/>
        <v>-15840</v>
      </c>
      <c r="AQ61">
        <f t="shared" si="39"/>
        <v>18190</v>
      </c>
      <c r="AR61">
        <f t="shared" si="40"/>
        <v>-53210</v>
      </c>
      <c r="AS61">
        <f t="shared" si="41"/>
        <v>61438</v>
      </c>
      <c r="AT61">
        <f t="shared" si="42"/>
        <v>-14146</v>
      </c>
      <c r="AU61">
        <f t="shared" si="43"/>
        <v>14872</v>
      </c>
      <c r="AV61">
        <f t="shared" si="44"/>
        <v>-6986</v>
      </c>
      <c r="AW61">
        <f t="shared" si="45"/>
        <v>8208</v>
      </c>
      <c r="AX61">
        <f t="shared" si="46"/>
        <v>-7155</v>
      </c>
      <c r="AY61">
        <f t="shared" si="47"/>
        <v>8048</v>
      </c>
      <c r="AZ61">
        <f t="shared" si="48"/>
        <v>-6638</v>
      </c>
      <c r="BA61">
        <f t="shared" si="49"/>
        <v>6638</v>
      </c>
      <c r="BB61">
        <f t="shared" si="50"/>
        <v>-11328</v>
      </c>
      <c r="BC61">
        <f t="shared" si="51"/>
        <v>23164</v>
      </c>
      <c r="BD61">
        <f t="shared" si="52"/>
        <v>-4378</v>
      </c>
      <c r="BE61">
        <f t="shared" si="53"/>
        <v>4666</v>
      </c>
      <c r="BF61">
        <f t="shared" si="54"/>
        <v>-10235</v>
      </c>
      <c r="BG61">
        <f t="shared" si="55"/>
        <v>9960</v>
      </c>
      <c r="BH61">
        <f t="shared" si="56"/>
        <v>-7661</v>
      </c>
      <c r="BI61">
        <f t="shared" si="57"/>
        <v>16542</v>
      </c>
      <c r="BJ61">
        <f t="shared" si="58"/>
        <v>-7760</v>
      </c>
      <c r="BK61">
        <f t="shared" si="59"/>
        <v>11660</v>
      </c>
      <c r="BL61">
        <f t="shared" si="60"/>
        <v>-8476</v>
      </c>
      <c r="BM61">
        <f t="shared" si="61"/>
        <v>10344</v>
      </c>
      <c r="BN61">
        <f t="shared" si="62"/>
        <v>-13917</v>
      </c>
      <c r="BO61">
        <f t="shared" si="63"/>
        <v>19712</v>
      </c>
      <c r="BP61">
        <f t="shared" si="64"/>
        <v>-7696</v>
      </c>
      <c r="BQ61">
        <f t="shared" si="65"/>
        <v>10468</v>
      </c>
      <c r="BR61">
        <f t="shared" si="66"/>
        <v>-12583</v>
      </c>
      <c r="BS61">
        <f t="shared" si="67"/>
        <v>13992</v>
      </c>
      <c r="BT61">
        <f t="shared" si="68"/>
        <v>-8035</v>
      </c>
      <c r="BU61">
        <f t="shared" si="69"/>
        <v>10241</v>
      </c>
      <c r="BV61">
        <f t="shared" si="70"/>
        <v>-4934</v>
      </c>
      <c r="BW61">
        <f t="shared" si="71"/>
        <v>5247</v>
      </c>
      <c r="BX61">
        <f t="shared" si="72"/>
        <v>-6098</v>
      </c>
      <c r="BY61">
        <f t="shared" si="73"/>
        <v>6628</v>
      </c>
      <c r="BZ61">
        <f t="shared" si="74"/>
        <v>-7982</v>
      </c>
      <c r="CA61">
        <f t="shared" si="75"/>
        <v>9111</v>
      </c>
    </row>
    <row r="62" spans="1:79" ht="60" x14ac:dyDescent="0.25">
      <c r="A62" s="11" t="s">
        <v>791</v>
      </c>
      <c r="B62" s="11" t="s">
        <v>792</v>
      </c>
      <c r="C62" s="11" t="s">
        <v>793</v>
      </c>
      <c r="D62" s="11" t="s">
        <v>810</v>
      </c>
      <c r="E62" s="11" t="s">
        <v>811</v>
      </c>
      <c r="F62" s="11" t="s">
        <v>812</v>
      </c>
      <c r="G62" s="11" t="s">
        <v>813</v>
      </c>
      <c r="H62" s="11" t="s">
        <v>814</v>
      </c>
      <c r="I62" s="11" t="s">
        <v>815</v>
      </c>
      <c r="J62" s="11" t="s">
        <v>816</v>
      </c>
      <c r="K62" s="11" t="s">
        <v>817</v>
      </c>
      <c r="L62" s="11" t="s">
        <v>818</v>
      </c>
      <c r="M62" s="11" t="s">
        <v>819</v>
      </c>
      <c r="N62" s="11" t="s">
        <v>820</v>
      </c>
      <c r="O62" s="11" t="s">
        <v>821</v>
      </c>
      <c r="P62" s="11" t="s">
        <v>822</v>
      </c>
      <c r="Q62" s="11" t="s">
        <v>823</v>
      </c>
      <c r="R62" s="11" t="s">
        <v>824</v>
      </c>
      <c r="S62" s="11" t="s">
        <v>825</v>
      </c>
      <c r="T62" s="11" t="s">
        <v>826</v>
      </c>
      <c r="U62" s="11" t="s">
        <v>827</v>
      </c>
      <c r="V62" s="11" t="s">
        <v>828</v>
      </c>
      <c r="W62" s="11" t="s">
        <v>829</v>
      </c>
      <c r="X62" s="11" t="s">
        <v>830</v>
      </c>
      <c r="Y62" s="11" t="s">
        <v>831</v>
      </c>
      <c r="Z62" s="11" t="s">
        <v>832</v>
      </c>
      <c r="AA62" s="11" t="s">
        <v>833</v>
      </c>
      <c r="AB62" s="11" t="s">
        <v>834</v>
      </c>
      <c r="AC62" s="11" t="s">
        <v>835</v>
      </c>
      <c r="AD62" s="11" t="s">
        <v>836</v>
      </c>
      <c r="AE62" s="11" t="s">
        <v>837</v>
      </c>
      <c r="AF62" s="11" t="s">
        <v>838</v>
      </c>
      <c r="AG62" s="11" t="s">
        <v>839</v>
      </c>
      <c r="AH62" s="11" t="s">
        <v>840</v>
      </c>
      <c r="AI62" s="11" t="s">
        <v>841</v>
      </c>
      <c r="AJ62" s="11" t="s">
        <v>842</v>
      </c>
      <c r="AK62" s="11" t="s">
        <v>843</v>
      </c>
      <c r="AL62" s="11" t="s">
        <v>844</v>
      </c>
      <c r="AM62" s="11" t="s">
        <v>845</v>
      </c>
      <c r="AN62" s="11" t="s">
        <v>846</v>
      </c>
      <c r="AO62" s="11" t="s">
        <v>847</v>
      </c>
      <c r="AP62" s="11" t="s">
        <v>848</v>
      </c>
      <c r="AQ62" s="11" t="s">
        <v>849</v>
      </c>
      <c r="AR62" s="11" t="s">
        <v>850</v>
      </c>
      <c r="AS62" s="11" t="s">
        <v>851</v>
      </c>
      <c r="AT62" s="11" t="s">
        <v>852</v>
      </c>
      <c r="AU62" s="11" t="s">
        <v>853</v>
      </c>
      <c r="AV62" s="11" t="s">
        <v>854</v>
      </c>
      <c r="AW62" s="11" t="s">
        <v>855</v>
      </c>
      <c r="AX62" s="11" t="s">
        <v>856</v>
      </c>
      <c r="AY62" s="11" t="s">
        <v>857</v>
      </c>
      <c r="AZ62" s="11" t="s">
        <v>858</v>
      </c>
      <c r="BA62" s="11" t="s">
        <v>859</v>
      </c>
      <c r="BB62" s="11" t="s">
        <v>860</v>
      </c>
      <c r="BC62" s="11" t="s">
        <v>861</v>
      </c>
      <c r="BD62" s="11" t="s">
        <v>862</v>
      </c>
      <c r="BE62" s="11" t="s">
        <v>863</v>
      </c>
      <c r="BF62" s="11" t="s">
        <v>864</v>
      </c>
      <c r="BG62" s="11" t="s">
        <v>865</v>
      </c>
      <c r="BH62" s="11" t="s">
        <v>866</v>
      </c>
      <c r="BI62" s="11" t="s">
        <v>867</v>
      </c>
      <c r="BJ62" s="11" t="s">
        <v>868</v>
      </c>
      <c r="BK62" s="11" t="s">
        <v>869</v>
      </c>
      <c r="BL62" s="11" t="s">
        <v>870</v>
      </c>
      <c r="BM62" s="11" t="s">
        <v>871</v>
      </c>
      <c r="BN62" s="11" t="s">
        <v>872</v>
      </c>
      <c r="BO62" s="11" t="s">
        <v>873</v>
      </c>
      <c r="BP62" s="11" t="s">
        <v>874</v>
      </c>
      <c r="BQ62" s="11" t="s">
        <v>875</v>
      </c>
      <c r="BR62" s="11" t="s">
        <v>876</v>
      </c>
      <c r="BS62" s="11" t="s">
        <v>877</v>
      </c>
      <c r="BT62" s="11" t="s">
        <v>878</v>
      </c>
      <c r="BU62" s="11" t="s">
        <v>879</v>
      </c>
      <c r="BV62" s="11" t="s">
        <v>880</v>
      </c>
      <c r="BW62" s="11" t="s">
        <v>881</v>
      </c>
      <c r="BX62" s="11" t="s">
        <v>882</v>
      </c>
      <c r="BY62" s="11" t="s">
        <v>883</v>
      </c>
      <c r="BZ62" s="11" t="s">
        <v>884</v>
      </c>
      <c r="CA62" s="11" t="s">
        <v>885</v>
      </c>
    </row>
    <row r="63" spans="1:79" x14ac:dyDescent="0.25">
      <c r="A63" s="38" t="s">
        <v>794</v>
      </c>
      <c r="B63" s="39">
        <f>B45/$B$1</f>
        <v>-7.9522966520205005E-2</v>
      </c>
      <c r="C63" s="39">
        <f>C45/$B$1</f>
        <v>7.5788150677267921E-2</v>
      </c>
      <c r="D63" s="39">
        <f>D45/$B$1</f>
        <v>-8.1625982998915214E-2</v>
      </c>
      <c r="E63" s="39">
        <f>E45/$B$1</f>
        <v>7.7656755278145584E-2</v>
      </c>
      <c r="F63" s="39">
        <f>F45/$AL$5</f>
        <v>-5.6395797139297293E-2</v>
      </c>
      <c r="G63" s="39">
        <f>G45/$AL$5</f>
        <v>5.4262502716566761E-2</v>
      </c>
      <c r="H63" s="39">
        <f>H45/$AL$6</f>
        <v>-8.9141857149128229E-2</v>
      </c>
      <c r="I63" s="39">
        <f>I45/$AL$6</f>
        <v>8.4783715776671917E-2</v>
      </c>
      <c r="J63" s="39">
        <f>J45/$AL$7</f>
        <v>-6.0995127929790227E-2</v>
      </c>
      <c r="K63" s="39">
        <f>K45/$AL$7</f>
        <v>5.7584466984505533E-2</v>
      </c>
      <c r="L63" s="39">
        <f>L45/$AL$8</f>
        <v>-5.6090300741950525E-2</v>
      </c>
      <c r="M63" s="39">
        <f>M45/$AL$8</f>
        <v>5.3811962840487372E-2</v>
      </c>
      <c r="N63" s="39">
        <f>N45/$AL$9</f>
        <v>-0.10156747234061381</v>
      </c>
      <c r="O63" s="39">
        <f>O45/$AL$9</f>
        <v>9.5558474613512967E-2</v>
      </c>
      <c r="P63" s="39">
        <f>P45/$AL$10</f>
        <v>-6.2273078690222215E-2</v>
      </c>
      <c r="Q63" s="39">
        <f>Q45/$AL$10</f>
        <v>5.928581504893659E-2</v>
      </c>
      <c r="R63" s="39">
        <f>R45/$AL$11</f>
        <v>-9.2744054612542065E-2</v>
      </c>
      <c r="S63" s="39">
        <f>S45/$AL$11</f>
        <v>8.8493958996568825E-2</v>
      </c>
      <c r="T63" s="39">
        <f>T45/$AL$12</f>
        <v>-9.7793143645966515E-2</v>
      </c>
      <c r="U63" s="39">
        <f>U45/$AL$12</f>
        <v>9.050306656929985E-2</v>
      </c>
      <c r="V63" s="39">
        <f>V45/$AL$13</f>
        <v>-6.4540903653494644E-2</v>
      </c>
      <c r="W63" s="39">
        <f>W45/$AL$13</f>
        <v>6.1416302344587843E-2</v>
      </c>
      <c r="X63" s="39">
        <f>X45/$AL$14</f>
        <v>-6.2992323249239923E-2</v>
      </c>
      <c r="Y63" s="39">
        <f>Y45/$AL$14</f>
        <v>6.0411041974176551E-2</v>
      </c>
      <c r="Z63" s="39">
        <f>Z45/$AL$15</f>
        <v>-7.1680679339472961E-2</v>
      </c>
      <c r="AA63" s="39">
        <f>AA45/$AL$15</f>
        <v>6.9688478522412514E-2</v>
      </c>
      <c r="AB63" s="39">
        <f>AB45/$AL$16</f>
        <v>-6.292387783486264E-2</v>
      </c>
      <c r="AC63" s="39">
        <f>AC45/$AL$16</f>
        <v>5.9583844555174396E-2</v>
      </c>
      <c r="AD63" s="39">
        <f>AD45/$AL$17</f>
        <v>-5.6688613230827425E-2</v>
      </c>
      <c r="AE63" s="39">
        <f>AE45/$AL$17</f>
        <v>5.3795950500035321E-2</v>
      </c>
      <c r="AF63" s="39">
        <f>AF45/$AL$18</f>
        <v>-5.7318081484657002E-2</v>
      </c>
      <c r="AG63" s="39">
        <f>AG45/$AL$18</f>
        <v>5.6621253986036728E-2</v>
      </c>
      <c r="AH63" s="39">
        <f>AH45/$AL$19</f>
        <v>-7.5853814067209716E-2</v>
      </c>
      <c r="AI63" s="39">
        <f>AI45/$AL$19</f>
        <v>7.6128492349237714E-2</v>
      </c>
      <c r="AJ63" s="39">
        <f>AJ45/$AL$20</f>
        <v>-9.8604693664893606E-2</v>
      </c>
      <c r="AK63" s="39">
        <f>AK45/$AL$20</f>
        <v>9.1849978407903446E-2</v>
      </c>
      <c r="AL63" s="39">
        <f>AL45/$AL$21</f>
        <v>-5.860304961111501E-2</v>
      </c>
      <c r="AM63" s="39">
        <f>AM45/$AL$21</f>
        <v>5.5744118054765666E-2</v>
      </c>
      <c r="AN63" s="39">
        <f>AN45/$AL$22</f>
        <v>-0.10371760080920932</v>
      </c>
      <c r="AO63" s="39">
        <f>AO45/$AL$22</f>
        <v>9.5209251194309868E-2</v>
      </c>
      <c r="AP63" s="39">
        <f>AP45/$AL$23</f>
        <v>-9.6480071413181503E-2</v>
      </c>
      <c r="AQ63" s="39">
        <f>AQ45/$AL$23</f>
        <v>9.3757089908286628E-2</v>
      </c>
      <c r="AR63" s="39">
        <f>AR45/$AL$24</f>
        <v>-9.8656639335651358E-2</v>
      </c>
      <c r="AS63" s="39">
        <f>AS45/$AL$24</f>
        <v>9.2300470242350025E-2</v>
      </c>
      <c r="AT63" s="39">
        <f>AT45/$AL$25</f>
        <v>-0.10629973782871095</v>
      </c>
      <c r="AU63" s="39">
        <f>AU45/$AL$25</f>
        <v>9.8459566668347723E-2</v>
      </c>
      <c r="AV63" s="39">
        <f>AV45/$AL$26</f>
        <v>-0.10216553736924323</v>
      </c>
      <c r="AW63" s="39">
        <f>AW45/$AL$26</f>
        <v>9.6351735981628536E-2</v>
      </c>
      <c r="AX63" s="39">
        <f>AX45/$AL$27</f>
        <v>-9.3047690957763968E-2</v>
      </c>
      <c r="AY63" s="39">
        <f>AY45/$AL$27</f>
        <v>8.8485305343037973E-2</v>
      </c>
      <c r="AZ63" s="39">
        <f>AZ45/$AL$28</f>
        <v>-8.4003732788904162E-2</v>
      </c>
      <c r="BA63" s="39">
        <f>BA45/$AL$28</f>
        <v>8.4003732788904162E-2</v>
      </c>
      <c r="BB63" s="39">
        <f>BB45/$AL$29</f>
        <v>-6.3047211667612249E-2</v>
      </c>
      <c r="BC63" s="39">
        <f>BC45/$AL$29</f>
        <v>6.2497538601780644E-2</v>
      </c>
      <c r="BD63" s="39">
        <f>BD45/$AL$30</f>
        <v>-9.4971059835745011E-2</v>
      </c>
      <c r="BE63" s="39">
        <f>BE45/$AL$30</f>
        <v>9.2516229956980833E-2</v>
      </c>
      <c r="BF63" s="39">
        <f>BF45/$AL$31</f>
        <v>-9.9185608193454469E-2</v>
      </c>
      <c r="BG63" s="39">
        <f>BG45/$AL$31</f>
        <v>9.6178438294186056E-2</v>
      </c>
      <c r="BH63" s="39">
        <f>BH45/$AL$32</f>
        <v>-6.8880118140331792E-2</v>
      </c>
      <c r="BI63" s="39">
        <f>BI45/$AL$32</f>
        <v>6.8676156954452935E-2</v>
      </c>
      <c r="BJ63" s="39">
        <f>BJ45/$AL$33</f>
        <v>-6.2421671204039707E-2</v>
      </c>
      <c r="BK63" s="39">
        <f>BK45/$AL$33</f>
        <v>6.0271206735811052E-2</v>
      </c>
      <c r="BL63" s="39">
        <f>BL45/$AL$34</f>
        <v>-5.8986195156500457E-2</v>
      </c>
      <c r="BM63" s="39">
        <f>BM45/$AL$34</f>
        <v>5.5841689550483152E-2</v>
      </c>
      <c r="BN63" s="39">
        <f>BN45/$AL$35</f>
        <v>-6.3124912491296356E-2</v>
      </c>
      <c r="BO63" s="39">
        <f>BO45/$AL$35</f>
        <v>6.0781627150707167E-2</v>
      </c>
      <c r="BP63" s="39">
        <f>BP45/$AL$36</f>
        <v>-8.4537372960985901E-2</v>
      </c>
      <c r="BQ63" s="39">
        <f>BQ45/$AL$36</f>
        <v>8.3494306114605885E-2</v>
      </c>
      <c r="BR63" s="39">
        <f>BR45/$AL$37</f>
        <v>-5.9579023112929189E-2</v>
      </c>
      <c r="BS63" s="39">
        <f>BS45/$AL$37</f>
        <v>5.6041229660939884E-2</v>
      </c>
      <c r="BT63" s="39">
        <f>BT45/$AL$38</f>
        <v>-0.1028736078040552</v>
      </c>
      <c r="BU63" s="39">
        <f>BU45/$AL$38</f>
        <v>9.6179728791576907E-2</v>
      </c>
      <c r="BV63" s="39">
        <f>BV45/$AL$39</f>
        <v>-9.4146961286432351E-2</v>
      </c>
      <c r="BW63" s="39">
        <f>BW45/$AL$39</f>
        <v>8.8723694019011312E-2</v>
      </c>
      <c r="BX63" s="39">
        <f>BX45/$AL$40</f>
        <v>-9.7354290049962114E-2</v>
      </c>
      <c r="BY63" s="39">
        <f>BY45/$AL$40</f>
        <v>8.9416220750664105E-2</v>
      </c>
      <c r="BZ63" s="39">
        <f>BZ45/$AL$41</f>
        <v>-0.10277500323423124</v>
      </c>
      <c r="CA63" s="39">
        <f>CA45/$AL$41</f>
        <v>9.691004502969254E-2</v>
      </c>
    </row>
    <row r="64" spans="1:79" x14ac:dyDescent="0.25">
      <c r="A64" s="38" t="s">
        <v>795</v>
      </c>
      <c r="B64" s="39">
        <f t="shared" ref="B64:E79" si="76">B46/$B$1</f>
        <v>-6.9959576032273277E-2</v>
      </c>
      <c r="C64" s="39">
        <f t="shared" si="76"/>
        <v>6.6931606454014678E-2</v>
      </c>
      <c r="D64" s="39">
        <f t="shared" si="76"/>
        <v>-7.0940752471097213E-2</v>
      </c>
      <c r="E64" s="39">
        <f t="shared" si="76"/>
        <v>6.7506959846257583E-2</v>
      </c>
      <c r="F64" s="39">
        <f t="shared" ref="F64:G79" si="77">F46/$AL$5</f>
        <v>-5.7909856129592929E-2</v>
      </c>
      <c r="G64" s="39">
        <f t="shared" si="77"/>
        <v>5.5650497540975369E-2</v>
      </c>
      <c r="H64" s="39">
        <f t="shared" ref="H64:I79" si="78">H46/$AL$6</f>
        <v>-7.5319582249825379E-2</v>
      </c>
      <c r="I64" s="39">
        <f t="shared" si="78"/>
        <v>7.2914541444421013E-2</v>
      </c>
      <c r="J64" s="39">
        <f t="shared" ref="J64:K79" si="79">J46/$AL$7</f>
        <v>-6.4414437311543504E-2</v>
      </c>
      <c r="K64" s="39">
        <f t="shared" si="79"/>
        <v>6.0401915787526628E-2</v>
      </c>
      <c r="L64" s="39">
        <f t="shared" ref="L64:M79" si="80">L46/$AL$8</f>
        <v>-5.9411627574794706E-2</v>
      </c>
      <c r="M64" s="39">
        <f t="shared" si="80"/>
        <v>5.6310622047222876E-2</v>
      </c>
      <c r="N64" s="39">
        <f t="shared" ref="N64:O79" si="81">N46/$AL$9</f>
        <v>-8.1561744503174383E-2</v>
      </c>
      <c r="O64" s="39">
        <f t="shared" si="81"/>
        <v>7.608382731945279E-2</v>
      </c>
      <c r="P64" s="39">
        <f t="shared" ref="P64:Q79" si="82">P46/$AL$10</f>
        <v>-6.6753383082969561E-2</v>
      </c>
      <c r="Q64" s="39">
        <f t="shared" si="82"/>
        <v>6.2180477851849693E-2</v>
      </c>
      <c r="R64" s="39">
        <f t="shared" ref="R64:S79" si="83">R46/$AL$11</f>
        <v>-7.6694328803383297E-2</v>
      </c>
      <c r="S64" s="39">
        <f t="shared" si="83"/>
        <v>7.4220695423915822E-2</v>
      </c>
      <c r="T64" s="39">
        <f t="shared" ref="T64:U79" si="84">T46/$AL$12</f>
        <v>-8.2629213196922763E-2</v>
      </c>
      <c r="U64" s="39">
        <f t="shared" si="84"/>
        <v>7.4750204397518602E-2</v>
      </c>
      <c r="V64" s="39">
        <f t="shared" ref="V64:W79" si="85">V46/$AL$13</f>
        <v>-6.6645613671646536E-2</v>
      </c>
      <c r="W64" s="39">
        <f t="shared" si="85"/>
        <v>6.2407645774095466E-2</v>
      </c>
      <c r="X64" s="39">
        <f t="shared" ref="X64:Y79" si="86">X46/$AL$14</f>
        <v>-6.2361373887516329E-2</v>
      </c>
      <c r="Y64" s="39">
        <f t="shared" si="86"/>
        <v>5.9566801870918437E-2</v>
      </c>
      <c r="Z64" s="39">
        <f t="shared" ref="Z64:AA79" si="87">Z46/$AL$15</f>
        <v>-6.8302016705255847E-2</v>
      </c>
      <c r="AA64" s="39">
        <f t="shared" si="87"/>
        <v>6.6946394947861865E-2</v>
      </c>
      <c r="AB64" s="39">
        <f t="shared" ref="AB64:AC79" si="88">AB46/$AL$16</f>
        <v>-6.0980362252365659E-2</v>
      </c>
      <c r="AC64" s="39">
        <f t="shared" si="88"/>
        <v>5.8256526756914867E-2</v>
      </c>
      <c r="AD64" s="39">
        <f t="shared" ref="AD64:AE79" si="89">AD46/$AL$17</f>
        <v>-6.2363997001383099E-2</v>
      </c>
      <c r="AE64" s="39">
        <f t="shared" si="89"/>
        <v>5.8959507278937451E-2</v>
      </c>
      <c r="AF64" s="39">
        <f t="shared" ref="AF64:AG79" si="90">AF46/$AL$18</f>
        <v>-5.7670005414736915E-2</v>
      </c>
      <c r="AG64" s="39">
        <f t="shared" si="90"/>
        <v>5.6097670893150778E-2</v>
      </c>
      <c r="AH64" s="39">
        <f t="shared" ref="AH64:AI79" si="91">AH46/$AL$19</f>
        <v>-5.8132721319233457E-2</v>
      </c>
      <c r="AI64" s="39">
        <f t="shared" si="91"/>
        <v>6.1182932633289805E-2</v>
      </c>
      <c r="AJ64" s="39">
        <f t="shared" ref="AJ64:AK79" si="92">AJ46/$AL$20</f>
        <v>-8.1734854949748637E-2</v>
      </c>
      <c r="AK64" s="39">
        <f t="shared" si="92"/>
        <v>7.1041682326463657E-2</v>
      </c>
      <c r="AL64" s="39">
        <f t="shared" ref="AL64:AM79" si="93">AL46/$AL$21</f>
        <v>-6.0448736887625781E-2</v>
      </c>
      <c r="AM64" s="39">
        <f t="shared" si="93"/>
        <v>5.6856685871019642E-2</v>
      </c>
      <c r="AN64" s="39">
        <f t="shared" ref="AN64:AO79" si="94">AN46/$AL$22</f>
        <v>-8.1537632792565817E-2</v>
      </c>
      <c r="AO64" s="39">
        <f t="shared" si="94"/>
        <v>7.7556599902395038E-2</v>
      </c>
      <c r="AP64" s="39">
        <f t="shared" ref="AP64:AQ79" si="95">AP46/$AL$23</f>
        <v>-7.631712869318924E-2</v>
      </c>
      <c r="AQ64" s="39">
        <f t="shared" si="95"/>
        <v>7.4366579672385857E-2</v>
      </c>
      <c r="AR64" s="39">
        <f t="shared" ref="AR64:AS79" si="96">AR46/$AL$24</f>
        <v>-8.1394756000714066E-2</v>
      </c>
      <c r="AS64" s="39">
        <f t="shared" si="96"/>
        <v>7.4287785967368805E-2</v>
      </c>
      <c r="AT64" s="39">
        <f t="shared" ref="AT64:AU79" si="97">AT46/$AL$25</f>
        <v>-8.2381358982875769E-2</v>
      </c>
      <c r="AU64" s="39">
        <f t="shared" si="97"/>
        <v>7.6604050798575282E-2</v>
      </c>
      <c r="AV64" s="39">
        <f t="shared" ref="AV64:AW79" si="98">AV46/$AL$26</f>
        <v>-8.317063794182164E-2</v>
      </c>
      <c r="AW64" s="39">
        <f t="shared" si="98"/>
        <v>8.241173765772733E-2</v>
      </c>
      <c r="AX64" s="39">
        <f t="shared" ref="AX64:AY79" si="99">AX46/$AL$27</f>
        <v>-7.3925863869842484E-2</v>
      </c>
      <c r="AY64" s="39">
        <f t="shared" si="99"/>
        <v>7.0532451303816385E-2</v>
      </c>
      <c r="AZ64" s="39">
        <f t="shared" ref="AZ64:BA79" si="100">AZ46/$AL$28</f>
        <v>-6.941353600652557E-2</v>
      </c>
      <c r="BA64" s="39">
        <f t="shared" si="100"/>
        <v>6.941353600652557E-2</v>
      </c>
      <c r="BB64" s="39">
        <f t="shared" ref="BB64:BC79" si="101">BB46/$AL$29</f>
        <v>-5.1353268340323367E-2</v>
      </c>
      <c r="BC64" s="39">
        <f t="shared" si="101"/>
        <v>5.2356779554285644E-2</v>
      </c>
      <c r="BD64" s="39">
        <f t="shared" ref="BD64:BE79" si="102">BD46/$AL$30</f>
        <v>-7.4833398513883459E-2</v>
      </c>
      <c r="BE64" s="39">
        <f t="shared" si="102"/>
        <v>7.2801720766523276E-2</v>
      </c>
      <c r="BF64" s="39">
        <f t="shared" ref="BF64:BG79" si="103">BF46/$AL$31</f>
        <v>-7.861981745328199E-2</v>
      </c>
      <c r="BG64" s="39">
        <f t="shared" si="103"/>
        <v>7.5753110950940672E-2</v>
      </c>
      <c r="BH64" s="39">
        <f t="shared" ref="BH64:BI79" si="104">BH46/$AL$32</f>
        <v>-6.1438780469264466E-2</v>
      </c>
      <c r="BI64" s="39">
        <f t="shared" si="104"/>
        <v>6.1096112011246907E-2</v>
      </c>
      <c r="BJ64" s="39">
        <f t="shared" ref="BJ64:BK79" si="105">BJ46/$AL$33</f>
        <v>-6.4787610072219226E-2</v>
      </c>
      <c r="BK64" s="39">
        <f t="shared" si="105"/>
        <v>6.1712980824062263E-2</v>
      </c>
      <c r="BL64" s="39">
        <f t="shared" ref="BL64:BM79" si="106">BL46/$AL$34</f>
        <v>-6.3312168391754367E-2</v>
      </c>
      <c r="BM64" s="39">
        <f t="shared" si="106"/>
        <v>5.9550938754209172E-2</v>
      </c>
      <c r="BN64" s="39">
        <f t="shared" ref="BN64:BO79" si="107">BN46/$AL$35</f>
        <v>-6.437299615398509E-2</v>
      </c>
      <c r="BO64" s="39">
        <f t="shared" si="107"/>
        <v>6.2037974704465544E-2</v>
      </c>
      <c r="BP64" s="39">
        <f t="shared" ref="BP64:BQ79" si="108">BP46/$AL$36</f>
        <v>-7.2453151634061436E-2</v>
      </c>
      <c r="BQ64" s="39">
        <f t="shared" si="108"/>
        <v>7.3172817190697806E-2</v>
      </c>
      <c r="BR64" s="39">
        <f t="shared" ref="BR64:BS79" si="109">BR46/$AL$37</f>
        <v>-6.1691572618634179E-2</v>
      </c>
      <c r="BS64" s="39">
        <f t="shared" si="109"/>
        <v>5.7961450945526599E-2</v>
      </c>
      <c r="BT64" s="39">
        <f t="shared" ref="BT64:BU79" si="110">BT46/$AL$38</f>
        <v>-8.1964460835506542E-2</v>
      </c>
      <c r="BU64" s="39">
        <f t="shared" si="110"/>
        <v>7.7900312902192709E-2</v>
      </c>
      <c r="BV64" s="39">
        <f t="shared" ref="BV64:BW79" si="111">BV46/$AL$39</f>
        <v>-7.7311592996954212E-2</v>
      </c>
      <c r="BW64" s="39">
        <f t="shared" si="111"/>
        <v>7.3391688765775051E-2</v>
      </c>
      <c r="BX64" s="39">
        <f t="shared" ref="BX64:BY79" si="112">BX46/$AL$40</f>
        <v>-8.2243249919456043E-2</v>
      </c>
      <c r="BY64" s="39">
        <f t="shared" si="112"/>
        <v>7.6050345634407268E-2</v>
      </c>
      <c r="BZ64" s="39">
        <f t="shared" ref="BZ64:CA79" si="113">BZ46/$AL$41</f>
        <v>-8.3267390039968747E-2</v>
      </c>
      <c r="CA64" s="39">
        <f t="shared" si="113"/>
        <v>8.115019988752975E-2</v>
      </c>
    </row>
    <row r="65" spans="1:79" x14ac:dyDescent="0.25">
      <c r="A65" s="38" t="s">
        <v>796</v>
      </c>
      <c r="B65" s="39">
        <f t="shared" si="76"/>
        <v>-6.0219996810380316E-2</v>
      </c>
      <c r="C65" s="39">
        <f t="shared" si="76"/>
        <v>5.781306037144654E-2</v>
      </c>
      <c r="D65" s="39">
        <f t="shared" si="76"/>
        <v>-6.3317561419055854E-2</v>
      </c>
      <c r="E65" s="39">
        <f t="shared" si="76"/>
        <v>5.9824053805268916E-2</v>
      </c>
      <c r="F65" s="39">
        <f t="shared" si="77"/>
        <v>-6.5123871577480355E-2</v>
      </c>
      <c r="G65" s="39">
        <f t="shared" si="77"/>
        <v>6.4116131650174782E-2</v>
      </c>
      <c r="H65" s="39">
        <f t="shared" si="78"/>
        <v>-6.3186340168844141E-2</v>
      </c>
      <c r="I65" s="39">
        <f t="shared" si="78"/>
        <v>6.2095951893725125E-2</v>
      </c>
      <c r="J65" s="39">
        <f t="shared" si="79"/>
        <v>-6.5608451040318663E-2</v>
      </c>
      <c r="K65" s="39">
        <f t="shared" si="79"/>
        <v>6.2442946794112851E-2</v>
      </c>
      <c r="L65" s="39">
        <f t="shared" si="80"/>
        <v>-6.5469115938865216E-2</v>
      </c>
      <c r="M65" s="39">
        <f t="shared" si="80"/>
        <v>6.3962744812679731E-2</v>
      </c>
      <c r="N65" s="39">
        <f t="shared" si="81"/>
        <v>-6.6069528652191414E-2</v>
      </c>
      <c r="O65" s="39">
        <f t="shared" si="81"/>
        <v>6.0127196256457641E-2</v>
      </c>
      <c r="P65" s="39">
        <f t="shared" si="82"/>
        <v>-6.5955045642362167E-2</v>
      </c>
      <c r="Q65" s="39">
        <f t="shared" si="82"/>
        <v>6.190543365957725E-2</v>
      </c>
      <c r="R65" s="39">
        <f t="shared" si="83"/>
        <v>-6.5732714145385812E-2</v>
      </c>
      <c r="S65" s="39">
        <f t="shared" si="83"/>
        <v>6.3871642090839301E-2</v>
      </c>
      <c r="T65" s="39">
        <f t="shared" si="84"/>
        <v>-6.3968690181883461E-2</v>
      </c>
      <c r="U65" s="39">
        <f t="shared" si="84"/>
        <v>5.5988998925245094E-2</v>
      </c>
      <c r="V65" s="39">
        <f t="shared" si="85"/>
        <v>-6.5769977502769528E-2</v>
      </c>
      <c r="W65" s="39">
        <f t="shared" si="85"/>
        <v>6.241800384764537E-2</v>
      </c>
      <c r="X65" s="39">
        <f t="shared" si="86"/>
        <v>-6.4037670954331077E-2</v>
      </c>
      <c r="Y65" s="39">
        <f t="shared" si="86"/>
        <v>6.2688259537253474E-2</v>
      </c>
      <c r="Z65" s="39">
        <f t="shared" si="87"/>
        <v>-6.604935147041717E-2</v>
      </c>
      <c r="AA65" s="39">
        <f t="shared" si="87"/>
        <v>6.5218010728988612E-2</v>
      </c>
      <c r="AB65" s="39">
        <f t="shared" si="88"/>
        <v>-6.2193181533642762E-2</v>
      </c>
      <c r="AC65" s="39">
        <f t="shared" si="88"/>
        <v>6.0958509652703011E-2</v>
      </c>
      <c r="AD65" s="39">
        <f t="shared" si="89"/>
        <v>-6.8834321859142483E-2</v>
      </c>
      <c r="AE65" s="39">
        <f t="shared" si="89"/>
        <v>6.5657405740665212E-2</v>
      </c>
      <c r="AF65" s="39">
        <f t="shared" si="90"/>
        <v>-6.2828385903385783E-2</v>
      </c>
      <c r="AG65" s="39">
        <f t="shared" si="90"/>
        <v>6.4297906097908683E-2</v>
      </c>
      <c r="AH65" s="39">
        <f t="shared" si="91"/>
        <v>-4.8174806251495686E-2</v>
      </c>
      <c r="AI65" s="39">
        <f t="shared" si="91"/>
        <v>5.6708034567268979E-2</v>
      </c>
      <c r="AJ65" s="39">
        <f t="shared" si="92"/>
        <v>-7.3151664949615988E-2</v>
      </c>
      <c r="AK65" s="39">
        <f t="shared" si="92"/>
        <v>5.8382670905497362E-2</v>
      </c>
      <c r="AL65" s="39">
        <f t="shared" si="93"/>
        <v>-6.5230507215196964E-2</v>
      </c>
      <c r="AM65" s="39">
        <f t="shared" si="93"/>
        <v>6.314597477398487E-2</v>
      </c>
      <c r="AN65" s="39">
        <f t="shared" si="94"/>
        <v>-6.0576207017087623E-2</v>
      </c>
      <c r="AO65" s="39">
        <f t="shared" si="94"/>
        <v>5.7385976969956926E-2</v>
      </c>
      <c r="AP65" s="39">
        <f t="shared" si="95"/>
        <v>-6.3440627802065913E-2</v>
      </c>
      <c r="AQ65" s="39">
        <f t="shared" si="95"/>
        <v>6.0675513616220603E-2</v>
      </c>
      <c r="AR65" s="39">
        <f t="shared" si="96"/>
        <v>-6.9790400179839604E-2</v>
      </c>
      <c r="AS65" s="39">
        <f t="shared" si="96"/>
        <v>5.6338427564238659E-2</v>
      </c>
      <c r="AT65" s="39">
        <f t="shared" si="97"/>
        <v>-6.4127251330420534E-2</v>
      </c>
      <c r="AU65" s="39">
        <f t="shared" si="97"/>
        <v>5.8686072923516686E-2</v>
      </c>
      <c r="AV65" s="39">
        <f t="shared" si="98"/>
        <v>-6.2369498194646503E-2</v>
      </c>
      <c r="AW65" s="39">
        <f t="shared" si="98"/>
        <v>5.9121280823257155E-2</v>
      </c>
      <c r="AX65" s="39">
        <f t="shared" si="99"/>
        <v>-6.3601727119430421E-2</v>
      </c>
      <c r="AY65" s="39">
        <f t="shared" si="99"/>
        <v>6.0785358023323223E-2</v>
      </c>
      <c r="AZ65" s="39">
        <f t="shared" si="100"/>
        <v>-6.0266545752561559E-2</v>
      </c>
      <c r="BA65" s="39">
        <f t="shared" si="100"/>
        <v>6.0266545752561559E-2</v>
      </c>
      <c r="BB65" s="39">
        <f t="shared" si="101"/>
        <v>-4.7828142857738107E-2</v>
      </c>
      <c r="BC65" s="39">
        <f t="shared" si="101"/>
        <v>5.3117948052098171E-2</v>
      </c>
      <c r="BD65" s="39">
        <f t="shared" si="102"/>
        <v>-6.2503324208056321E-2</v>
      </c>
      <c r="BE65" s="39">
        <f t="shared" si="102"/>
        <v>6.0456394211967149E-2</v>
      </c>
      <c r="BF65" s="39">
        <f t="shared" si="103"/>
        <v>-6.2218844757312493E-2</v>
      </c>
      <c r="BG65" s="39">
        <f t="shared" si="103"/>
        <v>5.9247008277593272E-2</v>
      </c>
      <c r="BH65" s="39">
        <f t="shared" si="104"/>
        <v>-5.7375443175713248E-2</v>
      </c>
      <c r="BI65" s="39">
        <f t="shared" si="104"/>
        <v>5.9027631274390147E-2</v>
      </c>
      <c r="BJ65" s="39">
        <f t="shared" si="105"/>
        <v>-6.6050927706092069E-2</v>
      </c>
      <c r="BK65" s="39">
        <f t="shared" si="105"/>
        <v>6.3690766205140623E-2</v>
      </c>
      <c r="BL65" s="39">
        <f t="shared" si="106"/>
        <v>-6.5706788934587493E-2</v>
      </c>
      <c r="BM65" s="39">
        <f t="shared" si="106"/>
        <v>6.3020580938298598E-2</v>
      </c>
      <c r="BN65" s="39">
        <f t="shared" si="107"/>
        <v>-6.4134051646485848E-2</v>
      </c>
      <c r="BO65" s="39">
        <f t="shared" si="107"/>
        <v>6.2660835979942833E-2</v>
      </c>
      <c r="BP65" s="39">
        <f t="shared" si="108"/>
        <v>-6.3257706006851419E-2</v>
      </c>
      <c r="BQ65" s="39">
        <f t="shared" si="108"/>
        <v>6.4568090337219969E-2</v>
      </c>
      <c r="BR65" s="39">
        <f t="shared" si="109"/>
        <v>-6.3897352846910435E-2</v>
      </c>
      <c r="BS65" s="39">
        <f t="shared" si="109"/>
        <v>6.1547326452795474E-2</v>
      </c>
      <c r="BT65" s="39">
        <f t="shared" si="110"/>
        <v>-6.2005557843143107E-2</v>
      </c>
      <c r="BU65" s="39">
        <f t="shared" si="110"/>
        <v>5.5948224931521566E-2</v>
      </c>
      <c r="BV65" s="39">
        <f t="shared" si="111"/>
        <v>-6.3418286474689181E-2</v>
      </c>
      <c r="BW65" s="39">
        <f t="shared" si="111"/>
        <v>6.0249407271222119E-2</v>
      </c>
      <c r="BX65" s="39">
        <f t="shared" si="112"/>
        <v>-6.5124551620245899E-2</v>
      </c>
      <c r="BY65" s="39">
        <f t="shared" si="112"/>
        <v>5.8950160010300783E-2</v>
      </c>
      <c r="BZ65" s="39">
        <f t="shared" si="113"/>
        <v>-6.1536420727186521E-2</v>
      </c>
      <c r="CA65" s="39">
        <f t="shared" si="113"/>
        <v>5.6656069770959515E-2</v>
      </c>
    </row>
    <row r="66" spans="1:79" x14ac:dyDescent="0.25">
      <c r="A66" s="38" t="s">
        <v>797</v>
      </c>
      <c r="B66" s="39">
        <f t="shared" si="76"/>
        <v>-5.1031549091198641E-2</v>
      </c>
      <c r="C66" s="39">
        <f t="shared" si="76"/>
        <v>4.923529897650733E-2</v>
      </c>
      <c r="D66" s="39">
        <f t="shared" si="76"/>
        <v>-5.6258525768763556E-2</v>
      </c>
      <c r="E66" s="39">
        <f t="shared" si="76"/>
        <v>5.3267028599265014E-2</v>
      </c>
      <c r="F66" s="39">
        <f t="shared" si="77"/>
        <v>-6.3082869529775501E-2</v>
      </c>
      <c r="G66" s="39">
        <f t="shared" si="77"/>
        <v>6.0675791581130796E-2</v>
      </c>
      <c r="H66" s="39">
        <f t="shared" si="78"/>
        <v>-5.4253298970408717E-2</v>
      </c>
      <c r="I66" s="39">
        <f t="shared" si="78"/>
        <v>5.3041908074855135E-2</v>
      </c>
      <c r="J66" s="39">
        <f t="shared" si="79"/>
        <v>-6.2705576864832357E-2</v>
      </c>
      <c r="K66" s="39">
        <f t="shared" si="79"/>
        <v>5.813567243535029E-2</v>
      </c>
      <c r="L66" s="39">
        <f t="shared" si="80"/>
        <v>-6.3336648259394307E-2</v>
      </c>
      <c r="M66" s="39">
        <f t="shared" si="80"/>
        <v>6.0208860554805427E-2</v>
      </c>
      <c r="N66" s="39">
        <f t="shared" si="81"/>
        <v>-5.4221783898498896E-2</v>
      </c>
      <c r="O66" s="39">
        <f t="shared" si="81"/>
        <v>5.2652757029978771E-2</v>
      </c>
      <c r="P66" s="39">
        <f t="shared" si="82"/>
        <v>-6.3275926067490648E-2</v>
      </c>
      <c r="Q66" s="39">
        <f t="shared" si="82"/>
        <v>5.7036205745665293E-2</v>
      </c>
      <c r="R66" s="39">
        <f t="shared" si="83"/>
        <v>-5.6900790517096685E-2</v>
      </c>
      <c r="S66" s="39">
        <f t="shared" si="83"/>
        <v>5.4695432170441316E-2</v>
      </c>
      <c r="T66" s="39">
        <f t="shared" si="84"/>
        <v>-5.2903324219347042E-2</v>
      </c>
      <c r="U66" s="39">
        <f t="shared" si="84"/>
        <v>4.957216020883725E-2</v>
      </c>
      <c r="V66" s="39">
        <f t="shared" si="85"/>
        <v>-6.1218741039318993E-2</v>
      </c>
      <c r="W66" s="39">
        <f t="shared" si="85"/>
        <v>5.7717964815392604E-2</v>
      </c>
      <c r="X66" s="39">
        <f t="shared" si="86"/>
        <v>-6.073380937950755E-2</v>
      </c>
      <c r="Y66" s="39">
        <f t="shared" si="86"/>
        <v>5.7144587786042103E-2</v>
      </c>
      <c r="Z66" s="39">
        <f t="shared" si="87"/>
        <v>-5.9223306503598735E-2</v>
      </c>
      <c r="AA66" s="39">
        <f t="shared" si="87"/>
        <v>6.0004029320851603E-2</v>
      </c>
      <c r="AB66" s="39">
        <f t="shared" si="88"/>
        <v>-5.9816711320329521E-2</v>
      </c>
      <c r="AC66" s="39">
        <f t="shared" si="88"/>
        <v>5.5838855287987668E-2</v>
      </c>
      <c r="AD66" s="39">
        <f t="shared" si="89"/>
        <v>-6.592998138396651E-2</v>
      </c>
      <c r="AE66" s="39">
        <f t="shared" si="89"/>
        <v>6.1823118060286786E-2</v>
      </c>
      <c r="AF66" s="39">
        <f t="shared" si="90"/>
        <v>-5.9115746965335496E-2</v>
      </c>
      <c r="AG66" s="39">
        <f t="shared" si="90"/>
        <v>6.2228484686666544E-2</v>
      </c>
      <c r="AH66" s="39">
        <f t="shared" si="91"/>
        <v>-4.1812322340755367E-2</v>
      </c>
      <c r="AI66" s="39">
        <f t="shared" si="91"/>
        <v>4.6764391187377539E-2</v>
      </c>
      <c r="AJ66" s="39">
        <f t="shared" si="92"/>
        <v>-6.1801738863857779E-2</v>
      </c>
      <c r="AK66" s="39">
        <f t="shared" si="92"/>
        <v>5.13635445821524E-2</v>
      </c>
      <c r="AL66" s="39">
        <f t="shared" si="93"/>
        <v>-6.2939396239080944E-2</v>
      </c>
      <c r="AM66" s="39">
        <f t="shared" si="93"/>
        <v>5.89857426561421E-2</v>
      </c>
      <c r="AN66" s="39">
        <f t="shared" si="94"/>
        <v>-4.926635854119419E-2</v>
      </c>
      <c r="AO66" s="39">
        <f t="shared" si="94"/>
        <v>5.0771467603764379E-2</v>
      </c>
      <c r="AP66" s="39">
        <f t="shared" si="95"/>
        <v>-5.3889640007640974E-2</v>
      </c>
      <c r="AQ66" s="39">
        <f t="shared" si="95"/>
        <v>5.3293845077561242E-2</v>
      </c>
      <c r="AR66" s="39">
        <f t="shared" si="96"/>
        <v>-5.964503718374714E-2</v>
      </c>
      <c r="AS66" s="39">
        <f t="shared" si="96"/>
        <v>4.8890878944000682E-2</v>
      </c>
      <c r="AT66" s="39">
        <f t="shared" si="97"/>
        <v>-5.1337053699526812E-2</v>
      </c>
      <c r="AU66" s="39">
        <f t="shared" si="97"/>
        <v>5.0823294364969365E-2</v>
      </c>
      <c r="AV66" s="39">
        <f t="shared" si="98"/>
        <v>-4.940522880743798E-2</v>
      </c>
      <c r="AW66" s="39">
        <f t="shared" si="98"/>
        <v>5.0064139600405635E-2</v>
      </c>
      <c r="AX66" s="39">
        <f t="shared" si="99"/>
        <v>-5.5264472399086655E-2</v>
      </c>
      <c r="AY66" s="39">
        <f t="shared" si="99"/>
        <v>5.3012948433691892E-2</v>
      </c>
      <c r="AZ66" s="39">
        <f t="shared" si="100"/>
        <v>-5.1216042113151568E-2</v>
      </c>
      <c r="BA66" s="39">
        <f t="shared" si="100"/>
        <v>5.1216042113151568E-2</v>
      </c>
      <c r="BB66" s="39">
        <f t="shared" si="101"/>
        <v>-4.8802688539071278E-2</v>
      </c>
      <c r="BC66" s="39">
        <f t="shared" si="101"/>
        <v>4.9681668124352055E-2</v>
      </c>
      <c r="BD66" s="39">
        <f t="shared" si="102"/>
        <v>-5.4655455612045364E-2</v>
      </c>
      <c r="BE66" s="39">
        <f t="shared" si="102"/>
        <v>5.3241298396558466E-2</v>
      </c>
      <c r="BF66" s="39">
        <f t="shared" si="103"/>
        <v>-5.1283760603724561E-2</v>
      </c>
      <c r="BG66" s="39">
        <f t="shared" si="103"/>
        <v>5.2254472331930847E-2</v>
      </c>
      <c r="BH66" s="39">
        <f t="shared" si="104"/>
        <v>-5.1315711929594103E-2</v>
      </c>
      <c r="BI66" s="39">
        <f t="shared" si="104"/>
        <v>4.9042415898039905E-2</v>
      </c>
      <c r="BJ66" s="39">
        <f t="shared" si="105"/>
        <v>-6.1292088922668658E-2</v>
      </c>
      <c r="BK66" s="39">
        <f t="shared" si="105"/>
        <v>5.5534621515043944E-2</v>
      </c>
      <c r="BL66" s="39">
        <f t="shared" si="106"/>
        <v>-6.2818872003876786E-2</v>
      </c>
      <c r="BM66" s="39">
        <f t="shared" si="106"/>
        <v>5.6778372826037433E-2</v>
      </c>
      <c r="BN66" s="39">
        <f t="shared" si="107"/>
        <v>-5.7851487488586976E-2</v>
      </c>
      <c r="BO66" s="39">
        <f t="shared" si="107"/>
        <v>5.3233979325633431E-2</v>
      </c>
      <c r="BP66" s="39">
        <f t="shared" si="108"/>
        <v>-5.563214723745883E-2</v>
      </c>
      <c r="BQ66" s="39">
        <f t="shared" si="108"/>
        <v>5.5654902552088985E-2</v>
      </c>
      <c r="BR66" s="39">
        <f t="shared" si="109"/>
        <v>-6.2334239665195849E-2</v>
      </c>
      <c r="BS66" s="39">
        <f t="shared" si="109"/>
        <v>5.7670917996118488E-2</v>
      </c>
      <c r="BT66" s="39">
        <f t="shared" si="110"/>
        <v>-5.0269835870566305E-2</v>
      </c>
      <c r="BU66" s="39">
        <f t="shared" si="110"/>
        <v>4.9187707499109827E-2</v>
      </c>
      <c r="BV66" s="39">
        <f t="shared" si="111"/>
        <v>-5.4057389735050317E-2</v>
      </c>
      <c r="BW66" s="39">
        <f t="shared" si="111"/>
        <v>5.2759179951570701E-2</v>
      </c>
      <c r="BX66" s="39">
        <f t="shared" si="112"/>
        <v>-5.4396594551968394E-2</v>
      </c>
      <c r="BY66" s="39">
        <f t="shared" si="112"/>
        <v>5.2558313545033604E-2</v>
      </c>
      <c r="BZ66" s="39">
        <f t="shared" si="113"/>
        <v>-4.9147837530610278E-2</v>
      </c>
      <c r="CA66" s="39">
        <f t="shared" si="113"/>
        <v>5.1375790526011864E-2</v>
      </c>
    </row>
    <row r="67" spans="1:79" x14ac:dyDescent="0.25">
      <c r="A67" s="38" t="s">
        <v>798</v>
      </c>
      <c r="B67" s="39">
        <f t="shared" si="76"/>
        <v>-4.1965148943112422E-2</v>
      </c>
      <c r="C67" s="39">
        <f t="shared" si="76"/>
        <v>4.0720474223685695E-2</v>
      </c>
      <c r="D67" s="39">
        <f t="shared" si="76"/>
        <v>-4.5999628869215756E-2</v>
      </c>
      <c r="E67" s="39">
        <f t="shared" si="76"/>
        <v>4.427424597184669E-2</v>
      </c>
      <c r="F67" s="39">
        <f t="shared" si="77"/>
        <v>-5.1006489597643916E-2</v>
      </c>
      <c r="G67" s="39">
        <f t="shared" si="77"/>
        <v>4.5200319568793522E-2</v>
      </c>
      <c r="H67" s="39">
        <f t="shared" si="78"/>
        <v>-4.3267989643813322E-2</v>
      </c>
      <c r="I67" s="39">
        <f t="shared" si="78"/>
        <v>4.3264350467258898E-2</v>
      </c>
      <c r="J67" s="39">
        <f t="shared" si="79"/>
        <v>-5.0429739043136988E-2</v>
      </c>
      <c r="K67" s="39">
        <f t="shared" si="79"/>
        <v>4.357470590021046E-2</v>
      </c>
      <c r="L67" s="39">
        <f t="shared" si="80"/>
        <v>-5.130505000687241E-2</v>
      </c>
      <c r="M67" s="39">
        <f t="shared" si="80"/>
        <v>4.6062480966125766E-2</v>
      </c>
      <c r="N67" s="39">
        <f t="shared" si="81"/>
        <v>-3.8977395669503777E-2</v>
      </c>
      <c r="O67" s="39">
        <f t="shared" si="81"/>
        <v>4.2635917307485921E-2</v>
      </c>
      <c r="P67" s="39">
        <f t="shared" si="82"/>
        <v>-5.0471003328113537E-2</v>
      </c>
      <c r="Q67" s="39">
        <f t="shared" si="82"/>
        <v>4.3067664811760227E-2</v>
      </c>
      <c r="R67" s="39">
        <f t="shared" si="83"/>
        <v>-4.2631482281465911E-2</v>
      </c>
      <c r="S67" s="39">
        <f t="shared" si="83"/>
        <v>4.2819446775609261E-2</v>
      </c>
      <c r="T67" s="39">
        <f t="shared" si="84"/>
        <v>-4.1059943666345612E-2</v>
      </c>
      <c r="U67" s="39">
        <f t="shared" si="84"/>
        <v>4.3284358798312418E-2</v>
      </c>
      <c r="V67" s="39">
        <f t="shared" si="85"/>
        <v>-5.047615558837016E-2</v>
      </c>
      <c r="W67" s="39">
        <f t="shared" si="85"/>
        <v>4.4877743152618638E-2</v>
      </c>
      <c r="X67" s="39">
        <f t="shared" si="86"/>
        <v>-5.1066745416651363E-2</v>
      </c>
      <c r="Y67" s="39">
        <f t="shared" si="86"/>
        <v>4.5258819649379535E-2</v>
      </c>
      <c r="Z67" s="39">
        <f t="shared" si="87"/>
        <v>-4.427660449601141E-2</v>
      </c>
      <c r="AA67" s="39">
        <f t="shared" si="87"/>
        <v>4.2076233275552918E-2</v>
      </c>
      <c r="AB67" s="39">
        <f t="shared" si="88"/>
        <v>-5.5699089702645303E-2</v>
      </c>
      <c r="AC67" s="39">
        <f t="shared" si="88"/>
        <v>4.7109879878991227E-2</v>
      </c>
      <c r="AD67" s="39">
        <f t="shared" si="89"/>
        <v>-5.6529112331925931E-2</v>
      </c>
      <c r="AE67" s="39">
        <f t="shared" si="89"/>
        <v>4.9936883215720408E-2</v>
      </c>
      <c r="AF67" s="39">
        <f t="shared" si="90"/>
        <v>-5.01926409852783E-2</v>
      </c>
      <c r="AG67" s="39">
        <f t="shared" si="90"/>
        <v>4.918895574839658E-2</v>
      </c>
      <c r="AH67" s="39">
        <f t="shared" si="91"/>
        <v>-5.1374353197799184E-2</v>
      </c>
      <c r="AI67" s="39">
        <f t="shared" si="91"/>
        <v>4.9758549930327273E-2</v>
      </c>
      <c r="AJ67" s="39">
        <f t="shared" si="92"/>
        <v>-4.4036675613016572E-2</v>
      </c>
      <c r="AK67" s="39">
        <f t="shared" si="92"/>
        <v>4.0764993979268638E-2</v>
      </c>
      <c r="AL67" s="39">
        <f t="shared" si="93"/>
        <v>-5.0373256407765118E-2</v>
      </c>
      <c r="AM67" s="39">
        <f t="shared" si="93"/>
        <v>4.4494240406581169E-2</v>
      </c>
      <c r="AN67" s="39">
        <f t="shared" si="94"/>
        <v>-3.5184056279899963E-2</v>
      </c>
      <c r="AO67" s="39">
        <f t="shared" si="94"/>
        <v>4.3797440993746863E-2</v>
      </c>
      <c r="AP67" s="39">
        <f t="shared" si="95"/>
        <v>-4.1738529149249824E-2</v>
      </c>
      <c r="AQ67" s="39">
        <f t="shared" si="95"/>
        <v>4.3565077922052713E-2</v>
      </c>
      <c r="AR67" s="39">
        <f t="shared" si="96"/>
        <v>-4.2076589042273328E-2</v>
      </c>
      <c r="AS67" s="39">
        <f t="shared" si="96"/>
        <v>4.1534352081562545E-2</v>
      </c>
      <c r="AT67" s="39">
        <f t="shared" si="97"/>
        <v>-3.7126689126661304E-2</v>
      </c>
      <c r="AU67" s="39">
        <f t="shared" si="97"/>
        <v>4.2429987247936826E-2</v>
      </c>
      <c r="AV67" s="39">
        <f t="shared" si="98"/>
        <v>-3.5469221194934279E-2</v>
      </c>
      <c r="AW67" s="39">
        <f t="shared" si="98"/>
        <v>4.3297445013539597E-2</v>
      </c>
      <c r="AX67" s="39">
        <f t="shared" si="99"/>
        <v>-4.2584815672757015E-2</v>
      </c>
      <c r="AY67" s="39">
        <f t="shared" si="99"/>
        <v>4.2577372618325955E-2</v>
      </c>
      <c r="AZ67" s="39">
        <f t="shared" si="100"/>
        <v>-4.2455294288613957E-2</v>
      </c>
      <c r="BA67" s="39">
        <f t="shared" si="100"/>
        <v>4.2455294288613957E-2</v>
      </c>
      <c r="BB67" s="39">
        <f t="shared" si="101"/>
        <v>-6.1176750637140911E-2</v>
      </c>
      <c r="BC67" s="39">
        <f t="shared" si="101"/>
        <v>5.0332082102970251E-2</v>
      </c>
      <c r="BD67" s="39">
        <f t="shared" si="102"/>
        <v>-4.2926476339460305E-2</v>
      </c>
      <c r="BE67" s="39">
        <f t="shared" si="102"/>
        <v>4.4620258114978488E-2</v>
      </c>
      <c r="BF67" s="39">
        <f t="shared" si="103"/>
        <v>-4.0033982743018649E-2</v>
      </c>
      <c r="BG67" s="39">
        <f t="shared" si="103"/>
        <v>4.4106376916381113E-2</v>
      </c>
      <c r="BH67" s="39">
        <f t="shared" si="104"/>
        <v>-4.884255443449028E-2</v>
      </c>
      <c r="BI67" s="39">
        <f t="shared" si="104"/>
        <v>4.4169895909758276E-2</v>
      </c>
      <c r="BJ67" s="39">
        <f t="shared" si="105"/>
        <v>-5.0332637267570632E-2</v>
      </c>
      <c r="BK67" s="39">
        <f t="shared" si="105"/>
        <v>4.2726198370397282E-2</v>
      </c>
      <c r="BL67" s="39">
        <f t="shared" si="106"/>
        <v>-5.3421389430783187E-2</v>
      </c>
      <c r="BM67" s="39">
        <f t="shared" si="106"/>
        <v>4.3934856712102947E-2</v>
      </c>
      <c r="BN67" s="39">
        <f t="shared" si="107"/>
        <v>-4.9000387930657925E-2</v>
      </c>
      <c r="BO67" s="39">
        <f t="shared" si="107"/>
        <v>4.2647934865427256E-2</v>
      </c>
      <c r="BP67" s="39">
        <f t="shared" si="108"/>
        <v>-4.3399901439606932E-2</v>
      </c>
      <c r="BQ67" s="39">
        <f t="shared" si="108"/>
        <v>4.4390791958501659E-2</v>
      </c>
      <c r="BR67" s="39">
        <f t="shared" si="109"/>
        <v>-5.3727551770152981E-2</v>
      </c>
      <c r="BS67" s="39">
        <f t="shared" si="109"/>
        <v>4.5775647089447799E-2</v>
      </c>
      <c r="BT67" s="39">
        <f t="shared" si="110"/>
        <v>-3.5634248567273971E-2</v>
      </c>
      <c r="BU67" s="39">
        <f t="shared" si="110"/>
        <v>4.2510139980465989E-2</v>
      </c>
      <c r="BV67" s="39">
        <f t="shared" si="111"/>
        <v>-4.1064788053712734E-2</v>
      </c>
      <c r="BW67" s="39">
        <f t="shared" si="111"/>
        <v>4.3581772281202413E-2</v>
      </c>
      <c r="BX67" s="39">
        <f t="shared" si="112"/>
        <v>-4.0274186533714347E-2</v>
      </c>
      <c r="BY67" s="39">
        <f t="shared" si="112"/>
        <v>4.3856527320563825E-2</v>
      </c>
      <c r="BZ67" s="39">
        <f t="shared" si="113"/>
        <v>-3.4424916473652561E-2</v>
      </c>
      <c r="CA67" s="39">
        <f t="shared" si="113"/>
        <v>4.4801380989374869E-2</v>
      </c>
    </row>
    <row r="68" spans="1:79" x14ac:dyDescent="0.25">
      <c r="A68" s="38" t="s">
        <v>799</v>
      </c>
      <c r="B68" s="39">
        <f t="shared" si="76"/>
        <v>-3.505657456353807E-2</v>
      </c>
      <c r="C68" s="39">
        <f t="shared" si="76"/>
        <v>3.408470156348567E-2</v>
      </c>
      <c r="D68" s="39">
        <f t="shared" si="76"/>
        <v>-3.880951220555795E-2</v>
      </c>
      <c r="E68" s="39">
        <f t="shared" si="76"/>
        <v>3.7376585857629013E-2</v>
      </c>
      <c r="F68" s="39">
        <f t="shared" si="77"/>
        <v>-3.8114688486165296E-2</v>
      </c>
      <c r="G68" s="39">
        <f t="shared" si="77"/>
        <v>3.6409341947632068E-2</v>
      </c>
      <c r="H68" s="39">
        <f t="shared" si="78"/>
        <v>-3.6458180516349116E-2</v>
      </c>
      <c r="I68" s="39">
        <f t="shared" si="78"/>
        <v>3.5418968161526669E-2</v>
      </c>
      <c r="J68" s="39">
        <f t="shared" si="79"/>
        <v>-3.8139781325166384E-2</v>
      </c>
      <c r="K68" s="39">
        <f t="shared" si="79"/>
        <v>3.6709435832484372E-2</v>
      </c>
      <c r="L68" s="39">
        <f t="shared" si="80"/>
        <v>-3.9099283383057223E-2</v>
      </c>
      <c r="M68" s="39">
        <f t="shared" si="80"/>
        <v>3.8042482259755449E-2</v>
      </c>
      <c r="N68" s="39">
        <f t="shared" si="81"/>
        <v>-3.336569940153665E-2</v>
      </c>
      <c r="O68" s="39">
        <f t="shared" si="81"/>
        <v>3.525460028154892E-2</v>
      </c>
      <c r="P68" s="39">
        <f t="shared" si="82"/>
        <v>-3.8908113961290486E-2</v>
      </c>
      <c r="Q68" s="39">
        <f t="shared" si="82"/>
        <v>3.6793268431310276E-2</v>
      </c>
      <c r="R68" s="39">
        <f t="shared" si="83"/>
        <v>-3.460025644341598E-2</v>
      </c>
      <c r="S68" s="39">
        <f t="shared" si="83"/>
        <v>3.4327166217707254E-2</v>
      </c>
      <c r="T68" s="39">
        <f t="shared" si="84"/>
        <v>-3.5478587388733752E-2</v>
      </c>
      <c r="U68" s="39">
        <f t="shared" si="84"/>
        <v>3.4955766436107885E-2</v>
      </c>
      <c r="V68" s="39">
        <f t="shared" si="85"/>
        <v>-3.9719927796648277E-2</v>
      </c>
      <c r="W68" s="39">
        <f t="shared" si="85"/>
        <v>3.6773182189671481E-2</v>
      </c>
      <c r="X68" s="39">
        <f t="shared" si="86"/>
        <v>-3.9113369434321379E-2</v>
      </c>
      <c r="Y68" s="39">
        <f t="shared" si="86"/>
        <v>3.684387357950597E-2</v>
      </c>
      <c r="Z68" s="39">
        <f t="shared" si="87"/>
        <v>-3.2008294635203993E-2</v>
      </c>
      <c r="AA68" s="39">
        <f t="shared" si="87"/>
        <v>3.5169400760877906E-2</v>
      </c>
      <c r="AB68" s="39">
        <f t="shared" si="88"/>
        <v>-4.3645332307475179E-2</v>
      </c>
      <c r="AC68" s="39">
        <f t="shared" si="88"/>
        <v>3.7361116485737762E-2</v>
      </c>
      <c r="AD68" s="39">
        <f t="shared" si="89"/>
        <v>-3.843345052851762E-2</v>
      </c>
      <c r="AE68" s="39">
        <f t="shared" si="89"/>
        <v>3.5825895654511941E-2</v>
      </c>
      <c r="AF68" s="39">
        <f t="shared" si="90"/>
        <v>-3.5870424054747947E-2</v>
      </c>
      <c r="AG68" s="39">
        <f t="shared" si="90"/>
        <v>3.660122104468868E-2</v>
      </c>
      <c r="AH68" s="39">
        <f t="shared" si="91"/>
        <v>-6.4235625980015087E-2</v>
      </c>
      <c r="AI68" s="39">
        <f t="shared" si="91"/>
        <v>4.9446641158265366E-2</v>
      </c>
      <c r="AJ68" s="39">
        <f t="shared" si="92"/>
        <v>-3.5282517476333444E-2</v>
      </c>
      <c r="AK68" s="39">
        <f t="shared" si="92"/>
        <v>3.4402326345747684E-2</v>
      </c>
      <c r="AL68" s="39">
        <f t="shared" si="93"/>
        <v>-3.6681029222570709E-2</v>
      </c>
      <c r="AM68" s="39">
        <f t="shared" si="93"/>
        <v>3.6386123041852701E-2</v>
      </c>
      <c r="AN68" s="39">
        <f t="shared" si="94"/>
        <v>-3.1180226382722907E-2</v>
      </c>
      <c r="AO68" s="39">
        <f t="shared" si="94"/>
        <v>3.6171757716786872E-2</v>
      </c>
      <c r="AP68" s="39">
        <f t="shared" si="95"/>
        <v>-3.6295763199261206E-2</v>
      </c>
      <c r="AQ68" s="39">
        <f t="shared" si="95"/>
        <v>3.6427413554642948E-2</v>
      </c>
      <c r="AR68" s="39">
        <f t="shared" si="96"/>
        <v>-3.5365736295495269E-2</v>
      </c>
      <c r="AS68" s="39">
        <f t="shared" si="96"/>
        <v>3.4635946027550428E-2</v>
      </c>
      <c r="AT68" s="39">
        <f t="shared" si="97"/>
        <v>-3.2453416959175758E-2</v>
      </c>
      <c r="AU68" s="39">
        <f t="shared" si="97"/>
        <v>3.5735216190077045E-2</v>
      </c>
      <c r="AV68" s="39">
        <f t="shared" si="98"/>
        <v>-3.3996870395439589E-2</v>
      </c>
      <c r="AW68" s="39">
        <f t="shared" si="98"/>
        <v>3.6944454174882728E-2</v>
      </c>
      <c r="AX68" s="39">
        <f t="shared" si="99"/>
        <v>-3.5838927340075641E-2</v>
      </c>
      <c r="AY68" s="39">
        <f t="shared" si="99"/>
        <v>3.6965723080332885E-2</v>
      </c>
      <c r="AZ68" s="39">
        <f t="shared" si="100"/>
        <v>-3.7046124449382559E-2</v>
      </c>
      <c r="BA68" s="39">
        <f t="shared" si="100"/>
        <v>3.7046124449382559E-2</v>
      </c>
      <c r="BB68" s="39">
        <f t="shared" si="101"/>
        <v>-5.9734589698189906E-2</v>
      </c>
      <c r="BC68" s="39">
        <f t="shared" si="101"/>
        <v>4.6317297987587699E-2</v>
      </c>
      <c r="BD68" s="39">
        <f t="shared" si="102"/>
        <v>-3.7863903011341418E-2</v>
      </c>
      <c r="BE68" s="39">
        <f t="shared" si="102"/>
        <v>3.8372311302307394E-2</v>
      </c>
      <c r="BF68" s="39">
        <f t="shared" si="103"/>
        <v>-3.6517872357238627E-2</v>
      </c>
      <c r="BG68" s="39">
        <f t="shared" si="103"/>
        <v>3.7820161249194774E-2</v>
      </c>
      <c r="BH68" s="39">
        <f t="shared" si="104"/>
        <v>-4.2424097484564119E-2</v>
      </c>
      <c r="BI68" s="39">
        <f t="shared" si="104"/>
        <v>3.9632186578363204E-2</v>
      </c>
      <c r="BJ68" s="39">
        <f t="shared" si="105"/>
        <v>-3.8466994863920537E-2</v>
      </c>
      <c r="BK68" s="39">
        <f t="shared" si="105"/>
        <v>3.6879716712147383E-2</v>
      </c>
      <c r="BL68" s="39">
        <f t="shared" si="106"/>
        <v>-3.9551104428898635E-2</v>
      </c>
      <c r="BM68" s="39">
        <f t="shared" si="106"/>
        <v>3.6881049714832442E-2</v>
      </c>
      <c r="BN68" s="39">
        <f t="shared" si="107"/>
        <v>-3.899080890035235E-2</v>
      </c>
      <c r="BO68" s="39">
        <f t="shared" si="107"/>
        <v>3.7800690530737778E-2</v>
      </c>
      <c r="BP68" s="39">
        <f t="shared" si="108"/>
        <v>-3.8108026603950872E-2</v>
      </c>
      <c r="BQ68" s="39">
        <f t="shared" si="108"/>
        <v>3.6783851173806476E-2</v>
      </c>
      <c r="BR68" s="39">
        <f t="shared" si="109"/>
        <v>-4.248693653921181E-2</v>
      </c>
      <c r="BS68" s="39">
        <f t="shared" si="109"/>
        <v>3.8715492357057596E-2</v>
      </c>
      <c r="BT68" s="39">
        <f t="shared" si="110"/>
        <v>-3.1655039754293207E-2</v>
      </c>
      <c r="BU68" s="39">
        <f t="shared" si="110"/>
        <v>3.7084777994601296E-2</v>
      </c>
      <c r="BV68" s="39">
        <f t="shared" si="111"/>
        <v>-3.6735233807417882E-2</v>
      </c>
      <c r="BW68" s="39">
        <f t="shared" si="111"/>
        <v>3.717672360736228E-2</v>
      </c>
      <c r="BX68" s="39">
        <f t="shared" si="112"/>
        <v>-3.5189555977632264E-2</v>
      </c>
      <c r="BY68" s="39">
        <f t="shared" si="112"/>
        <v>3.4824552338648222E-2</v>
      </c>
      <c r="BZ68" s="39">
        <f t="shared" si="113"/>
        <v>-3.2644392828084026E-2</v>
      </c>
      <c r="CA68" s="39">
        <f t="shared" si="113"/>
        <v>3.7663087888564699E-2</v>
      </c>
    </row>
    <row r="69" spans="1:79" x14ac:dyDescent="0.25">
      <c r="A69" s="38" t="s">
        <v>800</v>
      </c>
      <c r="B69" s="39">
        <f t="shared" si="76"/>
        <v>-3.0266937303837817E-2</v>
      </c>
      <c r="C69" s="39">
        <f t="shared" si="76"/>
        <v>2.942751360450592E-2</v>
      </c>
      <c r="D69" s="39">
        <f t="shared" si="76"/>
        <v>-3.3333594177411038E-2</v>
      </c>
      <c r="E69" s="39">
        <f t="shared" si="76"/>
        <v>3.1791328398804053E-2</v>
      </c>
      <c r="F69" s="39">
        <f t="shared" si="77"/>
        <v>-3.0873861845532983E-2</v>
      </c>
      <c r="G69" s="39">
        <f t="shared" si="77"/>
        <v>3.2161056897218002E-2</v>
      </c>
      <c r="H69" s="39">
        <f t="shared" si="78"/>
        <v>-3.1571448749362858E-2</v>
      </c>
      <c r="I69" s="39">
        <f t="shared" si="78"/>
        <v>2.9939278064704103E-2</v>
      </c>
      <c r="J69" s="39">
        <f t="shared" si="79"/>
        <v>-3.0860445299168832E-2</v>
      </c>
      <c r="K69" s="39">
        <f t="shared" si="79"/>
        <v>3.2537359480557256E-2</v>
      </c>
      <c r="L69" s="39">
        <f t="shared" si="80"/>
        <v>-3.1616949513406586E-2</v>
      </c>
      <c r="M69" s="39">
        <f t="shared" si="80"/>
        <v>3.2641915218744696E-2</v>
      </c>
      <c r="N69" s="39">
        <f t="shared" si="81"/>
        <v>-3.0348420524910262E-2</v>
      </c>
      <c r="O69" s="39">
        <f t="shared" si="81"/>
        <v>2.9711811452506034E-2</v>
      </c>
      <c r="P69" s="39">
        <f t="shared" si="82"/>
        <v>-3.2502894268756792E-2</v>
      </c>
      <c r="Q69" s="39">
        <f t="shared" si="82"/>
        <v>3.3193263072283034E-2</v>
      </c>
      <c r="R69" s="39">
        <f t="shared" si="83"/>
        <v>-2.9795037874931554E-2</v>
      </c>
      <c r="S69" s="39">
        <f t="shared" si="83"/>
        <v>2.9008441721032487E-2</v>
      </c>
      <c r="T69" s="39">
        <f t="shared" si="84"/>
        <v>-3.3509062634192732E-2</v>
      </c>
      <c r="U69" s="39">
        <f t="shared" si="84"/>
        <v>3.0571075749599091E-2</v>
      </c>
      <c r="V69" s="39">
        <f t="shared" si="85"/>
        <v>-3.1817980857774805E-2</v>
      </c>
      <c r="W69" s="39">
        <f t="shared" si="85"/>
        <v>3.2273230822089979E-2</v>
      </c>
      <c r="X69" s="39">
        <f t="shared" si="86"/>
        <v>-3.1379306439595821E-2</v>
      </c>
      <c r="Y69" s="39">
        <f t="shared" si="86"/>
        <v>3.2038911918645455E-2</v>
      </c>
      <c r="Z69" s="39">
        <f t="shared" si="87"/>
        <v>-2.6677992566875162E-2</v>
      </c>
      <c r="AA69" s="39">
        <f t="shared" si="87"/>
        <v>3.1522228475901005E-2</v>
      </c>
      <c r="AB69" s="39">
        <f t="shared" si="88"/>
        <v>-3.2067779479953651E-2</v>
      </c>
      <c r="AC69" s="39">
        <f t="shared" si="88"/>
        <v>3.1286093779520928E-2</v>
      </c>
      <c r="AD69" s="39">
        <f t="shared" si="89"/>
        <v>-2.8879631507351851E-2</v>
      </c>
      <c r="AE69" s="39">
        <f t="shared" si="89"/>
        <v>3.0100952676083297E-2</v>
      </c>
      <c r="AF69" s="39">
        <f t="shared" si="90"/>
        <v>-2.6800796335461861E-2</v>
      </c>
      <c r="AG69" s="39">
        <f t="shared" si="90"/>
        <v>3.1733392938467435E-2</v>
      </c>
      <c r="AH69" s="39">
        <f t="shared" si="91"/>
        <v>-5.4444627609262698E-2</v>
      </c>
      <c r="AI69" s="39">
        <f t="shared" si="91"/>
        <v>3.8614430082897826E-2</v>
      </c>
      <c r="AJ69" s="39">
        <f t="shared" si="92"/>
        <v>-3.0712951868047973E-2</v>
      </c>
      <c r="AK69" s="39">
        <f t="shared" si="92"/>
        <v>2.8071788930992249E-2</v>
      </c>
      <c r="AL69" s="39">
        <f t="shared" si="93"/>
        <v>-2.9480343223205582E-2</v>
      </c>
      <c r="AM69" s="39">
        <f t="shared" si="93"/>
        <v>3.2253290520262455E-2</v>
      </c>
      <c r="AN69" s="39">
        <f t="shared" si="94"/>
        <v>-3.245770310866742E-2</v>
      </c>
      <c r="AO69" s="39">
        <f t="shared" si="94"/>
        <v>3.268584204544879E-2</v>
      </c>
      <c r="AP69" s="39">
        <f t="shared" si="95"/>
        <v>-3.1432007615396447E-2</v>
      </c>
      <c r="AQ69" s="39">
        <f t="shared" si="95"/>
        <v>2.9771135048715768E-2</v>
      </c>
      <c r="AR69" s="39">
        <f t="shared" si="96"/>
        <v>-3.2094462806335232E-2</v>
      </c>
      <c r="AS69" s="39">
        <f t="shared" si="96"/>
        <v>2.9626590401355263E-2</v>
      </c>
      <c r="AT69" s="39">
        <f t="shared" si="97"/>
        <v>-3.0670910563890617E-2</v>
      </c>
      <c r="AU69" s="39">
        <f t="shared" si="97"/>
        <v>3.0186714750035464E-2</v>
      </c>
      <c r="AV69" s="39">
        <f t="shared" si="98"/>
        <v>-3.076461586964031E-2</v>
      </c>
      <c r="AW69" s="39">
        <f t="shared" si="98"/>
        <v>3.0248262156039474E-2</v>
      </c>
      <c r="AX69" s="39">
        <f t="shared" si="99"/>
        <v>-3.1178541508674051E-2</v>
      </c>
      <c r="AY69" s="39">
        <f t="shared" si="99"/>
        <v>3.0821895150519234E-2</v>
      </c>
      <c r="AZ69" s="39">
        <f t="shared" si="100"/>
        <v>-3.0983746149044589E-2</v>
      </c>
      <c r="BA69" s="39">
        <f t="shared" si="100"/>
        <v>3.0983746149044589E-2</v>
      </c>
      <c r="BB69" s="39">
        <f t="shared" si="101"/>
        <v>-4.9241136647823612E-2</v>
      </c>
      <c r="BC69" s="39">
        <f t="shared" si="101"/>
        <v>3.8282084502203467E-2</v>
      </c>
      <c r="BD69" s="39">
        <f t="shared" si="102"/>
        <v>-3.263511928040673E-2</v>
      </c>
      <c r="BE69" s="39">
        <f t="shared" si="102"/>
        <v>3.046030504497458E-2</v>
      </c>
      <c r="BF69" s="39">
        <f t="shared" si="103"/>
        <v>-3.2842848611614184E-2</v>
      </c>
      <c r="BG69" s="39">
        <f t="shared" si="103"/>
        <v>3.021024777081804E-2</v>
      </c>
      <c r="BH69" s="39">
        <f t="shared" si="104"/>
        <v>-3.5923133622762345E-2</v>
      </c>
      <c r="BI69" s="39">
        <f t="shared" si="104"/>
        <v>3.4466536443542126E-2</v>
      </c>
      <c r="BJ69" s="39">
        <f t="shared" si="105"/>
        <v>-3.1282945704088815E-2</v>
      </c>
      <c r="BK69" s="39">
        <f t="shared" si="105"/>
        <v>3.2663950448163212E-2</v>
      </c>
      <c r="BL69" s="39">
        <f t="shared" si="106"/>
        <v>-3.0303557449769505E-2</v>
      </c>
      <c r="BM69" s="39">
        <f t="shared" si="106"/>
        <v>3.1422689977095478E-2</v>
      </c>
      <c r="BN69" s="39">
        <f t="shared" si="107"/>
        <v>-3.2305439080601982E-2</v>
      </c>
      <c r="BO69" s="39">
        <f t="shared" si="107"/>
        <v>3.3310682401430078E-2</v>
      </c>
      <c r="BP69" s="39">
        <f t="shared" si="108"/>
        <v>-3.2176014887032506E-2</v>
      </c>
      <c r="BQ69" s="39">
        <f t="shared" si="108"/>
        <v>2.988715202756749E-2</v>
      </c>
      <c r="BR69" s="39">
        <f t="shared" si="109"/>
        <v>-3.5439408129030299E-2</v>
      </c>
      <c r="BS69" s="39">
        <f t="shared" si="109"/>
        <v>3.3575048754821438E-2</v>
      </c>
      <c r="BT69" s="39">
        <f t="shared" si="110"/>
        <v>-3.0113006824967724E-2</v>
      </c>
      <c r="BU69" s="39">
        <f t="shared" si="110"/>
        <v>3.2058848687024209E-2</v>
      </c>
      <c r="BV69" s="39">
        <f t="shared" si="111"/>
        <v>-3.3172132113442852E-2</v>
      </c>
      <c r="BW69" s="39">
        <f t="shared" si="111"/>
        <v>3.1014248139588241E-2</v>
      </c>
      <c r="BX69" s="39">
        <f t="shared" si="112"/>
        <v>-3.4054756624636445E-2</v>
      </c>
      <c r="BY69" s="39">
        <f t="shared" si="112"/>
        <v>3.0409141172134169E-2</v>
      </c>
      <c r="BZ69" s="39">
        <f t="shared" si="113"/>
        <v>-3.1776020895213315E-2</v>
      </c>
      <c r="CA69" s="39">
        <f t="shared" si="113"/>
        <v>3.1566315749841464E-2</v>
      </c>
    </row>
    <row r="70" spans="1:79" x14ac:dyDescent="0.25">
      <c r="A70" s="38" t="s">
        <v>801</v>
      </c>
      <c r="B70" s="39">
        <f t="shared" si="76"/>
        <v>-2.629195270851109E-2</v>
      </c>
      <c r="C70" s="39">
        <f t="shared" si="76"/>
        <v>2.5526956519351541E-2</v>
      </c>
      <c r="D70" s="39">
        <f t="shared" si="76"/>
        <v>-2.8557662672320117E-2</v>
      </c>
      <c r="E70" s="39">
        <f t="shared" si="76"/>
        <v>2.6883849106734879E-2</v>
      </c>
      <c r="F70" s="39">
        <f t="shared" si="77"/>
        <v>-2.6868682129334617E-2</v>
      </c>
      <c r="G70" s="39">
        <f t="shared" si="77"/>
        <v>3.0607038917735269E-2</v>
      </c>
      <c r="H70" s="39">
        <f t="shared" si="78"/>
        <v>-2.7265620539876391E-2</v>
      </c>
      <c r="I70" s="39">
        <f t="shared" si="78"/>
        <v>2.4041992458261489E-2</v>
      </c>
      <c r="J70" s="39">
        <f t="shared" si="79"/>
        <v>-2.8193020394072184E-2</v>
      </c>
      <c r="K70" s="39">
        <f t="shared" si="79"/>
        <v>3.1887491254489246E-2</v>
      </c>
      <c r="L70" s="39">
        <f t="shared" si="80"/>
        <v>-2.7731175666825675E-2</v>
      </c>
      <c r="M70" s="39">
        <f t="shared" si="80"/>
        <v>3.1259348495751238E-2</v>
      </c>
      <c r="N70" s="39">
        <f t="shared" si="81"/>
        <v>-2.5205623684069707E-2</v>
      </c>
      <c r="O70" s="39">
        <f t="shared" si="81"/>
        <v>2.2943486632704218E-2</v>
      </c>
      <c r="P70" s="39">
        <f t="shared" si="82"/>
        <v>-2.8675918344186677E-2</v>
      </c>
      <c r="Q70" s="39">
        <f t="shared" si="82"/>
        <v>3.1761299469535112E-2</v>
      </c>
      <c r="R70" s="39">
        <f t="shared" si="83"/>
        <v>-2.522817135483019E-2</v>
      </c>
      <c r="S70" s="39">
        <f t="shared" si="83"/>
        <v>2.322264351338486E-2</v>
      </c>
      <c r="T70" s="39">
        <f t="shared" si="84"/>
        <v>-2.6766370603633786E-2</v>
      </c>
      <c r="U70" s="39">
        <f t="shared" si="84"/>
        <v>2.2223529611559802E-2</v>
      </c>
      <c r="V70" s="39">
        <f t="shared" si="85"/>
        <v>-2.8286383049138955E-2</v>
      </c>
      <c r="W70" s="39">
        <f t="shared" si="85"/>
        <v>3.0537874548571153E-2</v>
      </c>
      <c r="X70" s="39">
        <f t="shared" si="86"/>
        <v>-2.8038380665117064E-2</v>
      </c>
      <c r="Y70" s="39">
        <f t="shared" si="86"/>
        <v>3.0580881805355984E-2</v>
      </c>
      <c r="Z70" s="39">
        <f t="shared" si="87"/>
        <v>-2.4249002642523818E-2</v>
      </c>
      <c r="AA70" s="39">
        <f t="shared" si="87"/>
        <v>3.0231974236482249E-2</v>
      </c>
      <c r="AB70" s="39">
        <f t="shared" si="88"/>
        <v>-2.7808115964462209E-2</v>
      </c>
      <c r="AC70" s="39">
        <f t="shared" si="88"/>
        <v>2.9877056363772941E-2</v>
      </c>
      <c r="AD70" s="39">
        <f t="shared" si="89"/>
        <v>-2.5406499433771809E-2</v>
      </c>
      <c r="AE70" s="39">
        <f t="shared" si="89"/>
        <v>3.0141112723842421E-2</v>
      </c>
      <c r="AF70" s="39">
        <f t="shared" si="90"/>
        <v>-2.4515102496146163E-2</v>
      </c>
      <c r="AG70" s="39">
        <f t="shared" si="90"/>
        <v>3.0794702661645523E-2</v>
      </c>
      <c r="AH70" s="39">
        <f t="shared" si="91"/>
        <v>-4.7315195603823738E-2</v>
      </c>
      <c r="AI70" s="39">
        <f t="shared" si="91"/>
        <v>2.989132626795156E-2</v>
      </c>
      <c r="AJ70" s="39">
        <f t="shared" si="92"/>
        <v>-2.5667033658614953E-2</v>
      </c>
      <c r="AK70" s="39">
        <f t="shared" si="92"/>
        <v>2.23526099907294E-2</v>
      </c>
      <c r="AL70" s="39">
        <f t="shared" si="93"/>
        <v>-2.6538491836092009E-2</v>
      </c>
      <c r="AM70" s="39">
        <f t="shared" si="93"/>
        <v>3.149439380826808E-2</v>
      </c>
      <c r="AN70" s="39">
        <f t="shared" si="94"/>
        <v>-2.5538220448746419E-2</v>
      </c>
      <c r="AO70" s="39">
        <f t="shared" si="94"/>
        <v>2.3034940212738293E-2</v>
      </c>
      <c r="AP70" s="39">
        <f t="shared" si="95"/>
        <v>-2.6974392806980826E-2</v>
      </c>
      <c r="AQ70" s="39">
        <f t="shared" si="95"/>
        <v>2.3934217297532201E-2</v>
      </c>
      <c r="AR70" s="39">
        <f t="shared" si="96"/>
        <v>-2.6082765886014901E-2</v>
      </c>
      <c r="AS70" s="39">
        <f t="shared" si="96"/>
        <v>2.1835818494240065E-2</v>
      </c>
      <c r="AT70" s="39">
        <f t="shared" si="97"/>
        <v>-2.5495679626833839E-2</v>
      </c>
      <c r="AU70" s="39">
        <f t="shared" si="97"/>
        <v>2.2961415133690464E-2</v>
      </c>
      <c r="AV70" s="39">
        <f t="shared" si="98"/>
        <v>-2.5545208774066762E-2</v>
      </c>
      <c r="AW70" s="39">
        <f t="shared" si="98"/>
        <v>2.2539981385548392E-2</v>
      </c>
      <c r="AX70" s="39">
        <f t="shared" si="99"/>
        <v>-2.685929567202925E-2</v>
      </c>
      <c r="AY70" s="39">
        <f t="shared" si="99"/>
        <v>2.5933669152922514E-2</v>
      </c>
      <c r="AZ70" s="39">
        <f t="shared" si="100"/>
        <v>-2.623222433907409E-2</v>
      </c>
      <c r="BA70" s="39">
        <f t="shared" si="100"/>
        <v>2.623222433907409E-2</v>
      </c>
      <c r="BB70" s="39">
        <f t="shared" si="101"/>
        <v>-4.2688272937845613E-2</v>
      </c>
      <c r="BC70" s="39">
        <f t="shared" si="101"/>
        <v>3.3247861490183238E-2</v>
      </c>
      <c r="BD70" s="39">
        <f t="shared" si="102"/>
        <v>-2.7849432929213921E-2</v>
      </c>
      <c r="BE70" s="39">
        <f t="shared" si="102"/>
        <v>2.4233867813844349E-2</v>
      </c>
      <c r="BF70" s="39">
        <f t="shared" si="103"/>
        <v>-2.7979194707854409E-2</v>
      </c>
      <c r="BG70" s="39">
        <f t="shared" si="103"/>
        <v>2.3606031327688921E-2</v>
      </c>
      <c r="BH70" s="39">
        <f t="shared" si="104"/>
        <v>-3.3416836705497298E-2</v>
      </c>
      <c r="BI70" s="39">
        <f t="shared" si="104"/>
        <v>3.2312644824826549E-2</v>
      </c>
      <c r="BJ70" s="39">
        <f t="shared" si="105"/>
        <v>-2.7841774601794964E-2</v>
      </c>
      <c r="BK70" s="39">
        <f t="shared" si="105"/>
        <v>3.1241006297544255E-2</v>
      </c>
      <c r="BL70" s="39">
        <f t="shared" si="106"/>
        <v>-2.6918823544030121E-2</v>
      </c>
      <c r="BM70" s="39">
        <f t="shared" si="106"/>
        <v>3.1432630458463284E-2</v>
      </c>
      <c r="BN70" s="39">
        <f t="shared" si="107"/>
        <v>-2.9115813238895161E-2</v>
      </c>
      <c r="BO70" s="39">
        <f t="shared" si="107"/>
        <v>3.1762147270566643E-2</v>
      </c>
      <c r="BP70" s="39">
        <f t="shared" si="108"/>
        <v>-2.8296808371749207E-2</v>
      </c>
      <c r="BQ70" s="39">
        <f t="shared" si="108"/>
        <v>2.4826048261493962E-2</v>
      </c>
      <c r="BR70" s="39">
        <f t="shared" si="109"/>
        <v>-3.0594726559137166E-2</v>
      </c>
      <c r="BS70" s="39">
        <f t="shared" si="109"/>
        <v>3.1413269346363355E-2</v>
      </c>
      <c r="BT70" s="39">
        <f t="shared" si="110"/>
        <v>-2.5580599666211137E-2</v>
      </c>
      <c r="BU70" s="39">
        <f t="shared" si="110"/>
        <v>2.3249249571823286E-2</v>
      </c>
      <c r="BV70" s="39">
        <f t="shared" si="111"/>
        <v>-2.8797608274142517E-2</v>
      </c>
      <c r="BW70" s="39">
        <f t="shared" si="111"/>
        <v>2.4319687195449996E-2</v>
      </c>
      <c r="BX70" s="39">
        <f t="shared" si="112"/>
        <v>-2.5765222806952585E-2</v>
      </c>
      <c r="BY70" s="39">
        <f t="shared" si="112"/>
        <v>2.0733919807512387E-2</v>
      </c>
      <c r="BZ70" s="39">
        <f t="shared" si="113"/>
        <v>-2.5412629897342984E-2</v>
      </c>
      <c r="CA70" s="39">
        <f t="shared" si="113"/>
        <v>2.2160448952886172E-2</v>
      </c>
    </row>
    <row r="71" spans="1:79" x14ac:dyDescent="0.25">
      <c r="A71" s="38" t="s">
        <v>802</v>
      </c>
      <c r="B71" s="39">
        <f t="shared" si="76"/>
        <v>-2.1900679270011832E-2</v>
      </c>
      <c r="C71" s="39">
        <f t="shared" si="76"/>
        <v>2.1384075286007522E-2</v>
      </c>
      <c r="D71" s="39">
        <f t="shared" si="76"/>
        <v>-2.3927886222559033E-2</v>
      </c>
      <c r="E71" s="39">
        <f t="shared" si="76"/>
        <v>2.2447303204011875E-2</v>
      </c>
      <c r="F71" s="39">
        <f t="shared" si="77"/>
        <v>-2.4991640837261988E-2</v>
      </c>
      <c r="G71" s="39">
        <f t="shared" si="77"/>
        <v>2.5055833019891584E-2</v>
      </c>
      <c r="H71" s="39">
        <f t="shared" si="78"/>
        <v>-2.1799804803667562E-2</v>
      </c>
      <c r="I71" s="39">
        <f t="shared" si="78"/>
        <v>2.1186831002781924E-2</v>
      </c>
      <c r="J71" s="39">
        <f t="shared" si="79"/>
        <v>-2.5331446915190962E-2</v>
      </c>
      <c r="K71" s="39">
        <f t="shared" si="79"/>
        <v>2.5529478460451231E-2</v>
      </c>
      <c r="L71" s="39">
        <f t="shared" si="80"/>
        <v>-2.580319580432773E-2</v>
      </c>
      <c r="M71" s="39">
        <f t="shared" si="80"/>
        <v>2.5120502952440244E-2</v>
      </c>
      <c r="N71" s="39">
        <f t="shared" si="81"/>
        <v>-2.1460257746705822E-2</v>
      </c>
      <c r="O71" s="39">
        <f t="shared" si="81"/>
        <v>1.9917538273523369E-2</v>
      </c>
      <c r="P71" s="39">
        <f t="shared" si="82"/>
        <v>-2.5992858308107814E-2</v>
      </c>
      <c r="Q71" s="39">
        <f t="shared" si="82"/>
        <v>2.4817024683837095E-2</v>
      </c>
      <c r="R71" s="39">
        <f t="shared" si="83"/>
        <v>-2.0464741781841496E-2</v>
      </c>
      <c r="S71" s="39">
        <f t="shared" si="83"/>
        <v>2.0719947005362747E-2</v>
      </c>
      <c r="T71" s="39">
        <f t="shared" si="84"/>
        <v>-2.4389718744162237E-2</v>
      </c>
      <c r="U71" s="39">
        <f t="shared" si="84"/>
        <v>2.1059312884685835E-2</v>
      </c>
      <c r="V71" s="39">
        <f t="shared" si="85"/>
        <v>-2.5224182817471796E-2</v>
      </c>
      <c r="W71" s="39">
        <f t="shared" si="85"/>
        <v>2.47919227237186E-2</v>
      </c>
      <c r="X71" s="39">
        <f t="shared" si="86"/>
        <v>-2.3977276900115072E-2</v>
      </c>
      <c r="Y71" s="39">
        <f t="shared" si="86"/>
        <v>2.4464087707623865E-2</v>
      </c>
      <c r="Z71" s="39">
        <f t="shared" si="87"/>
        <v>-2.2522629731895963E-2</v>
      </c>
      <c r="AA71" s="39">
        <f t="shared" si="87"/>
        <v>2.5527524250511125E-2</v>
      </c>
      <c r="AB71" s="39">
        <f t="shared" si="88"/>
        <v>-2.2524794733523482E-2</v>
      </c>
      <c r="AC71" s="39">
        <f t="shared" si="88"/>
        <v>2.3964107105054096E-2</v>
      </c>
      <c r="AD71" s="39">
        <f t="shared" si="89"/>
        <v>-2.3750823138567544E-2</v>
      </c>
      <c r="AE71" s="39">
        <f t="shared" si="89"/>
        <v>2.4084920557159425E-2</v>
      </c>
      <c r="AF71" s="39">
        <f t="shared" si="90"/>
        <v>-2.3240114255251739E-2</v>
      </c>
      <c r="AG71" s="39">
        <f t="shared" si="90"/>
        <v>2.6524511139388824E-2</v>
      </c>
      <c r="AH71" s="39">
        <f t="shared" si="91"/>
        <v>-3.070832868814025E-2</v>
      </c>
      <c r="AI71" s="39">
        <f t="shared" si="91"/>
        <v>1.9199763710489919E-2</v>
      </c>
      <c r="AJ71" s="39">
        <f t="shared" si="92"/>
        <v>-2.0835120392519259E-2</v>
      </c>
      <c r="AK71" s="39">
        <f t="shared" si="92"/>
        <v>1.882064410771582E-2</v>
      </c>
      <c r="AL71" s="39">
        <f t="shared" si="93"/>
        <v>-2.4944087698897183E-2</v>
      </c>
      <c r="AM71" s="39">
        <f t="shared" si="93"/>
        <v>2.5751474485838463E-2</v>
      </c>
      <c r="AN71" s="39">
        <f t="shared" si="94"/>
        <v>-2.4228827912993113E-2</v>
      </c>
      <c r="AO71" s="39">
        <f t="shared" si="94"/>
        <v>2.2171693547433816E-2</v>
      </c>
      <c r="AP71" s="39">
        <f t="shared" si="95"/>
        <v>-2.146037809571015E-2</v>
      </c>
      <c r="AQ71" s="39">
        <f t="shared" si="95"/>
        <v>1.9934809667041066E-2</v>
      </c>
      <c r="AR71" s="39">
        <f t="shared" si="96"/>
        <v>-2.2998825312423553E-2</v>
      </c>
      <c r="AS71" s="39">
        <f t="shared" si="96"/>
        <v>2.0270523422858875E-2</v>
      </c>
      <c r="AT71" s="39">
        <f t="shared" si="97"/>
        <v>-2.2099849673223725E-2</v>
      </c>
      <c r="AU71" s="39">
        <f t="shared" si="97"/>
        <v>2.0317219061465042E-2</v>
      </c>
      <c r="AV71" s="39">
        <f t="shared" si="98"/>
        <v>-2.1286232888162088E-2</v>
      </c>
      <c r="AW71" s="39">
        <f t="shared" si="98"/>
        <v>2.0831956907411506E-2</v>
      </c>
      <c r="AX71" s="39">
        <f t="shared" si="99"/>
        <v>-2.2347564177736833E-2</v>
      </c>
      <c r="AY71" s="39">
        <f t="shared" si="99"/>
        <v>2.1595402177176121E-2</v>
      </c>
      <c r="AZ71" s="39">
        <f t="shared" si="100"/>
        <v>-2.2533176152889255E-2</v>
      </c>
      <c r="BA71" s="39">
        <f t="shared" si="100"/>
        <v>2.2533176152889255E-2</v>
      </c>
      <c r="BB71" s="39">
        <f t="shared" si="101"/>
        <v>-2.8625406038298752E-2</v>
      </c>
      <c r="BC71" s="39">
        <f t="shared" si="101"/>
        <v>2.4120828879294644E-2</v>
      </c>
      <c r="BD71" s="39">
        <f t="shared" si="102"/>
        <v>-2.1604614782948769E-2</v>
      </c>
      <c r="BE71" s="39">
        <f t="shared" si="102"/>
        <v>1.962025811497849E-2</v>
      </c>
      <c r="BF71" s="39">
        <f t="shared" si="103"/>
        <v>-2.2249088771996578E-2</v>
      </c>
      <c r="BG71" s="39">
        <f t="shared" si="103"/>
        <v>1.9171426089883693E-2</v>
      </c>
      <c r="BH71" s="39">
        <f t="shared" si="104"/>
        <v>-2.5694497233114483E-2</v>
      </c>
      <c r="BI71" s="39">
        <f t="shared" si="104"/>
        <v>2.5024021810522792E-2</v>
      </c>
      <c r="BJ71" s="39">
        <f t="shared" si="105"/>
        <v>-2.4404455077653164E-2</v>
      </c>
      <c r="BK71" s="39">
        <f t="shared" si="105"/>
        <v>2.5326908045069457E-2</v>
      </c>
      <c r="BL71" s="39">
        <f t="shared" si="106"/>
        <v>-2.48611439008934E-2</v>
      </c>
      <c r="BM71" s="39">
        <f t="shared" si="106"/>
        <v>2.5496713428347768E-2</v>
      </c>
      <c r="BN71" s="39">
        <f t="shared" si="107"/>
        <v>-2.5236270548460282E-2</v>
      </c>
      <c r="BO71" s="39">
        <f t="shared" si="107"/>
        <v>2.5274638614140744E-2</v>
      </c>
      <c r="BP71" s="39">
        <f t="shared" si="108"/>
        <v>-2.1037633153068336E-2</v>
      </c>
      <c r="BQ71" s="39">
        <f t="shared" si="108"/>
        <v>2.0286248066947513E-2</v>
      </c>
      <c r="BR71" s="39">
        <f t="shared" si="109"/>
        <v>-2.6864987501854093E-2</v>
      </c>
      <c r="BS71" s="39">
        <f t="shared" si="109"/>
        <v>2.4615971685408678E-2</v>
      </c>
      <c r="BT71" s="39">
        <f t="shared" si="110"/>
        <v>-2.2565360354715316E-2</v>
      </c>
      <c r="BU71" s="39">
        <f t="shared" si="110"/>
        <v>2.2140067991080398E-2</v>
      </c>
      <c r="BV71" s="39">
        <f t="shared" si="111"/>
        <v>-2.3093363111738277E-2</v>
      </c>
      <c r="BW71" s="39">
        <f t="shared" si="111"/>
        <v>2.0299011686514015E-2</v>
      </c>
      <c r="BX71" s="39">
        <f t="shared" si="112"/>
        <v>-2.4249117608538158E-2</v>
      </c>
      <c r="BY71" s="39">
        <f t="shared" si="112"/>
        <v>2.0644119517830468E-2</v>
      </c>
      <c r="BZ71" s="39">
        <f t="shared" si="113"/>
        <v>-2.2263331435479879E-2</v>
      </c>
      <c r="CA71" s="39">
        <f t="shared" si="113"/>
        <v>2.0989777640309269E-2</v>
      </c>
    </row>
    <row r="72" spans="1:79" x14ac:dyDescent="0.25">
      <c r="A72" s="38" t="s">
        <v>803</v>
      </c>
      <c r="B72" s="39">
        <f t="shared" si="76"/>
        <v>-1.742355152025191E-2</v>
      </c>
      <c r="C72" s="39">
        <f t="shared" si="76"/>
        <v>1.7258725520412535E-2</v>
      </c>
      <c r="D72" s="39">
        <f t="shared" si="76"/>
        <v>-1.8789706360499786E-2</v>
      </c>
      <c r="E72" s="39">
        <f t="shared" si="76"/>
        <v>1.7314482086075344E-2</v>
      </c>
      <c r="F72" s="39">
        <f t="shared" si="77"/>
        <v>-2.2315677561377652E-2</v>
      </c>
      <c r="G72" s="39">
        <f t="shared" si="77"/>
        <v>2.3018955771070569E-2</v>
      </c>
      <c r="H72" s="39">
        <f t="shared" si="78"/>
        <v>-1.7294276780757126E-2</v>
      </c>
      <c r="I72" s="39">
        <f t="shared" si="78"/>
        <v>1.5317521566101434E-2</v>
      </c>
      <c r="J72" s="39">
        <f t="shared" si="79"/>
        <v>-2.2175297100267503E-2</v>
      </c>
      <c r="K72" s="39">
        <f t="shared" si="79"/>
        <v>2.3022667375485459E-2</v>
      </c>
      <c r="L72" s="39">
        <f t="shared" si="80"/>
        <v>-2.270454845586432E-2</v>
      </c>
      <c r="M72" s="39">
        <f t="shared" si="80"/>
        <v>2.288579136448286E-2</v>
      </c>
      <c r="N72" s="39">
        <f t="shared" si="81"/>
        <v>-1.5436163162053256E-2</v>
      </c>
      <c r="O72" s="39">
        <f t="shared" si="81"/>
        <v>1.3494199069854206E-2</v>
      </c>
      <c r="P72" s="39">
        <f t="shared" si="82"/>
        <v>-2.1430986368368498E-2</v>
      </c>
      <c r="Q72" s="39">
        <f t="shared" si="82"/>
        <v>2.1936941587391155E-2</v>
      </c>
      <c r="R72" s="39">
        <f t="shared" si="83"/>
        <v>-1.6491863699774099E-2</v>
      </c>
      <c r="S72" s="39">
        <f t="shared" si="83"/>
        <v>1.4883073358775896E-2</v>
      </c>
      <c r="T72" s="39">
        <f t="shared" si="84"/>
        <v>-1.6463704580687893E-2</v>
      </c>
      <c r="U72" s="39">
        <f t="shared" si="84"/>
        <v>1.2857786635677496E-2</v>
      </c>
      <c r="V72" s="39">
        <f t="shared" si="85"/>
        <v>-2.1544035075973942E-2</v>
      </c>
      <c r="W72" s="39">
        <f t="shared" si="85"/>
        <v>2.1185544676771261E-2</v>
      </c>
      <c r="X72" s="39">
        <f t="shared" si="86"/>
        <v>-2.1213934903597045E-2</v>
      </c>
      <c r="Y72" s="39">
        <f t="shared" si="86"/>
        <v>2.2677284415911114E-2</v>
      </c>
      <c r="Z72" s="39">
        <f t="shared" si="87"/>
        <v>-1.9592488836401193E-2</v>
      </c>
      <c r="AA72" s="39">
        <f t="shared" si="87"/>
        <v>2.2686216135854486E-2</v>
      </c>
      <c r="AB72" s="39">
        <f t="shared" si="88"/>
        <v>-2.079912225391355E-2</v>
      </c>
      <c r="AC72" s="39">
        <f t="shared" si="88"/>
        <v>2.2547557858172074E-2</v>
      </c>
      <c r="AD72" s="39">
        <f t="shared" si="89"/>
        <v>-2.0516657590305992E-2</v>
      </c>
      <c r="AE72" s="39">
        <f t="shared" si="89"/>
        <v>2.2676470655252478E-2</v>
      </c>
      <c r="AF72" s="39">
        <f t="shared" si="90"/>
        <v>-2.2267001560558431E-2</v>
      </c>
      <c r="AG72" s="39">
        <f t="shared" si="90"/>
        <v>2.4923415781818035E-2</v>
      </c>
      <c r="AH72" s="39">
        <f t="shared" si="91"/>
        <v>-2.5081353791625498E-2</v>
      </c>
      <c r="AI72" s="39">
        <f t="shared" si="91"/>
        <v>1.3698751971923247E-2</v>
      </c>
      <c r="AJ72" s="39">
        <f t="shared" si="92"/>
        <v>-1.5698706979774175E-2</v>
      </c>
      <c r="AK72" s="39">
        <f t="shared" si="92"/>
        <v>1.355453072931175E-2</v>
      </c>
      <c r="AL72" s="39">
        <f t="shared" si="93"/>
        <v>-2.2524090464093281E-2</v>
      </c>
      <c r="AM72" s="39">
        <f t="shared" si="93"/>
        <v>2.3847022285786081E-2</v>
      </c>
      <c r="AN72" s="39">
        <f t="shared" si="94"/>
        <v>-1.4970541200946329E-2</v>
      </c>
      <c r="AO72" s="39">
        <f t="shared" si="94"/>
        <v>1.2785236995996169E-2</v>
      </c>
      <c r="AP72" s="39">
        <f t="shared" si="95"/>
        <v>-1.6617745942674206E-2</v>
      </c>
      <c r="AQ72" s="39">
        <f t="shared" si="95"/>
        <v>1.4480054742798251E-2</v>
      </c>
      <c r="AR72" s="39">
        <f t="shared" si="96"/>
        <v>-1.5350352957252098E-2</v>
      </c>
      <c r="AS72" s="39">
        <f t="shared" si="96"/>
        <v>1.221777928950135E-2</v>
      </c>
      <c r="AT72" s="39">
        <f t="shared" si="97"/>
        <v>-1.5433896837224993E-2</v>
      </c>
      <c r="AU72" s="39">
        <f t="shared" si="97"/>
        <v>1.3256133623138646E-2</v>
      </c>
      <c r="AV72" s="39">
        <f t="shared" si="98"/>
        <v>-1.4722842876380621E-2</v>
      </c>
      <c r="AW72" s="39">
        <f t="shared" si="98"/>
        <v>1.2123116107087637E-2</v>
      </c>
      <c r="AX72" s="39">
        <f t="shared" si="99"/>
        <v>-1.7756233351334499E-2</v>
      </c>
      <c r="AY72" s="39">
        <f t="shared" si="99"/>
        <v>1.6428061638414763E-2</v>
      </c>
      <c r="AZ72" s="39">
        <f t="shared" si="100"/>
        <v>-1.712163854397555E-2</v>
      </c>
      <c r="BA72" s="39">
        <f t="shared" si="100"/>
        <v>1.712163854397555E-2</v>
      </c>
      <c r="BB72" s="39">
        <f t="shared" si="101"/>
        <v>-2.3652272745906956E-2</v>
      </c>
      <c r="BC72" s="39">
        <f t="shared" si="101"/>
        <v>2.0190320350726227E-2</v>
      </c>
      <c r="BD72" s="39">
        <f t="shared" si="102"/>
        <v>-1.6795072350410639E-2</v>
      </c>
      <c r="BE72" s="39">
        <f t="shared" si="102"/>
        <v>1.4387172467735628E-2</v>
      </c>
      <c r="BF72" s="39">
        <f t="shared" si="103"/>
        <v>-1.6594523250347371E-2</v>
      </c>
      <c r="BG72" s="39">
        <f t="shared" si="103"/>
        <v>1.3515642174456931E-2</v>
      </c>
      <c r="BH72" s="39">
        <f t="shared" si="104"/>
        <v>-2.1894908742743278E-2</v>
      </c>
      <c r="BI72" s="39">
        <f t="shared" si="104"/>
        <v>2.1153883931736207E-2</v>
      </c>
      <c r="BJ72" s="39">
        <f t="shared" si="105"/>
        <v>-2.0855011833973872E-2</v>
      </c>
      <c r="BK72" s="39">
        <f t="shared" si="105"/>
        <v>2.2557623353744557E-2</v>
      </c>
      <c r="BL72" s="39">
        <f t="shared" si="106"/>
        <v>-2.1472475221279257E-2</v>
      </c>
      <c r="BM72" s="39">
        <f t="shared" si="106"/>
        <v>2.3534503825014392E-2</v>
      </c>
      <c r="BN72" s="39">
        <f t="shared" si="107"/>
        <v>-2.1437005656987605E-2</v>
      </c>
      <c r="BO72" s="39">
        <f t="shared" si="107"/>
        <v>2.2838325471224778E-2</v>
      </c>
      <c r="BP72" s="39">
        <f t="shared" si="108"/>
        <v>-1.7295877932217665E-2</v>
      </c>
      <c r="BQ72" s="39">
        <f t="shared" si="108"/>
        <v>1.6032383341086996E-2</v>
      </c>
      <c r="BR72" s="39">
        <f t="shared" si="109"/>
        <v>-2.2689118393197191E-2</v>
      </c>
      <c r="BS72" s="39">
        <f t="shared" si="109"/>
        <v>2.1716764044519648E-2</v>
      </c>
      <c r="BT72" s="39">
        <f t="shared" si="110"/>
        <v>-1.5067841889905374E-2</v>
      </c>
      <c r="BU72" s="39">
        <f t="shared" si="110"/>
        <v>1.2440298937962615E-2</v>
      </c>
      <c r="BV72" s="39">
        <f t="shared" si="111"/>
        <v>-1.7523698483146086E-2</v>
      </c>
      <c r="BW72" s="39">
        <f t="shared" si="111"/>
        <v>1.4116513261270381E-2</v>
      </c>
      <c r="BX72" s="39">
        <f t="shared" si="112"/>
        <v>-1.4902703458444019E-2</v>
      </c>
      <c r="BY72" s="39">
        <f t="shared" si="112"/>
        <v>1.167072195564584E-2</v>
      </c>
      <c r="BZ72" s="39">
        <f t="shared" si="113"/>
        <v>-1.4222080375735583E-2</v>
      </c>
      <c r="CA72" s="39">
        <f t="shared" si="113"/>
        <v>1.1721160453111966E-2</v>
      </c>
    </row>
    <row r="73" spans="1:79" x14ac:dyDescent="0.25">
      <c r="A73" s="38" t="s">
        <v>804</v>
      </c>
      <c r="B73" s="39">
        <f t="shared" si="76"/>
        <v>-1.3490210453120485E-2</v>
      </c>
      <c r="C73" s="39">
        <f t="shared" si="76"/>
        <v>1.3708363050109291E-2</v>
      </c>
      <c r="D73" s="39">
        <f t="shared" si="76"/>
        <v>-1.4795318626761183E-2</v>
      </c>
      <c r="E73" s="39">
        <f t="shared" si="76"/>
        <v>1.4069522268647891E-2</v>
      </c>
      <c r="F73" s="39">
        <f t="shared" si="77"/>
        <v>-1.7026911992517615E-2</v>
      </c>
      <c r="G73" s="39">
        <f t="shared" si="77"/>
        <v>1.7697191811139896E-2</v>
      </c>
      <c r="H73" s="39">
        <f t="shared" si="78"/>
        <v>-1.2907249444400092E-2</v>
      </c>
      <c r="I73" s="39">
        <f t="shared" si="78"/>
        <v>1.3586410768869302E-2</v>
      </c>
      <c r="J73" s="39">
        <f t="shared" si="79"/>
        <v>-1.6947582003062605E-2</v>
      </c>
      <c r="K73" s="39">
        <f t="shared" si="79"/>
        <v>1.665953611904767E-2</v>
      </c>
      <c r="L73" s="39">
        <f t="shared" si="80"/>
        <v>-1.7753888300467053E-2</v>
      </c>
      <c r="M73" s="39">
        <f t="shared" si="80"/>
        <v>1.6149821182647035E-2</v>
      </c>
      <c r="N73" s="39">
        <f t="shared" si="81"/>
        <v>-1.3354291558285679E-2</v>
      </c>
      <c r="O73" s="39">
        <f t="shared" si="81"/>
        <v>1.248569909063107E-2</v>
      </c>
      <c r="P73" s="39">
        <f t="shared" si="82"/>
        <v>-1.7235971367032681E-2</v>
      </c>
      <c r="Q73" s="39">
        <f t="shared" si="82"/>
        <v>1.5288595438364487E-2</v>
      </c>
      <c r="R73" s="39">
        <f t="shared" si="83"/>
        <v>-1.2721911604064573E-2</v>
      </c>
      <c r="S73" s="39">
        <f t="shared" si="83"/>
        <v>1.3000848849719205E-2</v>
      </c>
      <c r="T73" s="39">
        <f t="shared" si="84"/>
        <v>-1.4971360086562652E-2</v>
      </c>
      <c r="U73" s="39">
        <f t="shared" si="84"/>
        <v>1.3232161615965569E-2</v>
      </c>
      <c r="V73" s="39">
        <f t="shared" si="85"/>
        <v>-1.656887550479819E-2</v>
      </c>
      <c r="W73" s="39">
        <f t="shared" si="85"/>
        <v>1.6074214333805341E-2</v>
      </c>
      <c r="X73" s="39">
        <f t="shared" si="86"/>
        <v>-1.5871713941252558E-2</v>
      </c>
      <c r="Y73" s="39">
        <f t="shared" si="86"/>
        <v>1.6302242075210811E-2</v>
      </c>
      <c r="Z73" s="39">
        <f t="shared" si="87"/>
        <v>-1.5456568647794114E-2</v>
      </c>
      <c r="AA73" s="39">
        <f t="shared" si="87"/>
        <v>1.6144771285758964E-2</v>
      </c>
      <c r="AB73" s="39">
        <f t="shared" si="88"/>
        <v>-1.5021385955607354E-2</v>
      </c>
      <c r="AC73" s="39">
        <f t="shared" si="88"/>
        <v>1.6322981423013975E-2</v>
      </c>
      <c r="AD73" s="39">
        <f t="shared" si="89"/>
        <v>-1.6611448974523151E-2</v>
      </c>
      <c r="AE73" s="39">
        <f t="shared" si="89"/>
        <v>1.5647892651337869E-2</v>
      </c>
      <c r="AF73" s="39">
        <f t="shared" si="90"/>
        <v>-1.7299756076405992E-2</v>
      </c>
      <c r="AG73" s="39">
        <f t="shared" si="90"/>
        <v>1.8714019231714278E-2</v>
      </c>
      <c r="AH73" s="39">
        <f t="shared" si="91"/>
        <v>-1.2936561106506711E-2</v>
      </c>
      <c r="AI73" s="39">
        <f t="shared" si="91"/>
        <v>7.9975229313964096E-3</v>
      </c>
      <c r="AJ73" s="39">
        <f t="shared" si="92"/>
        <v>-1.2274038341078484E-2</v>
      </c>
      <c r="AK73" s="39">
        <f t="shared" si="92"/>
        <v>1.1633202601663402E-2</v>
      </c>
      <c r="AL73" s="39">
        <f t="shared" si="93"/>
        <v>-1.7520239198475285E-2</v>
      </c>
      <c r="AM73" s="39">
        <f t="shared" si="93"/>
        <v>1.7274363874209175E-2</v>
      </c>
      <c r="AN73" s="39">
        <f t="shared" si="94"/>
        <v>-1.587955074698193E-2</v>
      </c>
      <c r="AO73" s="39">
        <f t="shared" si="94"/>
        <v>1.3871049996369365E-2</v>
      </c>
      <c r="AP73" s="39">
        <f t="shared" si="95"/>
        <v>-1.2518316012690957E-2</v>
      </c>
      <c r="AQ73" s="39">
        <f t="shared" si="95"/>
        <v>1.1948211741727352E-2</v>
      </c>
      <c r="AR73" s="39">
        <f t="shared" si="96"/>
        <v>-1.4328102949354731E-2</v>
      </c>
      <c r="AS73" s="39">
        <f t="shared" si="96"/>
        <v>1.2542930459817823E-2</v>
      </c>
      <c r="AT73" s="39">
        <f t="shared" si="97"/>
        <v>-1.3909884923374584E-2</v>
      </c>
      <c r="AU73" s="39">
        <f t="shared" si="97"/>
        <v>1.2590954407337119E-2</v>
      </c>
      <c r="AV73" s="39">
        <f t="shared" si="98"/>
        <v>-1.3424309728866634E-2</v>
      </c>
      <c r="AW73" s="39">
        <f t="shared" si="98"/>
        <v>1.307379224445147E-2</v>
      </c>
      <c r="AX73" s="39">
        <f t="shared" si="99"/>
        <v>-1.3750009303818039E-2</v>
      </c>
      <c r="AY73" s="39">
        <f t="shared" si="99"/>
        <v>1.28599440447708E-2</v>
      </c>
      <c r="AZ73" s="39">
        <f t="shared" si="100"/>
        <v>-1.3760293508729819E-2</v>
      </c>
      <c r="BA73" s="39">
        <f t="shared" si="100"/>
        <v>1.3760293508729819E-2</v>
      </c>
      <c r="BB73" s="39">
        <f t="shared" si="101"/>
        <v>-1.4051643595720736E-2</v>
      </c>
      <c r="BC73" s="39">
        <f t="shared" si="101"/>
        <v>1.3511513698411949E-2</v>
      </c>
      <c r="BD73" s="39">
        <f t="shared" si="102"/>
        <v>-1.2385608134532655E-2</v>
      </c>
      <c r="BE73" s="39">
        <f t="shared" si="102"/>
        <v>1.1587407117716074E-2</v>
      </c>
      <c r="BF73" s="39">
        <f t="shared" si="103"/>
        <v>-1.3002872450358721E-2</v>
      </c>
      <c r="BG73" s="39">
        <f t="shared" si="103"/>
        <v>1.1358563019416497E-2</v>
      </c>
      <c r="BH73" s="39">
        <f t="shared" si="104"/>
        <v>-1.4475265435668096E-2</v>
      </c>
      <c r="BI73" s="39">
        <f t="shared" si="104"/>
        <v>1.5674434216965846E-2</v>
      </c>
      <c r="BJ73" s="39">
        <f t="shared" si="105"/>
        <v>-1.6219851504544112E-2</v>
      </c>
      <c r="BK73" s="39">
        <f t="shared" si="105"/>
        <v>1.6919768845397438E-2</v>
      </c>
      <c r="BL73" s="39">
        <f t="shared" si="106"/>
        <v>-1.7164933295228155E-2</v>
      </c>
      <c r="BM73" s="39">
        <f t="shared" si="106"/>
        <v>1.6942100837899741E-2</v>
      </c>
      <c r="BN73" s="39">
        <f t="shared" si="107"/>
        <v>-1.6239962618879025E-2</v>
      </c>
      <c r="BO73" s="39">
        <f t="shared" si="107"/>
        <v>1.6610302994385512E-2</v>
      </c>
      <c r="BP73" s="39">
        <f t="shared" si="108"/>
        <v>-1.1656927085536079E-2</v>
      </c>
      <c r="BQ73" s="39">
        <f t="shared" si="108"/>
        <v>1.2828251159831491E-2</v>
      </c>
      <c r="BR73" s="39">
        <f t="shared" si="109"/>
        <v>-1.7140041090388781E-2</v>
      </c>
      <c r="BS73" s="39">
        <f t="shared" si="109"/>
        <v>1.539544046925025E-2</v>
      </c>
      <c r="BT73" s="39">
        <f t="shared" si="110"/>
        <v>-1.4615496316984045E-2</v>
      </c>
      <c r="BU73" s="39">
        <f t="shared" si="110"/>
        <v>1.4458945760304587E-2</v>
      </c>
      <c r="BV73" s="39">
        <f t="shared" si="111"/>
        <v>-1.3108800483702132E-2</v>
      </c>
      <c r="BW73" s="39">
        <f t="shared" si="111"/>
        <v>1.1603796221438154E-2</v>
      </c>
      <c r="BX73" s="39">
        <f t="shared" si="112"/>
        <v>-1.5388177639893655E-2</v>
      </c>
      <c r="BY73" s="39">
        <f t="shared" si="112"/>
        <v>1.3139854694842037E-2</v>
      </c>
      <c r="BZ73" s="39">
        <f t="shared" si="113"/>
        <v>-1.4328465240715458E-2</v>
      </c>
      <c r="CA73" s="39">
        <f t="shared" si="113"/>
        <v>1.3558378913556607E-2</v>
      </c>
    </row>
    <row r="74" spans="1:79" x14ac:dyDescent="0.25">
      <c r="A74" s="38" t="s">
        <v>805</v>
      </c>
      <c r="B74" s="39">
        <f t="shared" si="76"/>
        <v>-1.0664257748727984E-2</v>
      </c>
      <c r="C74" s="39">
        <f t="shared" si="76"/>
        <v>1.1103418498924704E-2</v>
      </c>
      <c r="D74" s="39">
        <f t="shared" si="76"/>
        <v>-1.1233437831131832E-2</v>
      </c>
      <c r="E74" s="39">
        <f t="shared" si="76"/>
        <v>1.1247381548759424E-2</v>
      </c>
      <c r="F74" s="39">
        <f t="shared" si="77"/>
        <v>-1.5482174810523497E-2</v>
      </c>
      <c r="G74" s="39">
        <f t="shared" si="77"/>
        <v>1.7132867763845983E-2</v>
      </c>
      <c r="H74" s="39">
        <f t="shared" si="78"/>
        <v>-1.1122005895920915E-2</v>
      </c>
      <c r="I74" s="39">
        <f t="shared" si="78"/>
        <v>1.0285450185472908E-2</v>
      </c>
      <c r="J74" s="39">
        <f t="shared" si="79"/>
        <v>-1.3745013029134287E-2</v>
      </c>
      <c r="K74" s="39">
        <f t="shared" si="79"/>
        <v>1.4641273445205272E-2</v>
      </c>
      <c r="L74" s="39">
        <f t="shared" si="80"/>
        <v>-1.5072470212829033E-2</v>
      </c>
      <c r="M74" s="39">
        <f t="shared" si="80"/>
        <v>1.6103836690032854E-2</v>
      </c>
      <c r="N74" s="39">
        <f t="shared" si="81"/>
        <v>-8.6472109527253125E-3</v>
      </c>
      <c r="O74" s="39">
        <f t="shared" si="81"/>
        <v>7.6739867990685984E-3</v>
      </c>
      <c r="P74" s="39">
        <f t="shared" si="82"/>
        <v>-1.2407330203556345E-2</v>
      </c>
      <c r="Q74" s="39">
        <f t="shared" si="82"/>
        <v>1.3663549236456832E-2</v>
      </c>
      <c r="R74" s="39">
        <f t="shared" si="83"/>
        <v>-9.2699342107073375E-3</v>
      </c>
      <c r="S74" s="39">
        <f t="shared" si="83"/>
        <v>9.3873905231500725E-3</v>
      </c>
      <c r="T74" s="39">
        <f t="shared" si="84"/>
        <v>-9.1134303119700527E-3</v>
      </c>
      <c r="U74" s="39">
        <f t="shared" si="84"/>
        <v>7.4740045173671173E-3</v>
      </c>
      <c r="V74" s="39">
        <f t="shared" si="85"/>
        <v>-1.2126525131591745E-2</v>
      </c>
      <c r="W74" s="39">
        <f t="shared" si="85"/>
        <v>1.2316254722713109E-2</v>
      </c>
      <c r="X74" s="39">
        <f t="shared" si="86"/>
        <v>-1.4183062141219406E-2</v>
      </c>
      <c r="Y74" s="39">
        <f t="shared" si="86"/>
        <v>1.6483616422597769E-2</v>
      </c>
      <c r="Z74" s="39">
        <f t="shared" si="87"/>
        <v>-1.2146625711961217E-2</v>
      </c>
      <c r="AA74" s="39">
        <f t="shared" si="87"/>
        <v>1.424274412170024E-2</v>
      </c>
      <c r="AB74" s="39">
        <f t="shared" si="88"/>
        <v>-1.4818111252495408E-2</v>
      </c>
      <c r="AC74" s="39">
        <f t="shared" si="88"/>
        <v>1.7062327711600316E-2</v>
      </c>
      <c r="AD74" s="39">
        <f t="shared" si="89"/>
        <v>-1.2611394288500669E-2</v>
      </c>
      <c r="AE74" s="39">
        <f t="shared" si="89"/>
        <v>1.6417769311571333E-2</v>
      </c>
      <c r="AF74" s="39">
        <f t="shared" si="90"/>
        <v>-1.5831821124811383E-2</v>
      </c>
      <c r="AG74" s="39">
        <f t="shared" si="90"/>
        <v>1.7995677721924386E-2</v>
      </c>
      <c r="AH74" s="39">
        <f t="shared" si="91"/>
        <v>-1.0978030494667043E-2</v>
      </c>
      <c r="AI74" s="39">
        <f t="shared" si="91"/>
        <v>6.8423435600663282E-3</v>
      </c>
      <c r="AJ74" s="39">
        <f t="shared" si="92"/>
        <v>-8.947234221925485E-3</v>
      </c>
      <c r="AK74" s="39">
        <f t="shared" si="92"/>
        <v>8.4086845917914661E-3</v>
      </c>
      <c r="AL74" s="39">
        <f t="shared" si="93"/>
        <v>-1.5060404392804217E-2</v>
      </c>
      <c r="AM74" s="39">
        <f t="shared" si="93"/>
        <v>1.6801540578351398E-2</v>
      </c>
      <c r="AN74" s="39">
        <f t="shared" si="94"/>
        <v>-7.4912653689822237E-3</v>
      </c>
      <c r="AO74" s="39">
        <f t="shared" si="94"/>
        <v>7.0094886209161695E-3</v>
      </c>
      <c r="AP74" s="39">
        <f t="shared" si="95"/>
        <v>-1.0166307625432931E-2</v>
      </c>
      <c r="AQ74" s="39">
        <f t="shared" si="95"/>
        <v>9.3297055839047221E-3</v>
      </c>
      <c r="AR74" s="39">
        <f t="shared" si="96"/>
        <v>-8.8332979482270597E-3</v>
      </c>
      <c r="AS74" s="39">
        <f t="shared" si="96"/>
        <v>6.9548997842365599E-3</v>
      </c>
      <c r="AT74" s="39">
        <f t="shared" si="97"/>
        <v>-8.0418987133906109E-3</v>
      </c>
      <c r="AU74" s="39">
        <f t="shared" si="97"/>
        <v>7.4936071991893137E-3</v>
      </c>
      <c r="AV74" s="39">
        <f t="shared" si="98"/>
        <v>-9.6275912465075726E-3</v>
      </c>
      <c r="AW74" s="39">
        <f t="shared" si="98"/>
        <v>7.7175924304186214E-3</v>
      </c>
      <c r="AX74" s="39">
        <f t="shared" si="99"/>
        <v>-9.282729384599989E-3</v>
      </c>
      <c r="AY74" s="39">
        <f t="shared" si="99"/>
        <v>1.02038073704433E-2</v>
      </c>
      <c r="AZ74" s="39">
        <f t="shared" si="100"/>
        <v>-1.1771662946801839E-2</v>
      </c>
      <c r="BA74" s="39">
        <f t="shared" si="100"/>
        <v>1.1771662946801839E-2</v>
      </c>
      <c r="BB74" s="39">
        <f t="shared" si="101"/>
        <v>-1.4051845211957133E-2</v>
      </c>
      <c r="BC74" s="39">
        <f t="shared" si="101"/>
        <v>1.3392627324349583E-2</v>
      </c>
      <c r="BD74" s="39">
        <f t="shared" si="102"/>
        <v>-8.928822839264763E-3</v>
      </c>
      <c r="BE74" s="39">
        <f t="shared" si="102"/>
        <v>8.8333985138834576E-3</v>
      </c>
      <c r="BF74" s="39">
        <f t="shared" si="103"/>
        <v>-8.9605900089273459E-3</v>
      </c>
      <c r="BG74" s="39">
        <f t="shared" si="103"/>
        <v>8.1736816848784633E-3</v>
      </c>
      <c r="BH74" s="39">
        <f t="shared" si="104"/>
        <v>-1.3469808534426137E-2</v>
      </c>
      <c r="BI74" s="39">
        <f t="shared" si="104"/>
        <v>1.5459540438209071E-2</v>
      </c>
      <c r="BJ74" s="39">
        <f t="shared" si="105"/>
        <v>-1.238817317294506E-2</v>
      </c>
      <c r="BK74" s="39">
        <f t="shared" si="105"/>
        <v>1.4994193745935783E-2</v>
      </c>
      <c r="BL74" s="39">
        <f t="shared" si="106"/>
        <v>-1.324900491639641E-2</v>
      </c>
      <c r="BM74" s="39">
        <f t="shared" si="106"/>
        <v>1.6858020932997014E-2</v>
      </c>
      <c r="BN74" s="39">
        <f t="shared" si="107"/>
        <v>-1.3277121559240412E-2</v>
      </c>
      <c r="BO74" s="39">
        <f t="shared" si="107"/>
        <v>1.6348455703064698E-2</v>
      </c>
      <c r="BP74" s="39">
        <f t="shared" si="108"/>
        <v>-1.0587887001244876E-2</v>
      </c>
      <c r="BQ74" s="39">
        <f t="shared" si="108"/>
        <v>1.0961625805170376E-2</v>
      </c>
      <c r="BR74" s="39">
        <f t="shared" si="109"/>
        <v>-1.3152929121821436E-2</v>
      </c>
      <c r="BS74" s="39">
        <f t="shared" si="109"/>
        <v>1.3626097358127009E-2</v>
      </c>
      <c r="BT74" s="39">
        <f t="shared" si="110"/>
        <v>-1.0441743101928934E-2</v>
      </c>
      <c r="BU74" s="39">
        <f t="shared" si="110"/>
        <v>8.0121262032213213E-3</v>
      </c>
      <c r="BV74" s="39">
        <f t="shared" si="111"/>
        <v>-9.6041264361138006E-3</v>
      </c>
      <c r="BW74" s="39">
        <f t="shared" si="111"/>
        <v>8.5839403407776058E-3</v>
      </c>
      <c r="BX74" s="39">
        <f t="shared" si="112"/>
        <v>-8.3588872721766655E-3</v>
      </c>
      <c r="BY74" s="39">
        <f t="shared" si="112"/>
        <v>6.6957859072675234E-3</v>
      </c>
      <c r="BZ74" s="39">
        <f t="shared" si="113"/>
        <v>-9.2789054354566747E-3</v>
      </c>
      <c r="CA74" s="39">
        <f t="shared" si="113"/>
        <v>7.0452610686775599E-3</v>
      </c>
    </row>
    <row r="75" spans="1:79" x14ac:dyDescent="0.25">
      <c r="A75" s="38" t="s">
        <v>806</v>
      </c>
      <c r="B75" s="39">
        <f t="shared" si="76"/>
        <v>-8.0748906228155747E-3</v>
      </c>
      <c r="C75" s="39">
        <f t="shared" si="76"/>
        <v>8.658591025545101E-3</v>
      </c>
      <c r="D75" s="39">
        <f t="shared" si="76"/>
        <v>-8.4676119747567006E-3</v>
      </c>
      <c r="E75" s="39">
        <f t="shared" si="76"/>
        <v>8.9310541052396025E-3</v>
      </c>
      <c r="F75" s="39">
        <f t="shared" si="77"/>
        <v>-9.9559755059130273E-3</v>
      </c>
      <c r="G75" s="39">
        <f t="shared" si="77"/>
        <v>1.1717522429238431E-2</v>
      </c>
      <c r="H75" s="39">
        <f t="shared" si="78"/>
        <v>-7.4912449372799292E-3</v>
      </c>
      <c r="I75" s="39">
        <f t="shared" si="78"/>
        <v>9.0890708932063174E-3</v>
      </c>
      <c r="J75" s="39">
        <f t="shared" si="79"/>
        <v>-1.0931623696292327E-2</v>
      </c>
      <c r="K75" s="39">
        <f t="shared" si="79"/>
        <v>1.1157365537992759E-2</v>
      </c>
      <c r="L75" s="39">
        <f t="shared" si="80"/>
        <v>-1.0617027670199893E-2</v>
      </c>
      <c r="M75" s="39">
        <f t="shared" si="80"/>
        <v>9.9607801125996837E-3</v>
      </c>
      <c r="N75" s="39">
        <f t="shared" si="81"/>
        <v>-7.5252603311084651E-3</v>
      </c>
      <c r="O75" s="39">
        <f t="shared" si="81"/>
        <v>7.6956605054547484E-3</v>
      </c>
      <c r="P75" s="39">
        <f t="shared" si="82"/>
        <v>-1.0158903038647256E-2</v>
      </c>
      <c r="Q75" s="39">
        <f t="shared" si="82"/>
        <v>9.8141126830048695E-3</v>
      </c>
      <c r="R75" s="39">
        <f t="shared" si="83"/>
        <v>-7.5330253444238693E-3</v>
      </c>
      <c r="S75" s="39">
        <f t="shared" si="83"/>
        <v>9.8728651498350452E-3</v>
      </c>
      <c r="T75" s="39">
        <f t="shared" si="84"/>
        <v>-9.2165388525111171E-3</v>
      </c>
      <c r="U75" s="39">
        <f t="shared" si="84"/>
        <v>8.6297299526671145E-3</v>
      </c>
      <c r="V75" s="39">
        <f t="shared" si="85"/>
        <v>-9.5524175364711562E-3</v>
      </c>
      <c r="W75" s="39">
        <f t="shared" si="85"/>
        <v>1.039318994559485E-2</v>
      </c>
      <c r="X75" s="39">
        <f t="shared" si="86"/>
        <v>-8.9786307729635886E-3</v>
      </c>
      <c r="Y75" s="39">
        <f t="shared" si="86"/>
        <v>1.0170862528540292E-2</v>
      </c>
      <c r="Z75" s="39">
        <f t="shared" si="87"/>
        <v>-9.5674581052872937E-3</v>
      </c>
      <c r="AA75" s="39">
        <f t="shared" si="87"/>
        <v>1.1381993360671482E-2</v>
      </c>
      <c r="AB75" s="39">
        <f t="shared" si="88"/>
        <v>-8.5113599373558817E-3</v>
      </c>
      <c r="AC75" s="39">
        <f t="shared" si="88"/>
        <v>1.0449640001183683E-2</v>
      </c>
      <c r="AD75" s="39">
        <f t="shared" si="89"/>
        <v>-1.0261034613973647E-2</v>
      </c>
      <c r="AE75" s="39">
        <f t="shared" si="89"/>
        <v>1.0841788779795337E-2</v>
      </c>
      <c r="AF75" s="39">
        <f t="shared" si="90"/>
        <v>-1.1165998260309118E-2</v>
      </c>
      <c r="AG75" s="39">
        <f t="shared" si="90"/>
        <v>1.2959360938753687E-2</v>
      </c>
      <c r="AH75" s="39">
        <f t="shared" si="91"/>
        <v>-4.1646439824048701E-3</v>
      </c>
      <c r="AI75" s="39">
        <f t="shared" si="91"/>
        <v>3.743525772910144E-3</v>
      </c>
      <c r="AJ75" s="39">
        <f t="shared" si="92"/>
        <v>-6.8861838585445008E-3</v>
      </c>
      <c r="AK75" s="39">
        <f t="shared" si="92"/>
        <v>7.3625364596920512E-3</v>
      </c>
      <c r="AL75" s="39">
        <f t="shared" si="93"/>
        <v>-1.0450242062814656E-2</v>
      </c>
      <c r="AM75" s="39">
        <f t="shared" si="93"/>
        <v>1.1319097680822465E-2</v>
      </c>
      <c r="AN75" s="39">
        <f t="shared" si="94"/>
        <v>-9.3879763519047321E-3</v>
      </c>
      <c r="AO75" s="39">
        <f t="shared" si="94"/>
        <v>8.732266883716689E-3</v>
      </c>
      <c r="AP75" s="39">
        <f t="shared" si="95"/>
        <v>-6.7130263173970179E-3</v>
      </c>
      <c r="AQ75" s="39">
        <f t="shared" si="95"/>
        <v>7.015148468602646E-3</v>
      </c>
      <c r="AR75" s="39">
        <f t="shared" si="96"/>
        <v>-8.2626304626829163E-3</v>
      </c>
      <c r="AS75" s="39">
        <f t="shared" si="96"/>
        <v>7.555834391825526E-3</v>
      </c>
      <c r="AT75" s="39">
        <f t="shared" si="97"/>
        <v>-7.97382808589122E-3</v>
      </c>
      <c r="AU75" s="39">
        <f t="shared" si="97"/>
        <v>7.8517232924023486E-3</v>
      </c>
      <c r="AV75" s="39">
        <f t="shared" si="98"/>
        <v>-8.4436801985777986E-3</v>
      </c>
      <c r="AW75" s="39">
        <f t="shared" si="98"/>
        <v>8.4880214363279773E-3</v>
      </c>
      <c r="AX75" s="39">
        <f t="shared" si="99"/>
        <v>-8.1187183721874567E-3</v>
      </c>
      <c r="AY75" s="39">
        <f t="shared" si="99"/>
        <v>8.3562758594453602E-3</v>
      </c>
      <c r="AZ75" s="39">
        <f t="shared" si="100"/>
        <v>-9.0641183150832558E-3</v>
      </c>
      <c r="BA75" s="39">
        <f t="shared" si="100"/>
        <v>9.0641183150832558E-3</v>
      </c>
      <c r="BB75" s="39">
        <f t="shared" si="101"/>
        <v>-6.2964078572804363E-3</v>
      </c>
      <c r="BC75" s="39">
        <f t="shared" si="101"/>
        <v>7.313897796966267E-3</v>
      </c>
      <c r="BD75" s="39">
        <f t="shared" si="102"/>
        <v>-6.4114196323816972E-3</v>
      </c>
      <c r="BE75" s="39">
        <f t="shared" si="102"/>
        <v>7.2510754790770437E-3</v>
      </c>
      <c r="BF75" s="39">
        <f t="shared" si="103"/>
        <v>-7.0404014154950793E-3</v>
      </c>
      <c r="BG75" s="39">
        <f t="shared" si="103"/>
        <v>6.8776588180640454E-3</v>
      </c>
      <c r="BH75" s="39">
        <f t="shared" si="104"/>
        <v>-7.7421547969740634E-3</v>
      </c>
      <c r="BI75" s="39">
        <f t="shared" si="104"/>
        <v>1.072624018735731E-2</v>
      </c>
      <c r="BJ75" s="39">
        <f t="shared" si="105"/>
        <v>-9.7049070603493076E-3</v>
      </c>
      <c r="BK75" s="39">
        <f t="shared" si="105"/>
        <v>1.1585333104806363E-2</v>
      </c>
      <c r="BL75" s="39">
        <f t="shared" si="106"/>
        <v>-1.0131835634140583E-2</v>
      </c>
      <c r="BM75" s="39">
        <f t="shared" si="106"/>
        <v>1.1265050510070949E-2</v>
      </c>
      <c r="BN75" s="39">
        <f t="shared" si="107"/>
        <v>-9.4596761074145289E-3</v>
      </c>
      <c r="BO75" s="39">
        <f t="shared" si="107"/>
        <v>1.0887086206314416E-2</v>
      </c>
      <c r="BP75" s="39">
        <f t="shared" si="108"/>
        <v>-6.3758552780377653E-3</v>
      </c>
      <c r="BQ75" s="39">
        <f t="shared" si="108"/>
        <v>8.4417620244598944E-3</v>
      </c>
      <c r="BR75" s="39">
        <f t="shared" si="109"/>
        <v>-1.0045323395184881E-2</v>
      </c>
      <c r="BS75" s="39">
        <f t="shared" si="109"/>
        <v>9.5187164820566567E-3</v>
      </c>
      <c r="BT75" s="39">
        <f t="shared" si="110"/>
        <v>-9.2066447456103182E-3</v>
      </c>
      <c r="BU75" s="39">
        <f t="shared" si="110"/>
        <v>9.3078953597778447E-3</v>
      </c>
      <c r="BV75" s="39">
        <f t="shared" si="111"/>
        <v>-7.4491966690989637E-3</v>
      </c>
      <c r="BW75" s="39">
        <f t="shared" si="111"/>
        <v>7.5850901837286886E-3</v>
      </c>
      <c r="BX75" s="39">
        <f t="shared" si="112"/>
        <v>-9.481805356076109E-3</v>
      </c>
      <c r="BY75" s="39">
        <f t="shared" si="112"/>
        <v>8.3055597155347865E-3</v>
      </c>
      <c r="BZ75" s="39">
        <f t="shared" si="113"/>
        <v>-8.8761314610472687E-3</v>
      </c>
      <c r="CA75" s="39">
        <f t="shared" si="113"/>
        <v>8.4438061352545644E-3</v>
      </c>
    </row>
    <row r="76" spans="1:79" x14ac:dyDescent="0.25">
      <c r="A76" s="38" t="s">
        <v>807</v>
      </c>
      <c r="B76" s="39">
        <f t="shared" si="76"/>
        <v>-5.639956919541271E-3</v>
      </c>
      <c r="C76" s="39">
        <f t="shared" si="76"/>
        <v>6.2669025246274565E-3</v>
      </c>
      <c r="D76" s="39">
        <f t="shared" si="76"/>
        <v>-6.1110459000916842E-3</v>
      </c>
      <c r="E76" s="39">
        <f t="shared" si="76"/>
        <v>6.715147055425019E-3</v>
      </c>
      <c r="F76" s="39">
        <f t="shared" si="77"/>
        <v>-9.4723428367840291E-3</v>
      </c>
      <c r="G76" s="39">
        <f t="shared" si="77"/>
        <v>1.0887664453797999E-2</v>
      </c>
      <c r="H76" s="39">
        <f t="shared" si="78"/>
        <v>-6.4406601557249138E-3</v>
      </c>
      <c r="I76" s="39">
        <f t="shared" si="78"/>
        <v>6.7643194205339171E-3</v>
      </c>
      <c r="J76" s="39">
        <f t="shared" si="79"/>
        <v>-8.1613000470898544E-3</v>
      </c>
      <c r="K76" s="39">
        <f t="shared" si="79"/>
        <v>9.2743008709858018E-3</v>
      </c>
      <c r="L76" s="39">
        <f t="shared" si="80"/>
        <v>-9.0402480534915869E-3</v>
      </c>
      <c r="M76" s="39">
        <f t="shared" si="80"/>
        <v>9.519800619325211E-3</v>
      </c>
      <c r="N76" s="39">
        <f t="shared" si="81"/>
        <v>-4.6093247160669728E-3</v>
      </c>
      <c r="O76" s="39">
        <f t="shared" si="81"/>
        <v>4.5014046056476593E-3</v>
      </c>
      <c r="P76" s="39">
        <f t="shared" si="82"/>
        <v>-6.9296950792308533E-3</v>
      </c>
      <c r="Q76" s="39">
        <f t="shared" si="82"/>
        <v>7.6425245116389399E-3</v>
      </c>
      <c r="R76" s="39">
        <f t="shared" si="83"/>
        <v>-5.1957651066358865E-3</v>
      </c>
      <c r="S76" s="39">
        <f t="shared" si="83"/>
        <v>6.4071300624874462E-3</v>
      </c>
      <c r="T76" s="39">
        <f t="shared" si="84"/>
        <v>-4.7692248906442952E-3</v>
      </c>
      <c r="U76" s="39">
        <f t="shared" si="84"/>
        <v>4.3898461135358467E-3</v>
      </c>
      <c r="V76" s="39">
        <f t="shared" si="85"/>
        <v>-7.1218071554077353E-3</v>
      </c>
      <c r="W76" s="39">
        <f t="shared" si="85"/>
        <v>7.9934011492408929E-3</v>
      </c>
      <c r="X76" s="39">
        <f t="shared" si="86"/>
        <v>-8.1338758891547069E-3</v>
      </c>
      <c r="Y76" s="39">
        <f t="shared" si="86"/>
        <v>9.5800660497765335E-3</v>
      </c>
      <c r="Z76" s="39">
        <f t="shared" si="87"/>
        <v>-7.5343606872372102E-3</v>
      </c>
      <c r="AA76" s="39">
        <f t="shared" si="87"/>
        <v>9.2473248762291183E-3</v>
      </c>
      <c r="AB76" s="39">
        <f t="shared" si="88"/>
        <v>-8.2500392663900184E-3</v>
      </c>
      <c r="AC76" s="39">
        <f t="shared" si="88"/>
        <v>1.0280737616291113E-2</v>
      </c>
      <c r="AD76" s="39">
        <f t="shared" si="89"/>
        <v>-7.893300734387711E-3</v>
      </c>
      <c r="AE76" s="39">
        <f t="shared" si="89"/>
        <v>9.7309789481599285E-3</v>
      </c>
      <c r="AF76" s="39">
        <f t="shared" si="90"/>
        <v>-1.0234554808302234E-2</v>
      </c>
      <c r="AG76" s="39">
        <f t="shared" si="90"/>
        <v>1.1674408313738598E-2</v>
      </c>
      <c r="AH76" s="39">
        <f t="shared" si="91"/>
        <v>-3.4752594086102126E-3</v>
      </c>
      <c r="AI76" s="39">
        <f t="shared" si="91"/>
        <v>3.4175521490576446E-3</v>
      </c>
      <c r="AJ76" s="39">
        <f t="shared" si="92"/>
        <v>-4.9144496078786836E-3</v>
      </c>
      <c r="AK76" s="39">
        <f t="shared" si="92"/>
        <v>5.1137159187547628E-3</v>
      </c>
      <c r="AL76" s="39">
        <f t="shared" si="93"/>
        <v>-9.0636782840353911E-3</v>
      </c>
      <c r="AM76" s="39">
        <f t="shared" si="93"/>
        <v>1.113451092712122E-2</v>
      </c>
      <c r="AN76" s="39">
        <f t="shared" si="94"/>
        <v>-3.9084202011878087E-3</v>
      </c>
      <c r="AO76" s="39">
        <f t="shared" si="94"/>
        <v>3.9427001450565114E-3</v>
      </c>
      <c r="AP76" s="39">
        <f t="shared" si="95"/>
        <v>-5.0510119436445134E-3</v>
      </c>
      <c r="AQ76" s="39">
        <f t="shared" si="95"/>
        <v>5.3301837727064037E-3</v>
      </c>
      <c r="AR76" s="39">
        <f t="shared" si="96"/>
        <v>-4.3185012191332287E-3</v>
      </c>
      <c r="AS76" s="39">
        <f t="shared" si="96"/>
        <v>3.8212976220473945E-3</v>
      </c>
      <c r="AT76" s="39">
        <f t="shared" si="97"/>
        <v>-4.0500781197402086E-3</v>
      </c>
      <c r="AU76" s="39">
        <f t="shared" si="97"/>
        <v>4.2311857381601209E-3</v>
      </c>
      <c r="AV76" s="39">
        <f t="shared" si="98"/>
        <v>-4.9482604267312037E-3</v>
      </c>
      <c r="AW76" s="39">
        <f t="shared" si="98"/>
        <v>4.6052809527335706E-3</v>
      </c>
      <c r="AX76" s="39">
        <f t="shared" si="99"/>
        <v>-5.7875950746827812E-3</v>
      </c>
      <c r="AY76" s="39">
        <f t="shared" si="99"/>
        <v>6.5205291846299274E-3</v>
      </c>
      <c r="AZ76" s="39">
        <f t="shared" si="100"/>
        <v>-7.2560301914312191E-3</v>
      </c>
      <c r="BA76" s="39">
        <f t="shared" si="100"/>
        <v>7.2560301914312191E-3</v>
      </c>
      <c r="BB76" s="39">
        <f t="shared" si="101"/>
        <v>-5.9023825259476737E-3</v>
      </c>
      <c r="BC76" s="39">
        <f t="shared" si="101"/>
        <v>6.6776641603080262E-3</v>
      </c>
      <c r="BD76" s="39">
        <f t="shared" si="102"/>
        <v>-5.1274931560422368E-3</v>
      </c>
      <c r="BE76" s="39">
        <f t="shared" si="102"/>
        <v>5.8240125146656234E-3</v>
      </c>
      <c r="BF76" s="39">
        <f t="shared" si="103"/>
        <v>-4.9416311055235189E-3</v>
      </c>
      <c r="BG76" s="39">
        <f t="shared" si="103"/>
        <v>4.8981170420392848E-3</v>
      </c>
      <c r="BH76" s="39">
        <f t="shared" si="104"/>
        <v>-7.4203265941300521E-3</v>
      </c>
      <c r="BI76" s="39">
        <f t="shared" si="104"/>
        <v>1.0846327887250803E-2</v>
      </c>
      <c r="BJ76" s="39">
        <f t="shared" si="105"/>
        <v>-7.8469485551125526E-3</v>
      </c>
      <c r="BK76" s="39">
        <f t="shared" si="105"/>
        <v>8.9754609536635884E-3</v>
      </c>
      <c r="BL76" s="39">
        <f t="shared" si="106"/>
        <v>-8.2669599108670163E-3</v>
      </c>
      <c r="BM76" s="39">
        <f t="shared" si="106"/>
        <v>9.7518193151836709E-3</v>
      </c>
      <c r="BN76" s="39">
        <f t="shared" si="107"/>
        <v>-8.1503215952237543E-3</v>
      </c>
      <c r="BO76" s="39">
        <f t="shared" si="107"/>
        <v>9.9975373604612484E-3</v>
      </c>
      <c r="BP76" s="39">
        <f t="shared" si="108"/>
        <v>-6.2213949605482606E-3</v>
      </c>
      <c r="BQ76" s="39">
        <f t="shared" si="108"/>
        <v>7.3226142776497763E-3</v>
      </c>
      <c r="BR76" s="39">
        <f t="shared" si="109"/>
        <v>-7.1315763529646286E-3</v>
      </c>
      <c r="BS76" s="39">
        <f t="shared" si="109"/>
        <v>7.9677194681180893E-3</v>
      </c>
      <c r="BT76" s="39">
        <f t="shared" si="110"/>
        <v>-5.1693511009263731E-3</v>
      </c>
      <c r="BU76" s="39">
        <f t="shared" si="110"/>
        <v>4.4325489891846835E-3</v>
      </c>
      <c r="BV76" s="39">
        <f t="shared" si="111"/>
        <v>-5.2998470705592606E-3</v>
      </c>
      <c r="BW76" s="39">
        <f t="shared" si="111"/>
        <v>5.261770626846584E-3</v>
      </c>
      <c r="BX76" s="39">
        <f t="shared" si="112"/>
        <v>-4.3305844313375934E-3</v>
      </c>
      <c r="BY76" s="39">
        <f t="shared" si="112"/>
        <v>3.8846223773480013E-3</v>
      </c>
      <c r="BZ76" s="39">
        <f t="shared" si="113"/>
        <v>-4.5233268517369295E-3</v>
      </c>
      <c r="CA76" s="39">
        <f t="shared" si="113"/>
        <v>3.8983704947049449E-3</v>
      </c>
    </row>
    <row r="77" spans="1:79" x14ac:dyDescent="0.25">
      <c r="A77" s="38" t="s">
        <v>808</v>
      </c>
      <c r="B77" s="39">
        <f t="shared" si="76"/>
        <v>-3.7356715945604398E-3</v>
      </c>
      <c r="C77" s="39">
        <f t="shared" si="76"/>
        <v>4.1212815132251378E-3</v>
      </c>
      <c r="D77" s="39">
        <f t="shared" si="76"/>
        <v>-4.4169414109879882E-3</v>
      </c>
      <c r="E77" s="39">
        <f t="shared" si="76"/>
        <v>4.9246263580194792E-3</v>
      </c>
      <c r="F77" s="39">
        <f t="shared" si="77"/>
        <v>-5.6112732815894496E-3</v>
      </c>
      <c r="G77" s="39">
        <f t="shared" si="77"/>
        <v>7.0005571056492473E-3</v>
      </c>
      <c r="H77" s="39">
        <f t="shared" si="78"/>
        <v>-4.5796762452068067E-3</v>
      </c>
      <c r="I77" s="39">
        <f t="shared" si="78"/>
        <v>5.9773474906399246E-3</v>
      </c>
      <c r="J77" s="39">
        <f t="shared" si="79"/>
        <v>-4.8454189055527194E-3</v>
      </c>
      <c r="K77" s="39">
        <f t="shared" si="79"/>
        <v>4.6041451779495228E-3</v>
      </c>
      <c r="L77" s="39">
        <f t="shared" si="80"/>
        <v>-5.2956280706860821E-3</v>
      </c>
      <c r="M77" s="39">
        <f t="shared" si="80"/>
        <v>5.5516589453145004E-3</v>
      </c>
      <c r="N77" s="39">
        <f t="shared" si="81"/>
        <v>-4.4193434690545808E-3</v>
      </c>
      <c r="O77" s="39">
        <f t="shared" si="81"/>
        <v>4.2913938644577225E-3</v>
      </c>
      <c r="P77" s="39">
        <f t="shared" si="82"/>
        <v>-5.0398498841898454E-3</v>
      </c>
      <c r="Q77" s="39">
        <f t="shared" si="82"/>
        <v>4.2694897181545718E-3</v>
      </c>
      <c r="R77" s="39">
        <f t="shared" si="83"/>
        <v>-4.0303164544771668E-3</v>
      </c>
      <c r="S77" s="39">
        <f t="shared" si="83"/>
        <v>5.0552646567592931E-3</v>
      </c>
      <c r="T77" s="39">
        <f t="shared" si="84"/>
        <v>-4.7959118070196299E-3</v>
      </c>
      <c r="U77" s="39">
        <f t="shared" si="84"/>
        <v>4.8232052442216764E-3</v>
      </c>
      <c r="V77" s="39">
        <f t="shared" si="85"/>
        <v>-4.3334642829623588E-3</v>
      </c>
      <c r="W77" s="39">
        <f t="shared" si="85"/>
        <v>4.7215130871732947E-3</v>
      </c>
      <c r="X77" s="39">
        <f t="shared" si="86"/>
        <v>-4.752282451165343E-3</v>
      </c>
      <c r="Y77" s="39">
        <f t="shared" si="86"/>
        <v>6.0208733217725057E-3</v>
      </c>
      <c r="Z77" s="39">
        <f t="shared" si="87"/>
        <v>-4.6444459566502734E-3</v>
      </c>
      <c r="AA77" s="39">
        <f t="shared" si="87"/>
        <v>5.3470629703737645E-3</v>
      </c>
      <c r="AB77" s="39">
        <f t="shared" si="88"/>
        <v>-4.6131748412841138E-3</v>
      </c>
      <c r="AC77" s="39">
        <f t="shared" si="88"/>
        <v>6.2680540032369163E-3</v>
      </c>
      <c r="AD77" s="39">
        <f t="shared" si="89"/>
        <v>-5.2196669165514081E-3</v>
      </c>
      <c r="AE77" s="39">
        <f t="shared" si="89"/>
        <v>4.7311954136655815E-3</v>
      </c>
      <c r="AF77" s="39">
        <f t="shared" si="90"/>
        <v>-6.1373812285043889E-3</v>
      </c>
      <c r="AG77" s="39">
        <f t="shared" si="90"/>
        <v>6.7246005017973258E-3</v>
      </c>
      <c r="AH77" s="39">
        <f t="shared" si="91"/>
        <v>-1.4865307326319248E-3</v>
      </c>
      <c r="AI77" s="39">
        <f t="shared" si="91"/>
        <v>2.1463377504551944E-3</v>
      </c>
      <c r="AJ77" s="39">
        <f t="shared" si="92"/>
        <v>-3.9163494176029379E-3</v>
      </c>
      <c r="AK77" s="39">
        <f t="shared" si="92"/>
        <v>4.3452436222252682E-3</v>
      </c>
      <c r="AL77" s="39">
        <f t="shared" si="93"/>
        <v>-5.672797987283343E-3</v>
      </c>
      <c r="AM77" s="39">
        <f t="shared" si="93"/>
        <v>6.3287659528290718E-3</v>
      </c>
      <c r="AN77" s="39">
        <f t="shared" si="94"/>
        <v>-5.9164143516446778E-3</v>
      </c>
      <c r="AO77" s="39">
        <f t="shared" si="94"/>
        <v>5.2436493448815655E-3</v>
      </c>
      <c r="AP77" s="39">
        <f t="shared" si="95"/>
        <v>-3.6792449275506287E-3</v>
      </c>
      <c r="AQ77" s="39">
        <f t="shared" si="95"/>
        <v>4.4465392798188914E-3</v>
      </c>
      <c r="AR77" s="39">
        <f t="shared" si="96"/>
        <v>-4.8471473604792198E-3</v>
      </c>
      <c r="AS77" s="39">
        <f t="shared" si="96"/>
        <v>4.9568289459474748E-3</v>
      </c>
      <c r="AT77" s="39">
        <f t="shared" si="97"/>
        <v>-4.4955183938511856E-3</v>
      </c>
      <c r="AU77" s="39">
        <f t="shared" si="97"/>
        <v>4.5397394584310814E-3</v>
      </c>
      <c r="AV77" s="39">
        <f t="shared" si="98"/>
        <v>-4.2942271699160667E-3</v>
      </c>
      <c r="AW77" s="39">
        <f t="shared" si="98"/>
        <v>4.9848419478751016E-3</v>
      </c>
      <c r="AX77" s="39">
        <f t="shared" si="99"/>
        <v>-3.7264892518158984E-3</v>
      </c>
      <c r="AY77" s="39">
        <f t="shared" si="99"/>
        <v>4.011186083803831E-3</v>
      </c>
      <c r="AZ77" s="39">
        <f t="shared" si="100"/>
        <v>-4.7630646871717492E-3</v>
      </c>
      <c r="BA77" s="39">
        <f t="shared" si="100"/>
        <v>4.7630646871717492E-3</v>
      </c>
      <c r="BB77" s="39">
        <f t="shared" si="101"/>
        <v>-2.3328342659428374E-3</v>
      </c>
      <c r="BC77" s="39">
        <f t="shared" si="101"/>
        <v>3.5468328307040561E-3</v>
      </c>
      <c r="BD77" s="39">
        <f t="shared" si="102"/>
        <v>-3.624560031286664E-3</v>
      </c>
      <c r="BE77" s="39">
        <f t="shared" si="102"/>
        <v>4.019554165037153E-3</v>
      </c>
      <c r="BF77" s="39">
        <f t="shared" si="103"/>
        <v>-3.8502983933389368E-3</v>
      </c>
      <c r="BG77" s="39">
        <f t="shared" si="103"/>
        <v>3.606793694081165E-3</v>
      </c>
      <c r="BH77" s="39">
        <f t="shared" si="104"/>
        <v>-3.9372708319276124E-3</v>
      </c>
      <c r="BI77" s="39">
        <f t="shared" si="104"/>
        <v>6.5771503684198393E-3</v>
      </c>
      <c r="BJ77" s="39">
        <f t="shared" si="105"/>
        <v>-5.0173224727388509E-3</v>
      </c>
      <c r="BK77" s="39">
        <f t="shared" si="105"/>
        <v>5.4399261866444814E-3</v>
      </c>
      <c r="BL77" s="39">
        <f t="shared" si="106"/>
        <v>-4.9331709721376592E-3</v>
      </c>
      <c r="BM77" s="39">
        <f t="shared" si="106"/>
        <v>5.6217564002203476E-3</v>
      </c>
      <c r="BN77" s="39">
        <f t="shared" si="107"/>
        <v>-4.6343901118529466E-3</v>
      </c>
      <c r="BO77" s="39">
        <f t="shared" si="107"/>
        <v>5.6015014781740013E-3</v>
      </c>
      <c r="BP77" s="39">
        <f t="shared" si="108"/>
        <v>-3.9035707915539629E-3</v>
      </c>
      <c r="BQ77" s="39">
        <f t="shared" si="108"/>
        <v>5.5722938644316503E-3</v>
      </c>
      <c r="BR77" s="39">
        <f t="shared" si="109"/>
        <v>-4.4799211505308859E-3</v>
      </c>
      <c r="BS77" s="39">
        <f t="shared" si="109"/>
        <v>4.0844239266000009E-3</v>
      </c>
      <c r="BT77" s="39">
        <f t="shared" si="110"/>
        <v>-4.6919415252838102E-3</v>
      </c>
      <c r="BU77" s="39">
        <f t="shared" si="110"/>
        <v>5.37165340860491E-3</v>
      </c>
      <c r="BV77" s="39">
        <f t="shared" si="111"/>
        <v>-4.010499907598975E-3</v>
      </c>
      <c r="BW77" s="39">
        <f t="shared" si="111"/>
        <v>4.1815156591015991E-3</v>
      </c>
      <c r="BX77" s="39">
        <f t="shared" si="112"/>
        <v>-5.2904804508913991E-3</v>
      </c>
      <c r="BY77" s="39">
        <f t="shared" si="112"/>
        <v>5.0492630573765827E-3</v>
      </c>
      <c r="BZ77" s="39">
        <f t="shared" si="113"/>
        <v>-4.6953813864574695E-3</v>
      </c>
      <c r="CA77" s="39">
        <f t="shared" si="113"/>
        <v>5.0484653107631056E-3</v>
      </c>
    </row>
    <row r="78" spans="1:79" x14ac:dyDescent="0.25">
      <c r="A78" s="38" t="s">
        <v>809</v>
      </c>
      <c r="B78" s="39">
        <f t="shared" si="76"/>
        <v>-1.951447764714981E-3</v>
      </c>
      <c r="C78" s="39">
        <f t="shared" si="76"/>
        <v>2.1982199908613049E-3</v>
      </c>
      <c r="D78" s="39">
        <f t="shared" si="76"/>
        <v>-2.5690029830037204E-3</v>
      </c>
      <c r="E78" s="39">
        <f t="shared" si="76"/>
        <v>2.9087546823228028E-3</v>
      </c>
      <c r="F78" s="39">
        <f t="shared" si="77"/>
        <v>-4.2660732456005794E-3</v>
      </c>
      <c r="G78" s="39">
        <f t="shared" si="77"/>
        <v>4.889175676989062E-3</v>
      </c>
      <c r="H78" s="39">
        <f t="shared" si="78"/>
        <v>-3.0487201584679432E-3</v>
      </c>
      <c r="I78" s="39">
        <f t="shared" si="78"/>
        <v>3.2411416187830638E-3</v>
      </c>
      <c r="J78" s="39">
        <f t="shared" si="79"/>
        <v>-2.8651034529500346E-3</v>
      </c>
      <c r="K78" s="39">
        <f t="shared" si="79"/>
        <v>2.8102123561800315E-3</v>
      </c>
      <c r="L78" s="39">
        <f t="shared" si="80"/>
        <v>-3.7710652770927828E-3</v>
      </c>
      <c r="M78" s="39">
        <f t="shared" si="80"/>
        <v>4.3178259475163657E-3</v>
      </c>
      <c r="N78" s="39">
        <f t="shared" si="81"/>
        <v>-2.3691603187619261E-3</v>
      </c>
      <c r="O78" s="39">
        <f t="shared" si="81"/>
        <v>2.2675181095027394E-3</v>
      </c>
      <c r="P78" s="39">
        <f t="shared" si="82"/>
        <v>-2.8718081279105233E-3</v>
      </c>
      <c r="Q78" s="39">
        <f t="shared" si="82"/>
        <v>3.0629204964665886E-3</v>
      </c>
      <c r="R78" s="39">
        <f t="shared" si="83"/>
        <v>-2.7520547115974609E-3</v>
      </c>
      <c r="S78" s="39">
        <f t="shared" si="83"/>
        <v>3.0559277776096281E-3</v>
      </c>
      <c r="T78" s="39">
        <f t="shared" si="84"/>
        <v>-2.1313141850664869E-3</v>
      </c>
      <c r="U78" s="39">
        <f t="shared" si="84"/>
        <v>2.1457190547009004E-3</v>
      </c>
      <c r="V78" s="39">
        <f t="shared" si="85"/>
        <v>-2.7676267253455744E-3</v>
      </c>
      <c r="W78" s="39">
        <f t="shared" si="85"/>
        <v>3.1728547734929317E-3</v>
      </c>
      <c r="X78" s="39">
        <f t="shared" si="86"/>
        <v>-3.7554957113632315E-3</v>
      </c>
      <c r="Y78" s="39">
        <f t="shared" si="86"/>
        <v>4.6398886975811838E-3</v>
      </c>
      <c r="Z78" s="39">
        <f t="shared" si="87"/>
        <v>-3.4319623027199925E-3</v>
      </c>
      <c r="AA78" s="39">
        <f t="shared" si="87"/>
        <v>3.3441351760045562E-3</v>
      </c>
      <c r="AB78" s="39">
        <f t="shared" si="88"/>
        <v>-3.5487711327158457E-3</v>
      </c>
      <c r="AC78" s="39">
        <f t="shared" si="88"/>
        <v>4.8442205564673451E-3</v>
      </c>
      <c r="AD78" s="39">
        <f t="shared" si="89"/>
        <v>-2.7502512139157696E-3</v>
      </c>
      <c r="AE78" s="39">
        <f t="shared" si="89"/>
        <v>3.3310053797374617E-3</v>
      </c>
      <c r="AF78" s="39">
        <f t="shared" si="90"/>
        <v>-3.7303030735369282E-3</v>
      </c>
      <c r="AG78" s="39">
        <f t="shared" si="90"/>
        <v>4.5238303907827633E-3</v>
      </c>
      <c r="AH78" s="39">
        <f t="shared" si="91"/>
        <v>-1.0976789478332578E-3</v>
      </c>
      <c r="AI78" s="39">
        <f t="shared" si="91"/>
        <v>1.4011074416096644E-3</v>
      </c>
      <c r="AJ78" s="39">
        <f t="shared" si="92"/>
        <v>-2.5827979525091787E-3</v>
      </c>
      <c r="AK78" s="39">
        <f t="shared" si="92"/>
        <v>2.3841211869315496E-3</v>
      </c>
      <c r="AL78" s="39">
        <f t="shared" si="93"/>
        <v>-3.9879030782545089E-3</v>
      </c>
      <c r="AM78" s="39">
        <f t="shared" si="93"/>
        <v>4.4636105421388666E-3</v>
      </c>
      <c r="AN78" s="39">
        <f t="shared" si="94"/>
        <v>-1.9836773429835032E-3</v>
      </c>
      <c r="AO78" s="39">
        <f t="shared" si="94"/>
        <v>1.9384210624080731E-3</v>
      </c>
      <c r="AP78" s="39">
        <f t="shared" si="95"/>
        <v>-2.3853491537553979E-3</v>
      </c>
      <c r="AQ78" s="39">
        <f t="shared" si="95"/>
        <v>2.6793644747510489E-3</v>
      </c>
      <c r="AR78" s="39">
        <f t="shared" si="96"/>
        <v>-2.0234893436956599E-3</v>
      </c>
      <c r="AS78" s="39">
        <f t="shared" si="96"/>
        <v>1.9496581357950592E-3</v>
      </c>
      <c r="AT78" s="39">
        <f t="shared" si="97"/>
        <v>-2.1725461221977073E-3</v>
      </c>
      <c r="AU78" s="39">
        <f t="shared" si="97"/>
        <v>2.1590065265819527E-3</v>
      </c>
      <c r="AV78" s="39">
        <f t="shared" si="98"/>
        <v>-2.116850690193536E-3</v>
      </c>
      <c r="AW78" s="39">
        <f t="shared" si="98"/>
        <v>2.0769435762183755E-3</v>
      </c>
      <c r="AX78" s="39">
        <f t="shared" si="99"/>
        <v>-2.2614480379695018E-3</v>
      </c>
      <c r="AY78" s="39">
        <f t="shared" si="99"/>
        <v>2.4347058050035518E-3</v>
      </c>
      <c r="AZ78" s="39">
        <f t="shared" si="100"/>
        <v>-3.1882018772269984E-3</v>
      </c>
      <c r="BA78" s="39">
        <f t="shared" si="100"/>
        <v>3.1882018772269984E-3</v>
      </c>
      <c r="BB78" s="39">
        <f t="shared" si="101"/>
        <v>-1.6575542848356229E-3</v>
      </c>
      <c r="BC78" s="39">
        <f t="shared" si="101"/>
        <v>2.6525976168692037E-3</v>
      </c>
      <c r="BD78" s="39">
        <f t="shared" si="102"/>
        <v>-2.3206883066093078E-3</v>
      </c>
      <c r="BE78" s="39">
        <f t="shared" si="102"/>
        <v>2.8013296832225263E-3</v>
      </c>
      <c r="BF78" s="39">
        <f t="shared" si="103"/>
        <v>-2.2220021377589109E-3</v>
      </c>
      <c r="BG78" s="39">
        <f t="shared" si="103"/>
        <v>2.1638673489439747E-3</v>
      </c>
      <c r="BH78" s="39">
        <f t="shared" si="104"/>
        <v>-2.8262460807081586E-3</v>
      </c>
      <c r="BI78" s="39">
        <f t="shared" si="104"/>
        <v>4.9032679057508001E-3</v>
      </c>
      <c r="BJ78" s="39">
        <f t="shared" si="105"/>
        <v>-2.9952439429119086E-3</v>
      </c>
      <c r="BK78" s="39">
        <f t="shared" si="105"/>
        <v>3.4163498208695194E-3</v>
      </c>
      <c r="BL78" s="39">
        <f t="shared" si="106"/>
        <v>-3.1310445374983951E-3</v>
      </c>
      <c r="BM78" s="39">
        <f t="shared" si="106"/>
        <v>3.5402610204732497E-3</v>
      </c>
      <c r="BN78" s="39">
        <f t="shared" si="107"/>
        <v>-2.9969591241975468E-3</v>
      </c>
      <c r="BO78" s="39">
        <f t="shared" si="107"/>
        <v>3.9085843647653183E-3</v>
      </c>
      <c r="BP78" s="39">
        <f t="shared" si="108"/>
        <v>-3.1023078945771557E-3</v>
      </c>
      <c r="BQ78" s="39">
        <f t="shared" si="108"/>
        <v>3.559253000483608E-3</v>
      </c>
      <c r="BR78" s="39">
        <f t="shared" si="109"/>
        <v>-2.7077721900279346E-3</v>
      </c>
      <c r="BS78" s="39">
        <f t="shared" si="109"/>
        <v>3.0226650135962534E-3</v>
      </c>
      <c r="BT78" s="39">
        <f t="shared" si="110"/>
        <v>-2.1714178865475929E-3</v>
      </c>
      <c r="BU78" s="39">
        <f t="shared" si="110"/>
        <v>2.0558449851107888E-3</v>
      </c>
      <c r="BV78" s="39">
        <f t="shared" si="111"/>
        <v>-2.6384349531249434E-3</v>
      </c>
      <c r="BW78" s="39">
        <f t="shared" si="111"/>
        <v>2.3781365060201814E-3</v>
      </c>
      <c r="BX78" s="39">
        <f t="shared" si="112"/>
        <v>-2.0369468785695617E-3</v>
      </c>
      <c r="BY78" s="39">
        <f t="shared" si="112"/>
        <v>1.8534779790348099E-3</v>
      </c>
      <c r="BZ78" s="39">
        <f t="shared" si="113"/>
        <v>-2.1038373195917362E-3</v>
      </c>
      <c r="CA78" s="39">
        <f t="shared" si="113"/>
        <v>1.9937311733265561E-3</v>
      </c>
    </row>
    <row r="79" spans="1:79" x14ac:dyDescent="0.25">
      <c r="A79" s="38" t="s">
        <v>739</v>
      </c>
      <c r="B79" s="39">
        <f t="shared" si="76"/>
        <v>-8.7982707410511605E-4</v>
      </c>
      <c r="C79" s="39">
        <f t="shared" si="76"/>
        <v>1.0358942043878093E-3</v>
      </c>
      <c r="D79" s="39">
        <f t="shared" si="76"/>
        <v>-1.6585290178739972E-3</v>
      </c>
      <c r="E79" s="39">
        <f t="shared" si="76"/>
        <v>2.0482209175442124E-3</v>
      </c>
      <c r="F79" s="39">
        <f t="shared" si="77"/>
        <v>-2.0817344366826614E-3</v>
      </c>
      <c r="G79" s="39">
        <f t="shared" si="77"/>
        <v>2.9376302050772665E-3</v>
      </c>
      <c r="H79" s="39">
        <f t="shared" si="78"/>
        <v>-1.686303435905799E-3</v>
      </c>
      <c r="I79" s="39">
        <f t="shared" si="78"/>
        <v>2.2169408672476159E-3</v>
      </c>
      <c r="J79" s="39">
        <f t="shared" si="79"/>
        <v>-1.3583340216782767E-3</v>
      </c>
      <c r="K79" s="39">
        <f t="shared" si="79"/>
        <v>1.3193278082179209E-3</v>
      </c>
      <c r="L79" s="39">
        <f t="shared" si="80"/>
        <v>-1.8641405852057277E-3</v>
      </c>
      <c r="M79" s="39">
        <f t="shared" si="80"/>
        <v>2.107201474737838E-3</v>
      </c>
      <c r="N79" s="39">
        <f t="shared" si="81"/>
        <v>-1.7057954295085869E-3</v>
      </c>
      <c r="O79" s="39">
        <f t="shared" si="81"/>
        <v>1.8600524294431172E-3</v>
      </c>
      <c r="P79" s="39">
        <f t="shared" si="82"/>
        <v>-1.6975506881227406E-3</v>
      </c>
      <c r="Q79" s="39">
        <f t="shared" si="82"/>
        <v>1.7010971032093481E-3</v>
      </c>
      <c r="R79" s="39">
        <f t="shared" si="83"/>
        <v>-1.8777532585098216E-3</v>
      </c>
      <c r="S79" s="39">
        <f t="shared" si="83"/>
        <v>2.2939235017183359E-3</v>
      </c>
      <c r="T79" s="39">
        <f t="shared" si="84"/>
        <v>-1.6890088721866531E-3</v>
      </c>
      <c r="U79" s="39">
        <f t="shared" si="84"/>
        <v>1.8905254168617642E-3</v>
      </c>
      <c r="V79" s="39">
        <f t="shared" si="85"/>
        <v>-1.520363088373315E-3</v>
      </c>
      <c r="W79" s="39">
        <f t="shared" si="85"/>
        <v>1.6941766152594635E-3</v>
      </c>
      <c r="X79" s="39">
        <f t="shared" si="86"/>
        <v>-1.830559638527961E-3</v>
      </c>
      <c r="Y79" s="39">
        <f t="shared" si="86"/>
        <v>2.7080888840690176E-3</v>
      </c>
      <c r="Z79" s="39">
        <f t="shared" si="87"/>
        <v>-1.7977743533392578E-3</v>
      </c>
      <c r="AA79" s="39">
        <f t="shared" si="87"/>
        <v>2.0599148613219724E-3</v>
      </c>
      <c r="AB79" s="39">
        <f t="shared" si="88"/>
        <v>-1.8296999592540069E-3</v>
      </c>
      <c r="AC79" s="39">
        <f t="shared" si="88"/>
        <v>2.9375812359010898E-3</v>
      </c>
      <c r="AD79" s="39">
        <f t="shared" si="89"/>
        <v>-1.6246305845252229E-3</v>
      </c>
      <c r="AE79" s="39">
        <f t="shared" si="89"/>
        <v>1.9923371210999181E-3</v>
      </c>
      <c r="AF79" s="39">
        <f t="shared" si="90"/>
        <v>-1.8515637402402821E-3</v>
      </c>
      <c r="AG79" s="39">
        <f t="shared" si="90"/>
        <v>2.3269101554511864E-3</v>
      </c>
      <c r="AH79" s="39">
        <f t="shared" si="91"/>
        <v>-7.5515843952124071E-4</v>
      </c>
      <c r="AI79" s="39">
        <f t="shared" si="91"/>
        <v>1.031284573939443E-3</v>
      </c>
      <c r="AJ79" s="39">
        <f t="shared" si="92"/>
        <v>-1.4464493897469229E-3</v>
      </c>
      <c r="AK79" s="39">
        <f t="shared" si="92"/>
        <v>1.654264107450526E-3</v>
      </c>
      <c r="AL79" s="39">
        <f t="shared" si="93"/>
        <v>-1.9927798458664555E-3</v>
      </c>
      <c r="AM79" s="39">
        <f t="shared" si="93"/>
        <v>2.2080108848501322E-3</v>
      </c>
      <c r="AN79" s="39">
        <f t="shared" si="94"/>
        <v>-2.2552150264360847E-3</v>
      </c>
      <c r="AO79" s="39">
        <f t="shared" si="94"/>
        <v>2.2123228799205653E-3</v>
      </c>
      <c r="AP79" s="39">
        <f t="shared" si="95"/>
        <v>-1.8086224017751903E-3</v>
      </c>
      <c r="AQ79" s="39">
        <f t="shared" si="95"/>
        <v>2.0769470636547165E-3</v>
      </c>
      <c r="AR79" s="39">
        <f t="shared" si="96"/>
        <v>-1.9545067524333075E-3</v>
      </c>
      <c r="AS79" s="39">
        <f t="shared" si="96"/>
        <v>2.2567371895507904E-3</v>
      </c>
      <c r="AT79" s="39">
        <f t="shared" si="97"/>
        <v>-1.7571662346831771E-3</v>
      </c>
      <c r="AU79" s="39">
        <f t="shared" si="97"/>
        <v>1.8473473944725159E-3</v>
      </c>
      <c r="AV79" s="39">
        <f t="shared" si="98"/>
        <v>-1.5488394346137456E-3</v>
      </c>
      <c r="AW79" s="39">
        <f t="shared" si="98"/>
        <v>1.8197643972673381E-3</v>
      </c>
      <c r="AX79" s="39">
        <f t="shared" si="99"/>
        <v>-1.4793070681725896E-3</v>
      </c>
      <c r="AY79" s="39">
        <f t="shared" si="99"/>
        <v>1.6639361683651994E-3</v>
      </c>
      <c r="AZ79" s="39">
        <f t="shared" si="100"/>
        <v>-1.9646568938946171E-3</v>
      </c>
      <c r="BA79" s="39">
        <f t="shared" si="100"/>
        <v>1.9646568938946171E-3</v>
      </c>
      <c r="BB79" s="39">
        <f t="shared" si="101"/>
        <v>-7.6130290863679606E-4</v>
      </c>
      <c r="BC79" s="39">
        <f t="shared" si="101"/>
        <v>1.5567461666368947E-3</v>
      </c>
      <c r="BD79" s="39">
        <f t="shared" si="102"/>
        <v>-1.7121626906531091E-3</v>
      </c>
      <c r="BE79" s="39">
        <f t="shared" si="102"/>
        <v>1.8247946812671098E-3</v>
      </c>
      <c r="BF79" s="39">
        <f t="shared" si="103"/>
        <v>-1.7814657590445287E-3</v>
      </c>
      <c r="BG79" s="39">
        <f t="shared" si="103"/>
        <v>1.7336002892118715E-3</v>
      </c>
      <c r="BH79" s="39">
        <f t="shared" si="104"/>
        <v>-1.3086655318407497E-3</v>
      </c>
      <c r="BI79" s="39">
        <f t="shared" si="104"/>
        <v>2.825733615417006E-3</v>
      </c>
      <c r="BJ79" s="39">
        <f t="shared" si="105"/>
        <v>-1.660458136662124E-3</v>
      </c>
      <c r="BK79" s="39">
        <f t="shared" si="105"/>
        <v>2.4949667362732428E-3</v>
      </c>
      <c r="BL79" s="39">
        <f t="shared" si="106"/>
        <v>-1.7553233348658241E-3</v>
      </c>
      <c r="BM79" s="39">
        <f t="shared" si="106"/>
        <v>2.1421737347631061E-3</v>
      </c>
      <c r="BN79" s="39">
        <f t="shared" si="107"/>
        <v>-1.6429796002307279E-3</v>
      </c>
      <c r="BO79" s="39">
        <f t="shared" si="107"/>
        <v>2.3271117252100385E-3</v>
      </c>
      <c r="BP79" s="39">
        <f t="shared" si="108"/>
        <v>-1.7689383979155213E-3</v>
      </c>
      <c r="BQ79" s="39">
        <f t="shared" si="108"/>
        <v>2.4060872075597293E-3</v>
      </c>
      <c r="BR79" s="39">
        <f t="shared" si="109"/>
        <v>-1.6048183065857239E-3</v>
      </c>
      <c r="BS79" s="39">
        <f t="shared" si="109"/>
        <v>1.7845202054953071E-3</v>
      </c>
      <c r="BT79" s="39">
        <f t="shared" si="110"/>
        <v>-1.598327475119999E-3</v>
      </c>
      <c r="BU79" s="39">
        <f t="shared" si="110"/>
        <v>2.0371464433981217E-3</v>
      </c>
      <c r="BV79" s="39">
        <f t="shared" si="111"/>
        <v>-1.6195618386064285E-3</v>
      </c>
      <c r="BW79" s="39">
        <f t="shared" si="111"/>
        <v>1.7223025875897709E-3</v>
      </c>
      <c r="BX79" s="39">
        <f t="shared" si="112"/>
        <v>-1.6849297430164387E-3</v>
      </c>
      <c r="BY79" s="39">
        <f t="shared" si="112"/>
        <v>1.831373292343876E-3</v>
      </c>
      <c r="BZ79" s="39">
        <f t="shared" si="113"/>
        <v>-1.7472510128999309E-3</v>
      </c>
      <c r="CA79" s="39">
        <f t="shared" si="113"/>
        <v>1.9943878700239628E-3</v>
      </c>
    </row>
    <row r="80" spans="1:79" x14ac:dyDescent="0.25">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c r="AX80" s="39"/>
      <c r="AY80" s="39"/>
      <c r="AZ80" s="39"/>
      <c r="BA80" s="39"/>
      <c r="BB80" s="39"/>
      <c r="BC80" s="39"/>
      <c r="BD80" s="39"/>
      <c r="BE80" s="39"/>
      <c r="BF80" s="39"/>
      <c r="BG80" s="39"/>
      <c r="BH80" s="39"/>
      <c r="BI80" s="39"/>
      <c r="BJ80" s="39"/>
      <c r="BK80" s="39"/>
      <c r="BL80" s="39"/>
      <c r="BM80" s="39"/>
      <c r="BN80" s="39"/>
      <c r="BO80" s="39"/>
      <c r="BP80" s="39"/>
      <c r="BQ80" s="39"/>
      <c r="BR80" s="39"/>
      <c r="BS80" s="39"/>
      <c r="BT80" s="39"/>
      <c r="BU80" s="39"/>
      <c r="BV80" s="39"/>
      <c r="BW80" s="39"/>
      <c r="BX80" s="39"/>
      <c r="BY80" s="39"/>
      <c r="BZ80" s="39"/>
      <c r="CA80" s="39"/>
    </row>
    <row r="81" spans="6:79" x14ac:dyDescent="0.25">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c r="AX81" s="39"/>
      <c r="AY81" s="39"/>
      <c r="AZ81" s="39"/>
      <c r="BA81" s="39"/>
      <c r="BB81" s="39"/>
      <c r="BC81" s="39"/>
      <c r="BD81" s="39"/>
      <c r="BE81" s="39"/>
      <c r="BF81" s="39"/>
      <c r="BG81" s="39"/>
      <c r="BH81" s="39"/>
      <c r="BI81" s="39"/>
      <c r="BJ81" s="39"/>
      <c r="BK81" s="39"/>
      <c r="BL81" s="39"/>
      <c r="BM81" s="39"/>
      <c r="BN81" s="39"/>
      <c r="BO81" s="39"/>
      <c r="BP81" s="39"/>
      <c r="BQ81" s="39"/>
      <c r="BR81" s="39"/>
      <c r="BS81" s="39"/>
      <c r="BT81" s="39"/>
      <c r="BU81" s="39"/>
      <c r="BV81" s="39"/>
      <c r="BW81" s="39"/>
      <c r="BX81" s="39"/>
      <c r="BY81" s="39"/>
      <c r="BZ81" s="39"/>
      <c r="CA81" s="39"/>
    </row>
    <row r="82" spans="6:79" x14ac:dyDescent="0.25">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c r="AX82" s="39"/>
      <c r="AY82" s="39"/>
      <c r="AZ82" s="39"/>
      <c r="BA82" s="39"/>
      <c r="BB82" s="39"/>
      <c r="BC82" s="39"/>
      <c r="BD82" s="39"/>
      <c r="BE82" s="39"/>
      <c r="BF82" s="39"/>
      <c r="BG82" s="39"/>
      <c r="BH82" s="39"/>
      <c r="BI82" s="39"/>
      <c r="BJ82" s="39"/>
      <c r="BK82" s="39"/>
      <c r="BL82" s="39"/>
      <c r="BM82" s="39"/>
      <c r="BN82" s="39"/>
      <c r="BO82" s="39"/>
      <c r="BP82" s="39"/>
      <c r="BQ82" s="39"/>
      <c r="BR82" s="39"/>
      <c r="BS82" s="39"/>
      <c r="BT82" s="39"/>
      <c r="BU82" s="39"/>
      <c r="BV82" s="39"/>
      <c r="BW82" s="39"/>
      <c r="BX82" s="39"/>
      <c r="BY82" s="39"/>
      <c r="BZ82" s="39"/>
      <c r="CA82" s="39"/>
    </row>
    <row r="83" spans="6:79" x14ac:dyDescent="0.25">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c r="AY83" s="39"/>
      <c r="AZ83" s="39"/>
      <c r="BA83" s="39"/>
      <c r="BB83" s="39"/>
      <c r="BC83" s="39"/>
      <c r="BD83" s="39"/>
      <c r="BE83" s="39"/>
      <c r="BF83" s="39"/>
      <c r="BG83" s="39"/>
      <c r="BH83" s="39"/>
      <c r="BI83" s="39"/>
      <c r="BJ83" s="39"/>
      <c r="BK83" s="39"/>
      <c r="BL83" s="39"/>
      <c r="BM83" s="39"/>
      <c r="BN83" s="39"/>
      <c r="BO83" s="39"/>
      <c r="BP83" s="39"/>
      <c r="BQ83" s="39"/>
      <c r="BR83" s="39"/>
      <c r="BS83" s="39"/>
      <c r="BT83" s="39"/>
      <c r="BU83" s="39"/>
      <c r="BV83" s="39"/>
      <c r="BW83" s="39"/>
      <c r="BX83" s="39"/>
      <c r="BY83" s="39"/>
      <c r="BZ83" s="39"/>
      <c r="CA83" s="39"/>
    </row>
    <row r="84" spans="6:79" x14ac:dyDescent="0.25">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c r="BI84" s="39"/>
      <c r="BJ84" s="39"/>
      <c r="BK84" s="39"/>
      <c r="BL84" s="39"/>
      <c r="BM84" s="39"/>
      <c r="BN84" s="39"/>
      <c r="BO84" s="39"/>
      <c r="BP84" s="39"/>
      <c r="BQ84" s="39"/>
      <c r="BR84" s="39"/>
      <c r="BS84" s="39"/>
      <c r="BT84" s="39"/>
      <c r="BU84" s="39"/>
      <c r="BV84" s="39"/>
      <c r="BW84" s="39"/>
      <c r="BX84" s="39"/>
      <c r="BY84" s="39"/>
      <c r="BZ84" s="39"/>
      <c r="CA84" s="39"/>
    </row>
    <row r="85" spans="6:79" x14ac:dyDescent="0.25">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39"/>
      <c r="AW85" s="39"/>
      <c r="AX85" s="39"/>
      <c r="AY85" s="39"/>
      <c r="AZ85" s="39"/>
      <c r="BA85" s="39"/>
      <c r="BB85" s="39"/>
      <c r="BC85" s="39"/>
      <c r="BD85" s="39"/>
      <c r="BE85" s="39"/>
      <c r="BF85" s="39"/>
      <c r="BG85" s="39"/>
      <c r="BH85" s="39"/>
      <c r="BI85" s="39"/>
      <c r="BJ85" s="39"/>
      <c r="BK85" s="39"/>
      <c r="BL85" s="39"/>
      <c r="BM85" s="39"/>
      <c r="BN85" s="39"/>
      <c r="BO85" s="39"/>
      <c r="BP85" s="39"/>
      <c r="BQ85" s="39"/>
      <c r="BR85" s="39"/>
      <c r="BS85" s="39"/>
      <c r="BT85" s="39"/>
      <c r="BU85" s="39"/>
      <c r="BV85" s="39"/>
      <c r="BW85" s="39"/>
      <c r="BX85" s="39"/>
      <c r="BY85" s="39"/>
      <c r="BZ85" s="39"/>
      <c r="CA85" s="39"/>
    </row>
    <row r="86" spans="6:79" x14ac:dyDescent="0.25">
      <c r="F86" s="39"/>
      <c r="G86" s="39"/>
      <c r="H86" s="39"/>
      <c r="I86" s="39"/>
      <c r="J86" s="39"/>
      <c r="K86" s="39"/>
      <c r="L86" s="39"/>
      <c r="M86" s="39"/>
      <c r="N86" s="39"/>
      <c r="O86" s="39"/>
      <c r="P86" s="39"/>
      <c r="Q86" s="39"/>
      <c r="R86" s="39"/>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c r="BR86" s="39"/>
      <c r="BS86" s="39"/>
      <c r="BT86" s="39"/>
      <c r="BU86" s="39"/>
      <c r="BV86" s="39"/>
      <c r="BW86" s="39"/>
      <c r="BX86" s="39"/>
      <c r="BY86" s="39"/>
      <c r="BZ86" s="39"/>
      <c r="CA86" s="39"/>
    </row>
    <row r="87" spans="6:79" x14ac:dyDescent="0.25">
      <c r="F87" s="39"/>
      <c r="G87" s="39"/>
      <c r="H87" s="39"/>
      <c r="I87" s="39"/>
      <c r="J87" s="39"/>
      <c r="K87" s="39"/>
      <c r="L87" s="39"/>
      <c r="M87" s="39"/>
      <c r="N87" s="39"/>
      <c r="O87" s="39"/>
      <c r="P87" s="39"/>
      <c r="Q87" s="39"/>
      <c r="R87" s="39"/>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c r="AX87" s="39"/>
      <c r="AY87" s="39"/>
      <c r="AZ87" s="39"/>
      <c r="BA87" s="39"/>
      <c r="BB87" s="39"/>
      <c r="BC87" s="39"/>
      <c r="BD87" s="39"/>
      <c r="BE87" s="39"/>
      <c r="BF87" s="39"/>
      <c r="BG87" s="39"/>
      <c r="BH87" s="39"/>
      <c r="BI87" s="39"/>
      <c r="BJ87" s="39"/>
      <c r="BK87" s="39"/>
      <c r="BL87" s="39"/>
      <c r="BM87" s="39"/>
      <c r="BN87" s="39"/>
      <c r="BO87" s="39"/>
      <c r="BP87" s="39"/>
      <c r="BQ87" s="39"/>
      <c r="BR87" s="39"/>
      <c r="BS87" s="39"/>
      <c r="BT87" s="39"/>
      <c r="BU87" s="39"/>
      <c r="BV87" s="39"/>
      <c r="BW87" s="39"/>
      <c r="BX87" s="39"/>
      <c r="BY87" s="39"/>
      <c r="BZ87" s="39"/>
      <c r="CA87" s="39"/>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nga_admpop_adm0_2020</vt:lpstr>
      <vt:lpstr>Age groupings population</vt:lpstr>
      <vt:lpstr>nga_admpop_SenDist_2020</vt:lpstr>
      <vt:lpstr>Metadata</vt:lpstr>
      <vt:lpstr>States Lands&amp;Popu</vt:lpstr>
      <vt:lpstr>Cross river Land</vt:lpstr>
      <vt:lpstr>NGA_ADM2_POP_2020</vt:lpstr>
      <vt:lpstr>Explanatory Technical Notes</vt:lpstr>
      <vt:lpstr>Growth rates since last census</vt:lpstr>
      <vt:lpstr>Figure 1</vt:lpstr>
      <vt:lpstr>Figures 2(a-t)</vt:lpstr>
      <vt:lpstr>Figures 3(a-p)</vt:lpstr>
      <vt:lpstr>Long perc formulas</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Oromidayo</cp:lastModifiedBy>
  <cp:lastPrinted>2016-09-12T13:18:55Z</cp:lastPrinted>
  <dcterms:created xsi:type="dcterms:W3CDTF">2011-02-11T15:45:55Z</dcterms:created>
  <dcterms:modified xsi:type="dcterms:W3CDTF">2024-11-26T08:41:03Z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