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ozxy\Desktop\"/>
    </mc:Choice>
  </mc:AlternateContent>
  <xr:revisionPtr revIDLastSave="0" documentId="13_ncr:1_{E554556D-5F4E-4332-B9FC-6D3D3A39E711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7" i="1"/>
  <c r="N15" i="1"/>
  <c r="N13" i="1"/>
  <c r="N11" i="1"/>
  <c r="N9" i="1"/>
  <c r="N7" i="1"/>
  <c r="M19" i="1"/>
  <c r="M17" i="1"/>
  <c r="M15" i="1"/>
  <c r="M13" i="1"/>
  <c r="M11" i="1"/>
  <c r="M9" i="1"/>
  <c r="M7" i="1"/>
  <c r="L19" i="1"/>
  <c r="L17" i="1"/>
  <c r="L15" i="1"/>
  <c r="L13" i="1"/>
  <c r="L11" i="1"/>
  <c r="L9" i="1"/>
  <c r="L7" i="1"/>
  <c r="K19" i="1"/>
  <c r="K17" i="1"/>
  <c r="K15" i="1"/>
  <c r="K13" i="1"/>
  <c r="K11" i="1"/>
  <c r="K9" i="1"/>
  <c r="K7" i="1"/>
  <c r="J19" i="1"/>
  <c r="J17" i="1"/>
  <c r="J15" i="1"/>
  <c r="J13" i="1"/>
  <c r="J11" i="1"/>
  <c r="J9" i="1"/>
  <c r="J7" i="1"/>
  <c r="I19" i="1"/>
  <c r="I17" i="1"/>
  <c r="I15" i="1"/>
  <c r="I13" i="1"/>
  <c r="I11" i="1"/>
  <c r="I9" i="1"/>
  <c r="H19" i="1"/>
  <c r="H17" i="1"/>
  <c r="H15" i="1"/>
  <c r="H13" i="1"/>
  <c r="H11" i="1"/>
  <c r="H9" i="1"/>
  <c r="H7" i="1"/>
  <c r="I7" i="1" s="1"/>
</calcChain>
</file>

<file path=xl/sharedStrings.xml><?xml version="1.0" encoding="utf-8"?>
<sst xmlns="http://schemas.openxmlformats.org/spreadsheetml/2006/main" count="14" uniqueCount="13">
  <si>
    <t>Zielpunkt</t>
  </si>
  <si>
    <t>R</t>
  </si>
  <si>
    <t>Z</t>
  </si>
  <si>
    <t>Ds</t>
  </si>
  <si>
    <t>VA</t>
  </si>
  <si>
    <t>Prisma</t>
  </si>
  <si>
    <t>R Differenz (gon)</t>
  </si>
  <si>
    <t>Z Differenz (gon)</t>
  </si>
  <si>
    <t>Die Abweichungen überschreiten die Messgenauigkeiten!</t>
  </si>
  <si>
    <t>VA (m)</t>
  </si>
  <si>
    <r>
      <t>Abweichung R</t>
    </r>
    <r>
      <rPr>
        <sz val="11"/>
        <color theme="1"/>
        <rFont val="Calibri"/>
        <family val="2"/>
        <scheme val="minor"/>
      </rPr>
      <t xml:space="preserve"> (mgon)</t>
    </r>
  </si>
  <si>
    <r>
      <t>Abweichung Z</t>
    </r>
    <r>
      <rPr>
        <sz val="11"/>
        <color theme="1"/>
        <rFont val="Calibri"/>
        <family val="2"/>
        <scheme val="minor"/>
      </rPr>
      <t xml:space="preserve"> (mgon)</t>
    </r>
  </si>
  <si>
    <r>
      <t>Abweichung Ds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</si>
</sst>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5B789"/>
        <bgColor indexed="64"/>
      </patternFill>
    </fill>
    <fill>
      <patternFill patternType="solid">
        <fgColor rgb="FFFFCC99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52">
    <xf numFmtId="0" fontId="0" fillId="0" borderId="0" xfId="0"/>
    <xf numFmtId="0" fontId="1" fillId="0" borderId="0" xfId="0" applyFont="1"/>
    <xf numFmtId="4" fontId="1" fillId="0" borderId="0" xfId="0" applyNumberFormat="1" applyFont="1"/>
    <xf numFmtId="165" fontId="0" fillId="0" borderId="0" xfId="0" applyNumberFormat="1"/>
    <xf numFmtId="0" fontId="1" fillId="4" borderId="6" xfId="0" applyFont="1" applyFill="1" applyBorder="1"/>
    <xf numFmtId="4" fontId="3" fillId="3" borderId="4" xfId="2" applyNumberFormat="1" applyBorder="1"/>
    <xf numFmtId="164" fontId="5" fillId="7" borderId="9" xfId="1" applyNumberFormat="1" applyFont="1" applyFill="1" applyBorder="1" applyProtection="1">
      <protection locked="0"/>
    </xf>
    <xf numFmtId="4" fontId="1" fillId="0" borderId="13" xfId="0" applyNumberFormat="1" applyFont="1" applyBorder="1"/>
    <xf numFmtId="164" fontId="5" fillId="6" borderId="14" xfId="1" applyNumberFormat="1" applyFont="1" applyFill="1" applyBorder="1" applyProtection="1">
      <protection locked="0"/>
    </xf>
    <xf numFmtId="164" fontId="5" fillId="2" borderId="12" xfId="1" applyNumberFormat="1" applyFont="1" applyBorder="1" applyProtection="1">
      <protection locked="0"/>
    </xf>
    <xf numFmtId="165" fontId="0" fillId="0" borderId="13" xfId="0" applyNumberFormat="1" applyFont="1" applyBorder="1"/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0" fillId="5" borderId="20" xfId="0" applyFill="1" applyBorder="1"/>
    <xf numFmtId="0" fontId="0" fillId="5" borderId="19" xfId="0" applyFill="1" applyBorder="1"/>
    <xf numFmtId="0" fontId="0" fillId="0" borderId="20" xfId="0" applyBorder="1"/>
    <xf numFmtId="0" fontId="0" fillId="0" borderId="21" xfId="0" applyBorder="1"/>
    <xf numFmtId="164" fontId="5" fillId="7" borderId="22" xfId="1" applyNumberFormat="1" applyFont="1" applyFill="1" applyBorder="1" applyProtection="1">
      <protection locked="0"/>
    </xf>
    <xf numFmtId="164" fontId="5" fillId="7" borderId="23" xfId="1" applyNumberFormat="1" applyFont="1" applyFill="1" applyBorder="1" applyProtection="1">
      <protection locked="0"/>
    </xf>
    <xf numFmtId="164" fontId="5" fillId="6" borderId="24" xfId="1" applyNumberFormat="1" applyFont="1" applyFill="1" applyBorder="1" applyProtection="1">
      <protection locked="0"/>
    </xf>
    <xf numFmtId="164" fontId="5" fillId="6" borderId="25" xfId="1" applyNumberFormat="1" applyFont="1" applyFill="1" applyBorder="1" applyProtection="1">
      <protection locked="0"/>
    </xf>
    <xf numFmtId="164" fontId="5" fillId="2" borderId="26" xfId="1" applyNumberFormat="1" applyFont="1" applyBorder="1" applyProtection="1">
      <protection locked="0"/>
    </xf>
    <xf numFmtId="164" fontId="5" fillId="2" borderId="27" xfId="1" applyNumberFormat="1" applyFont="1" applyBorder="1" applyProtection="1">
      <protection locked="0"/>
    </xf>
    <xf numFmtId="164" fontId="5" fillId="6" borderId="28" xfId="1" applyNumberFormat="1" applyFont="1" applyFill="1" applyBorder="1" applyProtection="1">
      <protection locked="0"/>
    </xf>
    <xf numFmtId="164" fontId="5" fillId="6" borderId="29" xfId="1" applyNumberFormat="1" applyFont="1" applyFill="1" applyBorder="1" applyProtection="1">
      <protection locked="0"/>
    </xf>
    <xf numFmtId="164" fontId="5" fillId="6" borderId="30" xfId="1" applyNumberFormat="1" applyFont="1" applyFill="1" applyBorder="1" applyProtection="1">
      <protection locked="0"/>
    </xf>
    <xf numFmtId="0" fontId="0" fillId="0" borderId="31" xfId="0" applyFont="1" applyBorder="1"/>
    <xf numFmtId="0" fontId="1" fillId="0" borderId="10" xfId="0" applyFont="1" applyBorder="1"/>
    <xf numFmtId="165" fontId="0" fillId="0" borderId="10" xfId="0" applyNumberFormat="1" applyFont="1" applyBorder="1"/>
    <xf numFmtId="4" fontId="1" fillId="0" borderId="10" xfId="0" applyNumberFormat="1" applyFont="1" applyBorder="1"/>
    <xf numFmtId="165" fontId="0" fillId="0" borderId="32" xfId="0" applyNumberFormat="1" applyFont="1" applyBorder="1"/>
    <xf numFmtId="165" fontId="6" fillId="3" borderId="34" xfId="2" applyNumberFormat="1" applyFont="1" applyBorder="1"/>
    <xf numFmtId="165" fontId="6" fillId="3" borderId="4" xfId="2" applyNumberFormat="1" applyFont="1" applyBorder="1"/>
    <xf numFmtId="4" fontId="3" fillId="3" borderId="2" xfId="2" applyNumberFormat="1" applyBorder="1"/>
    <xf numFmtId="0" fontId="0" fillId="4" borderId="6" xfId="0" applyFont="1" applyFill="1" applyBorder="1" applyAlignment="1">
      <alignment horizontal="right" vertical="top"/>
    </xf>
    <xf numFmtId="165" fontId="6" fillId="3" borderId="35" xfId="2" applyNumberFormat="1" applyFont="1" applyBorder="1"/>
    <xf numFmtId="165" fontId="6" fillId="3" borderId="2" xfId="2" applyNumberFormat="1" applyFont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10" xfId="0" applyFont="1" applyBorder="1"/>
    <xf numFmtId="0" fontId="0" fillId="0" borderId="11" xfId="0" applyFont="1" applyBorder="1"/>
    <xf numFmtId="4" fontId="6" fillId="3" borderId="2" xfId="2" applyNumberFormat="1" applyFont="1" applyBorder="1"/>
    <xf numFmtId="4" fontId="6" fillId="3" borderId="3" xfId="2" applyNumberFormat="1" applyFont="1" applyBorder="1"/>
    <xf numFmtId="4" fontId="0" fillId="0" borderId="13" xfId="0" applyNumberFormat="1" applyFont="1" applyBorder="1"/>
    <xf numFmtId="4" fontId="0" fillId="0" borderId="33" xfId="0" applyNumberFormat="1" applyFont="1" applyBorder="1"/>
    <xf numFmtId="4" fontId="6" fillId="3" borderId="4" xfId="2" applyNumberFormat="1" applyFont="1" applyBorder="1"/>
    <xf numFmtId="4" fontId="6" fillId="3" borderId="5" xfId="2" applyNumberFormat="1" applyFont="1" applyBorder="1"/>
  </cellXfs>
  <cellStyles count="3">
    <cellStyle name="Input" xfId="1" builtinId="20"/>
    <cellStyle name="Normal" xfId="0" builtinId="0"/>
    <cellStyle name="Output" xfId="2" builtinId="21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22"/>
  <sheetViews>
    <sheetView tabSelected="1" topLeftCell="B1" zoomScale="139" workbookViewId="0">
      <selection activeCell="L26" sqref="L26"/>
    </sheetView>
  </sheetViews>
  <sheetFormatPr defaultColWidth="8.77734375" defaultRowHeight="14.4" x14ac:dyDescent="0.3"/>
  <cols>
    <col min="1" max="1" width="8.88671875" bestFit="1" customWidth="1"/>
    <col min="2" max="6" width="16.109375" customWidth="1"/>
    <col min="7" max="7" width="15.33203125" bestFit="1" customWidth="1"/>
    <col min="8" max="8" width="15.33203125" style="1" bestFit="1" customWidth="1"/>
    <col min="9" max="9" width="20.77734375" customWidth="1"/>
    <col min="10" max="10" width="15.5546875" style="1" customWidth="1"/>
    <col min="11" max="11" width="20.44140625" customWidth="1"/>
    <col min="12" max="12" width="18.21875" customWidth="1"/>
    <col min="13" max="13" width="7.88671875" customWidth="1"/>
    <col min="14" max="14" width="7.77734375" customWidth="1"/>
  </cols>
  <sheetData>
    <row r="4" spans="2:14" ht="15" thickBot="1" x14ac:dyDescent="0.35"/>
    <row r="5" spans="2:14" ht="15" thickBot="1" x14ac:dyDescent="0.35">
      <c r="B5" s="14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39" t="s">
        <v>6</v>
      </c>
      <c r="I5" s="4" t="s">
        <v>10</v>
      </c>
      <c r="J5" s="39" t="s">
        <v>7</v>
      </c>
      <c r="K5" s="4" t="s">
        <v>11</v>
      </c>
      <c r="L5" s="4" t="s">
        <v>12</v>
      </c>
      <c r="M5" s="42" t="s">
        <v>9</v>
      </c>
      <c r="N5" s="43" t="s">
        <v>5</v>
      </c>
    </row>
    <row r="6" spans="2:14" x14ac:dyDescent="0.3">
      <c r="B6" s="16">
        <v>10000</v>
      </c>
      <c r="C6" s="22">
        <v>82.301299999999998</v>
      </c>
      <c r="D6" s="6">
        <v>89.005899999999997</v>
      </c>
      <c r="E6" s="6">
        <v>35.155500000000004</v>
      </c>
      <c r="F6" s="6">
        <v>34.633000000000003</v>
      </c>
      <c r="G6" s="23">
        <v>6.0410000000000004</v>
      </c>
      <c r="H6" s="31"/>
      <c r="I6" s="32"/>
      <c r="J6" s="33"/>
      <c r="K6" s="34"/>
      <c r="L6" s="32"/>
      <c r="M6" s="44"/>
      <c r="N6" s="45"/>
    </row>
    <row r="7" spans="2:14" ht="15.6" x14ac:dyDescent="0.3">
      <c r="B7" s="17">
        <v>10000</v>
      </c>
      <c r="C7" s="24">
        <v>282.30099999999999</v>
      </c>
      <c r="D7" s="8">
        <v>310.99489999999997</v>
      </c>
      <c r="E7" s="8">
        <v>35.155500000000004</v>
      </c>
      <c r="F7" s="8">
        <v>34.631999999999998</v>
      </c>
      <c r="G7" s="25">
        <v>6.0419999999999998</v>
      </c>
      <c r="H7" s="40">
        <f>IF(AND(ISNUMBER(C7), ISNUMBER(C6)), ABS(C7-C6), "-")</f>
        <v>199.99969999999999</v>
      </c>
      <c r="I7" s="38">
        <f>IF(AND(ISNUMBER(H7), H7&lt;&gt;""), (H7-200)*1000, "-")</f>
        <v>-0.30000000000995897</v>
      </c>
      <c r="J7" s="41">
        <f>IF(AND(ISNUMBER(D7), ISNUMBER(D6)), D7+D6, "-")</f>
        <v>400.00079999999997</v>
      </c>
      <c r="K7" s="38">
        <f>IF(AND(ISNUMBER(J7), J7&lt;&gt;""), (J7-400)*1000, "-")</f>
        <v>0.79999999996971383</v>
      </c>
      <c r="L7" s="38">
        <f>IF(AND(ISNUMBER(E6), ISNUMBER(E7)), (E6-E7)*1000, "-")</f>
        <v>0</v>
      </c>
      <c r="M7" s="46">
        <f>IF(AND(ISNUMBER(F6), ISNUMBER(F7)), (F6-F7)*1000, "-")</f>
        <v>1.0000000000047748</v>
      </c>
      <c r="N7" s="47">
        <f>IF(AND(ISNUMBER(G6), ISNUMBER(G7)), (G6-G7)*1000, "-")</f>
        <v>-0.99999999999944578</v>
      </c>
    </row>
    <row r="8" spans="2:14" x14ac:dyDescent="0.3">
      <c r="B8" s="18">
        <v>10001</v>
      </c>
      <c r="C8" s="26">
        <v>52.5533</v>
      </c>
      <c r="D8" s="9">
        <v>85.435699999999997</v>
      </c>
      <c r="E8" s="9">
        <v>33.576000000000001</v>
      </c>
      <c r="F8" s="9">
        <v>32.701000000000001</v>
      </c>
      <c r="G8" s="27">
        <v>7.6150000000000002</v>
      </c>
      <c r="H8" s="35"/>
      <c r="I8" s="7"/>
      <c r="J8" s="10"/>
      <c r="K8" s="7"/>
      <c r="L8" s="7"/>
      <c r="M8" s="48"/>
      <c r="N8" s="49"/>
    </row>
    <row r="9" spans="2:14" ht="15.6" x14ac:dyDescent="0.3">
      <c r="B9" s="19">
        <v>10001</v>
      </c>
      <c r="C9" s="24">
        <v>252.55250000000001</v>
      </c>
      <c r="D9" s="8">
        <v>314.56490000000002</v>
      </c>
      <c r="E9" s="8">
        <v>33.576000000000001</v>
      </c>
      <c r="F9" s="8">
        <v>32.701000000000001</v>
      </c>
      <c r="G9" s="25">
        <v>7.6150000000000002</v>
      </c>
      <c r="H9" s="40">
        <f>IF(AND(ISNUMBER(C9), ISNUMBER(C8)), ABS(C9-C8), "-")</f>
        <v>199.9992</v>
      </c>
      <c r="I9" s="38">
        <f>IF(AND(ISNUMBER(H9), H9&lt;&gt;""), (H9-200)*1000, "-")</f>
        <v>-0.79999999999813554</v>
      </c>
      <c r="J9" s="41">
        <f>IF(AND(ISNUMBER(D9), ISNUMBER(D8)), D9+D8, "-")</f>
        <v>400.00060000000002</v>
      </c>
      <c r="K9" s="38">
        <f>IF(AND(ISNUMBER(J9), J9&lt;&gt;""), (J9-400)*1000, "-")</f>
        <v>0.60000000001991793</v>
      </c>
      <c r="L9" s="38">
        <f>IF(AND(ISNUMBER(E8), ISNUMBER(E9)), (E8-E9)*1000, "-")</f>
        <v>0</v>
      </c>
      <c r="M9" s="46">
        <f>IF(AND(ISNUMBER(F8), ISNUMBER(F9)), (F8-F9)*1000, "-")</f>
        <v>0</v>
      </c>
      <c r="N9" s="47">
        <f>IF(AND(ISNUMBER(G8), ISNUMBER(G9)), (G8-G9)*1000, "-")</f>
        <v>0</v>
      </c>
    </row>
    <row r="10" spans="2:14" x14ac:dyDescent="0.3">
      <c r="B10" s="20">
        <v>10002</v>
      </c>
      <c r="C10" s="26">
        <v>391.95600000000002</v>
      </c>
      <c r="D10" s="9">
        <v>89.993099999999998</v>
      </c>
      <c r="E10" s="9">
        <v>44.776800000000001</v>
      </c>
      <c r="F10" s="9">
        <v>44.225000000000001</v>
      </c>
      <c r="G10" s="27">
        <v>7.01</v>
      </c>
      <c r="H10" s="35"/>
      <c r="I10" s="7"/>
      <c r="J10" s="10"/>
      <c r="K10" s="7"/>
      <c r="L10" s="7"/>
      <c r="M10" s="48"/>
      <c r="N10" s="49"/>
    </row>
    <row r="11" spans="2:14" ht="15.6" x14ac:dyDescent="0.3">
      <c r="B11" s="17">
        <v>10002</v>
      </c>
      <c r="C11" s="24">
        <v>191.95590000000001</v>
      </c>
      <c r="D11" s="8">
        <v>310.00850000000003</v>
      </c>
      <c r="E11" s="8">
        <v>44.777200000000001</v>
      </c>
      <c r="F11" s="8">
        <v>44.225000000000001</v>
      </c>
      <c r="G11" s="25">
        <v>7.0110000000000001</v>
      </c>
      <c r="H11" s="40">
        <f>IF(AND(ISNUMBER(C11), ISNUMBER(C10)), ABS(C11-C10), "-")</f>
        <v>200.0001</v>
      </c>
      <c r="I11" s="38">
        <f>IF(AND(ISNUMBER(H11), H11&lt;&gt;""), (H11-200)*1000, "-")</f>
        <v>0.10000000000331966</v>
      </c>
      <c r="J11" s="41">
        <f>IF(AND(ISNUMBER(D11), ISNUMBER(D10)), D11+D10, "-")</f>
        <v>400.00160000000005</v>
      </c>
      <c r="K11" s="38">
        <f>IF(AND(ISNUMBER(J11), J11&lt;&gt;""), (J11-400)*1000, "-")</f>
        <v>1.6000000000531145</v>
      </c>
      <c r="L11" s="38">
        <f>IF(AND(ISNUMBER(E10), ISNUMBER(E11)), (E10-E11)*1000, "-")</f>
        <v>-0.39999999999906777</v>
      </c>
      <c r="M11" s="46">
        <f>IF(AND(ISNUMBER(F10), ISNUMBER(F11)), (F10-F11)*1000, "-")</f>
        <v>0</v>
      </c>
      <c r="N11" s="47">
        <f>IF(AND(ISNUMBER(G10), ISNUMBER(G11)), (G10-G11)*1000, "-")</f>
        <v>-1.000000000000334</v>
      </c>
    </row>
    <row r="12" spans="2:14" x14ac:dyDescent="0.3">
      <c r="B12" s="18">
        <v>10003</v>
      </c>
      <c r="C12" s="26">
        <v>364.56819999999999</v>
      </c>
      <c r="D12" s="9">
        <v>89.762900000000002</v>
      </c>
      <c r="E12" s="9">
        <v>39.737299999999998</v>
      </c>
      <c r="F12" s="9">
        <v>39.225000000000001</v>
      </c>
      <c r="G12" s="27">
        <v>6.3630000000000004</v>
      </c>
      <c r="H12" s="35"/>
      <c r="I12" s="7"/>
      <c r="J12" s="10"/>
      <c r="K12" s="7"/>
      <c r="L12" s="7"/>
      <c r="M12" s="48"/>
      <c r="N12" s="49"/>
    </row>
    <row r="13" spans="2:14" ht="15.6" x14ac:dyDescent="0.3">
      <c r="B13" s="19">
        <v>10003</v>
      </c>
      <c r="C13" s="24">
        <v>164.56780000000001</v>
      </c>
      <c r="D13" s="8">
        <v>310.23719999999997</v>
      </c>
      <c r="E13" s="8">
        <v>39.7376</v>
      </c>
      <c r="F13" s="8">
        <v>39.225000000000001</v>
      </c>
      <c r="G13" s="25">
        <v>6.3630000000000004</v>
      </c>
      <c r="H13" s="40">
        <f>IF(AND(ISNUMBER(C13), ISNUMBER(C12)), ABS(C13-C12), "-")</f>
        <v>200.00039999999998</v>
      </c>
      <c r="I13" s="38">
        <f>IF(AND(ISNUMBER(H13), H13&lt;&gt;""), (H13-200)*1000, "-")</f>
        <v>0.39999999998485691</v>
      </c>
      <c r="J13" s="41">
        <f>IF(AND(ISNUMBER(D13), ISNUMBER(D12)), D13+D12, "-")</f>
        <v>400.00009999999997</v>
      </c>
      <c r="K13" s="38">
        <f>IF(AND(ISNUMBER(J13), J13&lt;&gt;""), (J13-400)*1000, "-")</f>
        <v>9.9999999974897946E-2</v>
      </c>
      <c r="L13" s="38">
        <f>IF(AND(ISNUMBER(E12), ISNUMBER(E13)), (E12-E13)*1000, "-")</f>
        <v>-0.30000000000285354</v>
      </c>
      <c r="M13" s="46">
        <f>IF(AND(ISNUMBER(F12), ISNUMBER(F13)), (F12-F13)*1000, "-")</f>
        <v>0</v>
      </c>
      <c r="N13" s="47">
        <f>IF(AND(ISNUMBER(G12), ISNUMBER(G13)), (G12-G13)*1000, "-")</f>
        <v>0</v>
      </c>
    </row>
    <row r="14" spans="2:14" x14ac:dyDescent="0.3">
      <c r="B14" s="20">
        <v>10004</v>
      </c>
      <c r="C14" s="26">
        <v>317.89490000000001</v>
      </c>
      <c r="D14" s="9">
        <v>88.044499999999999</v>
      </c>
      <c r="E14" s="9">
        <v>37.178100000000001</v>
      </c>
      <c r="F14" s="9">
        <v>36.524000000000001</v>
      </c>
      <c r="G14" s="27">
        <v>6.9409999999999998</v>
      </c>
      <c r="H14" s="35"/>
      <c r="I14" s="7"/>
      <c r="J14" s="10"/>
      <c r="K14" s="7"/>
      <c r="L14" s="7"/>
      <c r="M14" s="48"/>
      <c r="N14" s="49"/>
    </row>
    <row r="15" spans="2:14" ht="15.6" x14ac:dyDescent="0.3">
      <c r="B15" s="17">
        <v>10004</v>
      </c>
      <c r="C15" s="24">
        <v>117.8948</v>
      </c>
      <c r="D15" s="8">
        <v>311.95600000000002</v>
      </c>
      <c r="E15" s="8">
        <v>37.1785</v>
      </c>
      <c r="F15" s="8">
        <v>36.524999999999999</v>
      </c>
      <c r="G15" s="25">
        <v>6.9409999999999998</v>
      </c>
      <c r="H15" s="40">
        <f>IF(AND(ISNUMBER(C15), ISNUMBER(C14)), ABS(C15-C14), "-")</f>
        <v>200.0001</v>
      </c>
      <c r="I15" s="38">
        <f>IF(AND(ISNUMBER(H15), H15&lt;&gt;""), (H15-200)*1000, "-")</f>
        <v>0.10000000000331966</v>
      </c>
      <c r="J15" s="41">
        <f>IF(AND(ISNUMBER(D15), ISNUMBER(D14)), D15+D14, "-")</f>
        <v>400.00049999999999</v>
      </c>
      <c r="K15" s="38">
        <f>IF(AND(ISNUMBER(J15), J15&lt;&gt;""), (J15-400)*1000, "-")</f>
        <v>0.49999999998817657</v>
      </c>
      <c r="L15" s="38">
        <f>IF(AND(ISNUMBER(E14), ISNUMBER(E15)), (E14-E15)*1000, "-")</f>
        <v>-0.39999999999906777</v>
      </c>
      <c r="M15" s="46">
        <f>IF(AND(ISNUMBER(F14), ISNUMBER(F15)), (F14-F15)*1000, "-")</f>
        <v>-0.99999999999766942</v>
      </c>
      <c r="N15" s="47">
        <f>IF(AND(ISNUMBER(G14), ISNUMBER(G15)), (G14-G15)*1000, "-")</f>
        <v>0</v>
      </c>
    </row>
    <row r="16" spans="2:14" x14ac:dyDescent="0.3">
      <c r="B16" s="18">
        <v>10005</v>
      </c>
      <c r="C16" s="26">
        <v>277.44970000000001</v>
      </c>
      <c r="D16" s="9">
        <v>89.663799999999995</v>
      </c>
      <c r="E16" s="9">
        <v>70.057199999999995</v>
      </c>
      <c r="F16" s="9">
        <v>69.135999999999996</v>
      </c>
      <c r="G16" s="27">
        <v>11.324999999999999</v>
      </c>
      <c r="H16" s="35"/>
      <c r="I16" s="7"/>
      <c r="J16" s="10"/>
      <c r="K16" s="7"/>
      <c r="L16" s="7"/>
      <c r="M16" s="48"/>
      <c r="N16" s="49"/>
    </row>
    <row r="17" spans="2:14" ht="15.6" x14ac:dyDescent="0.3">
      <c r="B17" s="19">
        <v>10005</v>
      </c>
      <c r="C17" s="24">
        <v>77.448899999999995</v>
      </c>
      <c r="D17" s="8">
        <v>310.3374</v>
      </c>
      <c r="E17" s="8">
        <v>70.056700000000006</v>
      </c>
      <c r="F17" s="8">
        <v>69.135000000000005</v>
      </c>
      <c r="G17" s="25">
        <v>11.326000000000001</v>
      </c>
      <c r="H17" s="40">
        <f>IF(AND(ISNUMBER(C17), ISNUMBER(C16)), ABS(C17-C16), "-")</f>
        <v>200.00080000000003</v>
      </c>
      <c r="I17" s="38">
        <f>IF(AND(ISNUMBER(H17), H17&lt;&gt;""), (H17-200)*1000, "-")</f>
        <v>0.80000000002655725</v>
      </c>
      <c r="J17" s="41">
        <f>IF(AND(ISNUMBER(D17), ISNUMBER(D16)), D17+D16, "-")</f>
        <v>400.00119999999998</v>
      </c>
      <c r="K17" s="38">
        <f>IF(AND(ISNUMBER(J17), J17&lt;&gt;""), (J17-400)*1000, "-")</f>
        <v>1.1999999999829924</v>
      </c>
      <c r="L17" s="38">
        <f>IF(AND(ISNUMBER(E16), ISNUMBER(E17)), (E16-E17)*1000, "-")</f>
        <v>0.49999999998817657</v>
      </c>
      <c r="M17" s="46">
        <f>IF(AND(ISNUMBER(F16), ISNUMBER(F17)), (F16-F17)*1000, "-")</f>
        <v>0.99999999999056399</v>
      </c>
      <c r="N17" s="47">
        <f>IF(AND(ISNUMBER(G16), ISNUMBER(G17)), (G16-G17)*1000, "-")</f>
        <v>-1.0000000000012221</v>
      </c>
    </row>
    <row r="18" spans="2:14" x14ac:dyDescent="0.3">
      <c r="B18" s="20">
        <v>10006</v>
      </c>
      <c r="C18" s="26">
        <v>225.06790000000001</v>
      </c>
      <c r="D18" s="9">
        <v>93.491500000000002</v>
      </c>
      <c r="E18" s="9">
        <v>73.358099999999993</v>
      </c>
      <c r="F18" s="9">
        <v>72.974999999999994</v>
      </c>
      <c r="G18" s="27">
        <v>7.4870000000000001</v>
      </c>
      <c r="H18" s="35"/>
      <c r="I18" s="7"/>
      <c r="J18" s="10"/>
      <c r="K18" s="7"/>
      <c r="L18" s="7"/>
      <c r="M18" s="48"/>
      <c r="N18" s="49"/>
    </row>
    <row r="19" spans="2:14" ht="16.2" thickBot="1" x14ac:dyDescent="0.35">
      <c r="B19" s="21">
        <v>10006</v>
      </c>
      <c r="C19" s="28">
        <v>25.067900000000002</v>
      </c>
      <c r="D19" s="29">
        <v>306.50979999999998</v>
      </c>
      <c r="E19" s="29">
        <v>73.356899999999996</v>
      </c>
      <c r="F19" s="29">
        <v>72.974000000000004</v>
      </c>
      <c r="G19" s="30">
        <v>7.4889999999999999</v>
      </c>
      <c r="H19" s="36">
        <f>IF(AND(ISNUMBER(C19), ISNUMBER(C18)), ABS(C19-C18), "-")</f>
        <v>200</v>
      </c>
      <c r="I19" s="5">
        <f>IF(AND(ISNUMBER(H19), H19&lt;&gt;""), (H19-200)*1000, "-")</f>
        <v>0</v>
      </c>
      <c r="J19" s="37">
        <f>IF(AND(ISNUMBER(D19), ISNUMBER(D18)), D19+D18, "-")</f>
        <v>400.00130000000001</v>
      </c>
      <c r="K19" s="5">
        <f>IF(AND(ISNUMBER(J19), J19&lt;&gt;""), (J19-400)*1000, "-")</f>
        <v>1.3000000000147338</v>
      </c>
      <c r="L19" s="5">
        <f>IF(AND(ISNUMBER(E18), ISNUMBER(E19)), (E18-E19)*1000, "-")</f>
        <v>1.1999999999972033</v>
      </c>
      <c r="M19" s="50">
        <f>IF(AND(ISNUMBER(F18), ISNUMBER(F19)), (F18-F19)*1000, "-")</f>
        <v>0.99999999999056399</v>
      </c>
      <c r="N19" s="51">
        <f>IF(AND(ISNUMBER(G18), ISNUMBER(G19)), (G18-G19)*1000, "-")</f>
        <v>-1.9999999999997797</v>
      </c>
    </row>
    <row r="20" spans="2:14" x14ac:dyDescent="0.3">
      <c r="H20"/>
      <c r="I20" s="2"/>
      <c r="J20" s="3"/>
      <c r="K20" s="1"/>
    </row>
    <row r="21" spans="2:14" x14ac:dyDescent="0.3">
      <c r="H21"/>
      <c r="I21" s="1"/>
      <c r="J21"/>
      <c r="K21" s="1"/>
    </row>
    <row r="22" spans="2:14" x14ac:dyDescent="0.3">
      <c r="G22" s="11" t="s">
        <v>8</v>
      </c>
      <c r="H22" s="12"/>
      <c r="I22" s="12"/>
      <c r="J22" s="12"/>
      <c r="K22" s="13"/>
    </row>
  </sheetData>
  <mergeCells count="1">
    <mergeCell ref="G22:K22"/>
  </mergeCells>
  <conditionalFormatting sqref="I5:I20">
    <cfRule type="expression" dxfId="2" priority="3" stopIfTrue="1">
      <formula>ABS(I5)&gt;0.5</formula>
    </cfRule>
  </conditionalFormatting>
  <conditionalFormatting sqref="K5:K20">
    <cfRule type="expression" dxfId="1" priority="2" stopIfTrue="1">
      <formula>ABS(K3)&gt;1.15</formula>
    </cfRule>
  </conditionalFormatting>
  <conditionalFormatting sqref="L5:L20">
    <cfRule type="expression" dxfId="0" priority="1" stopIfTrue="1">
      <formula>ABS(L5)&gt;1.15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Meile Jeremy</cp:lastModifiedBy>
  <dcterms:created xsi:type="dcterms:W3CDTF">2025-01-06T07:00:07Z</dcterms:created>
  <dcterms:modified xsi:type="dcterms:W3CDTF">2025-02-09T14:47:18Z</dcterms:modified>
</cp:coreProperties>
</file>