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echsellast &amp; Bügel v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FFFDE9"/>
        <bgColor rgb="00FFFDE9"/>
      </patternFill>
    </fill>
    <fill>
      <patternFill patternType="solid">
        <fgColor rgb="00EEF6FF"/>
        <bgColor rgb="00EEF6FF"/>
      </patternFill>
    </fill>
    <fill>
      <patternFill patternType="solid">
        <fgColor rgb="00E9FFEA"/>
        <bgColor rgb="00E9FFEA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2" borderId="1" applyAlignment="1" pivotButton="0" quotePrefix="0" xfId="0">
      <alignment wrapText="1"/>
    </xf>
    <xf numFmtId="0" fontId="0" fillId="2" borderId="1" pivotButton="0" quotePrefix="0" xfId="0"/>
    <xf numFmtId="0" fontId="0" fillId="3" borderId="1" applyAlignment="1" pivotButton="0" quotePrefix="0" xfId="0">
      <alignment wrapText="1"/>
    </xf>
    <xf numFmtId="0" fontId="0" fillId="0" borderId="1" applyAlignment="1" pivotButton="0" quotePrefix="0" xfId="0">
      <alignment wrapText="1"/>
    </xf>
    <xf numFmtId="0" fontId="0" fillId="0" borderId="1" pivotButton="0" quotePrefix="0" xfId="0"/>
    <xf numFmtId="0" fontId="0" fillId="4" borderId="1" applyAlignment="1" pivotButton="0" quotePrefix="0" xfId="0">
      <alignment wrapText="1"/>
    </xf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>
      <selection activeCell="A1" sqref="A1"/>
    </sheetView>
  </sheetViews>
  <sheetFormatPr baseColWidth="8" defaultRowHeight="15"/>
  <cols>
    <col width="34" customWidth="1" min="1" max="1"/>
    <col width="24" customWidth="1" min="2" max="2"/>
    <col width="12" customWidth="1" min="3" max="3"/>
    <col width="36" customWidth="1" min="4" max="4"/>
    <col width="46" customWidth="1" min="5" max="5"/>
    <col width="34" customWidth="1" min="6" max="6"/>
    <col width="18" customWidth="1" min="7" max="7"/>
    <col width="18" customWidth="1" min="8" max="8"/>
    <col width="18" customWidth="1" min="9" max="9"/>
    <col width="26" customWidth="1" min="10" max="10"/>
  </cols>
  <sheetData>
    <row r="1">
      <c r="A1" s="1" t="inlineStr">
        <is>
          <t>Wechsellast – 3 Lastfälle (links / rechts / voll) mit Querkraft- &amp; Moment-Maxima + Bügel</t>
        </is>
      </c>
    </row>
    <row r="2">
      <c r="A2" s="2" t="inlineStr">
        <is>
          <t>Größe / Schritt</t>
        </is>
      </c>
      <c r="B2" s="2" t="inlineStr">
        <is>
          <t>Wert (mit Formel)</t>
        </is>
      </c>
      <c r="C2" s="2" t="inlineStr">
        <is>
          <t>Einheit</t>
        </is>
      </c>
      <c r="D2" s="2" t="inlineStr">
        <is>
          <t>Excel‑Formel (Text)</t>
        </is>
      </c>
      <c r="E2" s="2" t="inlineStr">
        <is>
          <t>Lösungsweg (VERKETTEN)</t>
        </is>
      </c>
      <c r="F2" s="2" t="inlineStr">
        <is>
          <t>Beschreibung</t>
        </is>
      </c>
      <c r="G2" s="2" t="inlineStr">
        <is>
          <t>Fall: G+Q links</t>
        </is>
      </c>
      <c r="H2" s="2" t="inlineStr">
        <is>
          <t>Fall: G+Q rechts</t>
        </is>
      </c>
      <c r="I2" s="2" t="inlineStr">
        <is>
          <t>Fall: G+Q voll</t>
        </is>
      </c>
      <c r="J2" s="2" t="inlineStr">
        <is>
          <t>Hinweis</t>
        </is>
      </c>
    </row>
    <row r="3">
      <c r="A3" s="3" t="inlineStr">
        <is>
          <t>EINGABEN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inlineStr">
        <is>
          <t>Gelb = Eingaben. System: L_ges &amp; Lagerpositionen x_A, x_B von links.</t>
        </is>
      </c>
    </row>
    <row r="4">
      <c r="A4" s="3" t="inlineStr">
        <is>
          <t>Gesamtlänge L_ges</t>
        </is>
      </c>
      <c r="B4" s="4" t="n">
        <v>12</v>
      </c>
      <c r="C4" s="4" t="inlineStr">
        <is>
          <t>m</t>
        </is>
      </c>
      <c r="D4" s="3" t="n"/>
      <c r="E4" s="3" t="n"/>
      <c r="F4" s="3" t="inlineStr">
        <is>
          <t>Länge von linkem bis rechtem freien Ende.</t>
        </is>
      </c>
      <c r="G4" s="4" t="n"/>
      <c r="H4" s="4" t="n"/>
      <c r="I4" s="4" t="n"/>
      <c r="J4" s="3" t="n"/>
    </row>
    <row r="5">
      <c r="A5" s="3" t="inlineStr">
        <is>
          <t>Lagerposition x_A (von links)</t>
        </is>
      </c>
      <c r="B5" s="4" t="n">
        <v>2</v>
      </c>
      <c r="C5" s="4" t="inlineStr">
        <is>
          <t>m</t>
        </is>
      </c>
      <c r="D5" s="3" t="n"/>
      <c r="E5" s="3" t="n"/>
      <c r="F5" s="3" t="inlineStr">
        <is>
          <t>Position Lager A ab linkem Ende.</t>
        </is>
      </c>
      <c r="G5" s="4" t="n"/>
      <c r="H5" s="4" t="n"/>
      <c r="I5" s="4" t="n"/>
      <c r="J5" s="3" t="n"/>
    </row>
    <row r="6">
      <c r="A6" s="3" t="inlineStr">
        <is>
          <t>Lagerposition x_B (von links)</t>
        </is>
      </c>
      <c r="B6" s="4" t="n">
        <v>9</v>
      </c>
      <c r="C6" s="4" t="inlineStr">
        <is>
          <t>m</t>
        </is>
      </c>
      <c r="D6" s="3" t="n"/>
      <c r="E6" s="3" t="n"/>
      <c r="F6" s="3" t="inlineStr">
        <is>
          <t>Position Lager B ab linkem Ende.</t>
        </is>
      </c>
      <c r="G6" s="4" t="n"/>
      <c r="H6" s="4" t="n"/>
      <c r="I6" s="4" t="n"/>
      <c r="J6" s="3" t="n"/>
    </row>
    <row r="7">
      <c r="A7" s="3" t="inlineStr">
        <is>
          <t>b_w</t>
        </is>
      </c>
      <c r="B7" s="4" t="n">
        <v>300</v>
      </c>
      <c r="C7" s="4" t="inlineStr">
        <is>
          <t>mm</t>
        </is>
      </c>
      <c r="D7" s="3" t="n"/>
      <c r="E7" s="3" t="n"/>
      <c r="F7" s="3" t="inlineStr">
        <is>
          <t>Balkenbreite.</t>
        </is>
      </c>
      <c r="G7" s="4" t="n"/>
      <c r="H7" s="4" t="n"/>
      <c r="I7" s="4" t="n"/>
      <c r="J7" s="3" t="n"/>
    </row>
    <row r="8">
      <c r="A8" s="3" t="inlineStr">
        <is>
          <t>h</t>
        </is>
      </c>
      <c r="B8" s="4" t="n">
        <v>600</v>
      </c>
      <c r="C8" s="4" t="inlineStr">
        <is>
          <t>mm</t>
        </is>
      </c>
      <c r="D8" s="3" t="n"/>
      <c r="E8" s="3" t="n"/>
      <c r="F8" s="3" t="inlineStr">
        <is>
          <t>Balkenhöhe.</t>
        </is>
      </c>
      <c r="G8" s="4" t="n"/>
      <c r="H8" s="4" t="n"/>
      <c r="I8" s="4" t="n"/>
      <c r="J8" s="3" t="n"/>
    </row>
    <row r="9">
      <c r="A9" s="3" t="inlineStr">
        <is>
          <t>c_nom</t>
        </is>
      </c>
      <c r="B9" s="4" t="n">
        <v>35</v>
      </c>
      <c r="C9" s="4" t="inlineStr">
        <is>
          <t>mm</t>
        </is>
      </c>
      <c r="D9" s="3" t="n"/>
      <c r="E9" s="3" t="n"/>
      <c r="F9" s="3" t="inlineStr">
        <is>
          <t>Nennbetondeckung.</t>
        </is>
      </c>
      <c r="G9" s="4" t="n"/>
      <c r="H9" s="4" t="n"/>
      <c r="I9" s="4" t="n"/>
      <c r="J9" s="3" t="n"/>
    </row>
    <row r="10">
      <c r="A10" s="3" t="inlineStr">
        <is>
          <t>Ø Längsstäbe (unten)</t>
        </is>
      </c>
      <c r="B10" s="4" t="n">
        <v>20</v>
      </c>
      <c r="C10" s="4" t="inlineStr">
        <is>
          <t>mm</t>
        </is>
      </c>
      <c r="D10" s="3" t="n"/>
      <c r="E10" s="3" t="n"/>
      <c r="F10" s="3" t="inlineStr">
        <is>
          <t>Für d &amp; ρ_l.</t>
        </is>
      </c>
      <c r="G10" s="4" t="n"/>
      <c r="H10" s="4" t="n"/>
      <c r="I10" s="4" t="n"/>
      <c r="J10" s="3" t="n"/>
    </row>
    <row r="11">
      <c r="A11" s="3" t="inlineStr">
        <is>
          <t>Anzahl Längsstäbe unten</t>
        </is>
      </c>
      <c r="B11" s="4" t="n">
        <v>4</v>
      </c>
      <c r="C11" s="4" t="inlineStr">
        <is>
          <t>-</t>
        </is>
      </c>
      <c r="D11" s="3" t="n"/>
      <c r="E11" s="3" t="n"/>
      <c r="F11" s="3" t="inlineStr">
        <is>
          <t>Für A_sl und ρ_l.</t>
        </is>
      </c>
      <c r="G11" s="4" t="n"/>
      <c r="H11" s="4" t="n"/>
      <c r="I11" s="4" t="n"/>
      <c r="J11" s="3" t="n"/>
    </row>
    <row r="12">
      <c r="A12" s="3" t="inlineStr">
        <is>
          <t>Ø Bügel</t>
        </is>
      </c>
      <c r="B12" s="4" t="n">
        <v>8</v>
      </c>
      <c r="C12" s="4" t="inlineStr">
        <is>
          <t>mm</t>
        </is>
      </c>
      <c r="D12" s="3" t="n"/>
      <c r="E12" s="3" t="n"/>
      <c r="F12" s="3" t="inlineStr">
        <is>
          <t>Bügel-Ø.</t>
        </is>
      </c>
      <c r="G12" s="4" t="n"/>
      <c r="H12" s="4" t="n"/>
      <c r="I12" s="4" t="n"/>
      <c r="J12" s="3" t="n"/>
    </row>
    <row r="13">
      <c r="A13" s="3" t="inlineStr">
        <is>
          <t>Anzahl Schenkel/Bügel</t>
        </is>
      </c>
      <c r="B13" s="4" t="n">
        <v>2</v>
      </c>
      <c r="C13" s="4" t="inlineStr">
        <is>
          <t>-</t>
        </is>
      </c>
      <c r="D13" s="3" t="n"/>
      <c r="E13" s="3" t="n"/>
      <c r="F13" s="3" t="inlineStr">
        <is>
          <t>Meist 2 Schenkel.</t>
        </is>
      </c>
      <c r="G13" s="4" t="n"/>
      <c r="H13" s="4" t="n"/>
      <c r="I13" s="4" t="n"/>
      <c r="J13" s="3" t="n"/>
    </row>
    <row r="14">
      <c r="A14" s="3" t="inlineStr">
        <is>
          <t>f_ck</t>
        </is>
      </c>
      <c r="B14" s="4" t="n">
        <v>25</v>
      </c>
      <c r="C14" s="4" t="inlineStr">
        <is>
          <t>MPa</t>
        </is>
      </c>
      <c r="D14" s="3" t="n"/>
      <c r="E14" s="3" t="n"/>
      <c r="F14" s="3" t="inlineStr">
        <is>
          <t>C25/30.</t>
        </is>
      </c>
      <c r="G14" s="4" t="n"/>
      <c r="H14" s="4" t="n"/>
      <c r="I14" s="4" t="n"/>
      <c r="J14" s="3" t="n"/>
    </row>
    <row r="15">
      <c r="A15" s="3" t="inlineStr">
        <is>
          <t>f_yk</t>
        </is>
      </c>
      <c r="B15" s="4" t="n">
        <v>500</v>
      </c>
      <c r="C15" s="4" t="inlineStr">
        <is>
          <t>MPa</t>
        </is>
      </c>
      <c r="D15" s="3" t="n"/>
      <c r="E15" s="3" t="n"/>
      <c r="F15" s="3" t="inlineStr">
        <is>
          <t>B500B.</t>
        </is>
      </c>
      <c r="G15" s="4" t="n"/>
      <c r="H15" s="4" t="n"/>
      <c r="I15" s="4" t="n"/>
      <c r="J15" s="3" t="n"/>
    </row>
    <row r="16">
      <c r="A16" s="3" t="inlineStr">
        <is>
          <t>γ_c</t>
        </is>
      </c>
      <c r="B16" s="4" t="n">
        <v>1.5</v>
      </c>
      <c r="C16" s="4" t="inlineStr">
        <is>
          <t>-</t>
        </is>
      </c>
      <c r="D16" s="3" t="n"/>
      <c r="E16" s="3" t="n"/>
      <c r="F16" s="3" t="inlineStr">
        <is>
          <t>Teilsicherheitsbeiwert Beton.</t>
        </is>
      </c>
      <c r="G16" s="4" t="n"/>
      <c r="H16" s="4" t="n"/>
      <c r="I16" s="4" t="n"/>
      <c r="J16" s="3" t="n"/>
    </row>
    <row r="17">
      <c r="A17" s="3" t="inlineStr">
        <is>
          <t>γ_s</t>
        </is>
      </c>
      <c r="B17" s="4" t="n">
        <v>1.15</v>
      </c>
      <c r="C17" s="4" t="inlineStr">
        <is>
          <t>-</t>
        </is>
      </c>
      <c r="D17" s="3" t="n"/>
      <c r="E17" s="3" t="n"/>
      <c r="F17" s="3" t="inlineStr">
        <is>
          <t>Teilsicherheitsbeiwert Stahl.</t>
        </is>
      </c>
      <c r="G17" s="4" t="n"/>
      <c r="H17" s="4" t="n"/>
      <c r="I17" s="4" t="n"/>
      <c r="J17" s="3" t="n"/>
    </row>
    <row r="18">
      <c r="A18" s="3" t="inlineStr">
        <is>
          <t>Zusätzl. ständige Last g_k,zus</t>
        </is>
      </c>
      <c r="B18" s="4" t="n">
        <v>5</v>
      </c>
      <c r="C18" s="4" t="inlineStr">
        <is>
          <t>kN/m</t>
        </is>
      </c>
      <c r="D18" s="3" t="n"/>
      <c r="E18" s="3" t="n"/>
      <c r="F18" s="3" t="inlineStr">
        <is>
          <t>z. B. Beläge, Mauerwerk …</t>
        </is>
      </c>
      <c r="G18" s="4" t="n"/>
      <c r="H18" s="4" t="n"/>
      <c r="I18" s="4" t="n"/>
      <c r="J18" s="3" t="n"/>
    </row>
    <row r="19">
      <c r="A19" s="3" t="inlineStr">
        <is>
          <t>Veränderliche Last q_k</t>
        </is>
      </c>
      <c r="B19" s="4" t="n">
        <v>30</v>
      </c>
      <c r="C19" s="4" t="inlineStr">
        <is>
          <t>kN/m</t>
        </is>
      </c>
      <c r="D19" s="3" t="n"/>
      <c r="E19" s="3" t="n"/>
      <c r="F19" s="3" t="inlineStr">
        <is>
          <t>Wechsellast.</t>
        </is>
      </c>
      <c r="G19" s="4" t="n"/>
      <c r="H19" s="4" t="n"/>
      <c r="I19" s="4" t="n"/>
      <c r="J19" s="3" t="n"/>
    </row>
    <row r="20">
      <c r="A20" s="3" t="inlineStr">
        <is>
          <t>Betondichte</t>
        </is>
      </c>
      <c r="B20" s="4" t="n">
        <v>25</v>
      </c>
      <c r="C20" s="4" t="inlineStr">
        <is>
          <t>kN/m³</t>
        </is>
      </c>
      <c r="D20" s="3" t="n"/>
      <c r="E20" s="3" t="n"/>
      <c r="F20" s="3" t="inlineStr">
        <is>
          <t>Eigengewicht Beton.</t>
        </is>
      </c>
      <c r="G20" s="4" t="n"/>
      <c r="H20" s="4" t="n"/>
      <c r="I20" s="4" t="n"/>
      <c r="J20" s="3" t="n"/>
    </row>
    <row r="21">
      <c r="A21" s="3" t="inlineStr">
        <is>
          <t>γ_G</t>
        </is>
      </c>
      <c r="B21" s="4" t="n">
        <v>1.35</v>
      </c>
      <c r="C21" s="4" t="inlineStr">
        <is>
          <t>-</t>
        </is>
      </c>
      <c r="D21" s="3" t="n"/>
      <c r="E21" s="3" t="n"/>
      <c r="F21" s="3" t="inlineStr">
        <is>
          <t>Lastbeiwert ständige Last.</t>
        </is>
      </c>
      <c r="G21" s="4" t="n"/>
      <c r="H21" s="4" t="n"/>
      <c r="I21" s="4" t="n"/>
      <c r="J21" s="3" t="n"/>
    </row>
    <row r="22">
      <c r="A22" s="3" t="inlineStr">
        <is>
          <t>γ_Q</t>
        </is>
      </c>
      <c r="B22" s="4" t="n">
        <v>1.5</v>
      </c>
      <c r="C22" s="4" t="inlineStr">
        <is>
          <t>-</t>
        </is>
      </c>
      <c r="D22" s="3" t="n"/>
      <c r="E22" s="3" t="n"/>
      <c r="F22" s="3" t="inlineStr">
        <is>
          <t>Lastbeiwert veränderliche Last.</t>
        </is>
      </c>
      <c r="G22" s="4" t="n"/>
      <c r="H22" s="4" t="n"/>
      <c r="I22" s="4" t="n"/>
      <c r="J22" s="3" t="n"/>
    </row>
    <row r="23">
      <c r="A23" s="5" t="inlineStr">
        <is>
          <t>ABGELEITETE GEOMETRIE</t>
        </is>
      </c>
      <c r="B23" s="5" t="n"/>
      <c r="C23" s="5" t="n"/>
      <c r="D23" s="5" t="n"/>
      <c r="E23" s="5" t="n"/>
      <c r="F23" s="5" t="n"/>
      <c r="G23" s="5" t="n"/>
      <c r="H23" s="5" t="n"/>
      <c r="I23" s="5" t="n"/>
      <c r="J23" s="5" t="inlineStr">
        <is>
          <t>aus L_ges &amp; Lagerpositionen</t>
        </is>
      </c>
    </row>
    <row r="24">
      <c r="A24" s="6" t="inlineStr">
        <is>
          <t>a = x_A</t>
        </is>
      </c>
      <c r="B24" s="7">
        <f>B5</f>
        <v/>
      </c>
      <c r="C24" s="7" t="inlineStr">
        <is>
          <t>m</t>
        </is>
      </c>
      <c r="D24" s="6" t="inlineStr">
        <is>
          <t>'B5</t>
        </is>
      </c>
      <c r="E24" s="6">
        <f>CONCATENATE("a = ",TEXT(B5,"0.000")," m")</f>
        <v/>
      </c>
      <c r="F24" s="6" t="inlineStr">
        <is>
          <t>Kragarm links.</t>
        </is>
      </c>
      <c r="G24" s="7" t="n"/>
      <c r="H24" s="7" t="n"/>
      <c r="I24" s="7" t="n"/>
      <c r="J24" s="6" t="n"/>
    </row>
    <row r="25">
      <c r="A25" s="6" t="inlineStr">
        <is>
          <t>L = x_B − x_A</t>
        </is>
      </c>
      <c r="B25" s="7">
        <f>B6-B5</f>
        <v/>
      </c>
      <c r="C25" s="7" t="inlineStr">
        <is>
          <t>m</t>
        </is>
      </c>
      <c r="D25" s="6" t="inlineStr">
        <is>
          <t>'B6-B5</t>
        </is>
      </c>
      <c r="E25" s="6">
        <f>CONCATENATE("L = ",TEXT(B6,"0.000")," − ",TEXT(B5,"0.000"))</f>
        <v/>
      </c>
      <c r="F25" s="6" t="inlineStr">
        <is>
          <t>Stützweite A–B.</t>
        </is>
      </c>
      <c r="G25" s="7" t="n"/>
      <c r="H25" s="7" t="n"/>
      <c r="I25" s="7" t="n"/>
      <c r="J25" s="6" t="n"/>
    </row>
    <row r="26">
      <c r="A26" s="6" t="inlineStr">
        <is>
          <t>b = L_ges − x_B</t>
        </is>
      </c>
      <c r="B26" s="7">
        <f>B4-B6</f>
        <v/>
      </c>
      <c r="C26" s="7" t="inlineStr">
        <is>
          <t>m</t>
        </is>
      </c>
      <c r="D26" s="6" t="inlineStr">
        <is>
          <t>'B4-B6</t>
        </is>
      </c>
      <c r="E26" s="6">
        <f>CONCATENATE("b = ",TEXT(B4,"0.000")," − ",TEXT(B6,"0.000"))</f>
        <v/>
      </c>
      <c r="F26" s="6" t="inlineStr">
        <is>
          <t>Kragarm rechts.</t>
        </is>
      </c>
      <c r="G26" s="7" t="n"/>
      <c r="H26" s="7" t="n"/>
      <c r="I26" s="7" t="n"/>
      <c r="J26" s="6" t="n"/>
    </row>
    <row r="27">
      <c r="A27" s="6" t="inlineStr">
        <is>
          <t>Check: Geometrie</t>
        </is>
      </c>
      <c r="B27" s="7">
        <f>IF(AND(B25&gt;0,B24&gt;=0,B26&gt;=0),"OK","Prüfen: L&gt;0 &amp; a,b≥0")</f>
        <v/>
      </c>
      <c r="C27" s="7" t="inlineStr">
        <is>
          <t>-</t>
        </is>
      </c>
      <c r="D27" s="6" t="inlineStr">
        <is>
          <t>'IF(AND(B25&gt;0,B24&gt;=0,B26&gt;=0),"OK","Prüfen: L&gt;0 &amp; a,b≥0")</t>
        </is>
      </c>
      <c r="E27" s="6" t="n"/>
      <c r="F27" s="6" t="inlineStr">
        <is>
          <t>Plausibilitätsprüfung.</t>
        </is>
      </c>
      <c r="G27" s="7" t="n"/>
      <c r="H27" s="7" t="n"/>
      <c r="I27" s="7" t="n"/>
      <c r="J27" s="6" t="n"/>
    </row>
    <row r="28">
      <c r="A28" s="6" t="inlineStr">
        <is>
          <t>wirksame Tiefe d</t>
        </is>
      </c>
      <c r="B28" s="7">
        <f>B8-B9-B12-B10/2</f>
        <v/>
      </c>
      <c r="C28" s="7" t="inlineStr">
        <is>
          <t>mm</t>
        </is>
      </c>
      <c r="D28" s="6" t="inlineStr">
        <is>
          <t>'B8-B9-B12-B10/2</t>
        </is>
      </c>
      <c r="E28" s="6">
        <f>CONCATENATE("d = ",TEXT(B8,"0")," − ",TEXT(B9,"0")," − ",TEXT(B12,"0")," − ",TEXT(B10/2,"0"))</f>
        <v/>
      </c>
      <c r="F28" s="6" t="inlineStr">
        <is>
          <t>d = h − c_nom − ØBügel − ½ØLängs.</t>
        </is>
      </c>
      <c r="G28" s="7" t="n"/>
      <c r="H28" s="7" t="n"/>
      <c r="I28" s="7" t="n"/>
      <c r="J28" s="6" t="n"/>
    </row>
    <row r="29">
      <c r="A29" s="6" t="inlineStr">
        <is>
          <t>innerer Hebelarm z ≈ 0.9·d</t>
        </is>
      </c>
      <c r="B29" s="7">
        <f>0.9*B28</f>
        <v/>
      </c>
      <c r="C29" s="7" t="inlineStr">
        <is>
          <t>mm</t>
        </is>
      </c>
      <c r="D29" s="6" t="inlineStr">
        <is>
          <t>'0.9*B28</t>
        </is>
      </c>
      <c r="E29" s="6">
        <f>CONCATENATE("0.9×",TEXT(B28,"0"))</f>
        <v/>
      </c>
      <c r="F29" s="6" t="inlineStr">
        <is>
          <t>z‑Näherung.</t>
        </is>
      </c>
      <c r="G29" s="7" t="n"/>
      <c r="H29" s="7" t="n"/>
      <c r="I29" s="7" t="n"/>
      <c r="J29" s="6" t="n"/>
    </row>
    <row r="30">
      <c r="A30" s="6" t="inlineStr">
        <is>
          <t>g_k,Beton</t>
        </is>
      </c>
      <c r="B30" s="7">
        <f>B20*(B7/1000)*(B8/1000)</f>
        <v/>
      </c>
      <c r="C30" s="7" t="inlineStr">
        <is>
          <t>kN/m</t>
        </is>
      </c>
      <c r="D30" s="6" t="inlineStr">
        <is>
          <t>'B20*(B7/1000)*(B8/1000)</t>
        </is>
      </c>
      <c r="E30" s="6">
        <f>CONCATENATE(TEXT(B20,"0.00"),"×",TEXT(B7/1000,"0.000"),"×",TEXT(B8/1000,"0.000"))</f>
        <v/>
      </c>
      <c r="F30" s="6" t="inlineStr">
        <is>
          <t>Eigengewicht des Balkens.</t>
        </is>
      </c>
      <c r="G30" s="7" t="n"/>
      <c r="H30" s="7" t="n"/>
      <c r="I30" s="7" t="n"/>
      <c r="J30" s="6" t="n"/>
    </row>
    <row r="31">
      <c r="A31" s="6" t="inlineStr">
        <is>
          <t>g_k,total</t>
        </is>
      </c>
      <c r="B31" s="7">
        <f>B30+B18</f>
        <v/>
      </c>
      <c r="C31" s="7" t="inlineStr">
        <is>
          <t>kN/m</t>
        </is>
      </c>
      <c r="D31" s="6" t="inlineStr">
        <is>
          <t>'B30+B18</t>
        </is>
      </c>
      <c r="E31" s="6">
        <f>CONCATENATE(TEXT(B30,"0.000")," + ",TEXT(B18,"0.000"))</f>
        <v/>
      </c>
      <c r="F31" s="6" t="inlineStr">
        <is>
          <t>Ständige Linienlast gesamt.</t>
        </is>
      </c>
      <c r="G31" s="7" t="n"/>
      <c r="H31" s="7" t="n"/>
      <c r="I31" s="7" t="n"/>
      <c r="J31" s="6" t="n"/>
    </row>
    <row r="32">
      <c r="A32" s="6" t="inlineStr">
        <is>
          <t>g_d = γ_G·g_k,total</t>
        </is>
      </c>
      <c r="B32" s="7">
        <f>B21*B31</f>
        <v/>
      </c>
      <c r="C32" s="7" t="inlineStr">
        <is>
          <t>kN/m</t>
        </is>
      </c>
      <c r="D32" s="6" t="inlineStr">
        <is>
          <t>'B21*B31</t>
        </is>
      </c>
      <c r="E32" s="6">
        <f>CONCATENATE(TEXT(B21,"0.00"),"×",TEXT(B31,"0.000"))</f>
        <v/>
      </c>
      <c r="F32" s="6" t="inlineStr">
        <is>
          <t>Bemessungswert ständige Last.</t>
        </is>
      </c>
      <c r="G32" s="7" t="n"/>
      <c r="H32" s="7" t="n"/>
      <c r="I32" s="7" t="n"/>
      <c r="J32" s="6" t="n"/>
    </row>
    <row r="33">
      <c r="A33" s="6" t="inlineStr">
        <is>
          <t>q_d = γ_Q·q_k</t>
        </is>
      </c>
      <c r="B33" s="7">
        <f>B22*B19</f>
        <v/>
      </c>
      <c r="C33" s="7" t="inlineStr">
        <is>
          <t>kN/m</t>
        </is>
      </c>
      <c r="D33" s="6" t="inlineStr">
        <is>
          <t>'B22*B19</t>
        </is>
      </c>
      <c r="E33" s="6">
        <f>CONCATENATE(TEXT(B22,"0.00"),"×",TEXT(B19,"0.000"))</f>
        <v/>
      </c>
      <c r="F33" s="6" t="inlineStr">
        <is>
          <t>Bemessungswert veränderliche Last.</t>
        </is>
      </c>
      <c r="G33" s="7" t="n"/>
      <c r="H33" s="7" t="n"/>
      <c r="I33" s="7" t="n"/>
      <c r="J33" s="6" t="n"/>
    </row>
    <row r="34">
      <c r="A34" s="6" t="inlineStr">
        <is>
          <t>Indikator q links (−a..0)</t>
        </is>
      </c>
      <c r="B34" s="7">
        <f>1</f>
        <v/>
      </c>
      <c r="C34" s="7" t="inlineStr">
        <is>
          <t>-</t>
        </is>
      </c>
      <c r="D34" s="6" t="inlineStr">
        <is>
          <t>'1</t>
        </is>
      </c>
      <c r="E34" s="6" t="n"/>
      <c r="F34" s="6" t="inlineStr">
        <is>
          <t>Fall-Logik: links &amp; voll = 1; rechts = 0.</t>
        </is>
      </c>
      <c r="G34" s="7" t="n"/>
      <c r="H34" s="7" t="n"/>
      <c r="I34" s="7" t="n"/>
      <c r="J34" s="6" t="n"/>
    </row>
    <row r="35">
      <c r="A35" s="6" t="inlineStr">
        <is>
          <t>Indikator q Feld (0..L)</t>
        </is>
      </c>
      <c r="B35" s="7">
        <f>1</f>
        <v/>
      </c>
      <c r="C35" s="7" t="inlineStr">
        <is>
          <t>-</t>
        </is>
      </c>
      <c r="D35" s="6" t="inlineStr">
        <is>
          <t>'1</t>
        </is>
      </c>
      <c r="E35" s="6" t="n"/>
      <c r="F35" s="6" t="inlineStr">
        <is>
          <t>Alle 3 Fälle: q auf Feld = 1.</t>
        </is>
      </c>
      <c r="G35" s="7" t="n"/>
      <c r="H35" s="7" t="n"/>
      <c r="I35" s="7" t="n"/>
      <c r="J35" s="6" t="n"/>
    </row>
    <row r="36">
      <c r="A36" s="6" t="inlineStr">
        <is>
          <t>Indikator q rechts (L..L+b)</t>
        </is>
      </c>
      <c r="B36" s="7">
        <f>1</f>
        <v/>
      </c>
      <c r="C36" s="7" t="inlineStr">
        <is>
          <t>-</t>
        </is>
      </c>
      <c r="D36" s="6" t="inlineStr">
        <is>
          <t>'1</t>
        </is>
      </c>
      <c r="E36" s="6" t="n"/>
      <c r="F36" s="6" t="inlineStr">
        <is>
          <t>Fall-Logik: rechts &amp; voll = 1; links = 0.</t>
        </is>
      </c>
      <c r="G36" s="7" t="n"/>
      <c r="H36" s="7" t="n"/>
      <c r="I36" s="7" t="n"/>
      <c r="J36" s="6" t="n"/>
    </row>
    <row r="37">
      <c r="A37" s="5" t="inlineStr">
        <is>
          <t>Wirksame Lastintensitäten je Fall</t>
        </is>
      </c>
      <c r="B37" s="5" t="n"/>
      <c r="C37" s="5" t="n"/>
      <c r="D37" s="5" t="n"/>
      <c r="E37" s="5" t="n"/>
      <c r="F37" s="5" t="n"/>
      <c r="G37" s="5" t="n"/>
      <c r="H37" s="5" t="n"/>
      <c r="I37" s="5" t="n"/>
      <c r="J37" s="5" t="inlineStr">
        <is>
          <t>w_left / w_field / w_right = g_d + I·q_d</t>
        </is>
      </c>
    </row>
    <row r="38">
      <c r="A38" s="6" t="inlineStr">
        <is>
          <t>w_left (Fall links)</t>
        </is>
      </c>
      <c r="B38" s="7">
        <f>B32+B33*B34</f>
        <v/>
      </c>
      <c r="C38" s="7" t="inlineStr">
        <is>
          <t>kN/m</t>
        </is>
      </c>
      <c r="D38" s="6" t="inlineStr">
        <is>
          <t>'B32+B33*B34</t>
        </is>
      </c>
      <c r="E38" s="6" t="n"/>
      <c r="F38" s="6" t="inlineStr">
        <is>
          <t>links: I_left=1 → g+q; rechts: 0 → g</t>
        </is>
      </c>
      <c r="G38" s="7" t="n"/>
      <c r="H38" s="7" t="n"/>
      <c r="I38" s="7" t="n"/>
      <c r="J38" s="6" t="n"/>
    </row>
    <row r="39">
      <c r="A39" s="6" t="inlineStr">
        <is>
          <t>w_field (Fall links)</t>
        </is>
      </c>
      <c r="B39" s="7">
        <f>B32+B33*B35</f>
        <v/>
      </c>
      <c r="C39" s="7" t="inlineStr">
        <is>
          <t>kN/m</t>
        </is>
      </c>
      <c r="D39" s="6" t="inlineStr">
        <is>
          <t>'B32+B33*B35</t>
        </is>
      </c>
      <c r="E39" s="6" t="n"/>
      <c r="F39" s="6" t="inlineStr">
        <is>
          <t>Feld immer mit q → g+q</t>
        </is>
      </c>
      <c r="G39" s="7" t="n"/>
      <c r="H39" s="7" t="n"/>
      <c r="I39" s="7" t="n"/>
      <c r="J39" s="6" t="n"/>
    </row>
    <row r="40">
      <c r="A40" s="6" t="inlineStr">
        <is>
          <t>w_right (Fall links)</t>
        </is>
      </c>
      <c r="B40" s="7">
        <f>B32+B33*0</f>
        <v/>
      </c>
      <c r="C40" s="7" t="inlineStr">
        <is>
          <t>kN/m</t>
        </is>
      </c>
      <c r="D40" s="6" t="inlineStr">
        <is>
          <t>'B32+0</t>
        </is>
      </c>
      <c r="E40" s="6" t="n"/>
      <c r="F40" s="6" t="inlineStr">
        <is>
          <t>rechts ohne q → nur g</t>
        </is>
      </c>
      <c r="G40" s="7" t="n"/>
      <c r="H40" s="7" t="n"/>
      <c r="I40" s="7" t="n"/>
      <c r="J40" s="6" t="n"/>
    </row>
    <row r="41">
      <c r="A41" s="6" t="inlineStr">
        <is>
          <t>w_left (Fall rechts)</t>
        </is>
      </c>
      <c r="B41" s="7">
        <f>B32+B33*0</f>
        <v/>
      </c>
      <c r="C41" s="7" t="inlineStr">
        <is>
          <t>kN/m</t>
        </is>
      </c>
      <c r="D41" s="6" t="inlineStr">
        <is>
          <t>'B32+0</t>
        </is>
      </c>
      <c r="E41" s="6" t="n"/>
      <c r="F41" s="6" t="inlineStr">
        <is>
          <t>links ohne q → nur g</t>
        </is>
      </c>
      <c r="G41" s="7" t="n"/>
      <c r="H41" s="7" t="n"/>
      <c r="I41" s="7" t="n"/>
      <c r="J41" s="6" t="n"/>
    </row>
    <row r="42">
      <c r="A42" s="6" t="inlineStr">
        <is>
          <t>w_field (Fall rechts)</t>
        </is>
      </c>
      <c r="B42" s="7">
        <f>B32+B33*B35</f>
        <v/>
      </c>
      <c r="C42" s="7" t="inlineStr">
        <is>
          <t>kN/m</t>
        </is>
      </c>
      <c r="D42" s="6" t="inlineStr">
        <is>
          <t>'B32+B33*B35</t>
        </is>
      </c>
      <c r="E42" s="6" t="n"/>
      <c r="F42" s="6" t="inlineStr">
        <is>
          <t>Feld immer mit q → g+q</t>
        </is>
      </c>
      <c r="G42" s="7" t="n"/>
      <c r="H42" s="7" t="n"/>
      <c r="I42" s="7" t="n"/>
      <c r="J42" s="6" t="n"/>
    </row>
    <row r="43">
      <c r="A43" s="6" t="inlineStr">
        <is>
          <t>w_right (Fall rechts)</t>
        </is>
      </c>
      <c r="B43" s="7">
        <f>B32+B33*B36</f>
        <v/>
      </c>
      <c r="C43" s="7" t="inlineStr">
        <is>
          <t>kN/m</t>
        </is>
      </c>
      <c r="D43" s="6" t="inlineStr">
        <is>
          <t>'B32+B33*B36</t>
        </is>
      </c>
      <c r="E43" s="6" t="n"/>
      <c r="F43" s="6" t="inlineStr">
        <is>
          <t>rechts mit q → g+q</t>
        </is>
      </c>
      <c r="G43" s="7" t="n"/>
      <c r="H43" s="7" t="n"/>
      <c r="I43" s="7" t="n"/>
      <c r="J43" s="6" t="n"/>
    </row>
    <row r="44">
      <c r="A44" s="6" t="inlineStr">
        <is>
          <t>w_left (Fall voll)</t>
        </is>
      </c>
      <c r="B44" s="7">
        <f>B32+B33</f>
        <v/>
      </c>
      <c r="C44" s="7" t="inlineStr">
        <is>
          <t>kN/m</t>
        </is>
      </c>
      <c r="D44" s="6" t="inlineStr">
        <is>
          <t>'B32+B33</t>
        </is>
      </c>
      <c r="E44" s="6" t="n"/>
      <c r="F44" s="6" t="inlineStr">
        <is>
          <t>links mit q → g+q</t>
        </is>
      </c>
      <c r="G44" s="7" t="n"/>
      <c r="H44" s="7" t="n"/>
      <c r="I44" s="7" t="n"/>
      <c r="J44" s="6" t="n"/>
    </row>
    <row r="45">
      <c r="A45" s="6" t="inlineStr">
        <is>
          <t>w_field (Fall voll)</t>
        </is>
      </c>
      <c r="B45" s="7">
        <f>B32+B33</f>
        <v/>
      </c>
      <c r="C45" s="7" t="inlineStr">
        <is>
          <t>kN/m</t>
        </is>
      </c>
      <c r="D45" s="6" t="inlineStr">
        <is>
          <t>'B32+B33</t>
        </is>
      </c>
      <c r="E45" s="6" t="n"/>
      <c r="F45" s="6" t="inlineStr">
        <is>
          <t>Feld mit q → g+q</t>
        </is>
      </c>
      <c r="G45" s="7" t="n"/>
      <c r="H45" s="7" t="n"/>
      <c r="I45" s="7" t="n"/>
      <c r="J45" s="6" t="n"/>
    </row>
    <row r="46">
      <c r="A46" s="6" t="inlineStr">
        <is>
          <t>w_right (Fall voll)</t>
        </is>
      </c>
      <c r="B46" s="7">
        <f>B32+B33</f>
        <v/>
      </c>
      <c r="C46" s="7" t="inlineStr">
        <is>
          <t>kN/m</t>
        </is>
      </c>
      <c r="D46" s="6" t="inlineStr">
        <is>
          <t>'B32+B33</t>
        </is>
      </c>
      <c r="E46" s="6" t="n"/>
      <c r="F46" s="6" t="inlineStr">
        <is>
          <t>rechts mit q → g+q</t>
        </is>
      </c>
      <c r="G46" s="7" t="n"/>
      <c r="H46" s="7" t="n"/>
      <c r="I46" s="7" t="n"/>
      <c r="J46" s="6" t="n"/>
    </row>
    <row r="47">
      <c r="A47" s="5" t="inlineStr">
        <is>
          <t>AUFLAGERKRÄFTE – je Fall</t>
        </is>
      </c>
      <c r="B47" s="5" t="n"/>
      <c r="C47" s="5" t="n"/>
      <c r="D47" s="5" t="n"/>
      <c r="E47" s="5" t="n"/>
      <c r="F47" s="5" t="n"/>
      <c r="G47" s="5" t="n"/>
      <c r="H47" s="5" t="n"/>
      <c r="I47" s="5" t="n"/>
      <c r="J47" s="5" t="inlineStr">
        <is>
          <t>q wird zonal aufgelegt; g wirkt vollflächig.</t>
        </is>
      </c>
    </row>
    <row r="48">
      <c r="A48" s="6" t="inlineStr">
        <is>
          <t>R_A aus g_d (voll)</t>
        </is>
      </c>
      <c r="B48" s="7">
        <f>B32*(B24+B25+B26)*(B25+B24-B26)/(2*B25)</f>
        <v/>
      </c>
      <c r="C48" s="7" t="inlineStr">
        <is>
          <t>kN</t>
        </is>
      </c>
      <c r="D48" s="6" t="inlineStr">
        <is>
          <t>'B32*(B24+B25+B26)*(B25+B24-B26)/(2*B25)</t>
        </is>
      </c>
      <c r="E48" s="6" t="n"/>
      <c r="F48" s="6" t="inlineStr">
        <is>
          <t>Reaktion A aus g auf voller Länge.</t>
        </is>
      </c>
      <c r="G48" s="7" t="n"/>
      <c r="H48" s="7" t="n"/>
      <c r="I48" s="7" t="n"/>
      <c r="J48" s="6" t="n"/>
    </row>
    <row r="49">
      <c r="A49" s="6" t="inlineStr">
        <is>
          <t>R_B aus g_d (voll)</t>
        </is>
      </c>
      <c r="B49" s="7">
        <f>B32*(B24+B25+B26)*(B25+B26-B24)/(2*B25)</f>
        <v/>
      </c>
      <c r="C49" s="7" t="inlineStr">
        <is>
          <t>kN</t>
        </is>
      </c>
      <c r="D49" s="6" t="inlineStr">
        <is>
          <t>'B32*(B24+B25+B26)*(B25+B26-B24)/(2*B25)</t>
        </is>
      </c>
      <c r="E49" s="6" t="n"/>
      <c r="F49" s="6" t="inlineStr">
        <is>
          <t>Reaktion B aus g auf voller Länge.</t>
        </is>
      </c>
      <c r="G49" s="7" t="n"/>
      <c r="H49" s="7" t="n"/>
      <c r="I49" s="7" t="n"/>
      <c r="J49" s="6" t="n"/>
    </row>
    <row r="50">
      <c r="A50" s="6" t="inlineStr">
        <is>
          <t>R_A aus q_d (−a..L)</t>
        </is>
      </c>
      <c r="B50" s="7">
        <f>B33*((B25+B24)^2)/(2*B25)</f>
        <v/>
      </c>
      <c r="C50" s="7" t="inlineStr">
        <is>
          <t>kN</t>
        </is>
      </c>
      <c r="D50" s="6" t="inlineStr">
        <is>
          <t>'B33*((B25+B24)^2)/(2*B25)</t>
        </is>
      </c>
      <c r="E50" s="6" t="n"/>
      <c r="F50" s="6" t="inlineStr">
        <is>
          <t>Beitrag A für q links+Feld.</t>
        </is>
      </c>
      <c r="G50" s="7" t="n"/>
      <c r="H50" s="7" t="n"/>
      <c r="I50" s="7" t="n"/>
      <c r="J50" s="6" t="n"/>
    </row>
    <row r="51">
      <c r="A51" s="6" t="inlineStr">
        <is>
          <t>R_B aus q_d (−a..L)</t>
        </is>
      </c>
      <c r="B51" s="7">
        <f>B33*(B25^2-B24^2)/(2*B25)</f>
        <v/>
      </c>
      <c r="C51" s="7" t="inlineStr">
        <is>
          <t>kN</t>
        </is>
      </c>
      <c r="D51" s="6" t="inlineStr">
        <is>
          <t>'B33*(B25^2-B24^2)/(2*B25)</t>
        </is>
      </c>
      <c r="E51" s="6" t="n"/>
      <c r="F51" s="6" t="inlineStr">
        <is>
          <t>Beitrag B für q links+Feld.</t>
        </is>
      </c>
      <c r="G51" s="7" t="n"/>
      <c r="H51" s="7" t="n"/>
      <c r="I51" s="7" t="n"/>
      <c r="J51" s="6" t="n"/>
    </row>
    <row r="52">
      <c r="A52" s="6" t="inlineStr">
        <is>
          <t>R_A aus q_d (0..L+b)</t>
        </is>
      </c>
      <c r="B52" s="7">
        <f>B33*(B25+B26)*(B25-B26)/(2*B25)</f>
        <v/>
      </c>
      <c r="C52" s="7" t="inlineStr">
        <is>
          <t>kN</t>
        </is>
      </c>
      <c r="D52" s="6" t="inlineStr">
        <is>
          <t>'B33*(B25+B26)*(B25-B26)/(2*B25)</t>
        </is>
      </c>
      <c r="E52" s="6" t="n"/>
      <c r="F52" s="6" t="inlineStr">
        <is>
          <t>Beitrag A für q Feld+rechts.</t>
        </is>
      </c>
      <c r="G52" s="7" t="n"/>
      <c r="H52" s="7" t="n"/>
      <c r="I52" s="7" t="n"/>
      <c r="J52" s="6" t="n"/>
    </row>
    <row r="53">
      <c r="A53" s="6" t="inlineStr">
        <is>
          <t>R_B aus q_d (0..L+b)</t>
        </is>
      </c>
      <c r="B53" s="7">
        <f>B33*((B25+B26)^2)/(2*B25)</f>
        <v/>
      </c>
      <c r="C53" s="7" t="inlineStr">
        <is>
          <t>kN</t>
        </is>
      </c>
      <c r="D53" s="6" t="inlineStr">
        <is>
          <t>'B33*((B25+B26)^2)/(2*B25)</t>
        </is>
      </c>
      <c r="E53" s="6" t="n"/>
      <c r="F53" s="6" t="inlineStr">
        <is>
          <t>Beitrag B für q Feld+rechts.</t>
        </is>
      </c>
      <c r="G53" s="7" t="n"/>
      <c r="H53" s="7" t="n"/>
      <c r="I53" s="7" t="n"/>
      <c r="J53" s="6" t="n"/>
    </row>
    <row r="54">
      <c r="A54" s="6" t="inlineStr">
        <is>
          <t>R_A aus q_d (voll −a..L..+b)</t>
        </is>
      </c>
      <c r="B54" s="7">
        <f>B33*(B24+B25+B26)*(B25+B24-B26)/(2*B25)</f>
        <v/>
      </c>
      <c r="C54" s="7" t="inlineStr">
        <is>
          <t>kN</t>
        </is>
      </c>
      <c r="D54" s="6" t="inlineStr">
        <is>
          <t>'B33*(B24+B25+B26)*(B25+B24-B26)/(2*B25)</t>
        </is>
      </c>
      <c r="E54" s="6" t="n"/>
      <c r="F54" s="6" t="inlineStr">
        <is>
          <t>Beitrag A für q auf voller Länge.</t>
        </is>
      </c>
      <c r="G54" s="7" t="n"/>
      <c r="H54" s="7" t="n"/>
      <c r="I54" s="7" t="n"/>
      <c r="J54" s="6" t="n"/>
    </row>
    <row r="55">
      <c r="A55" s="6" t="inlineStr">
        <is>
          <t>R_B aus q_d (voll −a..L..+b)</t>
        </is>
      </c>
      <c r="B55" s="7">
        <f>B33*(B24+B25+B26)*(B25+B26-B24)/(2*B25)</f>
        <v/>
      </c>
      <c r="C55" s="7" t="inlineStr">
        <is>
          <t>kN</t>
        </is>
      </c>
      <c r="D55" s="6" t="inlineStr">
        <is>
          <t>'B33*(B24+B25+B26)*(B25+B26-B24)/(2*B25)</t>
        </is>
      </c>
      <c r="E55" s="6" t="n"/>
      <c r="F55" s="6" t="inlineStr">
        <is>
          <t>Beitrag B für q auf voller Länge.</t>
        </is>
      </c>
      <c r="G55" s="7" t="n"/>
      <c r="H55" s="7" t="n"/>
      <c r="I55" s="7" t="n"/>
      <c r="J55" s="6" t="n"/>
    </row>
    <row r="56">
      <c r="A56" s="8" t="inlineStr">
        <is>
          <t>R_A, Fall G+Q links</t>
        </is>
      </c>
      <c r="B56" s="9">
        <f>B48+B50</f>
        <v/>
      </c>
      <c r="C56" s="9" t="inlineStr">
        <is>
          <t>kN</t>
        </is>
      </c>
      <c r="D56" s="8" t="inlineStr">
        <is>
          <t>'B48+B50</t>
        </is>
      </c>
      <c r="E56" s="8" t="n"/>
      <c r="F56" s="8" t="inlineStr">
        <is>
          <t>Reaktion A im Fall q links.</t>
        </is>
      </c>
      <c r="G56" s="9" t="n"/>
      <c r="H56" s="9" t="n"/>
      <c r="I56" s="9" t="n"/>
      <c r="J56" s="8" t="n"/>
    </row>
    <row r="57">
      <c r="A57" s="8" t="inlineStr">
        <is>
          <t>R_B, Fall G+Q links</t>
        </is>
      </c>
      <c r="B57" s="9">
        <f>B49+B51</f>
        <v/>
      </c>
      <c r="C57" s="9" t="inlineStr">
        <is>
          <t>kN</t>
        </is>
      </c>
      <c r="D57" s="8" t="inlineStr">
        <is>
          <t>'B49+B51</t>
        </is>
      </c>
      <c r="E57" s="8" t="n"/>
      <c r="F57" s="8" t="inlineStr">
        <is>
          <t>Reaktion B im Fall q links.</t>
        </is>
      </c>
      <c r="G57" s="9" t="n"/>
      <c r="H57" s="9" t="n"/>
      <c r="I57" s="9" t="n"/>
      <c r="J57" s="8" t="n"/>
    </row>
    <row r="58">
      <c r="A58" s="8" t="inlineStr">
        <is>
          <t>R_A, Fall G+Q rechts</t>
        </is>
      </c>
      <c r="B58" s="9">
        <f>B48+B52</f>
        <v/>
      </c>
      <c r="C58" s="9" t="inlineStr">
        <is>
          <t>kN</t>
        </is>
      </c>
      <c r="D58" s="8" t="inlineStr">
        <is>
          <t>'B48+B52</t>
        </is>
      </c>
      <c r="E58" s="8" t="n"/>
      <c r="F58" s="8" t="inlineStr">
        <is>
          <t>Reaktion A im Fall q rechts.</t>
        </is>
      </c>
      <c r="G58" s="9" t="n"/>
      <c r="H58" s="9" t="n"/>
      <c r="I58" s="9" t="n"/>
      <c r="J58" s="8" t="n"/>
    </row>
    <row r="59">
      <c r="A59" s="8" t="inlineStr">
        <is>
          <t>R_B, Fall G+Q rechts</t>
        </is>
      </c>
      <c r="B59" s="9">
        <f>B49+B53</f>
        <v/>
      </c>
      <c r="C59" s="9" t="inlineStr">
        <is>
          <t>kN</t>
        </is>
      </c>
      <c r="D59" s="8" t="inlineStr">
        <is>
          <t>'B49+B53</t>
        </is>
      </c>
      <c r="E59" s="8" t="n"/>
      <c r="F59" s="8" t="inlineStr">
        <is>
          <t>Reaktion B im Fall q rechts.</t>
        </is>
      </c>
      <c r="G59" s="9" t="n"/>
      <c r="H59" s="9" t="n"/>
      <c r="I59" s="9" t="n"/>
      <c r="J59" s="8" t="n"/>
    </row>
    <row r="60">
      <c r="A60" s="8" t="inlineStr">
        <is>
          <t>R_A, Fall G+Q voll</t>
        </is>
      </c>
      <c r="B60" s="9">
        <f>B48+B54</f>
        <v/>
      </c>
      <c r="C60" s="9" t="inlineStr">
        <is>
          <t>kN</t>
        </is>
      </c>
      <c r="D60" s="8" t="inlineStr">
        <is>
          <t>'B48+B54</t>
        </is>
      </c>
      <c r="E60" s="8" t="n"/>
      <c r="F60" s="8" t="inlineStr">
        <is>
          <t>Reaktion A im Fall q voll.</t>
        </is>
      </c>
      <c r="G60" s="9" t="n"/>
      <c r="H60" s="9" t="n"/>
      <c r="I60" s="9" t="n"/>
      <c r="J60" s="8" t="n"/>
    </row>
    <row r="61">
      <c r="A61" s="8" t="inlineStr">
        <is>
          <t>R_B, Fall G+Q voll</t>
        </is>
      </c>
      <c r="B61" s="9">
        <f>B49+B55</f>
        <v/>
      </c>
      <c r="C61" s="9" t="inlineStr">
        <is>
          <t>kN</t>
        </is>
      </c>
      <c r="D61" s="8" t="inlineStr">
        <is>
          <t>'B49+B55</t>
        </is>
      </c>
      <c r="E61" s="8" t="n"/>
      <c r="F61" s="8" t="inlineStr">
        <is>
          <t>Reaktion B im Fall q voll.</t>
        </is>
      </c>
      <c r="G61" s="9" t="n"/>
      <c r="H61" s="9" t="n"/>
      <c r="I61" s="9" t="n"/>
      <c r="J61" s="8" t="n"/>
    </row>
    <row r="62">
      <c r="A62" s="5" t="inlineStr">
        <is>
          <t>QUERKRAFT – markante Werte &amp; max je Fall</t>
        </is>
      </c>
      <c r="B62" s="5" t="n"/>
      <c r="C62" s="5" t="n"/>
      <c r="D62" s="5" t="n"/>
      <c r="E62" s="5" t="n"/>
      <c r="F62" s="5" t="n"/>
      <c r="G62" s="5" t="n"/>
      <c r="H62" s="5" t="n"/>
      <c r="I62" s="5" t="n"/>
      <c r="J62" s="5" t="inlineStr">
        <is>
          <t>V(0−)=w_left·a; V(0+)=R_A; V(L−)=R_A−w_field·L; V(L+)=w_right·b.</t>
        </is>
      </c>
    </row>
    <row r="63">
      <c r="A63" s="6" t="inlineStr">
        <is>
          <t>V_A− (links, vor A)</t>
        </is>
      </c>
      <c r="B63" s="7">
        <f>B38*B24</f>
        <v/>
      </c>
      <c r="C63" s="7" t="inlineStr">
        <is>
          <t>kN</t>
        </is>
      </c>
      <c r="D63" s="6" t="inlineStr">
        <is>
          <t>'B38*B24</t>
        </is>
      </c>
      <c r="E63" s="6" t="n"/>
      <c r="F63" s="6" t="inlineStr">
        <is>
          <t>Betrag der Querkraft links von A.</t>
        </is>
      </c>
      <c r="G63" s="7" t="n"/>
      <c r="H63" s="7" t="n"/>
      <c r="I63" s="7" t="n"/>
      <c r="J63" s="6" t="n"/>
    </row>
    <row r="64">
      <c r="A64" s="6" t="inlineStr">
        <is>
          <t>V_A+ (links, nach A)</t>
        </is>
      </c>
      <c r="B64" s="7">
        <f>B56</f>
        <v/>
      </c>
      <c r="C64" s="7" t="inlineStr">
        <is>
          <t>kN</t>
        </is>
      </c>
      <c r="D64" s="6" t="inlineStr">
        <is>
          <t>'B56</t>
        </is>
      </c>
      <c r="E64" s="6" t="n"/>
      <c r="F64" s="6" t="inlineStr">
        <is>
          <t>Querkraft direkt nach A = R_A.</t>
        </is>
      </c>
      <c r="G64" s="7" t="n"/>
      <c r="H64" s="7" t="n"/>
      <c r="I64" s="7" t="n"/>
      <c r="J64" s="6" t="n"/>
    </row>
    <row r="65">
      <c r="A65" s="6" t="inlineStr">
        <is>
          <t>V_B− (links, vor B)</t>
        </is>
      </c>
      <c r="B65" s="7">
        <f>B56-B39*B25</f>
        <v/>
      </c>
      <c r="C65" s="7" t="inlineStr">
        <is>
          <t>kN</t>
        </is>
      </c>
      <c r="D65" s="6" t="inlineStr">
        <is>
          <t>'B56-B39*B25</t>
        </is>
      </c>
      <c r="E65" s="6" t="n"/>
      <c r="F65" s="6" t="inlineStr">
        <is>
          <t>Querkraft direkt vor B.</t>
        </is>
      </c>
      <c r="G65" s="7" t="n"/>
      <c r="H65" s="7" t="n"/>
      <c r="I65" s="7" t="n"/>
      <c r="J65" s="6" t="n"/>
    </row>
    <row r="66">
      <c r="A66" s="6" t="inlineStr">
        <is>
          <t>V_B+ (links, nach B)</t>
        </is>
      </c>
      <c r="B66" s="7">
        <f>B40*B26</f>
        <v/>
      </c>
      <c r="C66" s="7" t="inlineStr">
        <is>
          <t>kN</t>
        </is>
      </c>
      <c r="D66" s="6" t="inlineStr">
        <is>
          <t>'B40*B26</t>
        </is>
      </c>
      <c r="E66" s="6" t="n"/>
      <c r="F66" s="6" t="inlineStr">
        <is>
          <t>Querkraft direkt nach B = w_right·b.</t>
        </is>
      </c>
      <c r="G66" s="7" t="n"/>
      <c r="H66" s="7" t="n"/>
      <c r="I66" s="7" t="n"/>
      <c r="J66" s="6" t="n"/>
    </row>
    <row r="67">
      <c r="A67" s="8" t="inlineStr">
        <is>
          <t>V_max,abs (Fall links)</t>
        </is>
      </c>
      <c r="B67" s="9">
        <f>MAX(ABS(B63),ABS(B64),ABS(B65),ABS(B66))</f>
        <v/>
      </c>
      <c r="C67" s="9" t="inlineStr">
        <is>
          <t>kN</t>
        </is>
      </c>
      <c r="D67" s="8" t="inlineStr">
        <is>
          <t>'MAX(ABS(B63),ABS(B64),ABS(B65),ABS(B66))</t>
        </is>
      </c>
      <c r="E67" s="8" t="n"/>
      <c r="F67" s="8" t="inlineStr">
        <is>
          <t>Maßgebende Querkraft (Betrag).</t>
        </is>
      </c>
      <c r="G67" s="9" t="n"/>
      <c r="H67" s="9" t="n"/>
      <c r="I67" s="9" t="n"/>
      <c r="J67" s="8" t="n"/>
    </row>
    <row r="68">
      <c r="A68" s="6" t="inlineStr">
        <is>
          <t>V_A− (rechts, vor A)</t>
        </is>
      </c>
      <c r="B68" s="7">
        <f>B41*B24</f>
        <v/>
      </c>
      <c r="C68" s="7" t="inlineStr">
        <is>
          <t>kN</t>
        </is>
      </c>
      <c r="D68" s="6" t="inlineStr">
        <is>
          <t>'B41*B24</t>
        </is>
      </c>
      <c r="E68" s="6" t="n"/>
      <c r="F68" s="6" t="inlineStr">
        <is>
          <t>Betrag der Querkraft links von A.</t>
        </is>
      </c>
      <c r="G68" s="7" t="n"/>
      <c r="H68" s="7" t="n"/>
      <c r="I68" s="7" t="n"/>
      <c r="J68" s="6" t="n"/>
    </row>
    <row r="69">
      <c r="A69" s="6" t="inlineStr">
        <is>
          <t>V_A+ (rechts, nach A)</t>
        </is>
      </c>
      <c r="B69" s="7">
        <f>B58</f>
        <v/>
      </c>
      <c r="C69" s="7" t="inlineStr">
        <is>
          <t>kN</t>
        </is>
      </c>
      <c r="D69" s="6" t="inlineStr">
        <is>
          <t>'B58</t>
        </is>
      </c>
      <c r="E69" s="6" t="n"/>
      <c r="F69" s="6" t="inlineStr">
        <is>
          <t>Querkraft direkt nach A = R_A.</t>
        </is>
      </c>
      <c r="G69" s="7" t="n"/>
      <c r="H69" s="7" t="n"/>
      <c r="I69" s="7" t="n"/>
      <c r="J69" s="6" t="n"/>
    </row>
    <row r="70">
      <c r="A70" s="6" t="inlineStr">
        <is>
          <t>V_B− (rechts, vor B)</t>
        </is>
      </c>
      <c r="B70" s="7">
        <f>B58-B42*B25</f>
        <v/>
      </c>
      <c r="C70" s="7" t="inlineStr">
        <is>
          <t>kN</t>
        </is>
      </c>
      <c r="D70" s="6" t="inlineStr">
        <is>
          <t>'B58-B42*B25</t>
        </is>
      </c>
      <c r="E70" s="6" t="n"/>
      <c r="F70" s="6" t="inlineStr">
        <is>
          <t>Querkraft direkt vor B.</t>
        </is>
      </c>
      <c r="G70" s="7" t="n"/>
      <c r="H70" s="7" t="n"/>
      <c r="I70" s="7" t="n"/>
      <c r="J70" s="6" t="n"/>
    </row>
    <row r="71">
      <c r="A71" s="6" t="inlineStr">
        <is>
          <t>V_B+ (rechts, nach B)</t>
        </is>
      </c>
      <c r="B71" s="7">
        <f>B43*B26</f>
        <v/>
      </c>
      <c r="C71" s="7" t="inlineStr">
        <is>
          <t>kN</t>
        </is>
      </c>
      <c r="D71" s="6" t="inlineStr">
        <is>
          <t>'B43*B26</t>
        </is>
      </c>
      <c r="E71" s="6" t="n"/>
      <c r="F71" s="6" t="inlineStr">
        <is>
          <t>Querkraft direkt nach B = w_right·b.</t>
        </is>
      </c>
      <c r="G71" s="7" t="n"/>
      <c r="H71" s="7" t="n"/>
      <c r="I71" s="7" t="n"/>
      <c r="J71" s="6" t="n"/>
    </row>
    <row r="72">
      <c r="A72" s="8" t="inlineStr">
        <is>
          <t>V_max,abs (Fall rechts)</t>
        </is>
      </c>
      <c r="B72" s="9">
        <f>MAX(ABS(B68),ABS(B69),ABS(B70),ABS(B71))</f>
        <v/>
      </c>
      <c r="C72" s="9" t="inlineStr">
        <is>
          <t>kN</t>
        </is>
      </c>
      <c r="D72" s="8" t="inlineStr">
        <is>
          <t>'MAX(ABS(B68),ABS(B69),ABS(B70),ABS(B71))</t>
        </is>
      </c>
      <c r="E72" s="8" t="n"/>
      <c r="F72" s="8" t="inlineStr">
        <is>
          <t>Maßgebende Querkraft (Betrag).</t>
        </is>
      </c>
      <c r="G72" s="9" t="n"/>
      <c r="H72" s="9" t="n"/>
      <c r="I72" s="9" t="n"/>
      <c r="J72" s="8" t="n"/>
    </row>
    <row r="73">
      <c r="A73" s="6" t="inlineStr">
        <is>
          <t>V_A− (voll, vor A)</t>
        </is>
      </c>
      <c r="B73" s="7">
        <f>B44*B24</f>
        <v/>
      </c>
      <c r="C73" s="7" t="inlineStr">
        <is>
          <t>kN</t>
        </is>
      </c>
      <c r="D73" s="6" t="inlineStr">
        <is>
          <t>'B44*B24</t>
        </is>
      </c>
      <c r="E73" s="6" t="n"/>
      <c r="F73" s="6" t="inlineStr">
        <is>
          <t>Betrag der Querkraft links von A.</t>
        </is>
      </c>
      <c r="G73" s="7" t="n"/>
      <c r="H73" s="7" t="n"/>
      <c r="I73" s="7" t="n"/>
      <c r="J73" s="6" t="n"/>
    </row>
    <row r="74">
      <c r="A74" s="6" t="inlineStr">
        <is>
          <t>V_A+ (voll, nach A)</t>
        </is>
      </c>
      <c r="B74" s="7">
        <f>B60</f>
        <v/>
      </c>
      <c r="C74" s="7" t="inlineStr">
        <is>
          <t>kN</t>
        </is>
      </c>
      <c r="D74" s="6" t="inlineStr">
        <is>
          <t>'B60</t>
        </is>
      </c>
      <c r="E74" s="6" t="n"/>
      <c r="F74" s="6" t="inlineStr">
        <is>
          <t>Querkraft direkt nach A = R_A.</t>
        </is>
      </c>
      <c r="G74" s="7" t="n"/>
      <c r="H74" s="7" t="n"/>
      <c r="I74" s="7" t="n"/>
      <c r="J74" s="6" t="n"/>
    </row>
    <row r="75">
      <c r="A75" s="6" t="inlineStr">
        <is>
          <t>V_B− (voll, vor B)</t>
        </is>
      </c>
      <c r="B75" s="7">
        <f>B60-B45*B25</f>
        <v/>
      </c>
      <c r="C75" s="7" t="inlineStr">
        <is>
          <t>kN</t>
        </is>
      </c>
      <c r="D75" s="6" t="inlineStr">
        <is>
          <t>'B60-B45*B25</t>
        </is>
      </c>
      <c r="E75" s="6" t="n"/>
      <c r="F75" s="6" t="inlineStr">
        <is>
          <t>Querkraft direkt vor B.</t>
        </is>
      </c>
      <c r="G75" s="7" t="n"/>
      <c r="H75" s="7" t="n"/>
      <c r="I75" s="7" t="n"/>
      <c r="J75" s="6" t="n"/>
    </row>
    <row r="76">
      <c r="A76" s="6" t="inlineStr">
        <is>
          <t>V_B+ (voll, nach B)</t>
        </is>
      </c>
      <c r="B76" s="7">
        <f>B46*B26</f>
        <v/>
      </c>
      <c r="C76" s="7" t="inlineStr">
        <is>
          <t>kN</t>
        </is>
      </c>
      <c r="D76" s="6" t="inlineStr">
        <is>
          <t>'B46*B26</t>
        </is>
      </c>
      <c r="E76" s="6" t="n"/>
      <c r="F76" s="6" t="inlineStr">
        <is>
          <t>Querkraft direkt nach B = w_right·b.</t>
        </is>
      </c>
      <c r="G76" s="7" t="n"/>
      <c r="H76" s="7" t="n"/>
      <c r="I76" s="7" t="n"/>
      <c r="J76" s="6" t="n"/>
    </row>
    <row r="77">
      <c r="A77" s="8" t="inlineStr">
        <is>
          <t>V_max,abs (Fall voll)</t>
        </is>
      </c>
      <c r="B77" s="9">
        <f>MAX(ABS(B73),ABS(B74),ABS(B75),ABS(B76))</f>
        <v/>
      </c>
      <c r="C77" s="9" t="inlineStr">
        <is>
          <t>kN</t>
        </is>
      </c>
      <c r="D77" s="8" t="inlineStr">
        <is>
          <t>'MAX(ABS(B73),ABS(B74),ABS(B75),ABS(B76))</t>
        </is>
      </c>
      <c r="E77" s="8" t="n"/>
      <c r="F77" s="8" t="inlineStr">
        <is>
          <t>Maßgebende Querkraft (Betrag).</t>
        </is>
      </c>
      <c r="G77" s="9" t="n"/>
      <c r="H77" s="9" t="n"/>
      <c r="I77" s="9" t="n"/>
      <c r="J77" s="8" t="n"/>
    </row>
    <row r="78">
      <c r="A78" s="5" t="inlineStr">
        <is>
          <t>MOMENTE – Max/Min je Fall</t>
        </is>
      </c>
      <c r="B78" s="5" t="n"/>
      <c r="C78" s="5" t="n"/>
      <c r="D78" s="5" t="n"/>
      <c r="E78" s="5" t="n"/>
      <c r="F78" s="5" t="n"/>
      <c r="G78" s="5" t="n"/>
      <c r="H78" s="5" t="n"/>
      <c r="I78" s="5" t="n"/>
      <c r="J78" s="5" t="inlineStr">
        <is>
          <t>M+_Feld ≈ w_field·L²/8 ; M−_A ≈ − w_left·a²/2 ; M−_B ≈ − w_right·b²/2 (gemäß Wechsellast-Skript).</t>
        </is>
      </c>
    </row>
    <row r="79">
      <c r="A79" s="6" t="inlineStr">
        <is>
          <t>M+_max (Feld, Fall links)</t>
        </is>
      </c>
      <c r="B79" s="7">
        <f>B39*B25*B25/8</f>
        <v/>
      </c>
      <c r="C79" s="7" t="inlineStr">
        <is>
          <t>kN·m</t>
        </is>
      </c>
      <c r="D79" s="6" t="inlineStr">
        <is>
          <t>'B39*B25*B25/8</t>
        </is>
      </c>
      <c r="E79" s="6" t="n"/>
      <c r="F79" s="6" t="inlineStr">
        <is>
          <t>Größtes sagendes Moment im Feld.</t>
        </is>
      </c>
      <c r="G79" s="7" t="n"/>
      <c r="H79" s="7" t="n"/>
      <c r="I79" s="7" t="n"/>
      <c r="J79" s="6" t="n"/>
    </row>
    <row r="80">
      <c r="A80" s="6" t="inlineStr">
        <is>
          <t>M−_A (Fall links)</t>
        </is>
      </c>
      <c r="B80" s="7">
        <f>-B38*B24*B24/2</f>
        <v/>
      </c>
      <c r="C80" s="7" t="inlineStr">
        <is>
          <t>kN·m</t>
        </is>
      </c>
      <c r="D80" s="6" t="inlineStr">
        <is>
          <t>'-B38*B24*B24/2</t>
        </is>
      </c>
      <c r="E80" s="6" t="n"/>
      <c r="F80" s="6" t="inlineStr">
        <is>
          <t>Hoggingmoment nahe A durch linken Kragarm.</t>
        </is>
      </c>
      <c r="G80" s="7" t="n"/>
      <c r="H80" s="7" t="n"/>
      <c r="I80" s="7" t="n"/>
      <c r="J80" s="6" t="n"/>
    </row>
    <row r="81">
      <c r="A81" s="6" t="inlineStr">
        <is>
          <t>M−_B (Fall links)</t>
        </is>
      </c>
      <c r="B81" s="7">
        <f>-B40*B26*B26/2</f>
        <v/>
      </c>
      <c r="C81" s="7" t="inlineStr">
        <is>
          <t>kN·m</t>
        </is>
      </c>
      <c r="D81" s="6" t="inlineStr">
        <is>
          <t>'-B40*B26*B26/2</t>
        </is>
      </c>
      <c r="E81" s="6" t="n"/>
      <c r="F81" s="6" t="inlineStr">
        <is>
          <t>Hoggingmoment nahe B (hier nur g).</t>
        </is>
      </c>
      <c r="G81" s="7" t="n"/>
      <c r="H81" s="7" t="n"/>
      <c r="I81" s="7" t="n"/>
      <c r="J81" s="6" t="n"/>
    </row>
    <row r="82">
      <c r="A82" s="8" t="inlineStr">
        <is>
          <t>M−_min, maßgebend (Fall links)</t>
        </is>
      </c>
      <c r="B82" s="9">
        <f>MIN(B80,B81)</f>
        <v/>
      </c>
      <c r="C82" s="9" t="inlineStr">
        <is>
          <t>kN·m</t>
        </is>
      </c>
      <c r="D82" s="8" t="inlineStr">
        <is>
          <t>'MIN(B80,B81)</t>
        </is>
      </c>
      <c r="E82" s="8" t="n"/>
      <c r="F82" s="8" t="inlineStr">
        <is>
          <t>Größtes negatives Moment.</t>
        </is>
      </c>
      <c r="G82" s="9" t="n"/>
      <c r="H82" s="9" t="n"/>
      <c r="I82" s="9" t="n"/>
      <c r="J82" s="8" t="n"/>
    </row>
    <row r="83">
      <c r="A83" s="6" t="inlineStr">
        <is>
          <t>M+_max (Feld, Fall rechts)</t>
        </is>
      </c>
      <c r="B83" s="7">
        <f>B42*B25*B25/8</f>
        <v/>
      </c>
      <c r="C83" s="7" t="inlineStr">
        <is>
          <t>kN·m</t>
        </is>
      </c>
      <c r="D83" s="6" t="inlineStr">
        <is>
          <t>'B42*B25*B25/8</t>
        </is>
      </c>
      <c r="E83" s="6" t="n"/>
      <c r="F83" s="6" t="inlineStr">
        <is>
          <t>Größtes sagendes Moment im Feld.</t>
        </is>
      </c>
      <c r="G83" s="7" t="n"/>
      <c r="H83" s="7" t="n"/>
      <c r="I83" s="7" t="n"/>
      <c r="J83" s="6" t="n"/>
    </row>
    <row r="84">
      <c r="A84" s="6" t="inlineStr">
        <is>
          <t>M−_A (Fall rechts)</t>
        </is>
      </c>
      <c r="B84" s="7">
        <f>-B41*B24*B24/2</f>
        <v/>
      </c>
      <c r="C84" s="7" t="inlineStr">
        <is>
          <t>kN·m</t>
        </is>
      </c>
      <c r="D84" s="6" t="inlineStr">
        <is>
          <t>'-B41*B24*B24/2</t>
        </is>
      </c>
      <c r="E84" s="6" t="n"/>
      <c r="F84" s="6" t="inlineStr">
        <is>
          <t>Hoggingmoment nahe A (hier nur g).</t>
        </is>
      </c>
      <c r="G84" s="7" t="n"/>
      <c r="H84" s="7" t="n"/>
      <c r="I84" s="7" t="n"/>
      <c r="J84" s="6" t="n"/>
    </row>
    <row r="85">
      <c r="A85" s="6" t="inlineStr">
        <is>
          <t>M−_B (Fall rechts)</t>
        </is>
      </c>
      <c r="B85" s="7">
        <f>-B43*B26*B26/2</f>
        <v/>
      </c>
      <c r="C85" s="7" t="inlineStr">
        <is>
          <t>kN·m</t>
        </is>
      </c>
      <c r="D85" s="6" t="inlineStr">
        <is>
          <t>'-B43*B26*B26/2</t>
        </is>
      </c>
      <c r="E85" s="6" t="n"/>
      <c r="F85" s="6" t="inlineStr">
        <is>
          <t>Hoggingmoment nahe B durch rechten Kragarm.</t>
        </is>
      </c>
      <c r="G85" s="7" t="n"/>
      <c r="H85" s="7" t="n"/>
      <c r="I85" s="7" t="n"/>
      <c r="J85" s="6" t="n"/>
    </row>
    <row r="86">
      <c r="A86" s="8" t="inlineStr">
        <is>
          <t>M−_min, maßgebend (Fall rechts)</t>
        </is>
      </c>
      <c r="B86" s="9">
        <f>MIN(B84,B85)</f>
        <v/>
      </c>
      <c r="C86" s="9" t="inlineStr">
        <is>
          <t>kN·m</t>
        </is>
      </c>
      <c r="D86" s="8" t="inlineStr">
        <is>
          <t>'MIN(B84,B85)</t>
        </is>
      </c>
      <c r="E86" s="8" t="n"/>
      <c r="F86" s="8" t="inlineStr">
        <is>
          <t>Größtes negatives Moment.</t>
        </is>
      </c>
      <c r="G86" s="9" t="n"/>
      <c r="H86" s="9" t="n"/>
      <c r="I86" s="9" t="n"/>
      <c r="J86" s="8" t="n"/>
    </row>
    <row r="87">
      <c r="A87" s="6" t="inlineStr">
        <is>
          <t>M+_max (Feld, Fall voll)</t>
        </is>
      </c>
      <c r="B87" s="7">
        <f>B45*B25*B25/8</f>
        <v/>
      </c>
      <c r="C87" s="7" t="inlineStr">
        <is>
          <t>kN·m</t>
        </is>
      </c>
      <c r="D87" s="6" t="inlineStr">
        <is>
          <t>'B45*B25*B25/8</t>
        </is>
      </c>
      <c r="E87" s="6" t="n"/>
      <c r="F87" s="6" t="inlineStr">
        <is>
          <t>Größtes sagendes Moment im Feld.</t>
        </is>
      </c>
      <c r="G87" s="7" t="n"/>
      <c r="H87" s="7" t="n"/>
      <c r="I87" s="7" t="n"/>
      <c r="J87" s="6" t="n"/>
    </row>
    <row r="88">
      <c r="A88" s="6" t="inlineStr">
        <is>
          <t>M−_A (Fall voll)</t>
        </is>
      </c>
      <c r="B88" s="7">
        <f>-B44*B24*B24/2</f>
        <v/>
      </c>
      <c r="C88" s="7" t="inlineStr">
        <is>
          <t>kN·m</t>
        </is>
      </c>
      <c r="D88" s="6" t="inlineStr">
        <is>
          <t>'-B44*B24*B24/2</t>
        </is>
      </c>
      <c r="E88" s="6" t="n"/>
      <c r="F88" s="6" t="inlineStr">
        <is>
          <t>Hoggingmoment nahe A.</t>
        </is>
      </c>
      <c r="G88" s="7" t="n"/>
      <c r="H88" s="7" t="n"/>
      <c r="I88" s="7" t="n"/>
      <c r="J88" s="6" t="n"/>
    </row>
    <row r="89">
      <c r="A89" s="6" t="inlineStr">
        <is>
          <t>M−_B (Fall voll)</t>
        </is>
      </c>
      <c r="B89" s="7">
        <f>-B46*B26*B26/2</f>
        <v/>
      </c>
      <c r="C89" s="7" t="inlineStr">
        <is>
          <t>kN·m</t>
        </is>
      </c>
      <c r="D89" s="6" t="inlineStr">
        <is>
          <t>'-B46*B26*B26/2</t>
        </is>
      </c>
      <c r="E89" s="6" t="n"/>
      <c r="F89" s="6" t="inlineStr">
        <is>
          <t>Hoggingmoment nahe B.</t>
        </is>
      </c>
      <c r="G89" s="7" t="n"/>
      <c r="H89" s="7" t="n"/>
      <c r="I89" s="7" t="n"/>
      <c r="J89" s="6" t="n"/>
    </row>
    <row r="90">
      <c r="A90" s="8" t="inlineStr">
        <is>
          <t>M−_min, maßgebend (Fall voll)</t>
        </is>
      </c>
      <c r="B90" s="9">
        <f>MIN(B88,B89)</f>
        <v/>
      </c>
      <c r="C90" s="9" t="inlineStr">
        <is>
          <t>kN·m</t>
        </is>
      </c>
      <c r="D90" s="8" t="inlineStr">
        <is>
          <t>'MIN(B88,B89)</t>
        </is>
      </c>
      <c r="E90" s="8" t="n"/>
      <c r="F90" s="8" t="inlineStr">
        <is>
          <t>Größtes negatives Moment.</t>
        </is>
      </c>
      <c r="G90" s="9" t="n"/>
      <c r="H90" s="9" t="n"/>
      <c r="I90" s="9" t="n"/>
      <c r="J90" s="8" t="n"/>
    </row>
    <row r="91">
      <c r="A91" s="5" t="inlineStr">
        <is>
          <t>HÜLLE – maßgebende Werte über alle 3 Fälle</t>
        </is>
      </c>
      <c r="B91" s="5" t="n"/>
      <c r="C91" s="5" t="n"/>
      <c r="D91" s="5" t="n"/>
      <c r="E91" s="5" t="n"/>
      <c r="F91" s="5" t="n"/>
      <c r="G91" s="5" t="n"/>
      <c r="H91" s="5" t="n"/>
      <c r="I91" s="5" t="n"/>
      <c r="J91" s="5" t="inlineStr">
        <is>
          <t>Nimm max(|V|), max(M+), min(M−)</t>
        </is>
      </c>
    </row>
    <row r="92">
      <c r="A92" s="8" t="inlineStr">
        <is>
          <t>V_max,abs (Hülle)</t>
        </is>
      </c>
      <c r="B92" s="9">
        <f>MAX(B67,B72,B77)</f>
        <v/>
      </c>
      <c r="C92" s="9" t="inlineStr">
        <is>
          <t>kN</t>
        </is>
      </c>
      <c r="D92" s="8" t="inlineStr">
        <is>
          <t>'MAX(B67,B72,B77)</t>
        </is>
      </c>
      <c r="E92" s="8" t="n"/>
      <c r="F92" s="8" t="inlineStr">
        <is>
          <t>Maßgebende Querkraft.</t>
        </is>
      </c>
      <c r="G92" s="9" t="n"/>
      <c r="H92" s="9" t="n"/>
      <c r="I92" s="9" t="n"/>
      <c r="J92" s="8" t="n"/>
    </row>
    <row r="93">
      <c r="A93" s="8" t="inlineStr">
        <is>
          <t>M+_max (Hülle)</t>
        </is>
      </c>
      <c r="B93" s="9">
        <f>MAX(B79,B83,B87)</f>
        <v/>
      </c>
      <c r="C93" s="9" t="inlineStr">
        <is>
          <t>kN·m</t>
        </is>
      </c>
      <c r="D93" s="8" t="inlineStr">
        <is>
          <t>'MAX(B79,B83,B87)</t>
        </is>
      </c>
      <c r="E93" s="8" t="n"/>
      <c r="F93" s="8" t="inlineStr">
        <is>
          <t>Maßgebendes positives Moment.</t>
        </is>
      </c>
      <c r="G93" s="9" t="n"/>
      <c r="H93" s="9" t="n"/>
      <c r="I93" s="9" t="n"/>
      <c r="J93" s="8" t="n"/>
    </row>
    <row r="94">
      <c r="A94" s="8" t="inlineStr">
        <is>
          <t>M−_min (Hülle)</t>
        </is>
      </c>
      <c r="B94" s="9">
        <f>MIN(B82,B86,B90)</f>
        <v/>
      </c>
      <c r="C94" s="9" t="inlineStr">
        <is>
          <t>kN·m</t>
        </is>
      </c>
      <c r="D94" s="8" t="inlineStr">
        <is>
          <t>'MIN(B82,B86,B90)</t>
        </is>
      </c>
      <c r="E94" s="8" t="n"/>
      <c r="F94" s="8" t="inlineStr">
        <is>
          <t>Maßgebendes negatives Moment.</t>
        </is>
      </c>
      <c r="G94" s="9" t="n"/>
      <c r="H94" s="9" t="n"/>
      <c r="I94" s="9" t="n"/>
      <c r="J94" s="8" t="n"/>
    </row>
    <row r="95">
      <c r="A95" s="6" t="inlineStr">
        <is>
          <t>BÜGEL – Bemessung (optional, mit V_Ed an x=d ≈ aus Fall mit max R je Seite)</t>
        </is>
      </c>
      <c r="B95" s="6" t="n"/>
      <c r="C95" s="6" t="n"/>
      <c r="D95" s="6" t="n"/>
      <c r="E95" s="6" t="n"/>
      <c r="F95" s="6" t="n"/>
      <c r="G95" s="6" t="n"/>
      <c r="H95" s="6" t="n"/>
      <c r="I95" s="6" t="n"/>
      <c r="J95" s="6" t="inlineStr">
        <is>
          <t>Wie v6 – hier weggelassen, wenn nur Querkraft/Momente gewünscht.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2025-08-29T14:40:17Z</dcterms:created>
  <dcterms:modified xmlns:dcterms="http://purl.org/dc/terms/" xmlns:xsi="http://www.w3.org/2001/XMLSchema-instance" xsi:type="dcterms:W3CDTF">2025-08-29T14:40:17Z</dcterms:modified>
</cp:coreProperties>
</file>