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gaDAQ" sheetId="1" state="visible" r:id="rId2"/>
  </sheets>
  <definedNames>
    <definedName function="false" hidden="false" name="BoardQty" vbProcedure="false">megaDAQ!$I$1</definedName>
    <definedName function="false" hidden="false" name="digikey_part_data" vbProcedure="false">megaDAQ!$J$5:$O$32</definedName>
    <definedName function="false" hidden="false" name="farnell_part_data" vbProcedure="false">megaDAQ!$P$5:$U$32</definedName>
    <definedName function="false" hidden="false" name="global_part_data" vbProcedure="false">megaDAQ!$A$5:$I$32</definedName>
    <definedName function="false" hidden="false" name="mouser_part_data" vbProcedure="false">megaDAQ!$V$5:$AA$32</definedName>
    <definedName function="false" hidden="false" name="newark_part_data" vbProcedure="false">megaDAQ!$AB$5:$AG$32</definedName>
    <definedName function="false" hidden="false" name="rs_part_data" vbProcedure="false">megaDAQ!$AH$5:$AM$32</definedName>
    <definedName function="false" hidden="false" name="TotalCost" vbProcedure="false">megaDAQ!$I$2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<sst xmlns="http://schemas.openxmlformats.org/spreadsheetml/2006/main" count="226" uniqueCount="139">
  <si>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</si>
  <si>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</si>
  <si>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</si>
  <si>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</si>
  <si>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</si>
  <si>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</si>
  <si>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</si>
  <si>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</si>
  <si>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</si>
  <si>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</si>
  <si>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</si>
  <si>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</si>
  <si>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</si>
  <si>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</si>
  <si>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</si>
  <si>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</si>
  <si>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</si>
  <si>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</si>
  <si>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</si>
  <si>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</si>
  <si>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</si>
  <si>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</si>
  <si>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R3-R18</t>
  </si>
  <si>
    <t xml:space="preserve">10k</t>
  </si>
  <si>
    <t xml:space="preserve">Resistors_SMD:R_0603_HandSoldering</t>
  </si>
  <si>
    <t xml:space="preserve">U1001</t>
  </si>
  <si>
    <t xml:space="preserve">DNI</t>
  </si>
  <si>
    <t xml:space="preserve">arduino:VMEMegaShield_no-ICSPs</t>
  </si>
  <si>
    <t xml:space="preserve">R1003</t>
  </si>
  <si>
    <t xml:space="preserve">500</t>
  </si>
  <si>
    <t xml:space="preserve">Resistors_SMD:R_0603</t>
  </si>
  <si>
    <t xml:space="preserve">C1001,C1002,C1004,C1101,C1102</t>
  </si>
  <si>
    <t xml:space="preserve">100n</t>
  </si>
  <si>
    <t xml:space="preserve">Capacitors_SMD:C_0603</t>
  </si>
  <si>
    <t xml:space="preserve">RP301,RP401,RP501</t>
  </si>
  <si>
    <t xml:space="preserve">R_PACK4 50R</t>
  </si>
  <si>
    <t xml:space="preserve">Resistors_SMD:R_Cat16-4</t>
  </si>
  <si>
    <t xml:space="preserve">CAT16-49R9F4LF</t>
  </si>
  <si>
    <t xml:space="preserve">CAT16-49R9F4LFCT-ND</t>
  </si>
  <si>
    <t xml:space="preserve">Link</t>
  </si>
  <si>
    <t xml:space="preserve">2112798</t>
  </si>
  <si>
    <t xml:space="preserve">652-CAT16-49R9F4LF</t>
  </si>
  <si>
    <t xml:space="preserve">61J4708</t>
  </si>
  <si>
    <t xml:space="preserve">788-4032</t>
  </si>
  <si>
    <t xml:space="preserve">C1</t>
  </si>
  <si>
    <t xml:space="preserve">15u</t>
  </si>
  <si>
    <t xml:space="preserve">SMD_Packages:SMD-1206_Pol</t>
  </si>
  <si>
    <t xml:space="preserve">TPSA156K006R1500</t>
  </si>
  <si>
    <t xml:space="preserve">1658486</t>
  </si>
  <si>
    <t xml:space="preserve">581-TPSA156K006R1500</t>
  </si>
  <si>
    <t xml:space="preserve">89W2115</t>
  </si>
  <si>
    <t xml:space="preserve">406-9801</t>
  </si>
  <si>
    <t xml:space="preserve">IC301,IC401,IC501,IC1001</t>
  </si>
  <si>
    <t xml:space="preserve">MC33079D</t>
  </si>
  <si>
    <t xml:space="preserve">Housings_SOIC:SOIC-14_3.9x8.7mm_Pitch1.27mm</t>
  </si>
  <si>
    <t xml:space="preserve">MC33079DT</t>
  </si>
  <si>
    <t xml:space="preserve">497-1954-1-ND</t>
  </si>
  <si>
    <t xml:space="preserve">511-MC33079DT</t>
  </si>
  <si>
    <t xml:space="preserve">714-7443</t>
  </si>
  <si>
    <t xml:space="preserve">R301-R304,R401-R404,R501-R504,R601-R604,R701-R704,R801-R804,R901-R904,R1001,R1002</t>
  </si>
  <si>
    <t xml:space="preserve">100</t>
  </si>
  <si>
    <t xml:space="preserve">U102</t>
  </si>
  <si>
    <t xml:space="preserve">LM78M05CT</t>
  </si>
  <si>
    <t xml:space="preserve">TO_SOT_Packages_SMD:SOT-223</t>
  </si>
  <si>
    <t xml:space="preserve">AZ1117CH-5.0TRG1</t>
  </si>
  <si>
    <t xml:space="preserve">AZ1117CH-5.0TRG1DICT-ND</t>
  </si>
  <si>
    <t xml:space="preserve">621-AZ1117CH-5.0TRG1</t>
  </si>
  <si>
    <t xml:space="preserve">921-0688</t>
  </si>
  <si>
    <t xml:space="preserve">D1,D1001</t>
  </si>
  <si>
    <t xml:space="preserve">BAS16</t>
  </si>
  <si>
    <t xml:space="preserve">Diodes_SMD:SOD-523</t>
  </si>
  <si>
    <t xml:space="preserve">BAS16XV2T1G</t>
  </si>
  <si>
    <t xml:space="preserve">BAS16XV2T1GOSCT-ND</t>
  </si>
  <si>
    <t xml:space="preserve">2317447</t>
  </si>
  <si>
    <t xml:space="preserve">863-BAS16XV2T1G</t>
  </si>
  <si>
    <t xml:space="preserve">10N9380</t>
  </si>
  <si>
    <t xml:space="preserve">792-5495</t>
  </si>
  <si>
    <t xml:space="preserve">Q1001</t>
  </si>
  <si>
    <t xml:space="preserve">PZT2222A</t>
  </si>
  <si>
    <t xml:space="preserve">PZT2222ACT-ND</t>
  </si>
  <si>
    <t xml:space="preserve">9846646RL</t>
  </si>
  <si>
    <t xml:space="preserve">512-PZT2222A</t>
  </si>
  <si>
    <t xml:space="preserve">58K2057</t>
  </si>
  <si>
    <t xml:space="preserve">463-971</t>
  </si>
  <si>
    <t xml:space="preserve">C601-C604,C701-C704,C801-C804,C901-C904</t>
  </si>
  <si>
    <t xml:space="preserve">2n</t>
  </si>
  <si>
    <t xml:space="preserve">Capacitors_SMD:C_0603_HandSoldering</t>
  </si>
  <si>
    <t xml:space="preserve">C1003</t>
  </si>
  <si>
    <t xml:space="preserve">1n</t>
  </si>
  <si>
    <t xml:space="preserve">P105,P106</t>
  </si>
  <si>
    <t xml:space="preserve">CONN_01X01</t>
  </si>
  <si>
    <t xml:space="preserve">screw_terminals:keystone_7773</t>
  </si>
  <si>
    <t xml:space="preserve">7773</t>
  </si>
  <si>
    <t xml:space="preserve">534-7773</t>
  </si>
  <si>
    <t xml:space="preserve">C301,C304-C306,C401,C404-C406,C501,C504-C506</t>
  </si>
  <si>
    <t xml:space="preserve">10n</t>
  </si>
  <si>
    <t xml:space="preserve">U602,U603,U702,U703,U802,U803,U902,U903</t>
  </si>
  <si>
    <t xml:space="preserve">diffamp</t>
  </si>
  <si>
    <t xml:space="preserve">INA2133UA</t>
  </si>
  <si>
    <t xml:space="preserve">INA2133UA-ND</t>
  </si>
  <si>
    <t xml:space="preserve">2496200</t>
  </si>
  <si>
    <t xml:space="preserve">595-INA2133UA</t>
  </si>
  <si>
    <t xml:space="preserve">C2-C9,C101,C102,C104,C105,C107,C302,C303,C402,C403,C502,C503,C605,C606,C705,C706,C805,C806,C905,C906</t>
  </si>
  <si>
    <t xml:space="preserve">0.1u</t>
  </si>
  <si>
    <t xml:space="preserve">R1102,R1103,R1105,R1108,R1109,R1112</t>
  </si>
  <si>
    <t xml:space="preserve">C106</t>
  </si>
  <si>
    <t xml:space="preserve">0.33u</t>
  </si>
  <si>
    <t xml:space="preserve">Capacitors_SMD:C_1206</t>
  </si>
  <si>
    <t xml:space="preserve">1276-1138-1-ND</t>
  </si>
  <si>
    <t xml:space="preserve">P102</t>
  </si>
  <si>
    <t xml:space="preserve">CONN_02X25</t>
  </si>
  <si>
    <t xml:space="preserve">Pin_Headers:Pin_Header_Angled_2x25</t>
  </si>
  <si>
    <t xml:space="preserve">PRPC025DBAN-M71RC</t>
  </si>
  <si>
    <t xml:space="preserve">U101</t>
  </si>
  <si>
    <t xml:space="preserve">AMC7812SPAPR</t>
  </si>
  <si>
    <t xml:space="preserve">Housings_DFN_QFN:QFN-64-1EP_9x9mm_Pitch0.5mm</t>
  </si>
  <si>
    <t xml:space="preserve">AMC7812BSRGCR</t>
  </si>
  <si>
    <t xml:space="preserve">296-37023-1-ND</t>
  </si>
  <si>
    <t xml:space="preserve">R2,R1004,R1113-R1128</t>
  </si>
  <si>
    <t xml:space="preserve">R1101,R1104,R1106,R1107,R1110,R1111</t>
  </si>
  <si>
    <t xml:space="preserve">0</t>
  </si>
  <si>
    <t xml:space="preserve">R1</t>
  </si>
  <si>
    <t xml:space="preserve">698</t>
  </si>
  <si>
    <t xml:space="preserve">U1101,U1102</t>
  </si>
  <si>
    <t xml:space="preserve">TPIC2810</t>
  </si>
  <si>
    <t xml:space="preserve">SMD_Packages:SO-16-N</t>
  </si>
  <si>
    <t xml:space="preserve">TPIC2810DG4</t>
  </si>
  <si>
    <t xml:space="preserve">296-21426-5-ND</t>
  </si>
  <si>
    <t xml:space="preserve">1648761</t>
  </si>
  <si>
    <t xml:space="preserve">595-TPIC2810DG4</t>
  </si>
  <si>
    <t xml:space="preserve">02M4281</t>
  </si>
  <si>
    <t xml:space="preserve">C103</t>
  </si>
  <si>
    <t xml:space="preserve">470u</t>
  </si>
  <si>
    <t xml:space="preserve">Capacitors_Tantalum_SMD:TantalC_SizeD_EIA-7343_Reflow</t>
  </si>
  <si>
    <t xml:space="preserve">TPSE477M010R0100</t>
  </si>
  <si>
    <t xml:space="preserve">478-4150-1-ND</t>
  </si>
  <si>
    <t xml:space="preserve">2333126</t>
  </si>
  <si>
    <t xml:space="preserve">581-TPSE477M010R0100</t>
  </si>
  <si>
    <t xml:space="preserve">406-9996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</si>
</sst>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bourns-inc/CAT16-49R9F4LF/CAT16-49R9F4LFCT-ND/3592974" TargetMode="External"/><Relationship Id="rId3" Type="http://schemas.openxmlformats.org/officeDocument/2006/relationships/hyperlink" Target="http://it.farnell.com/bourns/cat16-49r9f4lf/resistorerete-4res-49-9-ohm-5/dp/2112798" TargetMode="External"/><Relationship Id="rId4" Type="http://schemas.openxmlformats.org/officeDocument/2006/relationships/hyperlink" Target="http://www.mouser.com/Search/Refine.aspx?Keyword=CAT16-49R9F4LF%20" TargetMode="External"/><Relationship Id="rId5" Type="http://schemas.openxmlformats.org/officeDocument/2006/relationships/hyperlink" Target="http://www.newark.com/bourns/cat16-49r9f4lf/resistor-isolated-array-4resistor/dp/61J4708" TargetMode="External"/><Relationship Id="rId6" Type="http://schemas.openxmlformats.org/officeDocument/2006/relationships/hyperlink" Target="http://it.rs-online.com/web/c/?searchTerm=CAT16-49R9F4LF%20" TargetMode="External"/><Relationship Id="rId7" Type="http://schemas.openxmlformats.org/officeDocument/2006/relationships/hyperlink" Target="http://www.digikey.com/scripts/DkSearch/dksus.dll?WT.z_header=search_go&amp;lang=en&amp;keywords=TPSA156K006R1500%20" TargetMode="External"/><Relationship Id="rId8" Type="http://schemas.openxmlformats.org/officeDocument/2006/relationships/hyperlink" Target="http://it.farnell.com/avx/tpsa156k006r1500/condensatore-tant-15uf-6-3v-case/dp/1658486" TargetMode="External"/><Relationship Id="rId9" Type="http://schemas.openxmlformats.org/officeDocument/2006/relationships/hyperlink" Target="http://www.mouser.com/Search/Refine.aspx?Keyword=TPSA156K006R1500%20" TargetMode="External"/><Relationship Id="rId10" Type="http://schemas.openxmlformats.org/officeDocument/2006/relationships/hyperlink" Target="http://www.newark.com/avx/tpsa156k006r1500/tantalum-capacitor-15uf-6-3v-10/dp/89W2115" TargetMode="External"/><Relationship Id="rId11" Type="http://schemas.openxmlformats.org/officeDocument/2006/relationships/hyperlink" Target="http://it.rs-online.com/web/c/?searchTerm=TPSA156K006R1500%20" TargetMode="External"/><Relationship Id="rId12" Type="http://schemas.openxmlformats.org/officeDocument/2006/relationships/hyperlink" Target="http://www.digikey.com/product-detail/en/stmicroelectronics/MC33079DT/497-1954-1-ND/599134" TargetMode="External"/><Relationship Id="rId13" Type="http://schemas.openxmlformats.org/officeDocument/2006/relationships/hyperlink" Target="http://it.farnell.com/stmicroelectronics/mc33079dt/op-amp-quad-15v-15mhz-7v-us-14so/dp/2253416" TargetMode="External"/><Relationship Id="rId14" Type="http://schemas.openxmlformats.org/officeDocument/2006/relationships/hyperlink" Target="http://www.mouser.com/Search/Refine.aspx?Keyword=MC33079DT%20" TargetMode="External"/><Relationship Id="rId15" Type="http://schemas.openxmlformats.org/officeDocument/2006/relationships/hyperlink" Target="http://www.newark.com/webapp/wcs/stores/servlet/Search?catalogId=15003&amp;langId=-1&amp;storeId=10194&amp;gs=true&amp;st=MC33079DT%20" TargetMode="External"/><Relationship Id="rId16" Type="http://schemas.openxmlformats.org/officeDocument/2006/relationships/hyperlink" Target="http://it.rs-online.com/web/c/?searchTerm=MC33079DT%20" TargetMode="External"/><Relationship Id="rId17" Type="http://schemas.openxmlformats.org/officeDocument/2006/relationships/hyperlink" Target="http://www.digikey.com/product-detail/en/diodes-incorporated/AZ1117CH-5.0TRG1/AZ1117CH-5.0TRG1DICT-ND/4505207" TargetMode="External"/><Relationship Id="rId18" Type="http://schemas.openxmlformats.org/officeDocument/2006/relationships/hyperlink" Target="http://www.mouser.com/Search/Refine.aspx?Keyword=AZ1117CH-5.0TRG1%20" TargetMode="External"/><Relationship Id="rId19" Type="http://schemas.openxmlformats.org/officeDocument/2006/relationships/hyperlink" Target="http://it.rs-online.com/web/c/?searchTerm=AZ1117CH-5.0TRG1%20" TargetMode="External"/><Relationship Id="rId20" Type="http://schemas.openxmlformats.org/officeDocument/2006/relationships/hyperlink" Target="http://www.digikey.com/product-detail/en/on-semiconductor/BAS16XV2T1G/BAS16XV2T1GOSCT-ND/917798" TargetMode="External"/><Relationship Id="rId21" Type="http://schemas.openxmlformats.org/officeDocument/2006/relationships/hyperlink" Target="http://it.farnell.com/on-semiconductor/bas16xv2t1g/diodo-piccolo-segnale-100v-sod/dp/2317447" TargetMode="External"/><Relationship Id="rId22" Type="http://schemas.openxmlformats.org/officeDocument/2006/relationships/hyperlink" Target="http://www.mouser.com/ProductDetail/ON-Semiconductor/BAS16XV2T1G/?qs=sGAEpiMZZMtoHjESLttvkpH5EyJOXmERZlGXV3i8ESs%3D" TargetMode="External"/><Relationship Id="rId23" Type="http://schemas.openxmlformats.org/officeDocument/2006/relationships/hyperlink" Target="http://www.newark.com/on-semiconductor/bas16xv2t1g/switch-diode-75v-200ma-sod-523/dp/10N9380" TargetMode="External"/><Relationship Id="rId24" Type="http://schemas.openxmlformats.org/officeDocument/2006/relationships/hyperlink" Target="http://it.rs-online.com/web/c/?searchTerm=BAS16XV2T1G%20" TargetMode="External"/><Relationship Id="rId25" Type="http://schemas.openxmlformats.org/officeDocument/2006/relationships/hyperlink" Target="http://www.digikey.com/product-detail/en/fairchild-on-semiconductor/PZT2222A/PZT2222ACT-ND/459005" TargetMode="External"/><Relationship Id="rId26" Type="http://schemas.openxmlformats.org/officeDocument/2006/relationships/hyperlink" Target="http://it.farnell.com/fairchild-semiconductor/pzt2222a/transistor-npn-sot-223/dp/9846646RL" TargetMode="External"/><Relationship Id="rId27" Type="http://schemas.openxmlformats.org/officeDocument/2006/relationships/hyperlink" Target="http://www.mouser.com/ProductDetail/Fairchild-Semiconductor/PZT2222A/?qs=sGAEpiMZZMshyDBzk1%2FWi8oN7VHZ91Ok5CvRvzgoDOo%3D" TargetMode="External"/><Relationship Id="rId28" Type="http://schemas.openxmlformats.org/officeDocument/2006/relationships/hyperlink" Target="http://www.newark.com/fairchild-semiconductor/pzt2222a/bipolar-transistor-npn-40v/dp/58K2057" TargetMode="External"/><Relationship Id="rId29" Type="http://schemas.openxmlformats.org/officeDocument/2006/relationships/hyperlink" Target="http://it.rs-online.com/web/p/transistor-bipolari/0463971/" TargetMode="External"/><Relationship Id="rId30" Type="http://schemas.openxmlformats.org/officeDocument/2006/relationships/hyperlink" Target="http://www.mouser.com/ProductDetail/Keystone-Electronics/7773/?qs=sGAEpiMZZMvEjrTWH%2F8WZ%2FBgw09yRIB8" TargetMode="External"/><Relationship Id="rId31" Type="http://schemas.openxmlformats.org/officeDocument/2006/relationships/hyperlink" Target="http://www.digikey.com/product-detail/en/texas-instruments/INA2133UA/INA2133UA-ND/295624" TargetMode="External"/><Relationship Id="rId32" Type="http://schemas.openxmlformats.org/officeDocument/2006/relationships/hyperlink" Target="http://it.farnell.com/webapp/wcs/stores/servlet/Search?catalogId=15001&amp;langId=-4&amp;storeId=10165&amp;gs=true&amp;st=INA2133UA%20" TargetMode="External"/><Relationship Id="rId33" Type="http://schemas.openxmlformats.org/officeDocument/2006/relationships/hyperlink" Target="http://www.mouser.com/Search/Refine.aspx?Keyword=INA2133UA%20" TargetMode="External"/><Relationship Id="rId34" Type="http://schemas.openxmlformats.org/officeDocument/2006/relationships/hyperlink" Target="http://www.newark.com/webapp/wcs/stores/servlet/Search?catalogId=15003&amp;langId=-1&amp;storeId=10194&amp;gs=true&amp;st=INA2133UA%20" TargetMode="External"/><Relationship Id="rId35" Type="http://schemas.openxmlformats.org/officeDocument/2006/relationships/hyperlink" Target="http://www.digikey.com/scripts/DkSearch/dksus.dll?WT.z_header=search_go&amp;lang=en&amp;keywords=1276-1138-1-ND%20" TargetMode="External"/><Relationship Id="rId36" Type="http://schemas.openxmlformats.org/officeDocument/2006/relationships/hyperlink" Target="http://www.digikey.com/scripts/DkSearch/dksus.dll?WT.z_header=search_go&amp;lang=en&amp;keywords=PRPC025DBAN-M71RC%20" TargetMode="External"/><Relationship Id="rId37" Type="http://schemas.openxmlformats.org/officeDocument/2006/relationships/hyperlink" Target="http://www.digikey.com/product-detail/en/texas-instruments/AMC7812BSRGCT/296-37023-1-ND/4457916" TargetMode="External"/><Relationship Id="rId38" Type="http://schemas.openxmlformats.org/officeDocument/2006/relationships/hyperlink" Target="http://www.mouser.com/ProductDetail/Texas-Instruments/AMC7812BSRGCR/?qs=sGAEpiMZZMt%2Foy9k%2F5obbUwi0f3x4m860OzmRZfc4A0%3D" TargetMode="External"/><Relationship Id="rId39" Type="http://schemas.openxmlformats.org/officeDocument/2006/relationships/hyperlink" Target="http://www.digikey.com/scripts/DkSearch/dksus.dll?WT.z_header=search_go&amp;lang=en&amp;keywords=TPIC2810DG4%20" TargetMode="External"/><Relationship Id="rId40" Type="http://schemas.openxmlformats.org/officeDocument/2006/relationships/hyperlink" Target="http://it.farnell.com/webapp/wcs/stores/servlet/Search?catalogId=15001&amp;langId=-4&amp;storeId=10165&amp;gs=true&amp;st=TPIC2810DG4%20" TargetMode="External"/><Relationship Id="rId41" Type="http://schemas.openxmlformats.org/officeDocument/2006/relationships/hyperlink" Target="http://www.mouser.com/ProductDetail/Texas-Instruments/TPIC2810DG4/?qs=sGAEpiMZZMsE420DPIasPsGBloFrftaSWavg1pC4M6I%3D" TargetMode="External"/><Relationship Id="rId42" Type="http://schemas.openxmlformats.org/officeDocument/2006/relationships/hyperlink" Target="http://www.newark.com/webapp/wcs/stores/servlet/Search?catalogId=15003&amp;langId=-1&amp;storeId=10194&amp;gs=true&amp;st=TPIC2810DG4%20" TargetMode="External"/><Relationship Id="rId43" Type="http://schemas.openxmlformats.org/officeDocument/2006/relationships/hyperlink" Target="http://www.digikey.com/product-detail/en/avx-corporation/TPSE477M010R0100/478-4150-1-ND/1164486" TargetMode="External"/><Relationship Id="rId44" Type="http://schemas.openxmlformats.org/officeDocument/2006/relationships/hyperlink" Target="http://it.farnell.com/avx/tpse477m010r0100/condensatore-tant-470uf-10v-case/dp/2333126" TargetMode="External"/><Relationship Id="rId45" Type="http://schemas.openxmlformats.org/officeDocument/2006/relationships/hyperlink" Target="http://www.mouser.com/Search/Refine.aspx?Keyword=TPSE477M010R0100%20" TargetMode="External"/><Relationship Id="rId46" Type="http://schemas.openxmlformats.org/officeDocument/2006/relationships/hyperlink" Target="http://www.newark.com/avx/tpse477m010r0100/tantalum-capacitor-470uf-10v-0/dp/28H8505" TargetMode="External"/><Relationship Id="rId47" Type="http://schemas.openxmlformats.org/officeDocument/2006/relationships/hyperlink" Target="http://it.rs-online.com/web/c/?searchTerm=TPSE477M010R0100%20" TargetMode="External"/><Relationship Id="rId4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C22" activeCellId="0" sqref="C22"/>
    </sheetView>
  </sheetViews>
  <sheetFormatPr defaultRowHeight="15"/>
  <cols>
    <col collapsed="false" hidden="false" max="8" min="1" style="0" width="10.2602040816327"/>
    <col collapsed="false" hidden="false" max="9" min="9" style="0" width="17.6377551020408"/>
    <col collapsed="false" hidden="false" max="10" min="10" style="0" width="10.2602040816327"/>
    <col collapsed="false" hidden="false" max="12" min="11" style="0" width="10.2602040816327"/>
    <col collapsed="false" hidden="false" max="13" min="13" style="0" width="17.6377551020408"/>
    <col collapsed="false" hidden="false" max="15" min="14" style="0" width="10.2602040816327"/>
    <col collapsed="false" hidden="false" max="16" min="16" style="0" width="10.2602040816327"/>
    <col collapsed="false" hidden="false" max="18" min="17" style="0" width="10.2602040816327"/>
    <col collapsed="false" hidden="false" max="19" min="19" style="0" width="17.6377551020408"/>
    <col collapsed="false" hidden="false" max="21" min="20" style="0" width="10.2602040816327"/>
    <col collapsed="false" hidden="false" max="22" min="22" style="0" width="10.2602040816327"/>
    <col collapsed="false" hidden="false" max="24" min="23" style="0" width="10.2602040816327"/>
    <col collapsed="false" hidden="false" max="25" min="25" style="0" width="17.6377551020408"/>
    <col collapsed="false" hidden="false" max="27" min="26" style="0" width="10.2602040816327"/>
    <col collapsed="false" hidden="false" max="28" min="28" style="0" width="10.2602040816327"/>
    <col collapsed="false" hidden="false" max="30" min="29" style="0" width="10.2602040816327"/>
    <col collapsed="false" hidden="false" max="31" min="31" style="0" width="17.6377551020408"/>
    <col collapsed="false" hidden="false" max="33" min="32" style="0" width="10.2602040816327"/>
    <col collapsed="false" hidden="false" max="34" min="34" style="0" width="10.2602040816327"/>
    <col collapsed="false" hidden="false" max="36" min="35" style="0" width="10.2602040816327"/>
    <col collapsed="false" hidden="false" max="37" min="37" style="0" width="17.6377551020408"/>
    <col collapsed="false" hidden="false" max="39" min="38" style="0" width="10.2602040816327"/>
    <col collapsed="false" hidden="false" max="1025" min="40" style="0" width="9.89795918367347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SUM(I7:I32)</f>
        <v>302.7075475</v>
      </c>
      <c r="M2" s="3" t="n">
        <f aca="false">SUM(M7:M32)</f>
        <v>328.08</v>
      </c>
      <c r="S2" s="3" t="n">
        <f aca="false">SUM(S7:S32)</f>
        <v>190.780575</v>
      </c>
      <c r="Y2" s="3" t="n">
        <f aca="false">SUM(Y7:Y32)</f>
        <v>215.855</v>
      </c>
      <c r="AE2" s="3" t="n">
        <f aca="false">SUM(AE7:AE32)</f>
        <v>23.615</v>
      </c>
      <c r="AK2" s="3" t="n">
        <f aca="false">SUM(AK7:AK32)</f>
        <v>49.599735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60.5415095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G7" s="0" t="n">
        <f aca="false">BoardQty*16</f>
        <v>80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2" t="n">
        <f aca="false">IFERROR(G7*H7,"")</f>
        <v>0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26</v>
      </c>
      <c r="D8" s="0" t="s">
        <v>27</v>
      </c>
      <c r="G8" s="0" t="n">
        <f aca="false">BoardQty*1</f>
        <v>5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2" t="n">
        <f aca="false">IFERROR(G8*H8,"")</f>
        <v>0</v>
      </c>
    </row>
    <row r="9" customFormat="false" ht="15" hidden="false" customHeight="false" outlineLevel="0" collapsed="false">
      <c r="A9" s="0" t="s">
        <v>28</v>
      </c>
      <c r="B9" s="0" t="s">
        <v>29</v>
      </c>
      <c r="D9" s="0" t="s">
        <v>30</v>
      </c>
      <c r="G9" s="0" t="n">
        <f aca="false">BoardQty*1</f>
        <v>5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2" t="n">
        <f aca="false">IFERROR(G9*H9,"")</f>
        <v>0</v>
      </c>
    </row>
    <row r="10" customFormat="false" ht="15" hidden="false" customHeight="false" outlineLevel="0" collapsed="false">
      <c r="A10" s="0" t="s">
        <v>31</v>
      </c>
      <c r="B10" s="0" t="s">
        <v>32</v>
      </c>
      <c r="D10" s="0" t="s">
        <v>33</v>
      </c>
      <c r="G10" s="0" t="n">
        <f aca="false">BoardQty*5</f>
        <v>25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2" t="n">
        <f aca="false">IFERROR(G10*H10,"")</f>
        <v>0</v>
      </c>
    </row>
    <row r="11" customFormat="false" ht="15" hidden="false" customHeight="false" outlineLevel="0" collapsed="false">
      <c r="A11" s="0" t="s">
        <v>34</v>
      </c>
      <c r="B11" s="0" t="s">
        <v>35</v>
      </c>
      <c r="D11" s="0" t="s">
        <v>36</v>
      </c>
      <c r="F11" s="0" t="s">
        <v>37</v>
      </c>
      <c r="G11" s="0" t="n">
        <f aca="false">BoardQty*3</f>
        <v>15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0.047</v>
      </c>
      <c r="I11" s="12" t="n">
        <f aca="false">IFERROR(G11*H11,"")</f>
        <v>0.705</v>
      </c>
      <c r="J11" s="0" t="n">
        <v>4009</v>
      </c>
      <c r="L11" s="12" t="n">
        <f aca="false">IFERROR(LOOKUP(IF(K11="",G11,K11),{0,1,10,25,50,100,250,500,1000,5000,10000,25000,50000,125000},{0,0.5,0.38,0.2888,0.2146,0.1595,0.13476,0.1155,0.088,0.0675,0.066,0.06375,0.0625,0.0619}),"")</f>
        <v>0.38</v>
      </c>
      <c r="M11" s="12" t="n">
        <f aca="false">IFERROR(IF(K11="",G11,K11)*L11,"")</f>
        <v>5.7</v>
      </c>
      <c r="N11" s="0" t="s">
        <v>38</v>
      </c>
      <c r="O11" s="13" t="s">
        <v>39</v>
      </c>
      <c r="P11" s="0" t="n">
        <v>3120</v>
      </c>
      <c r="R11" s="12" t="n">
        <f aca="false">IFERROR(LOOKUP(IF(Q11="",G11,Q11),{0,1,100,500,1000,2500,5000,25000,50000},{0,0.2143,0.2143,0.117865,0.10715,0.08572,0.08572,0.075005,0.06429}),"")</f>
        <v>0.2143</v>
      </c>
      <c r="S11" s="12" t="n">
        <f aca="false">IFERROR(IF(Q11="",G11,Q11)*R11,"")</f>
        <v>3.2145</v>
      </c>
      <c r="T11" s="0" t="s">
        <v>40</v>
      </c>
      <c r="U11" s="13" t="s">
        <v>39</v>
      </c>
      <c r="V11" s="0" t="n">
        <v>9268</v>
      </c>
      <c r="X11" s="12" t="n">
        <f aca="false">IFERROR(LOOKUP(IF(W11="",G11,W11),{0,1,10,100,500,1000,2500,5000,10000,25000,50000},{0,0.211,0.171,0.153,0.137,0.126,0.095,0.095,0.087,0.081,0.075}),"")</f>
        <v>0.171</v>
      </c>
      <c r="Y11" s="12" t="n">
        <f aca="false">IFERROR(IF(W11="",G11,W11)*X11,"")</f>
        <v>2.565</v>
      </c>
      <c r="Z11" s="0" t="s">
        <v>41</v>
      </c>
      <c r="AA11" s="13" t="s">
        <v>39</v>
      </c>
      <c r="AB11" s="0" t="n">
        <v>516</v>
      </c>
      <c r="AD11" s="12" t="n">
        <f aca="false">IFERROR(LOOKUP(IF(AC11="",G11,AC11),{0,1,10,100,1000},{0,0.107,0.047,0.033,0.029}),"")</f>
        <v>0.047</v>
      </c>
      <c r="AE11" s="12" t="n">
        <f aca="false">IFERROR(IF(AC11="",G11,AC11)*AD11,"")</f>
        <v>0.705</v>
      </c>
      <c r="AF11" s="0" t="s">
        <v>42</v>
      </c>
      <c r="AG11" s="13" t="s">
        <v>39</v>
      </c>
      <c r="AH11" s="0" t="n">
        <v>250</v>
      </c>
      <c r="AJ11" s="12" t="n">
        <f aca="false">IFERROR(LOOKUP(IF(AI11="",G11,AI11),{0,1,50,250},{0,0.173583,0.173583,0.139295}),"")</f>
        <v>0.173583</v>
      </c>
      <c r="AK11" s="12" t="n">
        <f aca="false">IFERROR(IF(AI11="",G11,AI11)*AJ11,"")</f>
        <v>2.603745</v>
      </c>
      <c r="AL11" s="0" t="s">
        <v>43</v>
      </c>
      <c r="AM11" s="13" t="s">
        <v>39</v>
      </c>
    </row>
    <row r="12" customFormat="false" ht="15" hidden="false" customHeight="false" outlineLevel="0" collapsed="false">
      <c r="A12" s="0" t="s">
        <v>44</v>
      </c>
      <c r="B12" s="0" t="s">
        <v>45</v>
      </c>
      <c r="D12" s="0" t="s">
        <v>46</v>
      </c>
      <c r="F12" s="0" t="s">
        <v>47</v>
      </c>
      <c r="G12" s="0" t="n">
        <f aca="false">BoardQty*1</f>
        <v>5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0.381454</v>
      </c>
      <c r="I12" s="12" t="n">
        <f aca="false">IFERROR(G12*H12,"")</f>
        <v>1.90727</v>
      </c>
      <c r="O12" s="13" t="s">
        <v>39</v>
      </c>
      <c r="P12" s="0" t="n">
        <v>896</v>
      </c>
      <c r="R12" s="12" t="n">
        <f aca="false">IFERROR(LOOKUP(IF(Q12="",G12,Q12),{0,1,50,250,500,1000,2000,10000,20000},{0,0.40717,0.40717,0.25716,0.2143,0.182155,0.160725,0.15001,0.139295}),"")</f>
        <v>0.40717</v>
      </c>
      <c r="S12" s="12" t="n">
        <f aca="false">IFERROR(IF(Q12="",G12,Q12)*R12,"")</f>
        <v>2.03585</v>
      </c>
      <c r="T12" s="0" t="s">
        <v>48</v>
      </c>
      <c r="U12" s="13" t="s">
        <v>39</v>
      </c>
      <c r="V12" s="0" t="n">
        <v>4466</v>
      </c>
      <c r="X12" s="12" t="n">
        <f aca="false">IFERROR(LOOKUP(IF(W12="",G12,W12),{0,1,10,100,500,1000,2000,4000,8000},{0,1.19,0.987,0.63,0.473,0.43,0.305,0.177,0.169}),"")</f>
        <v>1.19</v>
      </c>
      <c r="Y12" s="12" t="n">
        <f aca="false">IFERROR(IF(W12="",G12,W12)*X12,"")</f>
        <v>5.95</v>
      </c>
      <c r="Z12" s="0" t="s">
        <v>49</v>
      </c>
      <c r="AA12" s="13" t="s">
        <v>39</v>
      </c>
      <c r="AB12" s="0" t="n">
        <v>730</v>
      </c>
      <c r="AD12" s="12" t="n">
        <f aca="false">IFERROR(LOOKUP(IF(AC12="",G12,AC12),{0,1,50,100,500,1000},{0,1.26,0.73,0.514,0.466,0.419}),"")</f>
        <v>1.26</v>
      </c>
      <c r="AE12" s="12" t="n">
        <f aca="false">IFERROR(IF(AC12="",G12,AC12)*AD12,"")</f>
        <v>6.3</v>
      </c>
      <c r="AF12" s="0" t="s">
        <v>50</v>
      </c>
      <c r="AG12" s="13" t="s">
        <v>39</v>
      </c>
      <c r="AH12" s="0" t="n">
        <v>1295</v>
      </c>
      <c r="AJ12" s="12" t="n">
        <f aca="false">IFERROR(LOOKUP(IF(AI12="",G12,AI12),{0,1,5,25},{0,0.381454,0.381454,0.32145}),"")</f>
        <v>0.381454</v>
      </c>
      <c r="AK12" s="12" t="n">
        <f aca="false">IFERROR(IF(AI12="",G12,AI12)*AJ12,"")</f>
        <v>1.90727</v>
      </c>
      <c r="AL12" s="0" t="s">
        <v>51</v>
      </c>
      <c r="AM12" s="13" t="s">
        <v>39</v>
      </c>
    </row>
    <row r="13" customFormat="false" ht="15" hidden="false" customHeight="false" outlineLevel="0" collapsed="false">
      <c r="A13" s="0" t="s">
        <v>52</v>
      </c>
      <c r="B13" s="0" t="s">
        <v>53</v>
      </c>
      <c r="D13" s="0" t="s">
        <v>54</v>
      </c>
      <c r="F13" s="0" t="s">
        <v>55</v>
      </c>
      <c r="G13" s="0" t="n">
        <f aca="false">BoardQty*4</f>
        <v>20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0.465031</v>
      </c>
      <c r="I13" s="12" t="n">
        <f aca="false">IFERROR(G13*H13,"")</f>
        <v>9.30062</v>
      </c>
      <c r="J13" s="0" t="n">
        <v>1641</v>
      </c>
      <c r="L13" s="12" t="n">
        <f aca="false">IFERROR(LOOKUP(IF(K13="",G13,K13),{0,1,10,100,500,1000,2500,5000,12500,25000},{0,0.65,0.571,0.4378,0.34608,0.27686,0.2436,0.2268,0.2184,0.21}),"")</f>
        <v>0.571</v>
      </c>
      <c r="M13" s="12" t="n">
        <f aca="false">IFERROR(IF(K13="",G13,K13)*L13,"")</f>
        <v>11.42</v>
      </c>
      <c r="N13" s="0" t="s">
        <v>56</v>
      </c>
      <c r="O13" s="13" t="s">
        <v>39</v>
      </c>
      <c r="U13" s="13" t="s">
        <v>39</v>
      </c>
      <c r="V13" s="0" t="n">
        <v>1655</v>
      </c>
      <c r="X13" s="12" t="n">
        <f aca="false">IFERROR(LOOKUP(IF(W13="",G13,W13),{0,1,10,100,1000,2500,10000,25000},{0,0.62,0.52,0.336,0.269,0.227,0.218,0.217}),"")</f>
        <v>0.52</v>
      </c>
      <c r="Y13" s="12" t="n">
        <f aca="false">IFERROR(IF(W13="",G13,W13)*X13,"")</f>
        <v>10.4</v>
      </c>
      <c r="Z13" s="0" t="s">
        <v>57</v>
      </c>
      <c r="AA13" s="13" t="s">
        <v>39</v>
      </c>
      <c r="AG13" s="13" t="s">
        <v>39</v>
      </c>
      <c r="AH13" s="0" t="n">
        <v>20</v>
      </c>
      <c r="AJ13" s="12" t="n">
        <f aca="false">IFERROR(LOOKUP(IF(AI13="",G13,AI13),{0,1,10,50},{0,0.465031,0.465031,0.4425295}),"")</f>
        <v>0.465031</v>
      </c>
      <c r="AK13" s="12" t="n">
        <f aca="false">IFERROR(IF(AI13="",G13,AI13)*AJ13,"")</f>
        <v>9.30062</v>
      </c>
      <c r="AL13" s="0" t="s">
        <v>58</v>
      </c>
      <c r="AM13" s="13" t="s">
        <v>39</v>
      </c>
    </row>
    <row r="14" customFormat="false" ht="15" hidden="false" customHeight="false" outlineLevel="0" collapsed="false">
      <c r="A14" s="0" t="s">
        <v>59</v>
      </c>
      <c r="B14" s="0" t="s">
        <v>60</v>
      </c>
      <c r="D14" s="0" t="s">
        <v>30</v>
      </c>
      <c r="G14" s="0" t="n">
        <f aca="false">BoardQty*30</f>
        <v>150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2" t="n">
        <f aca="false">IFERROR(G14*H14,"")</f>
        <v>0</v>
      </c>
    </row>
    <row r="15" customFormat="false" ht="15" hidden="false" customHeight="false" outlineLevel="0" collapsed="false">
      <c r="A15" s="0" t="s">
        <v>61</v>
      </c>
      <c r="B15" s="0" t="s">
        <v>62</v>
      </c>
      <c r="D15" s="0" t="s">
        <v>63</v>
      </c>
      <c r="F15" s="0" t="s">
        <v>64</v>
      </c>
      <c r="G15" s="0" t="n">
        <f aca="false">BoardQty*1</f>
        <v>5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0.1403665</v>
      </c>
      <c r="I15" s="12" t="n">
        <f aca="false">IFERROR(G15*H15,"")</f>
        <v>0.7018325</v>
      </c>
      <c r="J15" s="0" t="n">
        <v>14522</v>
      </c>
      <c r="L15" s="12" t="n">
        <f aca="false">IFERROR(LOOKUP(IF(K15="",G15,K15),{0,1,10,100,500,1000,4000,8000,12000,28000,100000},{0,0.38,0.29,0.1804,0.12344,0.09496,0.08298,0.07837,0.07146,0.06685,0.05901}),"")</f>
        <v>0.38</v>
      </c>
      <c r="M15" s="12" t="n">
        <f aca="false">IFERROR(IF(K15="",G15,K15)*L15,"")</f>
        <v>1.9</v>
      </c>
      <c r="N15" s="0" t="s">
        <v>65</v>
      </c>
      <c r="O15" s="13" t="s">
        <v>39</v>
      </c>
      <c r="V15" s="0" t="n">
        <v>6758</v>
      </c>
      <c r="X15" s="12" t="n">
        <f aca="false">IFERROR(LOOKUP(IF(W15="",G15,W15),{0,1,10,100,1000,4000,8000,24000,48000,100000},{0,0.37,0.261,0.12,0.092,0.078,0.071,0.067,0.06,0.059}),"")</f>
        <v>0.37</v>
      </c>
      <c r="Y15" s="12" t="n">
        <f aca="false">IFERROR(IF(W15="",G15,W15)*X15,"")</f>
        <v>1.85</v>
      </c>
      <c r="Z15" s="0" t="s">
        <v>66</v>
      </c>
      <c r="AA15" s="13" t="s">
        <v>39</v>
      </c>
      <c r="AH15" s="0" t="n">
        <v>1950</v>
      </c>
      <c r="AJ15" s="12" t="n">
        <f aca="false">IFERROR(LOOKUP(IF(AI15="",G15,AI15),{0,1,50,250},{0,0.1403665,0.1403665,0.105007}),"")</f>
        <v>0.1403665</v>
      </c>
      <c r="AK15" s="12" t="n">
        <f aca="false">IFERROR(IF(AI15="",G15,AI15)*AJ15,"")</f>
        <v>0.7018325</v>
      </c>
      <c r="AL15" s="0" t="s">
        <v>67</v>
      </c>
      <c r="AM15" s="13" t="s">
        <v>39</v>
      </c>
    </row>
    <row r="16" customFormat="false" ht="15" hidden="false" customHeight="false" outlineLevel="0" collapsed="false">
      <c r="A16" s="0" t="s">
        <v>68</v>
      </c>
      <c r="B16" s="0" t="s">
        <v>69</v>
      </c>
      <c r="D16" s="0" t="s">
        <v>70</v>
      </c>
      <c r="F16" s="0" t="s">
        <v>71</v>
      </c>
      <c r="G16" s="0" t="n">
        <f aca="false">BoardQty*2</f>
        <v>10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0.032145</v>
      </c>
      <c r="I16" s="12" t="n">
        <f aca="false">IFERROR(G16*H16,"")</f>
        <v>0.32145</v>
      </c>
      <c r="J16" s="0" t="n">
        <v>30919</v>
      </c>
      <c r="L16" s="12" t="n">
        <f aca="false">IFERROR(LOOKUP(IF(K16="",G16,K16),{0,1,10,100,500,1000,3000,6000,8000,15000,16000,24000,30000,56000,75000,150000,200000},{0,0.19,0.178,0.0968,0.05956,0.0406,0.0335,0.03021,0.02657,0.02627,0.0231,0.02079,0.02364,0.01848,0.02102,0.01747,0.01536}),"")</f>
        <v>0.178</v>
      </c>
      <c r="M16" s="12" t="n">
        <f aca="false">IFERROR(IF(K16="",G16,K16)*L16,"")</f>
        <v>1.78</v>
      </c>
      <c r="N16" s="0" t="s">
        <v>72</v>
      </c>
      <c r="O16" s="13" t="s">
        <v>39</v>
      </c>
      <c r="P16" s="0" t="n">
        <v>14803</v>
      </c>
      <c r="R16" s="12" t="n">
        <f aca="false">IFERROR(LOOKUP(IF(Q16="",G16,Q16),{0,1,3000,9000,15000},{0,0.032145,0.032145,0.02143,0.02143}),"")</f>
        <v>0.032145</v>
      </c>
      <c r="S16" s="12" t="n">
        <f aca="false">IFERROR(IF(Q16="",G16,Q16)*R16,"")</f>
        <v>0.32145</v>
      </c>
      <c r="T16" s="0" t="s">
        <v>73</v>
      </c>
      <c r="U16" s="13" t="s">
        <v>39</v>
      </c>
      <c r="V16" s="0" t="n">
        <v>2145</v>
      </c>
      <c r="X16" s="12" t="n">
        <f aca="false">IFERROR(LOOKUP(IF(W16="",G16,W16),{0,1,10,100,1000,3000,9000,24000,45000,99000},{0,0.17,0.161,0.057,0.038,0.029,0.025,0.022,0.02,0.017}),"")</f>
        <v>0.161</v>
      </c>
      <c r="Y16" s="12" t="n">
        <f aca="false">IFERROR(IF(W16="",G16,W16)*X16,"")</f>
        <v>1.61</v>
      </c>
      <c r="Z16" s="0" t="s">
        <v>74</v>
      </c>
      <c r="AA16" s="13" t="s">
        <v>39</v>
      </c>
      <c r="AB16" s="0" t="n">
        <v>2284</v>
      </c>
      <c r="AD16" s="12" t="n">
        <f aca="false">IFERROR(LOOKUP(IF(AC16="",G16,AC16),{0,1,10,25,50,100,500,1000},{0,0.17,0.161,0.126,0.092,0.057,0.048,0.038}),"")</f>
        <v>0.161</v>
      </c>
      <c r="AE16" s="12" t="n">
        <f aca="false">IFERROR(IF(AC16="",G16,AC16)*AD16,"")</f>
        <v>1.61</v>
      </c>
      <c r="AF16" s="0" t="s">
        <v>75</v>
      </c>
      <c r="AG16" s="13" t="s">
        <v>39</v>
      </c>
      <c r="AH16" s="0" t="n">
        <v>200</v>
      </c>
      <c r="AJ16" s="12" t="n">
        <f aca="false">IFERROR(LOOKUP(IF(AI16="",G16,AI16),{0,1,200,400},{0,0.0525035,0.0525035,0.0396455}),"")</f>
        <v>0.0525035</v>
      </c>
      <c r="AK16" s="12" t="n">
        <f aca="false">IFERROR(IF(AI16="",G16,AI16)*AJ16,"")</f>
        <v>0.525035</v>
      </c>
      <c r="AL16" s="0" t="s">
        <v>76</v>
      </c>
      <c r="AM16" s="13" t="s">
        <v>39</v>
      </c>
    </row>
    <row r="17" customFormat="false" ht="15" hidden="false" customHeight="false" outlineLevel="0" collapsed="false">
      <c r="A17" s="0" t="s">
        <v>77</v>
      </c>
      <c r="B17" s="0" t="s">
        <v>78</v>
      </c>
      <c r="D17" s="0" t="s">
        <v>63</v>
      </c>
      <c r="F17" s="0" t="s">
        <v>78</v>
      </c>
      <c r="G17" s="0" t="n">
        <f aca="false">BoardQty*1</f>
        <v>5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0.182155</v>
      </c>
      <c r="I17" s="12" t="n">
        <f aca="false">IFERROR(G17*H17,"")</f>
        <v>0.910775</v>
      </c>
      <c r="J17" s="0" t="n">
        <v>8281</v>
      </c>
      <c r="L17" s="12" t="n">
        <f aca="false">IFERROR(LOOKUP(IF(K17="",G17,K17),{0,1,10,100,500,1000,4000,8000,12000,28000,100000},{0,0.44,0.332,0.2066,0.14138,0.10876,0.09504,0.08976,0.08184,0.07656,0.06758}),"")</f>
        <v>0.44</v>
      </c>
      <c r="M17" s="12" t="n">
        <f aca="false">IFERROR(IF(K17="",G17,K17)*L17,"")</f>
        <v>2.2</v>
      </c>
      <c r="N17" s="0" t="s">
        <v>79</v>
      </c>
      <c r="O17" s="13" t="s">
        <v>39</v>
      </c>
      <c r="P17" s="0" t="n">
        <v>5856</v>
      </c>
      <c r="R17" s="12" t="n">
        <f aca="false">IFERROR(LOOKUP(IF(Q17="",G17,Q17),{0,1,10,100,500,1000,2000},{0,0.182155,0.182155,0.117865,0.117865,0.10715,0.08572}),"")</f>
        <v>0.182155</v>
      </c>
      <c r="S17" s="12" t="n">
        <f aca="false">IFERROR(IF(Q17="",G17,Q17)*R17,"")</f>
        <v>0.910775</v>
      </c>
      <c r="T17" s="0" t="s">
        <v>80</v>
      </c>
      <c r="U17" s="13" t="s">
        <v>39</v>
      </c>
      <c r="V17" s="0" t="n">
        <v>11612</v>
      </c>
      <c r="X17" s="12" t="n">
        <f aca="false">IFERROR(LOOKUP(IF(W17="",G17,W17),{0,1,10,100,1000,4000,8000,24000,48000},{0,0.42,0.299,0.137,0.106,0.09,0.082,0.076,0.069}),"")</f>
        <v>0.42</v>
      </c>
      <c r="Y17" s="12" t="n">
        <f aca="false">IFERROR(IF(W17="",G17,W17)*X17,"")</f>
        <v>2.1</v>
      </c>
      <c r="Z17" s="0" t="s">
        <v>81</v>
      </c>
      <c r="AA17" s="13" t="s">
        <v>39</v>
      </c>
      <c r="AB17" s="0" t="n">
        <v>2334</v>
      </c>
      <c r="AD17" s="12" t="n">
        <f aca="false">IFERROR(LOOKUP(IF(AC17="",G17,AC17),{0,1,10,25,50,100,500,1000},{0,0.42,0.299,0.245,0.191,0.137,0.122,0.106}),"")</f>
        <v>0.42</v>
      </c>
      <c r="AE17" s="12" t="n">
        <f aca="false">IFERROR(IF(AC17="",G17,AC17)*AD17,"")</f>
        <v>2.1</v>
      </c>
      <c r="AF17" s="0" t="s">
        <v>82</v>
      </c>
      <c r="AG17" s="13" t="s">
        <v>39</v>
      </c>
      <c r="AH17" s="0" t="n">
        <v>50</v>
      </c>
      <c r="AJ17" s="12" t="n">
        <f aca="false">IFERROR(LOOKUP(IF(AI17="",G17,AI17),{0,1,50,250},{0,0.2710895,0.2710895,0.124294}),"")</f>
        <v>0.2710895</v>
      </c>
      <c r="AK17" s="12" t="n">
        <f aca="false">IFERROR(IF(AI17="",G17,AI17)*AJ17,"")</f>
        <v>1.3554475</v>
      </c>
      <c r="AL17" s="0" t="s">
        <v>83</v>
      </c>
      <c r="AM17" s="13" t="s">
        <v>39</v>
      </c>
    </row>
    <row r="18" customFormat="false" ht="15" hidden="false" customHeight="false" outlineLevel="0" collapsed="false">
      <c r="A18" s="0" t="s">
        <v>84</v>
      </c>
      <c r="B18" s="0" t="s">
        <v>85</v>
      </c>
      <c r="D18" s="0" t="s">
        <v>86</v>
      </c>
      <c r="G18" s="0" t="n">
        <f aca="false">BoardQty*16</f>
        <v>80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2" t="n">
        <f aca="false">IFERROR(G18*H18,"")</f>
        <v>0</v>
      </c>
    </row>
    <row r="19" customFormat="false" ht="15" hidden="false" customHeight="false" outlineLevel="0" collapsed="false">
      <c r="A19" s="0" t="s">
        <v>87</v>
      </c>
      <c r="B19" s="0" t="s">
        <v>88</v>
      </c>
      <c r="D19" s="0" t="s">
        <v>33</v>
      </c>
      <c r="G19" s="0" t="n">
        <f aca="false">BoardQty*1</f>
        <v>5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2" t="n">
        <f aca="false">IFERROR(G19*H19,"")</f>
        <v>0</v>
      </c>
    </row>
    <row r="20" customFormat="false" ht="15" hidden="false" customHeight="false" outlineLevel="0" collapsed="false">
      <c r="A20" s="0" t="s">
        <v>89</v>
      </c>
      <c r="B20" s="0" t="s">
        <v>90</v>
      </c>
      <c r="D20" s="0" t="s">
        <v>91</v>
      </c>
      <c r="F20" s="0" t="s">
        <v>92</v>
      </c>
      <c r="G20" s="0" t="n">
        <f aca="false">BoardQty*2</f>
        <v>10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0.403</v>
      </c>
      <c r="I20" s="12" t="n">
        <f aca="false">IFERROR(G20*H20,"")</f>
        <v>4.03</v>
      </c>
      <c r="V20" s="0" t="n">
        <v>463</v>
      </c>
      <c r="X20" s="12" t="n">
        <f aca="false">IFERROR(LOOKUP(IF(W20="",G20,W20),{0,1,100,500,1000,2000,5000,10000,25000,50000},{0,0.403,0.385,0.28,0.27,0.242,0.231,0.192,0.176,0.165}),"")</f>
        <v>0.403</v>
      </c>
      <c r="Y20" s="12" t="n">
        <f aca="false">IFERROR(IF(W20="",G20,W20)*X20,"")</f>
        <v>4.03</v>
      </c>
      <c r="Z20" s="0" t="s">
        <v>93</v>
      </c>
      <c r="AA20" s="13" t="s">
        <v>39</v>
      </c>
    </row>
    <row r="21" customFormat="false" ht="15" hidden="false" customHeight="false" outlineLevel="0" collapsed="false">
      <c r="A21" s="0" t="s">
        <v>94</v>
      </c>
      <c r="B21" s="0" t="s">
        <v>95</v>
      </c>
      <c r="D21" s="0" t="s">
        <v>86</v>
      </c>
      <c r="G21" s="0" t="n">
        <f aca="false">BoardQty*12</f>
        <v>60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2" t="n">
        <f aca="false">IFERROR(G21*H21,"")</f>
        <v>0</v>
      </c>
    </row>
    <row r="22" customFormat="false" ht="15" hidden="false" customHeight="false" outlineLevel="0" collapsed="false">
      <c r="A22" s="0" t="s">
        <v>96</v>
      </c>
      <c r="B22" s="0" t="s">
        <v>97</v>
      </c>
      <c r="D22" s="0" t="s">
        <v>54</v>
      </c>
      <c r="F22" s="0" t="s">
        <v>98</v>
      </c>
      <c r="G22" s="0" t="n">
        <f aca="false">BoardQty*8</f>
        <v>40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3.439515</v>
      </c>
      <c r="I22" s="12" t="n">
        <f aca="false">IFERROR(G22*H22,"")</f>
        <v>137.5806</v>
      </c>
      <c r="J22" s="0" t="n">
        <v>1616</v>
      </c>
      <c r="L22" s="12" t="n">
        <f aca="false">IFERROR(LOOKUP(IF(K22="",G22,K22),{0,1,10,100,150,500,1000},{0,4.29,3.856,3.159,3.159,2.6892,2.268}),"")</f>
        <v>3.856</v>
      </c>
      <c r="M22" s="12" t="n">
        <f aca="false">IFERROR(IF(K22="",G22,K22)*L22,"")</f>
        <v>154.24</v>
      </c>
      <c r="N22" s="0" t="s">
        <v>99</v>
      </c>
      <c r="O22" s="13" t="s">
        <v>39</v>
      </c>
      <c r="P22" s="0" t="n">
        <v>345</v>
      </c>
      <c r="R22" s="12" t="n">
        <f aca="false">IFERROR(LOOKUP(IF(Q22="",G22,Q22),{0,1,10,100,250,500,1000},{0,4.853895,3.439515,3.182355,3.02163,2.710895,2.132285}),"")</f>
        <v>3.439515</v>
      </c>
      <c r="S22" s="12" t="n">
        <f aca="false">IFERROR(IF(Q22="",G22,Q22)*R22,"")</f>
        <v>137.5806</v>
      </c>
      <c r="T22" s="0" t="s">
        <v>100</v>
      </c>
      <c r="U22" s="13" t="s">
        <v>39</v>
      </c>
      <c r="V22" s="0" t="n">
        <v>8</v>
      </c>
      <c r="X22" s="12" t="n">
        <f aca="false">IFERROR(LOOKUP(IF(W22="",G22,W22),{0,1,10,25,50,100,250,500,1000},{0,4.29,3.85,3.59,3.4,3.15,2.99,2.68,2.11}),"")</f>
        <v>3.59</v>
      </c>
      <c r="Y22" s="12" t="n">
        <f aca="false">IFERROR(IF(W22="",G22,W22)*X22,"")</f>
        <v>143.6</v>
      </c>
      <c r="Z22" s="0" t="s">
        <v>101</v>
      </c>
      <c r="AA22" s="13" t="s">
        <v>39</v>
      </c>
      <c r="AG22" s="13" t="s">
        <v>39</v>
      </c>
    </row>
    <row r="23" customFormat="false" ht="15" hidden="false" customHeight="false" outlineLevel="0" collapsed="false">
      <c r="A23" s="0" t="s">
        <v>102</v>
      </c>
      <c r="B23" s="0" t="s">
        <v>103</v>
      </c>
      <c r="D23" s="0" t="s">
        <v>33</v>
      </c>
      <c r="G23" s="0" t="n">
        <f aca="false">BoardQty*27</f>
        <v>135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2" t="n">
        <f aca="false">IFERROR(G23*H23,"")</f>
        <v>0</v>
      </c>
    </row>
    <row r="24" customFormat="false" ht="13.8" hidden="false" customHeight="false" outlineLevel="0" collapsed="false">
      <c r="A24" s="0" t="s">
        <v>104</v>
      </c>
      <c r="B24" s="0" t="s">
        <v>26</v>
      </c>
      <c r="C24" s="0" t="s">
        <v>26</v>
      </c>
      <c r="D24" s="0" t="s">
        <v>24</v>
      </c>
      <c r="G24" s="0" t="n">
        <f aca="false">BoardQty*6</f>
        <v>30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2" t="n">
        <f aca="false">IFERROR(G24*H24,"")</f>
        <v>0</v>
      </c>
    </row>
    <row r="25" customFormat="false" ht="15" hidden="false" customHeight="false" outlineLevel="0" collapsed="false">
      <c r="A25" s="0" t="s">
        <v>105</v>
      </c>
      <c r="B25" s="0" t="s">
        <v>106</v>
      </c>
      <c r="D25" s="0" t="s">
        <v>107</v>
      </c>
      <c r="F25" s="0" t="s">
        <v>108</v>
      </c>
      <c r="G25" s="0" t="n">
        <f aca="false">BoardQty*1</f>
        <v>5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0.23</v>
      </c>
      <c r="I25" s="12" t="n">
        <f aca="false">IFERROR(G25*H25,"")</f>
        <v>1.15</v>
      </c>
      <c r="J25" s="0" t="n">
        <v>56090</v>
      </c>
      <c r="L25" s="12" t="n">
        <f aca="false">IFERROR(LOOKUP(IF(K25="",G25,K25),{0,1,10,25,50,100,250,500,1000,2000,4000,10000,14000,50000,100000},{0,0.23,0.158,0.1156,0.0946,0.0798,0.06512,0.0546,0.0483,0.0462,0.042,0.0399,0.0378,0.0336,0.02835}),"")</f>
        <v>0.23</v>
      </c>
      <c r="M25" s="12" t="n">
        <f aca="false">IFERROR(IF(K25="",G25,K25)*L25,"")</f>
        <v>1.15</v>
      </c>
      <c r="N25" s="0" t="s">
        <v>108</v>
      </c>
      <c r="O25" s="13" t="s">
        <v>39</v>
      </c>
    </row>
    <row r="26" customFormat="false" ht="15" hidden="false" customHeight="false" outlineLevel="0" collapsed="false">
      <c r="A26" s="0" t="s">
        <v>109</v>
      </c>
      <c r="B26" s="0" t="s">
        <v>110</v>
      </c>
      <c r="D26" s="0" t="s">
        <v>111</v>
      </c>
      <c r="F26" s="0" t="s">
        <v>112</v>
      </c>
      <c r="G26" s="0" t="n">
        <f aca="false">BoardQty*1</f>
        <v>5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2" t="n">
        <f aca="false">IFERROR(G26*H26,"")</f>
        <v>0</v>
      </c>
      <c r="O26" s="13" t="s">
        <v>39</v>
      </c>
    </row>
    <row r="27" customFormat="false" ht="15" hidden="false" customHeight="false" outlineLevel="0" collapsed="false">
      <c r="A27" s="0" t="s">
        <v>113</v>
      </c>
      <c r="B27" s="0" t="s">
        <v>114</v>
      </c>
      <c r="D27" s="0" t="s">
        <v>115</v>
      </c>
      <c r="F27" s="0" t="s">
        <v>116</v>
      </c>
      <c r="G27" s="0" t="n">
        <f aca="false">BoardQty*1</f>
        <v>5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20.47</v>
      </c>
      <c r="I27" s="12" t="n">
        <f aca="false">IFERROR(G27*H27,"")</f>
        <v>102.35</v>
      </c>
      <c r="J27" s="0" t="n">
        <v>1673</v>
      </c>
      <c r="L27" s="12" t="n">
        <f aca="false">IFERROR(LOOKUP(IF(K27="",G27,K27),{0,1,10,100,250,500,2000},{0,20.47,18.877,16.1194,14.92932,14.20858,11.19375}),"")</f>
        <v>20.47</v>
      </c>
      <c r="M27" s="12" t="n">
        <f aca="false">IFERROR(IF(K27="",G27,K27)*L27,"")</f>
        <v>102.35</v>
      </c>
      <c r="N27" s="0" t="s">
        <v>117</v>
      </c>
      <c r="O27" s="13" t="s">
        <v>39</v>
      </c>
      <c r="AA27" s="13" t="s">
        <v>39</v>
      </c>
    </row>
    <row r="28" customFormat="false" ht="15" hidden="false" customHeight="false" outlineLevel="0" collapsed="false">
      <c r="A28" s="0" t="s">
        <v>118</v>
      </c>
      <c r="B28" s="0" t="s">
        <v>23</v>
      </c>
      <c r="D28" s="0" t="s">
        <v>30</v>
      </c>
      <c r="G28" s="0" t="n">
        <f aca="false">BoardQty*18</f>
        <v>90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2" t="n">
        <f aca="false">IFERROR(G28*H28,"")</f>
        <v>0</v>
      </c>
    </row>
    <row r="29" customFormat="false" ht="15" hidden="false" customHeight="false" outlineLevel="0" collapsed="false">
      <c r="A29" s="0" t="s">
        <v>119</v>
      </c>
      <c r="B29" s="0" t="s">
        <v>120</v>
      </c>
      <c r="D29" s="0" t="s">
        <v>24</v>
      </c>
      <c r="G29" s="0" t="n">
        <f aca="false">BoardQty*6</f>
        <v>30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2" t="n">
        <f aca="false">IFERROR(G29*H29,"")</f>
        <v>0</v>
      </c>
    </row>
    <row r="30" customFormat="false" ht="15" hidden="false" customHeight="false" outlineLevel="0" collapsed="false">
      <c r="A30" s="0" t="s">
        <v>121</v>
      </c>
      <c r="B30" s="0" t="s">
        <v>122</v>
      </c>
      <c r="D30" s="0" t="s">
        <v>30</v>
      </c>
      <c r="G30" s="0" t="n">
        <f aca="false">BoardQty*1</f>
        <v>5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2" t="n">
        <f aca="false">IFERROR(G30*H30,"")</f>
        <v>0</v>
      </c>
    </row>
    <row r="31" customFormat="false" ht="15" hidden="false" customHeight="false" outlineLevel="0" collapsed="false">
      <c r="A31" s="0" t="s">
        <v>123</v>
      </c>
      <c r="B31" s="0" t="s">
        <v>124</v>
      </c>
      <c r="D31" s="0" t="s">
        <v>125</v>
      </c>
      <c r="F31" s="0" t="s">
        <v>126</v>
      </c>
      <c r="G31" s="0" t="n">
        <f aca="false">BoardQty*2</f>
        <v>10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1.28</v>
      </c>
      <c r="I31" s="12" t="n">
        <f aca="false">IFERROR(G31*H31,"")</f>
        <v>12.8</v>
      </c>
      <c r="J31" s="0" t="n">
        <v>4114</v>
      </c>
      <c r="L31" s="12" t="n">
        <f aca="false">IFERROR(LOOKUP(IF(K31="",G31,K31),{0,1,10,100,500,1000,2500},{0,1.51,1.359,1.0927,0.89776,0.74385,0.69255}),"")</f>
        <v>1.359</v>
      </c>
      <c r="M31" s="12" t="n">
        <f aca="false">IFERROR(IF(K31="",G31,K31)*L31,"")</f>
        <v>13.59</v>
      </c>
      <c r="N31" s="0" t="s">
        <v>127</v>
      </c>
      <c r="O31" s="13" t="s">
        <v>39</v>
      </c>
      <c r="P31" s="0" t="n">
        <v>46</v>
      </c>
      <c r="R31" s="12" t="n">
        <f aca="false">IFERROR(LOOKUP(IF(Q31="",G31,Q31),{0,1,5,10,40,100,300,1000,3000},{0,1.725115,1.660825,1.37152,1.296515,1.041498,0.9075605,0.6975465,0.653615}),"")</f>
        <v>1.37152</v>
      </c>
      <c r="S31" s="12" t="n">
        <f aca="false">IFERROR(IF(Q31="",G31,Q31)*R31,"")</f>
        <v>13.7152</v>
      </c>
      <c r="T31" s="0" t="s">
        <v>128</v>
      </c>
      <c r="U31" s="13" t="s">
        <v>39</v>
      </c>
      <c r="V31" s="0" t="n">
        <v>576</v>
      </c>
      <c r="X31" s="12" t="n">
        <f aca="false">IFERROR(LOOKUP(IF(W31="",G31,W31),{0,1,10,100,500,1000,2500,5000},{0,1.49,1.28,1.03,0.898,0.741,0.69,0.667}),"")</f>
        <v>1.28</v>
      </c>
      <c r="Y31" s="12" t="n">
        <f aca="false">IFERROR(IF(W31="",G31,W31)*X31,"")</f>
        <v>12.8</v>
      </c>
      <c r="Z31" s="0" t="s">
        <v>129</v>
      </c>
      <c r="AA31" s="13" t="s">
        <v>39</v>
      </c>
      <c r="AB31" s="0" t="n">
        <v>316</v>
      </c>
      <c r="AD31" s="12" t="n">
        <f aca="false">IFERROR(LOOKUP(IF(AC31="",G31,AC31),{0,1,10,100,500,1000,2500,5000},{0,1.51,1.29,1.04,0.898,0.739,0.688,0.667}),"")</f>
        <v>1.29</v>
      </c>
      <c r="AE31" s="12" t="n">
        <f aca="false">IFERROR(IF(AC31="",G31,AC31)*AD31,"")</f>
        <v>12.9</v>
      </c>
      <c r="AF31" s="0" t="s">
        <v>130</v>
      </c>
      <c r="AG31" s="13" t="s">
        <v>39</v>
      </c>
    </row>
    <row r="32" customFormat="false" ht="15" hidden="false" customHeight="false" outlineLevel="0" collapsed="false">
      <c r="A32" s="0" t="s">
        <v>131</v>
      </c>
      <c r="B32" s="0" t="s">
        <v>132</v>
      </c>
      <c r="D32" s="0" t="s">
        <v>133</v>
      </c>
      <c r="F32" s="0" t="s">
        <v>134</v>
      </c>
      <c r="G32" s="0" t="n">
        <f aca="false">BoardQty*1</f>
        <v>5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6.19</v>
      </c>
      <c r="I32" s="12" t="n">
        <f aca="false">IFERROR(G32*H32,"")</f>
        <v>30.95</v>
      </c>
      <c r="J32" s="0" t="n">
        <v>439</v>
      </c>
      <c r="L32" s="12" t="n">
        <f aca="false">IFERROR(LOOKUP(IF(K32="",G32,K32),{0,1,10,25,50,100,400,800},{0,6.75,6,5.7,5.25,4.8,3.80625,3.49125}),"")</f>
        <v>6.75</v>
      </c>
      <c r="M32" s="12" t="n">
        <f aca="false">IFERROR(IF(K32="",G32,K32)*L32,"")</f>
        <v>33.75</v>
      </c>
      <c r="N32" s="0" t="s">
        <v>135</v>
      </c>
      <c r="O32" s="13" t="s">
        <v>39</v>
      </c>
      <c r="P32" s="0" t="n">
        <v>320</v>
      </c>
      <c r="R32" s="12" t="n">
        <f aca="false">IFERROR(LOOKUP(IF(Q32="",G32,Q32),{0,1,10,50,100,200,400,2000,4000},{0,6.60044,6.60044,4.682455,4.575305,4.275285,3.96455,3.889545,3.81454}),"")</f>
        <v>6.60044</v>
      </c>
      <c r="S32" s="12" t="n">
        <f aca="false">IFERROR(IF(Q32="",G32,Q32)*R32,"")</f>
        <v>33.0022</v>
      </c>
      <c r="T32" s="0" t="s">
        <v>136</v>
      </c>
      <c r="U32" s="13" t="s">
        <v>39</v>
      </c>
      <c r="V32" s="0" t="n">
        <v>537</v>
      </c>
      <c r="X32" s="12" t="n">
        <f aca="false">IFERROR(LOOKUP(IF(W32="",G32,W32),{0,1,10,100,400,800,2000,4000},{0,6.19,4.81,4.4,3.61,3.18,3.12,3.1}),"")</f>
        <v>6.19</v>
      </c>
      <c r="Y32" s="12" t="n">
        <f aca="false">IFERROR(IF(W32="",G32,W32)*X32,"")</f>
        <v>30.95</v>
      </c>
      <c r="Z32" s="0" t="s">
        <v>137</v>
      </c>
      <c r="AA32" s="13" t="s">
        <v>39</v>
      </c>
      <c r="AG32" s="13" t="s">
        <v>39</v>
      </c>
      <c r="AH32" s="0" t="n">
        <v>40</v>
      </c>
      <c r="AJ32" s="12" t="n">
        <f aca="false">IFERROR(LOOKUP(IF(AI32="",G32,AI32),{0,1,5,25},{0,6.641157,6.641157,6.221129}),"")</f>
        <v>6.641157</v>
      </c>
      <c r="AK32" s="12" t="n">
        <f aca="false">IFERROR(IF(AI32="",G32,AI32)*AJ32,"")</f>
        <v>33.205785</v>
      </c>
      <c r="AL32" s="0" t="s">
        <v>138</v>
      </c>
      <c r="AM32" s="13" t="s">
        <v>39</v>
      </c>
    </row>
    <row r="34" customFormat="false" ht="15" hidden="false" customHeight="false" outlineLevel="0" collapsed="false">
      <c r="K34" s="0" t="str">
        <f aca="false" t="array" ref="K34:K34">IFERROR(CONCATENATE(TEXT(INDEX($K$7:$K$32,SMALL(IF($N$7:$N$32&lt;&gt;"",IF($K$7:$K$32&lt;&gt;"",ROW($K$7:$K$32)-MIN(ROW($K$7:$K$32))+1,""),""),ROW()-ROW(A$34)+1)),"##0"),","),"")</f>
        <v/>
      </c>
      <c r="L34" s="0" t="str">
        <f aca="false" t="array" ref="L34:L34">IFERROR(CONCATENATE((INDEX($N$7:$N$32,SMALL(IF($N$7:$N$32&lt;&gt;"",IF($K$7:$K$32&lt;&gt;"",ROW($K$7:$K$32)-MIN(ROW($K$7:$K$32))+1,""),""),ROW()-ROW(A$34)+1))),","),"")</f>
        <v/>
      </c>
      <c r="M34" s="0" t="str">
        <f aca="false" t="array" ref="M34:M34">IFERROR(CONCATENATE((INDEX($A$7:$A$32,SMALL(IF($N$7:$N$32&lt;&gt;"",IF($K$7:$K$32&lt;&gt;"",ROW($K$7:$K$32)-MIN(ROW($K$7:$K$32))+1,""),""),ROW()-ROW(A$34)+1))),),"")</f>
        <v/>
      </c>
      <c r="Q34" s="0" t="str">
        <f aca="false" t="array" ref="Q34:Q34">IFERROR(CONCATENATE((INDEX($T$7:$T$32,SMALL(IF($T$7:$T$32&lt;&gt;"",IF($Q$7:$Q$32&lt;&gt;"",ROW($Q$7:$Q$32)-MIN(ROW($Q$7:$Q$32))+1,""),""),ROW()-ROW(A$34)+1)))," "),"")</f>
        <v/>
      </c>
      <c r="R34" s="0" t="str">
        <f aca="false" t="array" ref="R34:R34">IFERROR(CONCATENATE(TEXT(INDEX($Q$7:$Q$32,SMALL(IF($T$7:$T$32&lt;&gt;"",IF($Q$7:$Q$32&lt;&gt;"",ROW($Q$7:$Q$32)-MIN(ROW($Q$7:$Q$32))+1,""),""),ROW()-ROW(A$34)+1)),"##0")," "),"")</f>
        <v/>
      </c>
      <c r="S34" s="0" t="str">
        <f aca="false" t="array" ref="S34:S34">IFERROR(CONCATENATE((INDEX($A$7:$A$32,SMALL(IF($T$7:$T$32&lt;&gt;"",IF($Q$7:$Q$32&lt;&gt;"",ROW($Q$7:$Q$32)-MIN(ROW($Q$7:$Q$32))+1,""),""),ROW()-ROW(A$34)+1))),),"")</f>
        <v/>
      </c>
      <c r="W34" s="0" t="str">
        <f aca="false" t="array" ref="W34:W34">IFERROR(CONCATENATE((INDEX($Z$7:$Z$32,SMALL(IF($Z$7:$Z$32&lt;&gt;"",IF($W$7:$W$32&lt;&gt;"",ROW($W$7:$W$32)-MIN(ROW($W$7:$W$32))+1,""),""),ROW()-ROW(A$34)+1)))," "),"")</f>
        <v/>
      </c>
      <c r="X34" s="0" t="str">
        <f aca="false" t="array" ref="X34:X34">IFERROR(CONCATENATE(TEXT(INDEX($W$7:$W$32,SMALL(IF($Z$7:$Z$32&lt;&gt;"",IF($W$7:$W$32&lt;&gt;"",ROW($W$7:$W$32)-MIN(ROW($W$7:$W$32))+1,""),""),ROW()-ROW(A$34)+1)),"##0")," "),"")</f>
        <v/>
      </c>
      <c r="Y34" s="0" t="str">
        <f aca="false" t="array" ref="Y34:Y34">IFERROR(CONCATENATE((INDEX($A$7:$A$32,SMALL(IF($Z$7:$Z$32&lt;&gt;"",IF($W$7:$W$32&lt;&gt;"",ROW($W$7:$W$32)-MIN(ROW($W$7:$W$32))+1,""),""),ROW()-ROW(A$34)+1))),),"")</f>
        <v/>
      </c>
      <c r="AC34" s="0" t="str">
        <f aca="false" t="array" ref="AC34:AC34">IFERROR(CONCATENATE((INDEX($AF$7:$AF$32,SMALL(IF($AF$7:$AF$32&lt;&gt;"",IF($AC$7:$AC$32&lt;&gt;"",ROW($AC$7:$AC$32)-MIN(ROW($AC$7:$AC$32))+1,""),""),ROW()-ROW(A$34)+1))),","),"")</f>
        <v/>
      </c>
      <c r="AD34" s="0" t="str">
        <f aca="false" t="array" ref="AD34:AD34">IFERROR(CONCATENATE(TEXT(INDEX($AC$7:$AC$32,SMALL(IF($AF$7:$AF$32&lt;&gt;"",IF($AC$7:$AC$32&lt;&gt;"",ROW($AC$7:$AC$32)-MIN(ROW($AC$7:$AC$32))+1,""),""),ROW()-ROW(A$34)+1)),"##0"),","),"")</f>
        <v/>
      </c>
      <c r="AE34" s="0" t="str">
        <f aca="false" t="array" ref="AE34:AE34">IFERROR(CONCATENATE((INDEX($A$7:$A$32,SMALL(IF($AF$7:$AF$32&lt;&gt;"",IF($AC$7:$AC$32&lt;&gt;"",ROW($AC$7:$AC$32)-MIN(ROW($AC$7:$AC$32))+1,""),""),ROW()-ROW(A$34)+1))),),"")</f>
        <v/>
      </c>
      <c r="AI34" s="0" t="str">
        <f aca="false" t="array" ref="AI34:AI34">IFERROR(CONCATENATE((INDEX($AL$7:$AL$32,SMALL(IF($AL$7:$AL$32&lt;&gt;"",IF($AI$7:$AI$32&lt;&gt;"",ROW($AI$7:$AI$32)-MIN(ROW($AI$7:$AI$32))+1,""),""),ROW()-ROW(A$34)+1)))," "),"")</f>
        <v/>
      </c>
      <c r="AJ34" s="0" t="str">
        <f aca="false" t="array" ref="AJ34:AJ34">IFERROR(CONCATENATE(TEXT(INDEX($AI$7:$AI$32,SMALL(IF($AL$7:$AL$32&lt;&gt;"",IF($AI$7:$AI$32&lt;&gt;"",ROW($AI$7:$AI$32)-MIN(ROW($AI$7:$AI$32))+1,""),""),ROW()-ROW(A$34)+1)),"##0")," "),"")</f>
        <v/>
      </c>
      <c r="AK34" s="0" t="str">
        <f aca="false" t="array" ref="AK34:AK34">IFERROR(CONCATENATE((INDEX($A$7:$A$32,SMALL(IF($AL$7:$AL$32&lt;&gt;"",IF($AI$7:$AI$32&lt;&gt;"",ROW($AI$7:$AI$32)-MIN(ROW($AI$7:$AI$32))+1,""),""),ROW()-ROW(A$34)+1))),),"")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IFERROR(CONCATENATE(TEXT(INDEX($K$7:$K$32,SMALL(IF($N$7:$N$32&lt;&gt;"",IF($K$7:$K$32&lt;&gt;"",ROW($K$7:$K$32)-MIN(ROW($K$7:$K$32))+1,""),""),ROW()-ROW(A$34)+1)),"##0"),","),"")</f>
        <v/>
      </c>
      <c r="L35" s="0" t="str">
        <f aca="false" t="array" ref="L35:L35">IFERROR(CONCATENATE((INDEX($N$7:$N$32,SMALL(IF($N$7:$N$32&lt;&gt;"",IF($K$7:$K$32&lt;&gt;"",ROW($K$7:$K$32)-MIN(ROW($K$7:$K$32))+1,""),""),ROW()-ROW(A$34)+1))),","),"")</f>
        <v/>
      </c>
      <c r="M35" s="0" t="str">
        <f aca="false" t="array" ref="M35:M35">IFERROR(CONCATENATE((INDEX($A$7:$A$32,SMALL(IF($N$7:$N$32&lt;&gt;"",IF($K$7:$K$32&lt;&gt;"",ROW($K$7:$K$32)-MIN(ROW($K$7:$K$32))+1,""),""),ROW()-ROW(A$34)+1))),),"")</f>
        <v/>
      </c>
      <c r="Q35" s="0" t="str">
        <f aca="false" t="array" ref="Q35:Q35">IFERROR(CONCATENATE((INDEX($T$7:$T$32,SMALL(IF($T$7:$T$32&lt;&gt;"",IF($Q$7:$Q$32&lt;&gt;"",ROW($Q$7:$Q$32)-MIN(ROW($Q$7:$Q$32))+1,""),""),ROW()-ROW(A$34)+1)))," "),"")</f>
        <v/>
      </c>
      <c r="R35" s="0" t="str">
        <f aca="false" t="array" ref="R35:R35">IFERROR(CONCATENATE(TEXT(INDEX($Q$7:$Q$32,SMALL(IF($T$7:$T$32&lt;&gt;"",IF($Q$7:$Q$32&lt;&gt;"",ROW($Q$7:$Q$32)-MIN(ROW($Q$7:$Q$32))+1,""),""),ROW()-ROW(A$34)+1)),"##0")," "),"")</f>
        <v/>
      </c>
      <c r="S35" s="0" t="str">
        <f aca="false" t="array" ref="S35:S35">IFERROR(CONCATENATE((INDEX($A$7:$A$32,SMALL(IF($T$7:$T$32&lt;&gt;"",IF($Q$7:$Q$32&lt;&gt;"",ROW($Q$7:$Q$32)-MIN(ROW($Q$7:$Q$32))+1,""),""),ROW()-ROW(A$34)+1))),),"")</f>
        <v/>
      </c>
      <c r="W35" s="0" t="str">
        <f aca="false" t="array" ref="W35:W35">IFERROR(CONCATENATE((INDEX($Z$7:$Z$32,SMALL(IF($Z$7:$Z$32&lt;&gt;"",IF($W$7:$W$32&lt;&gt;"",ROW($W$7:$W$32)-MIN(ROW($W$7:$W$32))+1,""),""),ROW()-ROW(A$34)+1)))," "),"")</f>
        <v/>
      </c>
      <c r="X35" s="0" t="str">
        <f aca="false" t="array" ref="X35:X35">IFERROR(CONCATENATE(TEXT(INDEX($W$7:$W$32,SMALL(IF($Z$7:$Z$32&lt;&gt;"",IF($W$7:$W$32&lt;&gt;"",ROW($W$7:$W$32)-MIN(ROW($W$7:$W$32))+1,""),""),ROW()-ROW(A$34)+1)),"##0")," "),"")</f>
        <v/>
      </c>
      <c r="Y35" s="0" t="str">
        <f aca="false" t="array" ref="Y35:Y35">IFERROR(CONCATENATE((INDEX($A$7:$A$32,SMALL(IF($Z$7:$Z$32&lt;&gt;"",IF($W$7:$W$32&lt;&gt;"",ROW($W$7:$W$32)-MIN(ROW($W$7:$W$32))+1,""),""),ROW()-ROW(A$34)+1))),),"")</f>
        <v/>
      </c>
      <c r="AC35" s="0" t="str">
        <f aca="false" t="array" ref="AC35:AC35">IFERROR(CONCATENATE((INDEX($AF$7:$AF$32,SMALL(IF($AF$7:$AF$32&lt;&gt;"",IF($AC$7:$AC$32&lt;&gt;"",ROW($AC$7:$AC$32)-MIN(ROW($AC$7:$AC$32))+1,""),""),ROW()-ROW(A$34)+1))),","),"")</f>
        <v/>
      </c>
      <c r="AD35" s="0" t="str">
        <f aca="false" t="array" ref="AD35:AD35">IFERROR(CONCATENATE(TEXT(INDEX($AC$7:$AC$32,SMALL(IF($AF$7:$AF$32&lt;&gt;"",IF($AC$7:$AC$32&lt;&gt;"",ROW($AC$7:$AC$32)-MIN(ROW($AC$7:$AC$32))+1,""),""),ROW()-ROW(A$34)+1)),"##0"),","),"")</f>
        <v/>
      </c>
      <c r="AE35" s="0" t="str">
        <f aca="false" t="array" ref="AE35:AE35">IFERROR(CONCATENATE((INDEX($A$7:$A$32,SMALL(IF($AF$7:$AF$32&lt;&gt;"",IF($AC$7:$AC$32&lt;&gt;"",ROW($AC$7:$AC$32)-MIN(ROW($AC$7:$AC$32))+1,""),""),ROW()-ROW(A$34)+1))),),"")</f>
        <v/>
      </c>
      <c r="AI35" s="0" t="str">
        <f aca="false" t="array" ref="AI35:AI35">IFERROR(CONCATENATE((INDEX($AL$7:$AL$32,SMALL(IF($AL$7:$AL$32&lt;&gt;"",IF($AI$7:$AI$32&lt;&gt;"",ROW($AI$7:$AI$32)-MIN(ROW($AI$7:$AI$32))+1,""),""),ROW()-ROW(A$34)+1)))," "),"")</f>
        <v/>
      </c>
      <c r="AJ35" s="0" t="str">
        <f aca="false" t="array" ref="AJ35:AJ35">IFERROR(CONCATENATE(TEXT(INDEX($AI$7:$AI$32,SMALL(IF($AL$7:$AL$32&lt;&gt;"",IF($AI$7:$AI$32&lt;&gt;"",ROW($AI$7:$AI$32)-MIN(ROW($AI$7:$AI$32))+1,""),""),ROW()-ROW(A$34)+1)),"##0")," "),"")</f>
        <v/>
      </c>
      <c r="AK35" s="0" t="str">
        <f aca="false" t="array" ref="AK35:AK35">IFERROR(CONCATENATE((INDEX($A$7:$A$32,SMALL(IF($AL$7:$AL$32&lt;&gt;"",IF($AI$7:$AI$32&lt;&gt;"",ROW($AI$7:$AI$32)-MIN(ROW($AI$7:$AI$32))+1,""),""),ROW()-ROW(A$34)+1))),),"")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IFERROR(CONCATENATE(TEXT(INDEX($K$7:$K$32,SMALL(IF($N$7:$N$32&lt;&gt;"",IF($K$7:$K$32&lt;&gt;"",ROW($K$7:$K$32)-MIN(ROW($K$7:$K$32))+1,""),""),ROW()-ROW(A$34)+1)),"##0"),","),"")</f>
        <v/>
      </c>
      <c r="L36" s="0" t="str">
        <f aca="false" t="array" ref="L36:L36">IFERROR(CONCATENATE((INDEX($N$7:$N$32,SMALL(IF($N$7:$N$32&lt;&gt;"",IF($K$7:$K$32&lt;&gt;"",ROW($K$7:$K$32)-MIN(ROW($K$7:$K$32))+1,""),""),ROW()-ROW(A$34)+1))),","),"")</f>
        <v/>
      </c>
      <c r="M36" s="0" t="str">
        <f aca="false" t="array" ref="M36:M36">IFERROR(CONCATENATE((INDEX($A$7:$A$32,SMALL(IF($N$7:$N$32&lt;&gt;"",IF($K$7:$K$32&lt;&gt;"",ROW($K$7:$K$32)-MIN(ROW($K$7:$K$32))+1,""),""),ROW()-ROW(A$34)+1))),),"")</f>
        <v/>
      </c>
      <c r="Q36" s="0" t="str">
        <f aca="false" t="array" ref="Q36:Q36">IFERROR(CONCATENATE((INDEX($T$7:$T$32,SMALL(IF($T$7:$T$32&lt;&gt;"",IF($Q$7:$Q$32&lt;&gt;"",ROW($Q$7:$Q$32)-MIN(ROW($Q$7:$Q$32))+1,""),""),ROW()-ROW(A$34)+1)))," "),"")</f>
        <v/>
      </c>
      <c r="R36" s="0" t="str">
        <f aca="false" t="array" ref="R36:R36">IFERROR(CONCATENATE(TEXT(INDEX($Q$7:$Q$32,SMALL(IF($T$7:$T$32&lt;&gt;"",IF($Q$7:$Q$32&lt;&gt;"",ROW($Q$7:$Q$32)-MIN(ROW($Q$7:$Q$32))+1,""),""),ROW()-ROW(A$34)+1)),"##0")," "),"")</f>
        <v/>
      </c>
      <c r="S36" s="0" t="str">
        <f aca="false" t="array" ref="S36:S36">IFERROR(CONCATENATE((INDEX($A$7:$A$32,SMALL(IF($T$7:$T$32&lt;&gt;"",IF($Q$7:$Q$32&lt;&gt;"",ROW($Q$7:$Q$32)-MIN(ROW($Q$7:$Q$32))+1,""),""),ROW()-ROW(A$34)+1))),),"")</f>
        <v/>
      </c>
      <c r="W36" s="0" t="str">
        <f aca="false" t="array" ref="W36:W36">IFERROR(CONCATENATE((INDEX($Z$7:$Z$32,SMALL(IF($Z$7:$Z$32&lt;&gt;"",IF($W$7:$W$32&lt;&gt;"",ROW($W$7:$W$32)-MIN(ROW($W$7:$W$32))+1,""),""),ROW()-ROW(A$34)+1)))," "),"")</f>
        <v/>
      </c>
      <c r="X36" s="0" t="str">
        <f aca="false" t="array" ref="X36:X36">IFERROR(CONCATENATE(TEXT(INDEX($W$7:$W$32,SMALL(IF($Z$7:$Z$32&lt;&gt;"",IF($W$7:$W$32&lt;&gt;"",ROW($W$7:$W$32)-MIN(ROW($W$7:$W$32))+1,""),""),ROW()-ROW(A$34)+1)),"##0")," "),"")</f>
        <v/>
      </c>
      <c r="Y36" s="0" t="str">
        <f aca="false" t="array" ref="Y36:Y36">IFERROR(CONCATENATE((INDEX($A$7:$A$32,SMALL(IF($Z$7:$Z$32&lt;&gt;"",IF($W$7:$W$32&lt;&gt;"",ROW($W$7:$W$32)-MIN(ROW($W$7:$W$32))+1,""),""),ROW()-ROW(A$34)+1))),),"")</f>
        <v/>
      </c>
      <c r="AC36" s="0" t="str">
        <f aca="false" t="array" ref="AC36:AC36">IFERROR(CONCATENATE((INDEX($AF$7:$AF$32,SMALL(IF($AF$7:$AF$32&lt;&gt;"",IF($AC$7:$AC$32&lt;&gt;"",ROW($AC$7:$AC$32)-MIN(ROW($AC$7:$AC$32))+1,""),""),ROW()-ROW(A$34)+1))),","),"")</f>
        <v/>
      </c>
      <c r="AD36" s="0" t="str">
        <f aca="false" t="array" ref="AD36:AD36">IFERROR(CONCATENATE(TEXT(INDEX($AC$7:$AC$32,SMALL(IF($AF$7:$AF$32&lt;&gt;"",IF($AC$7:$AC$32&lt;&gt;"",ROW($AC$7:$AC$32)-MIN(ROW($AC$7:$AC$32))+1,""),""),ROW()-ROW(A$34)+1)),"##0"),","),"")</f>
        <v/>
      </c>
      <c r="AE36" s="0" t="str">
        <f aca="false" t="array" ref="AE36:AE36">IFERROR(CONCATENATE((INDEX($A$7:$A$32,SMALL(IF($AF$7:$AF$32&lt;&gt;"",IF($AC$7:$AC$32&lt;&gt;"",ROW($AC$7:$AC$32)-MIN(ROW($AC$7:$AC$32))+1,""),""),ROW()-ROW(A$34)+1))),),"")</f>
        <v/>
      </c>
      <c r="AI36" s="0" t="str">
        <f aca="false" t="array" ref="AI36:AI36">IFERROR(CONCATENATE((INDEX($AL$7:$AL$32,SMALL(IF($AL$7:$AL$32&lt;&gt;"",IF($AI$7:$AI$32&lt;&gt;"",ROW($AI$7:$AI$32)-MIN(ROW($AI$7:$AI$32))+1,""),""),ROW()-ROW(A$34)+1)))," "),"")</f>
        <v/>
      </c>
      <c r="AJ36" s="0" t="str">
        <f aca="false" t="array" ref="AJ36:AJ36">IFERROR(CONCATENATE(TEXT(INDEX($AI$7:$AI$32,SMALL(IF($AL$7:$AL$32&lt;&gt;"",IF($AI$7:$AI$32&lt;&gt;"",ROW($AI$7:$AI$32)-MIN(ROW($AI$7:$AI$32))+1,""),""),ROW()-ROW(A$34)+1)),"##0")," "),"")</f>
        <v/>
      </c>
      <c r="AK36" s="0" t="str">
        <f aca="false" t="array" ref="AK36:AK36">IFERROR(CONCATENATE((INDEX($A$7:$A$32,SMALL(IF($AL$7:$AL$32&lt;&gt;"",IF($AI$7:$AI$32&lt;&gt;"",ROW($AI$7:$AI$32)-MIN(ROW($AI$7:$AI$32))+1,""),""),ROW()-ROW(A$34)+1))),),"")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IFERROR(CONCATENATE(TEXT(INDEX($K$7:$K$32,SMALL(IF($N$7:$N$32&lt;&gt;"",IF($K$7:$K$32&lt;&gt;"",ROW($K$7:$K$32)-MIN(ROW($K$7:$K$32))+1,""),""),ROW()-ROW(A$34)+1)),"##0"),","),"")</f>
        <v/>
      </c>
      <c r="L37" s="0" t="str">
        <f aca="false" t="array" ref="L37:L37">IFERROR(CONCATENATE((INDEX($N$7:$N$32,SMALL(IF($N$7:$N$32&lt;&gt;"",IF($K$7:$K$32&lt;&gt;"",ROW($K$7:$K$32)-MIN(ROW($K$7:$K$32))+1,""),""),ROW()-ROW(A$34)+1))),","),"")</f>
        <v/>
      </c>
      <c r="M37" s="0" t="str">
        <f aca="false" t="array" ref="M37:M37">IFERROR(CONCATENATE((INDEX($A$7:$A$32,SMALL(IF($N$7:$N$32&lt;&gt;"",IF($K$7:$K$32&lt;&gt;"",ROW($K$7:$K$32)-MIN(ROW($K$7:$K$32))+1,""),""),ROW()-ROW(A$34)+1))),),"")</f>
        <v/>
      </c>
      <c r="Q37" s="0" t="str">
        <f aca="false" t="array" ref="Q37:Q37">IFERROR(CONCATENATE((INDEX($T$7:$T$32,SMALL(IF($T$7:$T$32&lt;&gt;"",IF($Q$7:$Q$32&lt;&gt;"",ROW($Q$7:$Q$32)-MIN(ROW($Q$7:$Q$32))+1,""),""),ROW()-ROW(A$34)+1)))," "),"")</f>
        <v/>
      </c>
      <c r="R37" s="0" t="str">
        <f aca="false" t="array" ref="R37:R37">IFERROR(CONCATENATE(TEXT(INDEX($Q$7:$Q$32,SMALL(IF($T$7:$T$32&lt;&gt;"",IF($Q$7:$Q$32&lt;&gt;"",ROW($Q$7:$Q$32)-MIN(ROW($Q$7:$Q$32))+1,""),""),ROW()-ROW(A$34)+1)),"##0")," "),"")</f>
        <v/>
      </c>
      <c r="S37" s="0" t="str">
        <f aca="false" t="array" ref="S37:S37">IFERROR(CONCATENATE((INDEX($A$7:$A$32,SMALL(IF($T$7:$T$32&lt;&gt;"",IF($Q$7:$Q$32&lt;&gt;"",ROW($Q$7:$Q$32)-MIN(ROW($Q$7:$Q$32))+1,""),""),ROW()-ROW(A$34)+1))),),"")</f>
        <v/>
      </c>
      <c r="W37" s="0" t="str">
        <f aca="false" t="array" ref="W37:W37">IFERROR(CONCATENATE((INDEX($Z$7:$Z$32,SMALL(IF($Z$7:$Z$32&lt;&gt;"",IF($W$7:$W$32&lt;&gt;"",ROW($W$7:$W$32)-MIN(ROW($W$7:$W$32))+1,""),""),ROW()-ROW(A$34)+1)))," "),"")</f>
        <v/>
      </c>
      <c r="X37" s="0" t="str">
        <f aca="false" t="array" ref="X37:X37">IFERROR(CONCATENATE(TEXT(INDEX($W$7:$W$32,SMALL(IF($Z$7:$Z$32&lt;&gt;"",IF($W$7:$W$32&lt;&gt;"",ROW($W$7:$W$32)-MIN(ROW($W$7:$W$32))+1,""),""),ROW()-ROW(A$34)+1)),"##0")," "),"")</f>
        <v/>
      </c>
      <c r="Y37" s="0" t="str">
        <f aca="false" t="array" ref="Y37:Y37">IFERROR(CONCATENATE((INDEX($A$7:$A$32,SMALL(IF($Z$7:$Z$32&lt;&gt;"",IF($W$7:$W$32&lt;&gt;"",ROW($W$7:$W$32)-MIN(ROW($W$7:$W$32))+1,""),""),ROW()-ROW(A$34)+1))),),"")</f>
        <v/>
      </c>
      <c r="AC37" s="0" t="str">
        <f aca="false" t="array" ref="AC37:AC37">IFERROR(CONCATENATE((INDEX($AF$7:$AF$32,SMALL(IF($AF$7:$AF$32&lt;&gt;"",IF($AC$7:$AC$32&lt;&gt;"",ROW($AC$7:$AC$32)-MIN(ROW($AC$7:$AC$32))+1,""),""),ROW()-ROW(A$34)+1))),","),"")</f>
        <v/>
      </c>
      <c r="AD37" s="0" t="str">
        <f aca="false" t="array" ref="AD37:AD37">IFERROR(CONCATENATE(TEXT(INDEX($AC$7:$AC$32,SMALL(IF($AF$7:$AF$32&lt;&gt;"",IF($AC$7:$AC$32&lt;&gt;"",ROW($AC$7:$AC$32)-MIN(ROW($AC$7:$AC$32))+1,""),""),ROW()-ROW(A$34)+1)),"##0"),","),"")</f>
        <v/>
      </c>
      <c r="AE37" s="0" t="str">
        <f aca="false" t="array" ref="AE37:AE37">IFERROR(CONCATENATE((INDEX($A$7:$A$32,SMALL(IF($AF$7:$AF$32&lt;&gt;"",IF($AC$7:$AC$32&lt;&gt;"",ROW($AC$7:$AC$32)-MIN(ROW($AC$7:$AC$32))+1,""),""),ROW()-ROW(A$34)+1))),),"")</f>
        <v/>
      </c>
      <c r="AI37" s="0" t="str">
        <f aca="false" t="array" ref="AI37:AI37">IFERROR(CONCATENATE((INDEX($AL$7:$AL$32,SMALL(IF($AL$7:$AL$32&lt;&gt;"",IF($AI$7:$AI$32&lt;&gt;"",ROW($AI$7:$AI$32)-MIN(ROW($AI$7:$AI$32))+1,""),""),ROW()-ROW(A$34)+1)))," "),"")</f>
        <v/>
      </c>
      <c r="AJ37" s="0" t="str">
        <f aca="false" t="array" ref="AJ37:AJ37">IFERROR(CONCATENATE(TEXT(INDEX($AI$7:$AI$32,SMALL(IF($AL$7:$AL$32&lt;&gt;"",IF($AI$7:$AI$32&lt;&gt;"",ROW($AI$7:$AI$32)-MIN(ROW($AI$7:$AI$32))+1,""),""),ROW()-ROW(A$34)+1)),"##0")," "),"")</f>
        <v/>
      </c>
      <c r="AK37" s="0" t="str">
        <f aca="false" t="array" ref="AK37:AK37">IFERROR(CONCATENATE((INDEX($A$7:$A$32,SMALL(IF($AL$7:$AL$32&lt;&gt;"",IF($AI$7:$AI$32&lt;&gt;"",ROW($AI$7:$AI$32)-MIN(ROW($AI$7:$AI$32))+1,""),""),ROW()-ROW(A$34)+1))),),"")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IFERROR(CONCATENATE(TEXT(INDEX($K$7:$K$32,SMALL(IF($N$7:$N$32&lt;&gt;"",IF($K$7:$K$32&lt;&gt;"",ROW($K$7:$K$32)-MIN(ROW($K$7:$K$32))+1,""),""),ROW()-ROW(A$34)+1)),"##0"),","),"")</f>
        <v/>
      </c>
      <c r="L38" s="0" t="str">
        <f aca="false" t="array" ref="L38:L38">IFERROR(CONCATENATE((INDEX($N$7:$N$32,SMALL(IF($N$7:$N$32&lt;&gt;"",IF($K$7:$K$32&lt;&gt;"",ROW($K$7:$K$32)-MIN(ROW($K$7:$K$32))+1,""),""),ROW()-ROW(A$34)+1))),","),"")</f>
        <v/>
      </c>
      <c r="M38" s="0" t="str">
        <f aca="false" t="array" ref="M38:M38">IFERROR(CONCATENATE((INDEX($A$7:$A$32,SMALL(IF($N$7:$N$32&lt;&gt;"",IF($K$7:$K$32&lt;&gt;"",ROW($K$7:$K$32)-MIN(ROW($K$7:$K$32))+1,""),""),ROW()-ROW(A$34)+1))),),"")</f>
        <v/>
      </c>
      <c r="Q38" s="0" t="str">
        <f aca="false" t="array" ref="Q38:Q38">IFERROR(CONCATENATE((INDEX($T$7:$T$32,SMALL(IF($T$7:$T$32&lt;&gt;"",IF($Q$7:$Q$32&lt;&gt;"",ROW($Q$7:$Q$32)-MIN(ROW($Q$7:$Q$32))+1,""),""),ROW()-ROW(A$34)+1)))," "),"")</f>
        <v/>
      </c>
      <c r="R38" s="0" t="str">
        <f aca="false" t="array" ref="R38:R38">IFERROR(CONCATENATE(TEXT(INDEX($Q$7:$Q$32,SMALL(IF($T$7:$T$32&lt;&gt;"",IF($Q$7:$Q$32&lt;&gt;"",ROW($Q$7:$Q$32)-MIN(ROW($Q$7:$Q$32))+1,""),""),ROW()-ROW(A$34)+1)),"##0")," "),"")</f>
        <v/>
      </c>
      <c r="S38" s="0" t="str">
        <f aca="false" t="array" ref="S38:S38">IFERROR(CONCATENATE((INDEX($A$7:$A$32,SMALL(IF($T$7:$T$32&lt;&gt;"",IF($Q$7:$Q$32&lt;&gt;"",ROW($Q$7:$Q$32)-MIN(ROW($Q$7:$Q$32))+1,""),""),ROW()-ROW(A$34)+1))),),"")</f>
        <v/>
      </c>
      <c r="W38" s="0" t="str">
        <f aca="false" t="array" ref="W38:W38">IFERROR(CONCATENATE((INDEX($Z$7:$Z$32,SMALL(IF($Z$7:$Z$32&lt;&gt;"",IF($W$7:$W$32&lt;&gt;"",ROW($W$7:$W$32)-MIN(ROW($W$7:$W$32))+1,""),""),ROW()-ROW(A$34)+1)))," "),"")</f>
        <v/>
      </c>
      <c r="X38" s="0" t="str">
        <f aca="false" t="array" ref="X38:X38">IFERROR(CONCATENATE(TEXT(INDEX($W$7:$W$32,SMALL(IF($Z$7:$Z$32&lt;&gt;"",IF($W$7:$W$32&lt;&gt;"",ROW($W$7:$W$32)-MIN(ROW($W$7:$W$32))+1,""),""),ROW()-ROW(A$34)+1)),"##0")," "),"")</f>
        <v/>
      </c>
      <c r="Y38" s="0" t="str">
        <f aca="false" t="array" ref="Y38:Y38">IFERROR(CONCATENATE((INDEX($A$7:$A$32,SMALL(IF($Z$7:$Z$32&lt;&gt;"",IF($W$7:$W$32&lt;&gt;"",ROW($W$7:$W$32)-MIN(ROW($W$7:$W$32))+1,""),""),ROW()-ROW(A$34)+1))),),"")</f>
        <v/>
      </c>
      <c r="AC38" s="0" t="str">
        <f aca="false" t="array" ref="AC38:AC38">IFERROR(CONCATENATE((INDEX($AF$7:$AF$32,SMALL(IF($AF$7:$AF$32&lt;&gt;"",IF($AC$7:$AC$32&lt;&gt;"",ROW($AC$7:$AC$32)-MIN(ROW($AC$7:$AC$32))+1,""),""),ROW()-ROW(A$34)+1))),","),"")</f>
        <v/>
      </c>
      <c r="AD38" s="0" t="str">
        <f aca="false" t="array" ref="AD38:AD38">IFERROR(CONCATENATE(TEXT(INDEX($AC$7:$AC$32,SMALL(IF($AF$7:$AF$32&lt;&gt;"",IF($AC$7:$AC$32&lt;&gt;"",ROW($AC$7:$AC$32)-MIN(ROW($AC$7:$AC$32))+1,""),""),ROW()-ROW(A$34)+1)),"##0"),","),"")</f>
        <v/>
      </c>
      <c r="AE38" s="0" t="str">
        <f aca="false" t="array" ref="AE38:AE38">IFERROR(CONCATENATE((INDEX($A$7:$A$32,SMALL(IF($AF$7:$AF$32&lt;&gt;"",IF($AC$7:$AC$32&lt;&gt;"",ROW($AC$7:$AC$32)-MIN(ROW($AC$7:$AC$32))+1,""),""),ROW()-ROW(A$34)+1))),),"")</f>
        <v/>
      </c>
      <c r="AI38" s="0" t="str">
        <f aca="false" t="array" ref="AI38:AI38">IFERROR(CONCATENATE((INDEX($AL$7:$AL$32,SMALL(IF($AL$7:$AL$32&lt;&gt;"",IF($AI$7:$AI$32&lt;&gt;"",ROW($AI$7:$AI$32)-MIN(ROW($AI$7:$AI$32))+1,""),""),ROW()-ROW(A$34)+1)))," "),"")</f>
        <v/>
      </c>
      <c r="AJ38" s="0" t="str">
        <f aca="false" t="array" ref="AJ38:AJ38">IFERROR(CONCATENATE(TEXT(INDEX($AI$7:$AI$32,SMALL(IF($AL$7:$AL$32&lt;&gt;"",IF($AI$7:$AI$32&lt;&gt;"",ROW($AI$7:$AI$32)-MIN(ROW($AI$7:$AI$32))+1,""),""),ROW()-ROW(A$34)+1)),"##0")," "),"")</f>
        <v/>
      </c>
      <c r="AK38" s="0" t="str">
        <f aca="false" t="array" ref="AK38:AK38">IFERROR(CONCATENATE((INDEX($A$7:$A$32,SMALL(IF($AL$7:$AL$32&lt;&gt;"",IF($AI$7:$AI$32&lt;&gt;"",ROW($AI$7:$AI$32)-MIN(ROW($AI$7:$AI$32))+1,""),""),ROW()-ROW(A$34)+1))),),"")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IFERROR(CONCATENATE(TEXT(INDEX($K$7:$K$32,SMALL(IF($N$7:$N$32&lt;&gt;"",IF($K$7:$K$32&lt;&gt;"",ROW($K$7:$K$32)-MIN(ROW($K$7:$K$32))+1,""),""),ROW()-ROW(A$34)+1)),"##0"),","),"")</f>
        <v/>
      </c>
      <c r="L39" s="0" t="str">
        <f aca="false" t="array" ref="L39:L39">IFERROR(CONCATENATE((INDEX($N$7:$N$32,SMALL(IF($N$7:$N$32&lt;&gt;"",IF($K$7:$K$32&lt;&gt;"",ROW($K$7:$K$32)-MIN(ROW($K$7:$K$32))+1,""),""),ROW()-ROW(A$34)+1))),","),"")</f>
        <v/>
      </c>
      <c r="M39" s="0" t="str">
        <f aca="false" t="array" ref="M39:M39">IFERROR(CONCATENATE((INDEX($A$7:$A$32,SMALL(IF($N$7:$N$32&lt;&gt;"",IF($K$7:$K$32&lt;&gt;"",ROW($K$7:$K$32)-MIN(ROW($K$7:$K$32))+1,""),""),ROW()-ROW(A$34)+1))),),"")</f>
        <v/>
      </c>
      <c r="Q39" s="0" t="str">
        <f aca="false" t="array" ref="Q39:Q39">IFERROR(CONCATENATE((INDEX($T$7:$T$32,SMALL(IF($T$7:$T$32&lt;&gt;"",IF($Q$7:$Q$32&lt;&gt;"",ROW($Q$7:$Q$32)-MIN(ROW($Q$7:$Q$32))+1,""),""),ROW()-ROW(A$34)+1)))," "),"")</f>
        <v/>
      </c>
      <c r="R39" s="0" t="str">
        <f aca="false" t="array" ref="R39:R39">IFERROR(CONCATENATE(TEXT(INDEX($Q$7:$Q$32,SMALL(IF($T$7:$T$32&lt;&gt;"",IF($Q$7:$Q$32&lt;&gt;"",ROW($Q$7:$Q$32)-MIN(ROW($Q$7:$Q$32))+1,""),""),ROW()-ROW(A$34)+1)),"##0")," "),"")</f>
        <v/>
      </c>
      <c r="S39" s="0" t="str">
        <f aca="false" t="array" ref="S39:S39">IFERROR(CONCATENATE((INDEX($A$7:$A$32,SMALL(IF($T$7:$T$32&lt;&gt;"",IF($Q$7:$Q$32&lt;&gt;"",ROW($Q$7:$Q$32)-MIN(ROW($Q$7:$Q$32))+1,""),""),ROW()-ROW(A$34)+1))),),"")</f>
        <v/>
      </c>
      <c r="W39" s="0" t="str">
        <f aca="false" t="array" ref="W39:W39">IFERROR(CONCATENATE((INDEX($Z$7:$Z$32,SMALL(IF($Z$7:$Z$32&lt;&gt;"",IF($W$7:$W$32&lt;&gt;"",ROW($W$7:$W$32)-MIN(ROW($W$7:$W$32))+1,""),""),ROW()-ROW(A$34)+1)))," "),"")</f>
        <v/>
      </c>
      <c r="X39" s="0" t="str">
        <f aca="false" t="array" ref="X39:X39">IFERROR(CONCATENATE(TEXT(INDEX($W$7:$W$32,SMALL(IF($Z$7:$Z$32&lt;&gt;"",IF($W$7:$W$32&lt;&gt;"",ROW($W$7:$W$32)-MIN(ROW($W$7:$W$32))+1,""),""),ROW()-ROW(A$34)+1)),"##0")," "),"")</f>
        <v/>
      </c>
      <c r="Y39" s="0" t="str">
        <f aca="false" t="array" ref="Y39:Y39">IFERROR(CONCATENATE((INDEX($A$7:$A$32,SMALL(IF($Z$7:$Z$32&lt;&gt;"",IF($W$7:$W$32&lt;&gt;"",ROW($W$7:$W$32)-MIN(ROW($W$7:$W$32))+1,""),""),ROW()-ROW(A$34)+1))),),"")</f>
        <v/>
      </c>
      <c r="AC39" s="0" t="str">
        <f aca="false" t="array" ref="AC39:AC39">IFERROR(CONCATENATE((INDEX($AF$7:$AF$32,SMALL(IF($AF$7:$AF$32&lt;&gt;"",IF($AC$7:$AC$32&lt;&gt;"",ROW($AC$7:$AC$32)-MIN(ROW($AC$7:$AC$32))+1,""),""),ROW()-ROW(A$34)+1))),","),"")</f>
        <v/>
      </c>
      <c r="AD39" s="0" t="str">
        <f aca="false" t="array" ref="AD39:AD39">IFERROR(CONCATENATE(TEXT(INDEX($AC$7:$AC$32,SMALL(IF($AF$7:$AF$32&lt;&gt;"",IF($AC$7:$AC$32&lt;&gt;"",ROW($AC$7:$AC$32)-MIN(ROW($AC$7:$AC$32))+1,""),""),ROW()-ROW(A$34)+1)),"##0"),","),"")</f>
        <v/>
      </c>
      <c r="AE39" s="0" t="str">
        <f aca="false" t="array" ref="AE39:AE39">IFERROR(CONCATENATE((INDEX($A$7:$A$32,SMALL(IF($AF$7:$AF$32&lt;&gt;"",IF($AC$7:$AC$32&lt;&gt;"",ROW($AC$7:$AC$32)-MIN(ROW($AC$7:$AC$32))+1,""),""),ROW()-ROW(A$34)+1))),),"")</f>
        <v/>
      </c>
      <c r="AI39" s="0" t="str">
        <f aca="false" t="array" ref="AI39:AI39">IFERROR(CONCATENATE((INDEX($AL$7:$AL$32,SMALL(IF($AL$7:$AL$32&lt;&gt;"",IF($AI$7:$AI$32&lt;&gt;"",ROW($AI$7:$AI$32)-MIN(ROW($AI$7:$AI$32))+1,""),""),ROW()-ROW(A$34)+1)))," "),"")</f>
        <v/>
      </c>
      <c r="AJ39" s="0" t="str">
        <f aca="false" t="array" ref="AJ39:AJ39">IFERROR(CONCATENATE(TEXT(INDEX($AI$7:$AI$32,SMALL(IF($AL$7:$AL$32&lt;&gt;"",IF($AI$7:$AI$32&lt;&gt;"",ROW($AI$7:$AI$32)-MIN(ROW($AI$7:$AI$32))+1,""),""),ROW()-ROW(A$34)+1)),"##0")," "),"")</f>
        <v/>
      </c>
      <c r="AK39" s="0" t="str">
        <f aca="false" t="array" ref="AK39:AK39">IFERROR(CONCATENATE((INDEX($A$7:$A$32,SMALL(IF($AL$7:$AL$32&lt;&gt;"",IF($AI$7:$AI$32&lt;&gt;"",ROW($AI$7:$AI$32)-MIN(ROW($AI$7:$AI$32))+1,""),""),ROW()-ROW(A$34)+1))),),"")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IFERROR(CONCATENATE(TEXT(INDEX($K$7:$K$32,SMALL(IF($N$7:$N$32&lt;&gt;"",IF($K$7:$K$32&lt;&gt;"",ROW($K$7:$K$32)-MIN(ROW($K$7:$K$32))+1,""),""),ROW()-ROW(A$34)+1)),"##0"),","),"")</f>
        <v/>
      </c>
      <c r="L40" s="0" t="str">
        <f aca="false" t="array" ref="L40:L40">IFERROR(CONCATENATE((INDEX($N$7:$N$32,SMALL(IF($N$7:$N$32&lt;&gt;"",IF($K$7:$K$32&lt;&gt;"",ROW($K$7:$K$32)-MIN(ROW($K$7:$K$32))+1,""),""),ROW()-ROW(A$34)+1))),","),"")</f>
        <v/>
      </c>
      <c r="M40" s="0" t="str">
        <f aca="false" t="array" ref="M40:M40">IFERROR(CONCATENATE((INDEX($A$7:$A$32,SMALL(IF($N$7:$N$32&lt;&gt;"",IF($K$7:$K$32&lt;&gt;"",ROW($K$7:$K$32)-MIN(ROW($K$7:$K$32))+1,""),""),ROW()-ROW(A$34)+1))),),"")</f>
        <v/>
      </c>
      <c r="Q40" s="0" t="str">
        <f aca="false" t="array" ref="Q40:Q40">IFERROR(CONCATENATE((INDEX($T$7:$T$32,SMALL(IF($T$7:$T$32&lt;&gt;"",IF($Q$7:$Q$32&lt;&gt;"",ROW($Q$7:$Q$32)-MIN(ROW($Q$7:$Q$32))+1,""),""),ROW()-ROW(A$34)+1)))," "),"")</f>
        <v/>
      </c>
      <c r="R40" s="0" t="str">
        <f aca="false" t="array" ref="R40:R40">IFERROR(CONCATENATE(TEXT(INDEX($Q$7:$Q$32,SMALL(IF($T$7:$T$32&lt;&gt;"",IF($Q$7:$Q$32&lt;&gt;"",ROW($Q$7:$Q$32)-MIN(ROW($Q$7:$Q$32))+1,""),""),ROW()-ROW(A$34)+1)),"##0")," "),"")</f>
        <v/>
      </c>
      <c r="S40" s="0" t="str">
        <f aca="false" t="array" ref="S40:S40">IFERROR(CONCATENATE((INDEX($A$7:$A$32,SMALL(IF($T$7:$T$32&lt;&gt;"",IF($Q$7:$Q$32&lt;&gt;"",ROW($Q$7:$Q$32)-MIN(ROW($Q$7:$Q$32))+1,""),""),ROW()-ROW(A$34)+1))),),"")</f>
        <v/>
      </c>
      <c r="W40" s="0" t="str">
        <f aca="false" t="array" ref="W40:W40">IFERROR(CONCATENATE((INDEX($Z$7:$Z$32,SMALL(IF($Z$7:$Z$32&lt;&gt;"",IF($W$7:$W$32&lt;&gt;"",ROW($W$7:$W$32)-MIN(ROW($W$7:$W$32))+1,""),""),ROW()-ROW(A$34)+1)))," "),"")</f>
        <v/>
      </c>
      <c r="X40" s="0" t="str">
        <f aca="false" t="array" ref="X40:X40">IFERROR(CONCATENATE(TEXT(INDEX($W$7:$W$32,SMALL(IF($Z$7:$Z$32&lt;&gt;"",IF($W$7:$W$32&lt;&gt;"",ROW($W$7:$W$32)-MIN(ROW($W$7:$W$32))+1,""),""),ROW()-ROW(A$34)+1)),"##0")," "),"")</f>
        <v/>
      </c>
      <c r="Y40" s="0" t="str">
        <f aca="false" t="array" ref="Y40:Y40">IFERROR(CONCATENATE((INDEX($A$7:$A$32,SMALL(IF($Z$7:$Z$32&lt;&gt;"",IF($W$7:$W$32&lt;&gt;"",ROW($W$7:$W$32)-MIN(ROW($W$7:$W$32))+1,""),""),ROW()-ROW(A$34)+1))),),"")</f>
        <v/>
      </c>
      <c r="AC40" s="0" t="str">
        <f aca="false" t="array" ref="AC40:AC40">IFERROR(CONCATENATE((INDEX($AF$7:$AF$32,SMALL(IF($AF$7:$AF$32&lt;&gt;"",IF($AC$7:$AC$32&lt;&gt;"",ROW($AC$7:$AC$32)-MIN(ROW($AC$7:$AC$32))+1,""),""),ROW()-ROW(A$34)+1))),","),"")</f>
        <v/>
      </c>
      <c r="AD40" s="0" t="str">
        <f aca="false" t="array" ref="AD40:AD40">IFERROR(CONCATENATE(TEXT(INDEX($AC$7:$AC$32,SMALL(IF($AF$7:$AF$32&lt;&gt;"",IF($AC$7:$AC$32&lt;&gt;"",ROW($AC$7:$AC$32)-MIN(ROW($AC$7:$AC$32))+1,""),""),ROW()-ROW(A$34)+1)),"##0"),","),"")</f>
        <v/>
      </c>
      <c r="AE40" s="0" t="str">
        <f aca="false" t="array" ref="AE40:AE40">IFERROR(CONCATENATE((INDEX($A$7:$A$32,SMALL(IF($AF$7:$AF$32&lt;&gt;"",IF($AC$7:$AC$32&lt;&gt;"",ROW($AC$7:$AC$32)-MIN(ROW($AC$7:$AC$32))+1,""),""),ROW()-ROW(A$34)+1))),),"")</f>
        <v/>
      </c>
      <c r="AI40" s="0" t="str">
        <f aca="false" t="array" ref="AI40:AI40">IFERROR(CONCATENATE((INDEX($AL$7:$AL$32,SMALL(IF($AL$7:$AL$32&lt;&gt;"",IF($AI$7:$AI$32&lt;&gt;"",ROW($AI$7:$AI$32)-MIN(ROW($AI$7:$AI$32))+1,""),""),ROW()-ROW(A$34)+1)))," "),"")</f>
        <v/>
      </c>
      <c r="AJ40" s="0" t="str">
        <f aca="false" t="array" ref="AJ40:AJ40">IFERROR(CONCATENATE(TEXT(INDEX($AI$7:$AI$32,SMALL(IF($AL$7:$AL$32&lt;&gt;"",IF($AI$7:$AI$32&lt;&gt;"",ROW($AI$7:$AI$32)-MIN(ROW($AI$7:$AI$32))+1,""),""),ROW()-ROW(A$34)+1)),"##0")," "),"")</f>
        <v/>
      </c>
      <c r="AK40" s="0" t="str">
        <f aca="false" t="array" ref="AK40:AK40">IFERROR(CONCATENATE((INDEX($A$7:$A$32,SMALL(IF($AL$7:$AL$32&lt;&gt;"",IF($AI$7:$AI$32&lt;&gt;"",ROW($AI$7:$AI$32)-MIN(ROW($AI$7:$AI$32))+1,""),""),ROW()-ROW(A$34)+1))),),"")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IFERROR(CONCATENATE(TEXT(INDEX($K$7:$K$32,SMALL(IF($N$7:$N$32&lt;&gt;"",IF($K$7:$K$32&lt;&gt;"",ROW($K$7:$K$32)-MIN(ROW($K$7:$K$32))+1,""),""),ROW()-ROW(A$34)+1)),"##0"),","),"")</f>
        <v/>
      </c>
      <c r="L41" s="0" t="str">
        <f aca="false" t="array" ref="L41:L41">IFERROR(CONCATENATE((INDEX($N$7:$N$32,SMALL(IF($N$7:$N$32&lt;&gt;"",IF($K$7:$K$32&lt;&gt;"",ROW($K$7:$K$32)-MIN(ROW($K$7:$K$32))+1,""),""),ROW()-ROW(A$34)+1))),","),"")</f>
        <v/>
      </c>
      <c r="M41" s="0" t="str">
        <f aca="false" t="array" ref="M41:M41">IFERROR(CONCATENATE((INDEX($A$7:$A$32,SMALL(IF($N$7:$N$32&lt;&gt;"",IF($K$7:$K$32&lt;&gt;"",ROW($K$7:$K$32)-MIN(ROW($K$7:$K$32))+1,""),""),ROW()-ROW(A$34)+1))),),"")</f>
        <v/>
      </c>
      <c r="Q41" s="0" t="str">
        <f aca="false" t="array" ref="Q41:Q41">IFERROR(CONCATENATE((INDEX($T$7:$T$32,SMALL(IF($T$7:$T$32&lt;&gt;"",IF($Q$7:$Q$32&lt;&gt;"",ROW($Q$7:$Q$32)-MIN(ROW($Q$7:$Q$32))+1,""),""),ROW()-ROW(A$34)+1)))," "),"")</f>
        <v/>
      </c>
      <c r="R41" s="0" t="str">
        <f aca="false" t="array" ref="R41:R41">IFERROR(CONCATENATE(TEXT(INDEX($Q$7:$Q$32,SMALL(IF($T$7:$T$32&lt;&gt;"",IF($Q$7:$Q$32&lt;&gt;"",ROW($Q$7:$Q$32)-MIN(ROW($Q$7:$Q$32))+1,""),""),ROW()-ROW(A$34)+1)),"##0")," "),"")</f>
        <v/>
      </c>
      <c r="S41" s="0" t="str">
        <f aca="false" t="array" ref="S41:S41">IFERROR(CONCATENATE((INDEX($A$7:$A$32,SMALL(IF($T$7:$T$32&lt;&gt;"",IF($Q$7:$Q$32&lt;&gt;"",ROW($Q$7:$Q$32)-MIN(ROW($Q$7:$Q$32))+1,""),""),ROW()-ROW(A$34)+1))),),"")</f>
        <v/>
      </c>
      <c r="W41" s="0" t="str">
        <f aca="false" t="array" ref="W41:W41">IFERROR(CONCATENATE((INDEX($Z$7:$Z$32,SMALL(IF($Z$7:$Z$32&lt;&gt;"",IF($W$7:$W$32&lt;&gt;"",ROW($W$7:$W$32)-MIN(ROW($W$7:$W$32))+1,""),""),ROW()-ROW(A$34)+1)))," "),"")</f>
        <v/>
      </c>
      <c r="X41" s="0" t="str">
        <f aca="false" t="array" ref="X41:X41">IFERROR(CONCATENATE(TEXT(INDEX($W$7:$W$32,SMALL(IF($Z$7:$Z$32&lt;&gt;"",IF($W$7:$W$32&lt;&gt;"",ROW($W$7:$W$32)-MIN(ROW($W$7:$W$32))+1,""),""),ROW()-ROW(A$34)+1)),"##0")," "),"")</f>
        <v/>
      </c>
      <c r="Y41" s="0" t="str">
        <f aca="false" t="array" ref="Y41:Y41">IFERROR(CONCATENATE((INDEX($A$7:$A$32,SMALL(IF($Z$7:$Z$32&lt;&gt;"",IF($W$7:$W$32&lt;&gt;"",ROW($W$7:$W$32)-MIN(ROW($W$7:$W$32))+1,""),""),ROW()-ROW(A$34)+1))),),"")</f>
        <v/>
      </c>
      <c r="AC41" s="0" t="str">
        <f aca="false" t="array" ref="AC41:AC41">IFERROR(CONCATENATE((INDEX($AF$7:$AF$32,SMALL(IF($AF$7:$AF$32&lt;&gt;"",IF($AC$7:$AC$32&lt;&gt;"",ROW($AC$7:$AC$32)-MIN(ROW($AC$7:$AC$32))+1,""),""),ROW()-ROW(A$34)+1))),","),"")</f>
        <v/>
      </c>
      <c r="AD41" s="0" t="str">
        <f aca="false" t="array" ref="AD41:AD41">IFERROR(CONCATENATE(TEXT(INDEX($AC$7:$AC$32,SMALL(IF($AF$7:$AF$32&lt;&gt;"",IF($AC$7:$AC$32&lt;&gt;"",ROW($AC$7:$AC$32)-MIN(ROW($AC$7:$AC$32))+1,""),""),ROW()-ROW(A$34)+1)),"##0"),","),"")</f>
        <v/>
      </c>
      <c r="AE41" s="0" t="str">
        <f aca="false" t="array" ref="AE41:AE41">IFERROR(CONCATENATE((INDEX($A$7:$A$32,SMALL(IF($AF$7:$AF$32&lt;&gt;"",IF($AC$7:$AC$32&lt;&gt;"",ROW($AC$7:$AC$32)-MIN(ROW($AC$7:$AC$32))+1,""),""),ROW()-ROW(A$34)+1))),),"")</f>
        <v/>
      </c>
      <c r="AI41" s="0" t="str">
        <f aca="false" t="array" ref="AI41:AI41">IFERROR(CONCATENATE((INDEX($AL$7:$AL$32,SMALL(IF($AL$7:$AL$32&lt;&gt;"",IF($AI$7:$AI$32&lt;&gt;"",ROW($AI$7:$AI$32)-MIN(ROW($AI$7:$AI$32))+1,""),""),ROW()-ROW(A$34)+1)))," "),"")</f>
        <v/>
      </c>
      <c r="AJ41" s="0" t="str">
        <f aca="false" t="array" ref="AJ41:AJ41">IFERROR(CONCATENATE(TEXT(INDEX($AI$7:$AI$32,SMALL(IF($AL$7:$AL$32&lt;&gt;"",IF($AI$7:$AI$32&lt;&gt;"",ROW($AI$7:$AI$32)-MIN(ROW($AI$7:$AI$32))+1,""),""),ROW()-ROW(A$34)+1)),"##0")," "),"")</f>
        <v/>
      </c>
      <c r="AK41" s="0" t="str">
        <f aca="false" t="array" ref="AK41:AK41">IFERROR(CONCATENATE((INDEX($A$7:$A$32,SMALL(IF($AL$7:$AL$32&lt;&gt;"",IF($AI$7:$AI$32&lt;&gt;"",ROW($AI$7:$AI$32)-MIN(ROW($AI$7:$AI$32))+1,""),""),ROW()-ROW(A$34)+1))),),"")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IFERROR(CONCATENATE(TEXT(INDEX($K$7:$K$32,SMALL(IF($N$7:$N$32&lt;&gt;"",IF($K$7:$K$32&lt;&gt;"",ROW($K$7:$K$32)-MIN(ROW($K$7:$K$32))+1,""),""),ROW()-ROW(A$34)+1)),"##0"),","),"")</f>
        <v/>
      </c>
      <c r="L42" s="0" t="str">
        <f aca="false" t="array" ref="L42:L42">IFERROR(CONCATENATE((INDEX($N$7:$N$32,SMALL(IF($N$7:$N$32&lt;&gt;"",IF($K$7:$K$32&lt;&gt;"",ROW($K$7:$K$32)-MIN(ROW($K$7:$K$32))+1,""),""),ROW()-ROW(A$34)+1))),","),"")</f>
        <v/>
      </c>
      <c r="M42" s="0" t="str">
        <f aca="false" t="array" ref="M42:M42">IFERROR(CONCATENATE((INDEX($A$7:$A$32,SMALL(IF($N$7:$N$32&lt;&gt;"",IF($K$7:$K$32&lt;&gt;"",ROW($K$7:$K$32)-MIN(ROW($K$7:$K$32))+1,""),""),ROW()-ROW(A$34)+1))),),"")</f>
        <v/>
      </c>
      <c r="Q42" s="0" t="str">
        <f aca="false" t="array" ref="Q42:Q42">IFERROR(CONCATENATE((INDEX($T$7:$T$32,SMALL(IF($T$7:$T$32&lt;&gt;"",IF($Q$7:$Q$32&lt;&gt;"",ROW($Q$7:$Q$32)-MIN(ROW($Q$7:$Q$32))+1,""),""),ROW()-ROW(A$34)+1)))," "),"")</f>
        <v/>
      </c>
      <c r="R42" s="0" t="str">
        <f aca="false" t="array" ref="R42:R42">IFERROR(CONCATENATE(TEXT(INDEX($Q$7:$Q$32,SMALL(IF($T$7:$T$32&lt;&gt;"",IF($Q$7:$Q$32&lt;&gt;"",ROW($Q$7:$Q$32)-MIN(ROW($Q$7:$Q$32))+1,""),""),ROW()-ROW(A$34)+1)),"##0")," "),"")</f>
        <v/>
      </c>
      <c r="S42" s="0" t="str">
        <f aca="false" t="array" ref="S42:S42">IFERROR(CONCATENATE((INDEX($A$7:$A$32,SMALL(IF($T$7:$T$32&lt;&gt;"",IF($Q$7:$Q$32&lt;&gt;"",ROW($Q$7:$Q$32)-MIN(ROW($Q$7:$Q$32))+1,""),""),ROW()-ROW(A$34)+1))),),"")</f>
        <v/>
      </c>
      <c r="W42" s="0" t="str">
        <f aca="false" t="array" ref="W42:W42">IFERROR(CONCATENATE((INDEX($Z$7:$Z$32,SMALL(IF($Z$7:$Z$32&lt;&gt;"",IF($W$7:$W$32&lt;&gt;"",ROW($W$7:$W$32)-MIN(ROW($W$7:$W$32))+1,""),""),ROW()-ROW(A$34)+1)))," "),"")</f>
        <v/>
      </c>
      <c r="X42" s="0" t="str">
        <f aca="false" t="array" ref="X42:X42">IFERROR(CONCATENATE(TEXT(INDEX($W$7:$W$32,SMALL(IF($Z$7:$Z$32&lt;&gt;"",IF($W$7:$W$32&lt;&gt;"",ROW($W$7:$W$32)-MIN(ROW($W$7:$W$32))+1,""),""),ROW()-ROW(A$34)+1)),"##0")," "),"")</f>
        <v/>
      </c>
      <c r="Y42" s="0" t="str">
        <f aca="false" t="array" ref="Y42:Y42">IFERROR(CONCATENATE((INDEX($A$7:$A$32,SMALL(IF($Z$7:$Z$32&lt;&gt;"",IF($W$7:$W$32&lt;&gt;"",ROW($W$7:$W$32)-MIN(ROW($W$7:$W$32))+1,""),""),ROW()-ROW(A$34)+1))),),"")</f>
        <v/>
      </c>
      <c r="AC42" s="0" t="str">
        <f aca="false" t="array" ref="AC42:AC42">IFERROR(CONCATENATE((INDEX($AF$7:$AF$32,SMALL(IF($AF$7:$AF$32&lt;&gt;"",IF($AC$7:$AC$32&lt;&gt;"",ROW($AC$7:$AC$32)-MIN(ROW($AC$7:$AC$32))+1,""),""),ROW()-ROW(A$34)+1))),","),"")</f>
        <v/>
      </c>
      <c r="AD42" s="0" t="str">
        <f aca="false" t="array" ref="AD42:AD42">IFERROR(CONCATENATE(TEXT(INDEX($AC$7:$AC$32,SMALL(IF($AF$7:$AF$32&lt;&gt;"",IF($AC$7:$AC$32&lt;&gt;"",ROW($AC$7:$AC$32)-MIN(ROW($AC$7:$AC$32))+1,""),""),ROW()-ROW(A$34)+1)),"##0"),","),"")</f>
        <v/>
      </c>
      <c r="AE42" s="0" t="str">
        <f aca="false" t="array" ref="AE42:AE42">IFERROR(CONCATENATE((INDEX($A$7:$A$32,SMALL(IF($AF$7:$AF$32&lt;&gt;"",IF($AC$7:$AC$32&lt;&gt;"",ROW($AC$7:$AC$32)-MIN(ROW($AC$7:$AC$32))+1,""),""),ROW()-ROW(A$34)+1))),),"")</f>
        <v/>
      </c>
      <c r="AI42" s="0" t="str">
        <f aca="false" t="array" ref="AI42:AI42">IFERROR(CONCATENATE((INDEX($AL$7:$AL$32,SMALL(IF($AL$7:$AL$32&lt;&gt;"",IF($AI$7:$AI$32&lt;&gt;"",ROW($AI$7:$AI$32)-MIN(ROW($AI$7:$AI$32))+1,""),""),ROW()-ROW(A$34)+1)))," "),"")</f>
        <v/>
      </c>
      <c r="AJ42" s="0" t="str">
        <f aca="false" t="array" ref="AJ42:AJ42">IFERROR(CONCATENATE(TEXT(INDEX($AI$7:$AI$32,SMALL(IF($AL$7:$AL$32&lt;&gt;"",IF($AI$7:$AI$32&lt;&gt;"",ROW($AI$7:$AI$32)-MIN(ROW($AI$7:$AI$32))+1,""),""),ROW()-ROW(A$34)+1)),"##0")," "),"")</f>
        <v/>
      </c>
      <c r="AK42" s="0" t="str">
        <f aca="false" t="array" ref="AK42:AK42">IFERROR(CONCATENATE((INDEX($A$7:$A$32,SMALL(IF($AL$7:$AL$32&lt;&gt;"",IF($AI$7:$AI$32&lt;&gt;"",ROW($AI$7:$AI$32)-MIN(ROW($AI$7:$AI$32))+1,""),""),ROW()-ROW(A$34)+1))),),"")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IFERROR(CONCATENATE(TEXT(INDEX($K$7:$K$32,SMALL(IF($N$7:$N$32&lt;&gt;"",IF($K$7:$K$32&lt;&gt;"",ROW($K$7:$K$32)-MIN(ROW($K$7:$K$32))+1,""),""),ROW()-ROW(A$34)+1)),"##0"),","),"")</f>
        <v/>
      </c>
      <c r="L43" s="0" t="str">
        <f aca="false" t="array" ref="L43:L43">IFERROR(CONCATENATE((INDEX($N$7:$N$32,SMALL(IF($N$7:$N$32&lt;&gt;"",IF($K$7:$K$32&lt;&gt;"",ROW($K$7:$K$32)-MIN(ROW($K$7:$K$32))+1,""),""),ROW()-ROW(A$34)+1))),","),"")</f>
        <v/>
      </c>
      <c r="M43" s="0" t="str">
        <f aca="false" t="array" ref="M43:M43">IFERROR(CONCATENATE((INDEX($A$7:$A$32,SMALL(IF($N$7:$N$32&lt;&gt;"",IF($K$7:$K$32&lt;&gt;"",ROW($K$7:$K$32)-MIN(ROW($K$7:$K$32))+1,""),""),ROW()-ROW(A$34)+1))),),"")</f>
        <v/>
      </c>
      <c r="Q43" s="0" t="str">
        <f aca="false" t="array" ref="Q43:Q43">IFERROR(CONCATENATE((INDEX($T$7:$T$32,SMALL(IF($T$7:$T$32&lt;&gt;"",IF($Q$7:$Q$32&lt;&gt;"",ROW($Q$7:$Q$32)-MIN(ROW($Q$7:$Q$32))+1,""),""),ROW()-ROW(A$34)+1)))," "),"")</f>
        <v/>
      </c>
      <c r="R43" s="0" t="str">
        <f aca="false" t="array" ref="R43:R43">IFERROR(CONCATENATE(TEXT(INDEX($Q$7:$Q$32,SMALL(IF($T$7:$T$32&lt;&gt;"",IF($Q$7:$Q$32&lt;&gt;"",ROW($Q$7:$Q$32)-MIN(ROW($Q$7:$Q$32))+1,""),""),ROW()-ROW(A$34)+1)),"##0")," "),"")</f>
        <v/>
      </c>
      <c r="S43" s="0" t="str">
        <f aca="false" t="array" ref="S43:S43">IFERROR(CONCATENATE((INDEX($A$7:$A$32,SMALL(IF($T$7:$T$32&lt;&gt;"",IF($Q$7:$Q$32&lt;&gt;"",ROW($Q$7:$Q$32)-MIN(ROW($Q$7:$Q$32))+1,""),""),ROW()-ROW(A$34)+1))),),"")</f>
        <v/>
      </c>
      <c r="W43" s="0" t="str">
        <f aca="false" t="array" ref="W43:W43">IFERROR(CONCATENATE((INDEX($Z$7:$Z$32,SMALL(IF($Z$7:$Z$32&lt;&gt;"",IF($W$7:$W$32&lt;&gt;"",ROW($W$7:$W$32)-MIN(ROW($W$7:$W$32))+1,""),""),ROW()-ROW(A$34)+1)))," "),"")</f>
        <v/>
      </c>
      <c r="X43" s="0" t="str">
        <f aca="false" t="array" ref="X43:X43">IFERROR(CONCATENATE(TEXT(INDEX($W$7:$W$32,SMALL(IF($Z$7:$Z$32&lt;&gt;"",IF($W$7:$W$32&lt;&gt;"",ROW($W$7:$W$32)-MIN(ROW($W$7:$W$32))+1,""),""),ROW()-ROW(A$34)+1)),"##0")," "),"")</f>
        <v/>
      </c>
      <c r="Y43" s="0" t="str">
        <f aca="false" t="array" ref="Y43:Y43">IFERROR(CONCATENATE((INDEX($A$7:$A$32,SMALL(IF($Z$7:$Z$32&lt;&gt;"",IF($W$7:$W$32&lt;&gt;"",ROW($W$7:$W$32)-MIN(ROW($W$7:$W$32))+1,""),""),ROW()-ROW(A$34)+1))),),"")</f>
        <v/>
      </c>
      <c r="AC43" s="0" t="str">
        <f aca="false" t="array" ref="AC43:AC43">IFERROR(CONCATENATE((INDEX($AF$7:$AF$32,SMALL(IF($AF$7:$AF$32&lt;&gt;"",IF($AC$7:$AC$32&lt;&gt;"",ROW($AC$7:$AC$32)-MIN(ROW($AC$7:$AC$32))+1,""),""),ROW()-ROW(A$34)+1))),","),"")</f>
        <v/>
      </c>
      <c r="AD43" s="0" t="str">
        <f aca="false" t="array" ref="AD43:AD43">IFERROR(CONCATENATE(TEXT(INDEX($AC$7:$AC$32,SMALL(IF($AF$7:$AF$32&lt;&gt;"",IF($AC$7:$AC$32&lt;&gt;"",ROW($AC$7:$AC$32)-MIN(ROW($AC$7:$AC$32))+1,""),""),ROW()-ROW(A$34)+1)),"##0"),","),"")</f>
        <v/>
      </c>
      <c r="AE43" s="0" t="str">
        <f aca="false" t="array" ref="AE43:AE43">IFERROR(CONCATENATE((INDEX($A$7:$A$32,SMALL(IF($AF$7:$AF$32&lt;&gt;"",IF($AC$7:$AC$32&lt;&gt;"",ROW($AC$7:$AC$32)-MIN(ROW($AC$7:$AC$32))+1,""),""),ROW()-ROW(A$34)+1))),),"")</f>
        <v/>
      </c>
      <c r="AI43" s="0" t="str">
        <f aca="false" t="array" ref="AI43:AI43">IFERROR(CONCATENATE((INDEX($AL$7:$AL$32,SMALL(IF($AL$7:$AL$32&lt;&gt;"",IF($AI$7:$AI$32&lt;&gt;"",ROW($AI$7:$AI$32)-MIN(ROW($AI$7:$AI$32))+1,""),""),ROW()-ROW(A$34)+1)))," "),"")</f>
        <v/>
      </c>
      <c r="AJ43" s="0" t="str">
        <f aca="false" t="array" ref="AJ43:AJ43">IFERROR(CONCATENATE(TEXT(INDEX($AI$7:$AI$32,SMALL(IF($AL$7:$AL$32&lt;&gt;"",IF($AI$7:$AI$32&lt;&gt;"",ROW($AI$7:$AI$32)-MIN(ROW($AI$7:$AI$32))+1,""),""),ROW()-ROW(A$34)+1)),"##0")," "),"")</f>
        <v/>
      </c>
      <c r="AK43" s="0" t="str">
        <f aca="false" t="array" ref="AK43:AK43">IFERROR(CONCATENATE((INDEX($A$7:$A$32,SMALL(IF($AL$7:$AL$32&lt;&gt;"",IF($AI$7:$AI$32&lt;&gt;"",ROW($AI$7:$AI$32)-MIN(ROW($AI$7:$AI$32))+1,""),""),ROW()-ROW(A$34)+1))),),"")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IFERROR(CONCATENATE(TEXT(INDEX($K$7:$K$32,SMALL(IF($N$7:$N$32&lt;&gt;"",IF($K$7:$K$32&lt;&gt;"",ROW($K$7:$K$32)-MIN(ROW($K$7:$K$32))+1,""),""),ROW()-ROW(A$34)+1)),"##0"),","),"")</f>
        <v/>
      </c>
      <c r="L44" s="0" t="str">
        <f aca="false" t="array" ref="L44:L44">IFERROR(CONCATENATE((INDEX($N$7:$N$32,SMALL(IF($N$7:$N$32&lt;&gt;"",IF($K$7:$K$32&lt;&gt;"",ROW($K$7:$K$32)-MIN(ROW($K$7:$K$32))+1,""),""),ROW()-ROW(A$34)+1))),","),"")</f>
        <v/>
      </c>
      <c r="M44" s="0" t="str">
        <f aca="false" t="array" ref="M44:M44">IFERROR(CONCATENATE((INDEX($A$7:$A$32,SMALL(IF($N$7:$N$32&lt;&gt;"",IF($K$7:$K$32&lt;&gt;"",ROW($K$7:$K$32)-MIN(ROW($K$7:$K$32))+1,""),""),ROW()-ROW(A$34)+1))),),"")</f>
        <v/>
      </c>
      <c r="Q44" s="0" t="str">
        <f aca="false" t="array" ref="Q44:Q44">IFERROR(CONCATENATE((INDEX($T$7:$T$32,SMALL(IF($T$7:$T$32&lt;&gt;"",IF($Q$7:$Q$32&lt;&gt;"",ROW($Q$7:$Q$32)-MIN(ROW($Q$7:$Q$32))+1,""),""),ROW()-ROW(A$34)+1)))," "),"")</f>
        <v/>
      </c>
      <c r="R44" s="0" t="str">
        <f aca="false" t="array" ref="R44:R44">IFERROR(CONCATENATE(TEXT(INDEX($Q$7:$Q$32,SMALL(IF($T$7:$T$32&lt;&gt;"",IF($Q$7:$Q$32&lt;&gt;"",ROW($Q$7:$Q$32)-MIN(ROW($Q$7:$Q$32))+1,""),""),ROW()-ROW(A$34)+1)),"##0")," "),"")</f>
        <v/>
      </c>
      <c r="S44" s="0" t="str">
        <f aca="false" t="array" ref="S44:S44">IFERROR(CONCATENATE((INDEX($A$7:$A$32,SMALL(IF($T$7:$T$32&lt;&gt;"",IF($Q$7:$Q$32&lt;&gt;"",ROW($Q$7:$Q$32)-MIN(ROW($Q$7:$Q$32))+1,""),""),ROW()-ROW(A$34)+1))),),"")</f>
        <v/>
      </c>
      <c r="W44" s="0" t="str">
        <f aca="false" t="array" ref="W44:W44">IFERROR(CONCATENATE((INDEX($Z$7:$Z$32,SMALL(IF($Z$7:$Z$32&lt;&gt;"",IF($W$7:$W$32&lt;&gt;"",ROW($W$7:$W$32)-MIN(ROW($W$7:$W$32))+1,""),""),ROW()-ROW(A$34)+1)))," "),"")</f>
        <v/>
      </c>
      <c r="X44" s="0" t="str">
        <f aca="false" t="array" ref="X44:X44">IFERROR(CONCATENATE(TEXT(INDEX($W$7:$W$32,SMALL(IF($Z$7:$Z$32&lt;&gt;"",IF($W$7:$W$32&lt;&gt;"",ROW($W$7:$W$32)-MIN(ROW($W$7:$W$32))+1,""),""),ROW()-ROW(A$34)+1)),"##0")," "),"")</f>
        <v/>
      </c>
      <c r="Y44" s="0" t="str">
        <f aca="false" t="array" ref="Y44:Y44">IFERROR(CONCATENATE((INDEX($A$7:$A$32,SMALL(IF($Z$7:$Z$32&lt;&gt;"",IF($W$7:$W$32&lt;&gt;"",ROW($W$7:$W$32)-MIN(ROW($W$7:$W$32))+1,""),""),ROW()-ROW(A$34)+1))),),"")</f>
        <v/>
      </c>
      <c r="AC44" s="0" t="str">
        <f aca="false" t="array" ref="AC44:AC44">IFERROR(CONCATENATE((INDEX($AF$7:$AF$32,SMALL(IF($AF$7:$AF$32&lt;&gt;"",IF($AC$7:$AC$32&lt;&gt;"",ROW($AC$7:$AC$32)-MIN(ROW($AC$7:$AC$32))+1,""),""),ROW()-ROW(A$34)+1))),","),"")</f>
        <v/>
      </c>
      <c r="AD44" s="0" t="str">
        <f aca="false" t="array" ref="AD44:AD44">IFERROR(CONCATENATE(TEXT(INDEX($AC$7:$AC$32,SMALL(IF($AF$7:$AF$32&lt;&gt;"",IF($AC$7:$AC$32&lt;&gt;"",ROW($AC$7:$AC$32)-MIN(ROW($AC$7:$AC$32))+1,""),""),ROW()-ROW(A$34)+1)),"##0"),","),"")</f>
        <v/>
      </c>
      <c r="AE44" s="0" t="str">
        <f aca="false" t="array" ref="AE44:AE44">IFERROR(CONCATENATE((INDEX($A$7:$A$32,SMALL(IF($AF$7:$AF$32&lt;&gt;"",IF($AC$7:$AC$32&lt;&gt;"",ROW($AC$7:$AC$32)-MIN(ROW($AC$7:$AC$32))+1,""),""),ROW()-ROW(A$34)+1))),),"")</f>
        <v/>
      </c>
      <c r="AI44" s="0" t="str">
        <f aca="false" t="array" ref="AI44:AI44">IFERROR(CONCATENATE((INDEX($AL$7:$AL$32,SMALL(IF($AL$7:$AL$32&lt;&gt;"",IF($AI$7:$AI$32&lt;&gt;"",ROW($AI$7:$AI$32)-MIN(ROW($AI$7:$AI$32))+1,""),""),ROW()-ROW(A$34)+1)))," "),"")</f>
        <v/>
      </c>
      <c r="AJ44" s="0" t="str">
        <f aca="false" t="array" ref="AJ44:AJ44">IFERROR(CONCATENATE(TEXT(INDEX($AI$7:$AI$32,SMALL(IF($AL$7:$AL$32&lt;&gt;"",IF($AI$7:$AI$32&lt;&gt;"",ROW($AI$7:$AI$32)-MIN(ROW($AI$7:$AI$32))+1,""),""),ROW()-ROW(A$34)+1)),"##0")," "),"")</f>
        <v/>
      </c>
      <c r="AK44" s="0" t="str">
        <f aca="false" t="array" ref="AK44:AK44">IFERROR(CONCATENATE((INDEX($A$7:$A$32,SMALL(IF($AL$7:$AL$32&lt;&gt;"",IF($AI$7:$AI$32&lt;&gt;"",ROW($AI$7:$AI$32)-MIN(ROW($AI$7:$AI$32))+1,""),""),ROW()-ROW(A$34)+1))),),"")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IFERROR(CONCATENATE(TEXT(INDEX($K$7:$K$32,SMALL(IF($N$7:$N$32&lt;&gt;"",IF($K$7:$K$32&lt;&gt;"",ROW($K$7:$K$32)-MIN(ROW($K$7:$K$32))+1,""),""),ROW()-ROW(A$34)+1)),"##0"),","),"")</f>
        <v/>
      </c>
      <c r="L45" s="0" t="str">
        <f aca="false" t="array" ref="L45:L45">IFERROR(CONCATENATE((INDEX($N$7:$N$32,SMALL(IF($N$7:$N$32&lt;&gt;"",IF($K$7:$K$32&lt;&gt;"",ROW($K$7:$K$32)-MIN(ROW($K$7:$K$32))+1,""),""),ROW()-ROW(A$34)+1))),","),"")</f>
        <v/>
      </c>
      <c r="M45" s="0" t="str">
        <f aca="false" t="array" ref="M45:M45">IFERROR(CONCATENATE((INDEX($A$7:$A$32,SMALL(IF($N$7:$N$32&lt;&gt;"",IF($K$7:$K$32&lt;&gt;"",ROW($K$7:$K$32)-MIN(ROW($K$7:$K$32))+1,""),""),ROW()-ROW(A$34)+1))),),"")</f>
        <v/>
      </c>
      <c r="Q45" s="0" t="str">
        <f aca="false" t="array" ref="Q45:Q45">IFERROR(CONCATENATE((INDEX($T$7:$T$32,SMALL(IF($T$7:$T$32&lt;&gt;"",IF($Q$7:$Q$32&lt;&gt;"",ROW($Q$7:$Q$32)-MIN(ROW($Q$7:$Q$32))+1,""),""),ROW()-ROW(A$34)+1)))," "),"")</f>
        <v/>
      </c>
      <c r="R45" s="0" t="str">
        <f aca="false" t="array" ref="R45:R45">IFERROR(CONCATENATE(TEXT(INDEX($Q$7:$Q$32,SMALL(IF($T$7:$T$32&lt;&gt;"",IF($Q$7:$Q$32&lt;&gt;"",ROW($Q$7:$Q$32)-MIN(ROW($Q$7:$Q$32))+1,""),""),ROW()-ROW(A$34)+1)),"##0")," "),"")</f>
        <v/>
      </c>
      <c r="S45" s="0" t="str">
        <f aca="false" t="array" ref="S45:S45">IFERROR(CONCATENATE((INDEX($A$7:$A$32,SMALL(IF($T$7:$T$32&lt;&gt;"",IF($Q$7:$Q$32&lt;&gt;"",ROW($Q$7:$Q$32)-MIN(ROW($Q$7:$Q$32))+1,""),""),ROW()-ROW(A$34)+1))),),"")</f>
        <v/>
      </c>
      <c r="W45" s="0" t="str">
        <f aca="false" t="array" ref="W45:W45">IFERROR(CONCATENATE((INDEX($Z$7:$Z$32,SMALL(IF($Z$7:$Z$32&lt;&gt;"",IF($W$7:$W$32&lt;&gt;"",ROW($W$7:$W$32)-MIN(ROW($W$7:$W$32))+1,""),""),ROW()-ROW(A$34)+1)))," "),"")</f>
        <v/>
      </c>
      <c r="X45" s="0" t="str">
        <f aca="false" t="array" ref="X45:X45">IFERROR(CONCATENATE(TEXT(INDEX($W$7:$W$32,SMALL(IF($Z$7:$Z$32&lt;&gt;"",IF($W$7:$W$32&lt;&gt;"",ROW($W$7:$W$32)-MIN(ROW($W$7:$W$32))+1,""),""),ROW()-ROW(A$34)+1)),"##0")," "),"")</f>
        <v/>
      </c>
      <c r="Y45" s="0" t="str">
        <f aca="false" t="array" ref="Y45:Y45">IFERROR(CONCATENATE((INDEX($A$7:$A$32,SMALL(IF($Z$7:$Z$32&lt;&gt;"",IF($W$7:$W$32&lt;&gt;"",ROW($W$7:$W$32)-MIN(ROW($W$7:$W$32))+1,""),""),ROW()-ROW(A$34)+1))),),"")</f>
        <v/>
      </c>
      <c r="AC45" s="0" t="str">
        <f aca="false" t="array" ref="AC45:AC45">IFERROR(CONCATENATE((INDEX($AF$7:$AF$32,SMALL(IF($AF$7:$AF$32&lt;&gt;"",IF($AC$7:$AC$32&lt;&gt;"",ROW($AC$7:$AC$32)-MIN(ROW($AC$7:$AC$32))+1,""),""),ROW()-ROW(A$34)+1))),","),"")</f>
        <v/>
      </c>
      <c r="AD45" s="0" t="str">
        <f aca="false" t="array" ref="AD45:AD45">IFERROR(CONCATENATE(TEXT(INDEX($AC$7:$AC$32,SMALL(IF($AF$7:$AF$32&lt;&gt;"",IF($AC$7:$AC$32&lt;&gt;"",ROW($AC$7:$AC$32)-MIN(ROW($AC$7:$AC$32))+1,""),""),ROW()-ROW(A$34)+1)),"##0"),","),"")</f>
        <v/>
      </c>
      <c r="AE45" s="0" t="str">
        <f aca="false" t="array" ref="AE45:AE45">IFERROR(CONCATENATE((INDEX($A$7:$A$32,SMALL(IF($AF$7:$AF$32&lt;&gt;"",IF($AC$7:$AC$32&lt;&gt;"",ROW($AC$7:$AC$32)-MIN(ROW($AC$7:$AC$32))+1,""),""),ROW()-ROW(A$34)+1))),),"")</f>
        <v/>
      </c>
      <c r="AI45" s="0" t="str">
        <f aca="false" t="array" ref="AI45:AI45">IFERROR(CONCATENATE((INDEX($AL$7:$AL$32,SMALL(IF($AL$7:$AL$32&lt;&gt;"",IF($AI$7:$AI$32&lt;&gt;"",ROW($AI$7:$AI$32)-MIN(ROW($AI$7:$AI$32))+1,""),""),ROW()-ROW(A$34)+1)))," "),"")</f>
        <v/>
      </c>
      <c r="AJ45" s="0" t="str">
        <f aca="false" t="array" ref="AJ45:AJ45">IFERROR(CONCATENATE(TEXT(INDEX($AI$7:$AI$32,SMALL(IF($AL$7:$AL$32&lt;&gt;"",IF($AI$7:$AI$32&lt;&gt;"",ROW($AI$7:$AI$32)-MIN(ROW($AI$7:$AI$32))+1,""),""),ROW()-ROW(A$34)+1)),"##0")," "),"")</f>
        <v/>
      </c>
      <c r="AK45" s="0" t="str">
        <f aca="false" t="array" ref="AK45:AK45">IFERROR(CONCATENATE((INDEX($A$7:$A$32,SMALL(IF($AL$7:$AL$32&lt;&gt;"",IF($AI$7:$AI$32&lt;&gt;"",ROW($AI$7:$AI$32)-MIN(ROW($AI$7:$AI$32))+1,""),""),ROW()-ROW(A$34)+1))),),"")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IFERROR(CONCATENATE(TEXT(INDEX($K$7:$K$32,SMALL(IF($N$7:$N$32&lt;&gt;"",IF($K$7:$K$32&lt;&gt;"",ROW($K$7:$K$32)-MIN(ROW($K$7:$K$32))+1,""),""),ROW()-ROW(A$34)+1)),"##0"),","),"")</f>
        <v/>
      </c>
      <c r="L46" s="0" t="str">
        <f aca="false" t="array" ref="L46:L46">IFERROR(CONCATENATE((INDEX($N$7:$N$32,SMALL(IF($N$7:$N$32&lt;&gt;"",IF($K$7:$K$32&lt;&gt;"",ROW($K$7:$K$32)-MIN(ROW($K$7:$K$32))+1,""),""),ROW()-ROW(A$34)+1))),","),"")</f>
        <v/>
      </c>
      <c r="M46" s="0" t="str">
        <f aca="false" t="array" ref="M46:M46">IFERROR(CONCATENATE((INDEX($A$7:$A$32,SMALL(IF($N$7:$N$32&lt;&gt;"",IF($K$7:$K$32&lt;&gt;"",ROW($K$7:$K$32)-MIN(ROW($K$7:$K$32))+1,""),""),ROW()-ROW(A$34)+1))),),"")</f>
        <v/>
      </c>
      <c r="Q46" s="0" t="str">
        <f aca="false" t="array" ref="Q46:Q46">IFERROR(CONCATENATE((INDEX($T$7:$T$32,SMALL(IF($T$7:$T$32&lt;&gt;"",IF($Q$7:$Q$32&lt;&gt;"",ROW($Q$7:$Q$32)-MIN(ROW($Q$7:$Q$32))+1,""),""),ROW()-ROW(A$34)+1)))," "),"")</f>
        <v/>
      </c>
      <c r="R46" s="0" t="str">
        <f aca="false" t="array" ref="R46:R46">IFERROR(CONCATENATE(TEXT(INDEX($Q$7:$Q$32,SMALL(IF($T$7:$T$32&lt;&gt;"",IF($Q$7:$Q$32&lt;&gt;"",ROW($Q$7:$Q$32)-MIN(ROW($Q$7:$Q$32))+1,""),""),ROW()-ROW(A$34)+1)),"##0")," "),"")</f>
        <v/>
      </c>
      <c r="S46" s="0" t="str">
        <f aca="false" t="array" ref="S46:S46">IFERROR(CONCATENATE((INDEX($A$7:$A$32,SMALL(IF($T$7:$T$32&lt;&gt;"",IF($Q$7:$Q$32&lt;&gt;"",ROW($Q$7:$Q$32)-MIN(ROW($Q$7:$Q$32))+1,""),""),ROW()-ROW(A$34)+1))),),"")</f>
        <v/>
      </c>
      <c r="W46" s="0" t="str">
        <f aca="false" t="array" ref="W46:W46">IFERROR(CONCATENATE((INDEX($Z$7:$Z$32,SMALL(IF($Z$7:$Z$32&lt;&gt;"",IF($W$7:$W$32&lt;&gt;"",ROW($W$7:$W$32)-MIN(ROW($W$7:$W$32))+1,""),""),ROW()-ROW(A$34)+1)))," "),"")</f>
        <v/>
      </c>
      <c r="X46" s="0" t="str">
        <f aca="false" t="array" ref="X46:X46">IFERROR(CONCATENATE(TEXT(INDEX($W$7:$W$32,SMALL(IF($Z$7:$Z$32&lt;&gt;"",IF($W$7:$W$32&lt;&gt;"",ROW($W$7:$W$32)-MIN(ROW($W$7:$W$32))+1,""),""),ROW()-ROW(A$34)+1)),"##0")," "),"")</f>
        <v/>
      </c>
      <c r="Y46" s="0" t="str">
        <f aca="false" t="array" ref="Y46:Y46">IFERROR(CONCATENATE((INDEX($A$7:$A$32,SMALL(IF($Z$7:$Z$32&lt;&gt;"",IF($W$7:$W$32&lt;&gt;"",ROW($W$7:$W$32)-MIN(ROW($W$7:$W$32))+1,""),""),ROW()-ROW(A$34)+1))),),"")</f>
        <v/>
      </c>
      <c r="AC46" s="0" t="str">
        <f aca="false" t="array" ref="AC46:AC46">IFERROR(CONCATENATE((INDEX($AF$7:$AF$32,SMALL(IF($AF$7:$AF$32&lt;&gt;"",IF($AC$7:$AC$32&lt;&gt;"",ROW($AC$7:$AC$32)-MIN(ROW($AC$7:$AC$32))+1,""),""),ROW()-ROW(A$34)+1))),","),"")</f>
        <v/>
      </c>
      <c r="AD46" s="0" t="str">
        <f aca="false" t="array" ref="AD46:AD46">IFERROR(CONCATENATE(TEXT(INDEX($AC$7:$AC$32,SMALL(IF($AF$7:$AF$32&lt;&gt;"",IF($AC$7:$AC$32&lt;&gt;"",ROW($AC$7:$AC$32)-MIN(ROW($AC$7:$AC$32))+1,""),""),ROW()-ROW(A$34)+1)),"##0"),","),"")</f>
        <v/>
      </c>
      <c r="AE46" s="0" t="str">
        <f aca="false" t="array" ref="AE46:AE46">IFERROR(CONCATENATE((INDEX($A$7:$A$32,SMALL(IF($AF$7:$AF$32&lt;&gt;"",IF($AC$7:$AC$32&lt;&gt;"",ROW($AC$7:$AC$32)-MIN(ROW($AC$7:$AC$32))+1,""),""),ROW()-ROW(A$34)+1))),),"")</f>
        <v/>
      </c>
      <c r="AI46" s="0" t="str">
        <f aca="false" t="array" ref="AI46:AI46">IFERROR(CONCATENATE((INDEX($AL$7:$AL$32,SMALL(IF($AL$7:$AL$32&lt;&gt;"",IF($AI$7:$AI$32&lt;&gt;"",ROW($AI$7:$AI$32)-MIN(ROW($AI$7:$AI$32))+1,""),""),ROW()-ROW(A$34)+1)))," "),"")</f>
        <v/>
      </c>
      <c r="AJ46" s="0" t="str">
        <f aca="false" t="array" ref="AJ46:AJ46">IFERROR(CONCATENATE(TEXT(INDEX($AI$7:$AI$32,SMALL(IF($AL$7:$AL$32&lt;&gt;"",IF($AI$7:$AI$32&lt;&gt;"",ROW($AI$7:$AI$32)-MIN(ROW($AI$7:$AI$32))+1,""),""),ROW()-ROW(A$34)+1)),"##0")," "),"")</f>
        <v/>
      </c>
      <c r="AK46" s="0" t="str">
        <f aca="false" t="array" ref="AK46:AK46">IFERROR(CONCATENATE((INDEX($A$7:$A$32,SMALL(IF($AL$7:$AL$32&lt;&gt;"",IF($AI$7:$AI$32&lt;&gt;"",ROW($AI$7:$AI$32)-MIN(ROW($AI$7:$AI$32))+1,""),""),ROW()-ROW(A$34)+1))),),"")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IFERROR(CONCATENATE(TEXT(INDEX($K$7:$K$32,SMALL(IF($N$7:$N$32&lt;&gt;"",IF($K$7:$K$32&lt;&gt;"",ROW($K$7:$K$32)-MIN(ROW($K$7:$K$32))+1,""),""),ROW()-ROW(A$34)+1)),"##0"),","),"")</f>
        <v/>
      </c>
      <c r="L47" s="0" t="str">
        <f aca="false" t="array" ref="L47:L47">IFERROR(CONCATENATE((INDEX($N$7:$N$32,SMALL(IF($N$7:$N$32&lt;&gt;"",IF($K$7:$K$32&lt;&gt;"",ROW($K$7:$K$32)-MIN(ROW($K$7:$K$32))+1,""),""),ROW()-ROW(A$34)+1))),","),"")</f>
        <v/>
      </c>
      <c r="M47" s="0" t="str">
        <f aca="false" t="array" ref="M47:M47">IFERROR(CONCATENATE((INDEX($A$7:$A$32,SMALL(IF($N$7:$N$32&lt;&gt;"",IF($K$7:$K$32&lt;&gt;"",ROW($K$7:$K$32)-MIN(ROW($K$7:$K$32))+1,""),""),ROW()-ROW(A$34)+1))),),"")</f>
        <v/>
      </c>
      <c r="Q47" s="0" t="str">
        <f aca="false" t="array" ref="Q47:Q47">IFERROR(CONCATENATE((INDEX($T$7:$T$32,SMALL(IF($T$7:$T$32&lt;&gt;"",IF($Q$7:$Q$32&lt;&gt;"",ROW($Q$7:$Q$32)-MIN(ROW($Q$7:$Q$32))+1,""),""),ROW()-ROW(A$34)+1)))," "),"")</f>
        <v/>
      </c>
      <c r="R47" s="0" t="str">
        <f aca="false" t="array" ref="R47:R47">IFERROR(CONCATENATE(TEXT(INDEX($Q$7:$Q$32,SMALL(IF($T$7:$T$32&lt;&gt;"",IF($Q$7:$Q$32&lt;&gt;"",ROW($Q$7:$Q$32)-MIN(ROW($Q$7:$Q$32))+1,""),""),ROW()-ROW(A$34)+1)),"##0")," "),"")</f>
        <v/>
      </c>
      <c r="S47" s="0" t="str">
        <f aca="false" t="array" ref="S47:S47">IFERROR(CONCATENATE((INDEX($A$7:$A$32,SMALL(IF($T$7:$T$32&lt;&gt;"",IF($Q$7:$Q$32&lt;&gt;"",ROW($Q$7:$Q$32)-MIN(ROW($Q$7:$Q$32))+1,""),""),ROW()-ROW(A$34)+1))),),"")</f>
        <v/>
      </c>
      <c r="W47" s="0" t="str">
        <f aca="false" t="array" ref="W47:W47">IFERROR(CONCATENATE((INDEX($Z$7:$Z$32,SMALL(IF($Z$7:$Z$32&lt;&gt;"",IF($W$7:$W$32&lt;&gt;"",ROW($W$7:$W$32)-MIN(ROW($W$7:$W$32))+1,""),""),ROW()-ROW(A$34)+1)))," "),"")</f>
        <v/>
      </c>
      <c r="X47" s="0" t="str">
        <f aca="false" t="array" ref="X47:X47">IFERROR(CONCATENATE(TEXT(INDEX($W$7:$W$32,SMALL(IF($Z$7:$Z$32&lt;&gt;"",IF($W$7:$W$32&lt;&gt;"",ROW($W$7:$W$32)-MIN(ROW($W$7:$W$32))+1,""),""),ROW()-ROW(A$34)+1)),"##0")," "),"")</f>
        <v/>
      </c>
      <c r="Y47" s="0" t="str">
        <f aca="false" t="array" ref="Y47:Y47">IFERROR(CONCATENATE((INDEX($A$7:$A$32,SMALL(IF($Z$7:$Z$32&lt;&gt;"",IF($W$7:$W$32&lt;&gt;"",ROW($W$7:$W$32)-MIN(ROW($W$7:$W$32))+1,""),""),ROW()-ROW(A$34)+1))),),"")</f>
        <v/>
      </c>
      <c r="AC47" s="0" t="str">
        <f aca="false" t="array" ref="AC47:AC47">IFERROR(CONCATENATE((INDEX($AF$7:$AF$32,SMALL(IF($AF$7:$AF$32&lt;&gt;"",IF($AC$7:$AC$32&lt;&gt;"",ROW($AC$7:$AC$32)-MIN(ROW($AC$7:$AC$32))+1,""),""),ROW()-ROW(A$34)+1))),","),"")</f>
        <v/>
      </c>
      <c r="AD47" s="0" t="str">
        <f aca="false" t="array" ref="AD47:AD47">IFERROR(CONCATENATE(TEXT(INDEX($AC$7:$AC$32,SMALL(IF($AF$7:$AF$32&lt;&gt;"",IF($AC$7:$AC$32&lt;&gt;"",ROW($AC$7:$AC$32)-MIN(ROW($AC$7:$AC$32))+1,""),""),ROW()-ROW(A$34)+1)),"##0"),","),"")</f>
        <v/>
      </c>
      <c r="AE47" s="0" t="str">
        <f aca="false" t="array" ref="AE47:AE47">IFERROR(CONCATENATE((INDEX($A$7:$A$32,SMALL(IF($AF$7:$AF$32&lt;&gt;"",IF($AC$7:$AC$32&lt;&gt;"",ROW($AC$7:$AC$32)-MIN(ROW($AC$7:$AC$32))+1,""),""),ROW()-ROW(A$34)+1))),),"")</f>
        <v/>
      </c>
      <c r="AI47" s="0" t="str">
        <f aca="false" t="array" ref="AI47:AI47">IFERROR(CONCATENATE((INDEX($AL$7:$AL$32,SMALL(IF($AL$7:$AL$32&lt;&gt;"",IF($AI$7:$AI$32&lt;&gt;"",ROW($AI$7:$AI$32)-MIN(ROW($AI$7:$AI$32))+1,""),""),ROW()-ROW(A$34)+1)))," "),"")</f>
        <v/>
      </c>
      <c r="AJ47" s="0" t="str">
        <f aca="false" t="array" ref="AJ47:AJ47">IFERROR(CONCATENATE(TEXT(INDEX($AI$7:$AI$32,SMALL(IF($AL$7:$AL$32&lt;&gt;"",IF($AI$7:$AI$32&lt;&gt;"",ROW($AI$7:$AI$32)-MIN(ROW($AI$7:$AI$32))+1,""),""),ROW()-ROW(A$34)+1)),"##0")," "),"")</f>
        <v/>
      </c>
      <c r="AK47" s="0" t="str">
        <f aca="false" t="array" ref="AK47:AK47">IFERROR(CONCATENATE((INDEX($A$7:$A$32,SMALL(IF($AL$7:$AL$32&lt;&gt;"",IF($AI$7:$AI$32&lt;&gt;"",ROW($AI$7:$AI$32)-MIN(ROW($AI$7:$AI$32))+1,""),""),ROW()-ROW(A$34)+1))),),"")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IFERROR(CONCATENATE(TEXT(INDEX($K$7:$K$32,SMALL(IF($N$7:$N$32&lt;&gt;"",IF($K$7:$K$32&lt;&gt;"",ROW($K$7:$K$32)-MIN(ROW($K$7:$K$32))+1,""),""),ROW()-ROW(A$34)+1)),"##0"),","),"")</f>
        <v/>
      </c>
      <c r="L48" s="0" t="str">
        <f aca="false" t="array" ref="L48:L48">IFERROR(CONCATENATE((INDEX($N$7:$N$32,SMALL(IF($N$7:$N$32&lt;&gt;"",IF($K$7:$K$32&lt;&gt;"",ROW($K$7:$K$32)-MIN(ROW($K$7:$K$32))+1,""),""),ROW()-ROW(A$34)+1))),","),"")</f>
        <v/>
      </c>
      <c r="M48" s="0" t="str">
        <f aca="false" t="array" ref="M48:M48">IFERROR(CONCATENATE((INDEX($A$7:$A$32,SMALL(IF($N$7:$N$32&lt;&gt;"",IF($K$7:$K$32&lt;&gt;"",ROW($K$7:$K$32)-MIN(ROW($K$7:$K$32))+1,""),""),ROW()-ROW(A$34)+1))),),"")</f>
        <v/>
      </c>
      <c r="Q48" s="0" t="str">
        <f aca="false" t="array" ref="Q48:Q48">IFERROR(CONCATENATE((INDEX($T$7:$T$32,SMALL(IF($T$7:$T$32&lt;&gt;"",IF($Q$7:$Q$32&lt;&gt;"",ROW($Q$7:$Q$32)-MIN(ROW($Q$7:$Q$32))+1,""),""),ROW()-ROW(A$34)+1)))," "),"")</f>
        <v/>
      </c>
      <c r="R48" s="0" t="str">
        <f aca="false" t="array" ref="R48:R48">IFERROR(CONCATENATE(TEXT(INDEX($Q$7:$Q$32,SMALL(IF($T$7:$T$32&lt;&gt;"",IF($Q$7:$Q$32&lt;&gt;"",ROW($Q$7:$Q$32)-MIN(ROW($Q$7:$Q$32))+1,""),""),ROW()-ROW(A$34)+1)),"##0")," "),"")</f>
        <v/>
      </c>
      <c r="S48" s="0" t="str">
        <f aca="false" t="array" ref="S48:S48">IFERROR(CONCATENATE((INDEX($A$7:$A$32,SMALL(IF($T$7:$T$32&lt;&gt;"",IF($Q$7:$Q$32&lt;&gt;"",ROW($Q$7:$Q$32)-MIN(ROW($Q$7:$Q$32))+1,""),""),ROW()-ROW(A$34)+1))),),"")</f>
        <v/>
      </c>
      <c r="W48" s="0" t="str">
        <f aca="false" t="array" ref="W48:W48">IFERROR(CONCATENATE((INDEX($Z$7:$Z$32,SMALL(IF($Z$7:$Z$32&lt;&gt;"",IF($W$7:$W$32&lt;&gt;"",ROW($W$7:$W$32)-MIN(ROW($W$7:$W$32))+1,""),""),ROW()-ROW(A$34)+1)))," "),"")</f>
        <v/>
      </c>
      <c r="X48" s="0" t="str">
        <f aca="false" t="array" ref="X48:X48">IFERROR(CONCATENATE(TEXT(INDEX($W$7:$W$32,SMALL(IF($Z$7:$Z$32&lt;&gt;"",IF($W$7:$W$32&lt;&gt;"",ROW($W$7:$W$32)-MIN(ROW($W$7:$W$32))+1,""),""),ROW()-ROW(A$34)+1)),"##0")," "),"")</f>
        <v/>
      </c>
      <c r="Y48" s="0" t="str">
        <f aca="false" t="array" ref="Y48:Y48">IFERROR(CONCATENATE((INDEX($A$7:$A$32,SMALL(IF($Z$7:$Z$32&lt;&gt;"",IF($W$7:$W$32&lt;&gt;"",ROW($W$7:$W$32)-MIN(ROW($W$7:$W$32))+1,""),""),ROW()-ROW(A$34)+1))),),"")</f>
        <v/>
      </c>
      <c r="AC48" s="0" t="str">
        <f aca="false" t="array" ref="AC48:AC48">IFERROR(CONCATENATE((INDEX($AF$7:$AF$32,SMALL(IF($AF$7:$AF$32&lt;&gt;"",IF($AC$7:$AC$32&lt;&gt;"",ROW($AC$7:$AC$32)-MIN(ROW($AC$7:$AC$32))+1,""),""),ROW()-ROW(A$34)+1))),","),"")</f>
        <v/>
      </c>
      <c r="AD48" s="0" t="str">
        <f aca="false" t="array" ref="AD48:AD48">IFERROR(CONCATENATE(TEXT(INDEX($AC$7:$AC$32,SMALL(IF($AF$7:$AF$32&lt;&gt;"",IF($AC$7:$AC$32&lt;&gt;"",ROW($AC$7:$AC$32)-MIN(ROW($AC$7:$AC$32))+1,""),""),ROW()-ROW(A$34)+1)),"##0"),","),"")</f>
        <v/>
      </c>
      <c r="AE48" s="0" t="str">
        <f aca="false" t="array" ref="AE48:AE48">IFERROR(CONCATENATE((INDEX($A$7:$A$32,SMALL(IF($AF$7:$AF$32&lt;&gt;"",IF($AC$7:$AC$32&lt;&gt;"",ROW($AC$7:$AC$32)-MIN(ROW($AC$7:$AC$32))+1,""),""),ROW()-ROW(A$34)+1))),),"")</f>
        <v/>
      </c>
      <c r="AI48" s="0" t="str">
        <f aca="false" t="array" ref="AI48:AI48">IFERROR(CONCATENATE((INDEX($AL$7:$AL$32,SMALL(IF($AL$7:$AL$32&lt;&gt;"",IF($AI$7:$AI$32&lt;&gt;"",ROW($AI$7:$AI$32)-MIN(ROW($AI$7:$AI$32))+1,""),""),ROW()-ROW(A$34)+1)))," "),"")</f>
        <v/>
      </c>
      <c r="AJ48" s="0" t="str">
        <f aca="false" t="array" ref="AJ48:AJ48">IFERROR(CONCATENATE(TEXT(INDEX($AI$7:$AI$32,SMALL(IF($AL$7:$AL$32&lt;&gt;"",IF($AI$7:$AI$32&lt;&gt;"",ROW($AI$7:$AI$32)-MIN(ROW($AI$7:$AI$32))+1,""),""),ROW()-ROW(A$34)+1)),"##0")," "),"")</f>
        <v/>
      </c>
      <c r="AK48" s="0" t="str">
        <f aca="false" t="array" ref="AK48:AK48">IFERROR(CONCATENATE((INDEX($A$7:$A$32,SMALL(IF($AL$7:$AL$32&lt;&gt;"",IF($AI$7:$AI$32&lt;&gt;"",ROW($AI$7:$AI$32)-MIN(ROW($AI$7:$AI$32))+1,""),""),ROW()-ROW(A$34)+1))),),"")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IFERROR(CONCATENATE(TEXT(INDEX($K$7:$K$32,SMALL(IF($N$7:$N$32&lt;&gt;"",IF($K$7:$K$32&lt;&gt;"",ROW($K$7:$K$32)-MIN(ROW($K$7:$K$32))+1,""),""),ROW()-ROW(A$34)+1)),"##0"),","),"")</f>
        <v/>
      </c>
      <c r="L49" s="0" t="str">
        <f aca="false" t="array" ref="L49:L49">IFERROR(CONCATENATE((INDEX($N$7:$N$32,SMALL(IF($N$7:$N$32&lt;&gt;"",IF($K$7:$K$32&lt;&gt;"",ROW($K$7:$K$32)-MIN(ROW($K$7:$K$32))+1,""),""),ROW()-ROW(A$34)+1))),","),"")</f>
        <v/>
      </c>
      <c r="M49" s="0" t="str">
        <f aca="false" t="array" ref="M49:M49">IFERROR(CONCATENATE((INDEX($A$7:$A$32,SMALL(IF($N$7:$N$32&lt;&gt;"",IF($K$7:$K$32&lt;&gt;"",ROW($K$7:$K$32)-MIN(ROW($K$7:$K$32))+1,""),""),ROW()-ROW(A$34)+1))),),"")</f>
        <v/>
      </c>
      <c r="Q49" s="0" t="str">
        <f aca="false" t="array" ref="Q49:Q49">IFERROR(CONCATENATE((INDEX($T$7:$T$32,SMALL(IF($T$7:$T$32&lt;&gt;"",IF($Q$7:$Q$32&lt;&gt;"",ROW($Q$7:$Q$32)-MIN(ROW($Q$7:$Q$32))+1,""),""),ROW()-ROW(A$34)+1)))," "),"")</f>
        <v/>
      </c>
      <c r="R49" s="0" t="str">
        <f aca="false" t="array" ref="R49:R49">IFERROR(CONCATENATE(TEXT(INDEX($Q$7:$Q$32,SMALL(IF($T$7:$T$32&lt;&gt;"",IF($Q$7:$Q$32&lt;&gt;"",ROW($Q$7:$Q$32)-MIN(ROW($Q$7:$Q$32))+1,""),""),ROW()-ROW(A$34)+1)),"##0")," "),"")</f>
        <v/>
      </c>
      <c r="S49" s="0" t="str">
        <f aca="false" t="array" ref="S49:S49">IFERROR(CONCATENATE((INDEX($A$7:$A$32,SMALL(IF($T$7:$T$32&lt;&gt;"",IF($Q$7:$Q$32&lt;&gt;"",ROW($Q$7:$Q$32)-MIN(ROW($Q$7:$Q$32))+1,""),""),ROW()-ROW(A$34)+1))),),"")</f>
        <v/>
      </c>
      <c r="W49" s="0" t="str">
        <f aca="false" t="array" ref="W49:W49">IFERROR(CONCATENATE((INDEX($Z$7:$Z$32,SMALL(IF($Z$7:$Z$32&lt;&gt;"",IF($W$7:$W$32&lt;&gt;"",ROW($W$7:$W$32)-MIN(ROW($W$7:$W$32))+1,""),""),ROW()-ROW(A$34)+1)))," "),"")</f>
        <v/>
      </c>
      <c r="X49" s="0" t="str">
        <f aca="false" t="array" ref="X49:X49">IFERROR(CONCATENATE(TEXT(INDEX($W$7:$W$32,SMALL(IF($Z$7:$Z$32&lt;&gt;"",IF($W$7:$W$32&lt;&gt;"",ROW($W$7:$W$32)-MIN(ROW($W$7:$W$32))+1,""),""),ROW()-ROW(A$34)+1)),"##0")," "),"")</f>
        <v/>
      </c>
      <c r="Y49" s="0" t="str">
        <f aca="false" t="array" ref="Y49:Y49">IFERROR(CONCATENATE((INDEX($A$7:$A$32,SMALL(IF($Z$7:$Z$32&lt;&gt;"",IF($W$7:$W$32&lt;&gt;"",ROW($W$7:$W$32)-MIN(ROW($W$7:$W$32))+1,""),""),ROW()-ROW(A$34)+1))),),"")</f>
        <v/>
      </c>
      <c r="AC49" s="0" t="str">
        <f aca="false" t="array" ref="AC49:AC49">IFERROR(CONCATENATE((INDEX($AF$7:$AF$32,SMALL(IF($AF$7:$AF$32&lt;&gt;"",IF($AC$7:$AC$32&lt;&gt;"",ROW($AC$7:$AC$32)-MIN(ROW($AC$7:$AC$32))+1,""),""),ROW()-ROW(A$34)+1))),","),"")</f>
        <v/>
      </c>
      <c r="AD49" s="0" t="str">
        <f aca="false" t="array" ref="AD49:AD49">IFERROR(CONCATENATE(TEXT(INDEX($AC$7:$AC$32,SMALL(IF($AF$7:$AF$32&lt;&gt;"",IF($AC$7:$AC$32&lt;&gt;"",ROW($AC$7:$AC$32)-MIN(ROW($AC$7:$AC$32))+1,""),""),ROW()-ROW(A$34)+1)),"##0"),","),"")</f>
        <v/>
      </c>
      <c r="AE49" s="0" t="str">
        <f aca="false" t="array" ref="AE49:AE49">IFERROR(CONCATENATE((INDEX($A$7:$A$32,SMALL(IF($AF$7:$AF$32&lt;&gt;"",IF($AC$7:$AC$32&lt;&gt;"",ROW($AC$7:$AC$32)-MIN(ROW($AC$7:$AC$32))+1,""),""),ROW()-ROW(A$34)+1))),),"")</f>
        <v/>
      </c>
      <c r="AI49" s="0" t="str">
        <f aca="false" t="array" ref="AI49:AI49">IFERROR(CONCATENATE((INDEX($AL$7:$AL$32,SMALL(IF($AL$7:$AL$32&lt;&gt;"",IF($AI$7:$AI$32&lt;&gt;"",ROW($AI$7:$AI$32)-MIN(ROW($AI$7:$AI$32))+1,""),""),ROW()-ROW(A$34)+1)))," "),"")</f>
        <v/>
      </c>
      <c r="AJ49" s="0" t="str">
        <f aca="false" t="array" ref="AJ49:AJ49">IFERROR(CONCATENATE(TEXT(INDEX($AI$7:$AI$32,SMALL(IF($AL$7:$AL$32&lt;&gt;"",IF($AI$7:$AI$32&lt;&gt;"",ROW($AI$7:$AI$32)-MIN(ROW($AI$7:$AI$32))+1,""),""),ROW()-ROW(A$34)+1)),"##0")," "),"")</f>
        <v/>
      </c>
      <c r="AK49" s="0" t="str">
        <f aca="false" t="array" ref="AK49:AK49">IFERROR(CONCATENATE((INDEX($A$7:$A$32,SMALL(IF($AL$7:$AL$32&lt;&gt;"",IF($AI$7:$AI$32&lt;&gt;"",ROW($AI$7:$AI$32)-MIN(ROW($AI$7:$AI$32))+1,""),""),ROW()-ROW(A$34)+1))),),"")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IFERROR(CONCATENATE(TEXT(INDEX($K$7:$K$32,SMALL(IF($N$7:$N$32&lt;&gt;"",IF($K$7:$K$32&lt;&gt;"",ROW($K$7:$K$32)-MIN(ROW($K$7:$K$32))+1,""),""),ROW()-ROW(A$34)+1)),"##0"),","),"")</f>
        <v/>
      </c>
      <c r="L50" s="0" t="str">
        <f aca="false" t="array" ref="L50:L50">IFERROR(CONCATENATE((INDEX($N$7:$N$32,SMALL(IF($N$7:$N$32&lt;&gt;"",IF($K$7:$K$32&lt;&gt;"",ROW($K$7:$K$32)-MIN(ROW($K$7:$K$32))+1,""),""),ROW()-ROW(A$34)+1))),","),"")</f>
        <v/>
      </c>
      <c r="M50" s="0" t="str">
        <f aca="false" t="array" ref="M50:M50">IFERROR(CONCATENATE((INDEX($A$7:$A$32,SMALL(IF($N$7:$N$32&lt;&gt;"",IF($K$7:$K$32&lt;&gt;"",ROW($K$7:$K$32)-MIN(ROW($K$7:$K$32))+1,""),""),ROW()-ROW(A$34)+1))),),"")</f>
        <v/>
      </c>
      <c r="Q50" s="0" t="str">
        <f aca="false" t="array" ref="Q50:Q50">IFERROR(CONCATENATE((INDEX($T$7:$T$32,SMALL(IF($T$7:$T$32&lt;&gt;"",IF($Q$7:$Q$32&lt;&gt;"",ROW($Q$7:$Q$32)-MIN(ROW($Q$7:$Q$32))+1,""),""),ROW()-ROW(A$34)+1)))," "),"")</f>
        <v/>
      </c>
      <c r="R50" s="0" t="str">
        <f aca="false" t="array" ref="R50:R50">IFERROR(CONCATENATE(TEXT(INDEX($Q$7:$Q$32,SMALL(IF($T$7:$T$32&lt;&gt;"",IF($Q$7:$Q$32&lt;&gt;"",ROW($Q$7:$Q$32)-MIN(ROW($Q$7:$Q$32))+1,""),""),ROW()-ROW(A$34)+1)),"##0")," "),"")</f>
        <v/>
      </c>
      <c r="S50" s="0" t="str">
        <f aca="false" t="array" ref="S50:S50">IFERROR(CONCATENATE((INDEX($A$7:$A$32,SMALL(IF($T$7:$T$32&lt;&gt;"",IF($Q$7:$Q$32&lt;&gt;"",ROW($Q$7:$Q$32)-MIN(ROW($Q$7:$Q$32))+1,""),""),ROW()-ROW(A$34)+1))),),"")</f>
        <v/>
      </c>
      <c r="W50" s="0" t="str">
        <f aca="false" t="array" ref="W50:W50">IFERROR(CONCATENATE((INDEX($Z$7:$Z$32,SMALL(IF($Z$7:$Z$32&lt;&gt;"",IF($W$7:$W$32&lt;&gt;"",ROW($W$7:$W$32)-MIN(ROW($W$7:$W$32))+1,""),""),ROW()-ROW(A$34)+1)))," "),"")</f>
        <v/>
      </c>
      <c r="X50" s="0" t="str">
        <f aca="false" t="array" ref="X50:X50">IFERROR(CONCATENATE(TEXT(INDEX($W$7:$W$32,SMALL(IF($Z$7:$Z$32&lt;&gt;"",IF($W$7:$W$32&lt;&gt;"",ROW($W$7:$W$32)-MIN(ROW($W$7:$W$32))+1,""),""),ROW()-ROW(A$34)+1)),"##0")," "),"")</f>
        <v/>
      </c>
      <c r="Y50" s="0" t="str">
        <f aca="false" t="array" ref="Y50:Y50">IFERROR(CONCATENATE((INDEX($A$7:$A$32,SMALL(IF($Z$7:$Z$32&lt;&gt;"",IF($W$7:$W$32&lt;&gt;"",ROW($W$7:$W$32)-MIN(ROW($W$7:$W$32))+1,""),""),ROW()-ROW(A$34)+1))),),"")</f>
        <v/>
      </c>
      <c r="AC50" s="0" t="str">
        <f aca="false" t="array" ref="AC50:AC50">IFERROR(CONCATENATE((INDEX($AF$7:$AF$32,SMALL(IF($AF$7:$AF$32&lt;&gt;"",IF($AC$7:$AC$32&lt;&gt;"",ROW($AC$7:$AC$32)-MIN(ROW($AC$7:$AC$32))+1,""),""),ROW()-ROW(A$34)+1))),","),"")</f>
        <v/>
      </c>
      <c r="AD50" s="0" t="str">
        <f aca="false" t="array" ref="AD50:AD50">IFERROR(CONCATENATE(TEXT(INDEX($AC$7:$AC$32,SMALL(IF($AF$7:$AF$32&lt;&gt;"",IF($AC$7:$AC$32&lt;&gt;"",ROW($AC$7:$AC$32)-MIN(ROW($AC$7:$AC$32))+1,""),""),ROW()-ROW(A$34)+1)),"##0"),","),"")</f>
        <v/>
      </c>
      <c r="AE50" s="0" t="str">
        <f aca="false" t="array" ref="AE50:AE50">IFERROR(CONCATENATE((INDEX($A$7:$A$32,SMALL(IF($AF$7:$AF$32&lt;&gt;"",IF($AC$7:$AC$32&lt;&gt;"",ROW($AC$7:$AC$32)-MIN(ROW($AC$7:$AC$32))+1,""),""),ROW()-ROW(A$34)+1))),),"")</f>
        <v/>
      </c>
      <c r="AI50" s="0" t="str">
        <f aca="false" t="array" ref="AI50:AI50">IFERROR(CONCATENATE((INDEX($AL$7:$AL$32,SMALL(IF($AL$7:$AL$32&lt;&gt;"",IF($AI$7:$AI$32&lt;&gt;"",ROW($AI$7:$AI$32)-MIN(ROW($AI$7:$AI$32))+1,""),""),ROW()-ROW(A$34)+1)))," "),"")</f>
        <v/>
      </c>
      <c r="AJ50" s="0" t="str">
        <f aca="false" t="array" ref="AJ50:AJ50">IFERROR(CONCATENATE(TEXT(INDEX($AI$7:$AI$32,SMALL(IF($AL$7:$AL$32&lt;&gt;"",IF($AI$7:$AI$32&lt;&gt;"",ROW($AI$7:$AI$32)-MIN(ROW($AI$7:$AI$32))+1,""),""),ROW()-ROW(A$34)+1)),"##0")," "),"")</f>
        <v/>
      </c>
      <c r="AK50" s="0" t="str">
        <f aca="false" t="array" ref="AK50:AK50">IFERROR(CONCATENATE((INDEX($A$7:$A$32,SMALL(IF($AL$7:$AL$32&lt;&gt;"",IF($AI$7:$AI$32&lt;&gt;"",ROW($AI$7:$AI$32)-MIN(ROW($AI$7:$AI$32))+1,""),""),ROW()-ROW(A$34)+1))),),"")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IFERROR(CONCATENATE(TEXT(INDEX($K$7:$K$32,SMALL(IF($N$7:$N$32&lt;&gt;"",IF($K$7:$K$32&lt;&gt;"",ROW($K$7:$K$32)-MIN(ROW($K$7:$K$32))+1,""),""),ROW()-ROW(A$34)+1)),"##0"),","),"")</f>
        <v/>
      </c>
      <c r="L51" s="0" t="str">
        <f aca="false" t="array" ref="L51:L51">IFERROR(CONCATENATE((INDEX($N$7:$N$32,SMALL(IF($N$7:$N$32&lt;&gt;"",IF($K$7:$K$32&lt;&gt;"",ROW($K$7:$K$32)-MIN(ROW($K$7:$K$32))+1,""),""),ROW()-ROW(A$34)+1))),","),"")</f>
        <v/>
      </c>
      <c r="M51" s="0" t="str">
        <f aca="false" t="array" ref="M51:M51">IFERROR(CONCATENATE((INDEX($A$7:$A$32,SMALL(IF($N$7:$N$32&lt;&gt;"",IF($K$7:$K$32&lt;&gt;"",ROW($K$7:$K$32)-MIN(ROW($K$7:$K$32))+1,""),""),ROW()-ROW(A$34)+1))),),"")</f>
        <v/>
      </c>
      <c r="Q51" s="0" t="str">
        <f aca="false" t="array" ref="Q51:Q51">IFERROR(CONCATENATE((INDEX($T$7:$T$32,SMALL(IF($T$7:$T$32&lt;&gt;"",IF($Q$7:$Q$32&lt;&gt;"",ROW($Q$7:$Q$32)-MIN(ROW($Q$7:$Q$32))+1,""),""),ROW()-ROW(A$34)+1)))," "),"")</f>
        <v/>
      </c>
      <c r="R51" s="0" t="str">
        <f aca="false" t="array" ref="R51:R51">IFERROR(CONCATENATE(TEXT(INDEX($Q$7:$Q$32,SMALL(IF($T$7:$T$32&lt;&gt;"",IF($Q$7:$Q$32&lt;&gt;"",ROW($Q$7:$Q$32)-MIN(ROW($Q$7:$Q$32))+1,""),""),ROW()-ROW(A$34)+1)),"##0")," "),"")</f>
        <v/>
      </c>
      <c r="S51" s="0" t="str">
        <f aca="false" t="array" ref="S51:S51">IFERROR(CONCATENATE((INDEX($A$7:$A$32,SMALL(IF($T$7:$T$32&lt;&gt;"",IF($Q$7:$Q$32&lt;&gt;"",ROW($Q$7:$Q$32)-MIN(ROW($Q$7:$Q$32))+1,""),""),ROW()-ROW(A$34)+1))),),"")</f>
        <v/>
      </c>
      <c r="W51" s="0" t="str">
        <f aca="false" t="array" ref="W51:W51">IFERROR(CONCATENATE((INDEX($Z$7:$Z$32,SMALL(IF($Z$7:$Z$32&lt;&gt;"",IF($W$7:$W$32&lt;&gt;"",ROW($W$7:$W$32)-MIN(ROW($W$7:$W$32))+1,""),""),ROW()-ROW(A$34)+1)))," "),"")</f>
        <v/>
      </c>
      <c r="X51" s="0" t="str">
        <f aca="false" t="array" ref="X51:X51">IFERROR(CONCATENATE(TEXT(INDEX($W$7:$W$32,SMALL(IF($Z$7:$Z$32&lt;&gt;"",IF($W$7:$W$32&lt;&gt;"",ROW($W$7:$W$32)-MIN(ROW($W$7:$W$32))+1,""),""),ROW()-ROW(A$34)+1)),"##0")," "),"")</f>
        <v/>
      </c>
      <c r="Y51" s="0" t="str">
        <f aca="false" t="array" ref="Y51:Y51">IFERROR(CONCATENATE((INDEX($A$7:$A$32,SMALL(IF($Z$7:$Z$32&lt;&gt;"",IF($W$7:$W$32&lt;&gt;"",ROW($W$7:$W$32)-MIN(ROW($W$7:$W$32))+1,""),""),ROW()-ROW(A$34)+1))),),"")</f>
        <v/>
      </c>
      <c r="AC51" s="0" t="str">
        <f aca="false" t="array" ref="AC51:AC51">IFERROR(CONCATENATE((INDEX($AF$7:$AF$32,SMALL(IF($AF$7:$AF$32&lt;&gt;"",IF($AC$7:$AC$32&lt;&gt;"",ROW($AC$7:$AC$32)-MIN(ROW($AC$7:$AC$32))+1,""),""),ROW()-ROW(A$34)+1))),","),"")</f>
        <v/>
      </c>
      <c r="AD51" s="0" t="str">
        <f aca="false" t="array" ref="AD51:AD51">IFERROR(CONCATENATE(TEXT(INDEX($AC$7:$AC$32,SMALL(IF($AF$7:$AF$32&lt;&gt;"",IF($AC$7:$AC$32&lt;&gt;"",ROW($AC$7:$AC$32)-MIN(ROW($AC$7:$AC$32))+1,""),""),ROW()-ROW(A$34)+1)),"##0"),","),"")</f>
        <v/>
      </c>
      <c r="AE51" s="0" t="str">
        <f aca="false" t="array" ref="AE51:AE51">IFERROR(CONCATENATE((INDEX($A$7:$A$32,SMALL(IF($AF$7:$AF$32&lt;&gt;"",IF($AC$7:$AC$32&lt;&gt;"",ROW($AC$7:$AC$32)-MIN(ROW($AC$7:$AC$32))+1,""),""),ROW()-ROW(A$34)+1))),),"")</f>
        <v/>
      </c>
      <c r="AI51" s="0" t="str">
        <f aca="false" t="array" ref="AI51:AI51">IFERROR(CONCATENATE((INDEX($AL$7:$AL$32,SMALL(IF($AL$7:$AL$32&lt;&gt;"",IF($AI$7:$AI$32&lt;&gt;"",ROW($AI$7:$AI$32)-MIN(ROW($AI$7:$AI$32))+1,""),""),ROW()-ROW(A$34)+1)))," "),"")</f>
        <v/>
      </c>
      <c r="AJ51" s="0" t="str">
        <f aca="false" t="array" ref="AJ51:AJ51">IFERROR(CONCATENATE(TEXT(INDEX($AI$7:$AI$32,SMALL(IF($AL$7:$AL$32&lt;&gt;"",IF($AI$7:$AI$32&lt;&gt;"",ROW($AI$7:$AI$32)-MIN(ROW($AI$7:$AI$32))+1,""),""),ROW()-ROW(A$34)+1)),"##0")," "),"")</f>
        <v/>
      </c>
      <c r="AK51" s="0" t="str">
        <f aca="false" t="array" ref="AK51:AK51">IFERROR(CONCATENATE((INDEX($A$7:$A$32,SMALL(IF($AL$7:$AL$32&lt;&gt;"",IF($AI$7:$AI$32&lt;&gt;"",ROW($AI$7:$AI$32)-MIN(ROW($AI$7:$AI$32))+1,""),""),ROW()-ROW(A$34)+1))),),"")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IFERROR(CONCATENATE(TEXT(INDEX($K$7:$K$32,SMALL(IF($N$7:$N$32&lt;&gt;"",IF($K$7:$K$32&lt;&gt;"",ROW($K$7:$K$32)-MIN(ROW($K$7:$K$32))+1,""),""),ROW()-ROW(A$34)+1)),"##0"),","),"")</f>
        <v/>
      </c>
      <c r="L52" s="0" t="str">
        <f aca="false" t="array" ref="L52:L52">IFERROR(CONCATENATE((INDEX($N$7:$N$32,SMALL(IF($N$7:$N$32&lt;&gt;"",IF($K$7:$K$32&lt;&gt;"",ROW($K$7:$K$32)-MIN(ROW($K$7:$K$32))+1,""),""),ROW()-ROW(A$34)+1))),","),"")</f>
        <v/>
      </c>
      <c r="M52" s="0" t="str">
        <f aca="false" t="array" ref="M52:M52">IFERROR(CONCATENATE((INDEX($A$7:$A$32,SMALL(IF($N$7:$N$32&lt;&gt;"",IF($K$7:$K$32&lt;&gt;"",ROW($K$7:$K$32)-MIN(ROW($K$7:$K$32))+1,""),""),ROW()-ROW(A$34)+1))),),"")</f>
        <v/>
      </c>
      <c r="Q52" s="0" t="str">
        <f aca="false" t="array" ref="Q52:Q52">IFERROR(CONCATENATE((INDEX($T$7:$T$32,SMALL(IF($T$7:$T$32&lt;&gt;"",IF($Q$7:$Q$32&lt;&gt;"",ROW($Q$7:$Q$32)-MIN(ROW($Q$7:$Q$32))+1,""),""),ROW()-ROW(A$34)+1)))," "),"")</f>
        <v/>
      </c>
      <c r="R52" s="0" t="str">
        <f aca="false" t="array" ref="R52:R52">IFERROR(CONCATENATE(TEXT(INDEX($Q$7:$Q$32,SMALL(IF($T$7:$T$32&lt;&gt;"",IF($Q$7:$Q$32&lt;&gt;"",ROW($Q$7:$Q$32)-MIN(ROW($Q$7:$Q$32))+1,""),""),ROW()-ROW(A$34)+1)),"##0")," "),"")</f>
        <v/>
      </c>
      <c r="S52" s="0" t="str">
        <f aca="false" t="array" ref="S52:S52">IFERROR(CONCATENATE((INDEX($A$7:$A$32,SMALL(IF($T$7:$T$32&lt;&gt;"",IF($Q$7:$Q$32&lt;&gt;"",ROW($Q$7:$Q$32)-MIN(ROW($Q$7:$Q$32))+1,""),""),ROW()-ROW(A$34)+1))),),"")</f>
        <v/>
      </c>
      <c r="W52" s="0" t="str">
        <f aca="false" t="array" ref="W52:W52">IFERROR(CONCATENATE((INDEX($Z$7:$Z$32,SMALL(IF($Z$7:$Z$32&lt;&gt;"",IF($W$7:$W$32&lt;&gt;"",ROW($W$7:$W$32)-MIN(ROW($W$7:$W$32))+1,""),""),ROW()-ROW(A$34)+1)))," "),"")</f>
        <v/>
      </c>
      <c r="X52" s="0" t="str">
        <f aca="false" t="array" ref="X52:X52">IFERROR(CONCATENATE(TEXT(INDEX($W$7:$W$32,SMALL(IF($Z$7:$Z$32&lt;&gt;"",IF($W$7:$W$32&lt;&gt;"",ROW($W$7:$W$32)-MIN(ROW($W$7:$W$32))+1,""),""),ROW()-ROW(A$34)+1)),"##0")," "),"")</f>
        <v/>
      </c>
      <c r="Y52" s="0" t="str">
        <f aca="false" t="array" ref="Y52:Y52">IFERROR(CONCATENATE((INDEX($A$7:$A$32,SMALL(IF($Z$7:$Z$32&lt;&gt;"",IF($W$7:$W$32&lt;&gt;"",ROW($W$7:$W$32)-MIN(ROW($W$7:$W$32))+1,""),""),ROW()-ROW(A$34)+1))),),"")</f>
        <v/>
      </c>
      <c r="AC52" s="0" t="str">
        <f aca="false" t="array" ref="AC52:AC52">IFERROR(CONCATENATE((INDEX($AF$7:$AF$32,SMALL(IF($AF$7:$AF$32&lt;&gt;"",IF($AC$7:$AC$32&lt;&gt;"",ROW($AC$7:$AC$32)-MIN(ROW($AC$7:$AC$32))+1,""),""),ROW()-ROW(A$34)+1))),","),"")</f>
        <v/>
      </c>
      <c r="AD52" s="0" t="str">
        <f aca="false" t="array" ref="AD52:AD52">IFERROR(CONCATENATE(TEXT(INDEX($AC$7:$AC$32,SMALL(IF($AF$7:$AF$32&lt;&gt;"",IF($AC$7:$AC$32&lt;&gt;"",ROW($AC$7:$AC$32)-MIN(ROW($AC$7:$AC$32))+1,""),""),ROW()-ROW(A$34)+1)),"##0"),","),"")</f>
        <v/>
      </c>
      <c r="AE52" s="0" t="str">
        <f aca="false" t="array" ref="AE52:AE52">IFERROR(CONCATENATE((INDEX($A$7:$A$32,SMALL(IF($AF$7:$AF$32&lt;&gt;"",IF($AC$7:$AC$32&lt;&gt;"",ROW($AC$7:$AC$32)-MIN(ROW($AC$7:$AC$32))+1,""),""),ROW()-ROW(A$34)+1))),),"")</f>
        <v/>
      </c>
      <c r="AI52" s="0" t="str">
        <f aca="false" t="array" ref="AI52:AI52">IFERROR(CONCATENATE((INDEX($AL$7:$AL$32,SMALL(IF($AL$7:$AL$32&lt;&gt;"",IF($AI$7:$AI$32&lt;&gt;"",ROW($AI$7:$AI$32)-MIN(ROW($AI$7:$AI$32))+1,""),""),ROW()-ROW(A$34)+1)))," "),"")</f>
        <v/>
      </c>
      <c r="AJ52" s="0" t="str">
        <f aca="false" t="array" ref="AJ52:AJ52">IFERROR(CONCATENATE(TEXT(INDEX($AI$7:$AI$32,SMALL(IF($AL$7:$AL$32&lt;&gt;"",IF($AI$7:$AI$32&lt;&gt;"",ROW($AI$7:$AI$32)-MIN(ROW($AI$7:$AI$32))+1,""),""),ROW()-ROW(A$34)+1)),"##0")," "),"")</f>
        <v/>
      </c>
      <c r="AK52" s="0" t="str">
        <f aca="false" t="array" ref="AK52:AK52">IFERROR(CONCATENATE((INDEX($A$7:$A$32,SMALL(IF($AL$7:$AL$32&lt;&gt;"",IF($AI$7:$AI$32&lt;&gt;"",ROW($AI$7:$AI$32)-MIN(ROW($AI$7:$AI$32))+1,""),""),ROW()-ROW(A$34)+1))),),"")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IFERROR(CONCATENATE(TEXT(INDEX($K$7:$K$32,SMALL(IF($N$7:$N$32&lt;&gt;"",IF($K$7:$K$32&lt;&gt;"",ROW($K$7:$K$32)-MIN(ROW($K$7:$K$32))+1,""),""),ROW()-ROW(A$34)+1)),"##0"),","),"")</f>
        <v/>
      </c>
      <c r="L53" s="0" t="str">
        <f aca="false" t="array" ref="L53:L53">IFERROR(CONCATENATE((INDEX($N$7:$N$32,SMALL(IF($N$7:$N$32&lt;&gt;"",IF($K$7:$K$32&lt;&gt;"",ROW($K$7:$K$32)-MIN(ROW($K$7:$K$32))+1,""),""),ROW()-ROW(A$34)+1))),","),"")</f>
        <v/>
      </c>
      <c r="M53" s="0" t="str">
        <f aca="false" t="array" ref="M53:M53">IFERROR(CONCATENATE((INDEX($A$7:$A$32,SMALL(IF($N$7:$N$32&lt;&gt;"",IF($K$7:$K$32&lt;&gt;"",ROW($K$7:$K$32)-MIN(ROW($K$7:$K$32))+1,""),""),ROW()-ROW(A$34)+1))),),"")</f>
        <v/>
      </c>
      <c r="Q53" s="0" t="str">
        <f aca="false" t="array" ref="Q53:Q53">IFERROR(CONCATENATE((INDEX($T$7:$T$32,SMALL(IF($T$7:$T$32&lt;&gt;"",IF($Q$7:$Q$32&lt;&gt;"",ROW($Q$7:$Q$32)-MIN(ROW($Q$7:$Q$32))+1,""),""),ROW()-ROW(A$34)+1)))," "),"")</f>
        <v/>
      </c>
      <c r="R53" s="0" t="str">
        <f aca="false" t="array" ref="R53:R53">IFERROR(CONCATENATE(TEXT(INDEX($Q$7:$Q$32,SMALL(IF($T$7:$T$32&lt;&gt;"",IF($Q$7:$Q$32&lt;&gt;"",ROW($Q$7:$Q$32)-MIN(ROW($Q$7:$Q$32))+1,""),""),ROW()-ROW(A$34)+1)),"##0")," "),"")</f>
        <v/>
      </c>
      <c r="S53" s="0" t="str">
        <f aca="false" t="array" ref="S53:S53">IFERROR(CONCATENATE((INDEX($A$7:$A$32,SMALL(IF($T$7:$T$32&lt;&gt;"",IF($Q$7:$Q$32&lt;&gt;"",ROW($Q$7:$Q$32)-MIN(ROW($Q$7:$Q$32))+1,""),""),ROW()-ROW(A$34)+1))),),"")</f>
        <v/>
      </c>
      <c r="W53" s="0" t="str">
        <f aca="false" t="array" ref="W53:W53">IFERROR(CONCATENATE((INDEX($Z$7:$Z$32,SMALL(IF($Z$7:$Z$32&lt;&gt;"",IF($W$7:$W$32&lt;&gt;"",ROW($W$7:$W$32)-MIN(ROW($W$7:$W$32))+1,""),""),ROW()-ROW(A$34)+1)))," "),"")</f>
        <v/>
      </c>
      <c r="X53" s="0" t="str">
        <f aca="false" t="array" ref="X53:X53">IFERROR(CONCATENATE(TEXT(INDEX($W$7:$W$32,SMALL(IF($Z$7:$Z$32&lt;&gt;"",IF($W$7:$W$32&lt;&gt;"",ROW($W$7:$W$32)-MIN(ROW($W$7:$W$32))+1,""),""),ROW()-ROW(A$34)+1)),"##0")," "),"")</f>
        <v/>
      </c>
      <c r="Y53" s="0" t="str">
        <f aca="false" t="array" ref="Y53:Y53">IFERROR(CONCATENATE((INDEX($A$7:$A$32,SMALL(IF($Z$7:$Z$32&lt;&gt;"",IF($W$7:$W$32&lt;&gt;"",ROW($W$7:$W$32)-MIN(ROW($W$7:$W$32))+1,""),""),ROW()-ROW(A$34)+1))),),"")</f>
        <v/>
      </c>
      <c r="AC53" s="0" t="str">
        <f aca="false" t="array" ref="AC53:AC53">IFERROR(CONCATENATE((INDEX($AF$7:$AF$32,SMALL(IF($AF$7:$AF$32&lt;&gt;"",IF($AC$7:$AC$32&lt;&gt;"",ROW($AC$7:$AC$32)-MIN(ROW($AC$7:$AC$32))+1,""),""),ROW()-ROW(A$34)+1))),","),"")</f>
        <v/>
      </c>
      <c r="AD53" s="0" t="str">
        <f aca="false" t="array" ref="AD53:AD53">IFERROR(CONCATENATE(TEXT(INDEX($AC$7:$AC$32,SMALL(IF($AF$7:$AF$32&lt;&gt;"",IF($AC$7:$AC$32&lt;&gt;"",ROW($AC$7:$AC$32)-MIN(ROW($AC$7:$AC$32))+1,""),""),ROW()-ROW(A$34)+1)),"##0"),","),"")</f>
        <v/>
      </c>
      <c r="AE53" s="0" t="str">
        <f aca="false" t="array" ref="AE53:AE53">IFERROR(CONCATENATE((INDEX($A$7:$A$32,SMALL(IF($AF$7:$AF$32&lt;&gt;"",IF($AC$7:$AC$32&lt;&gt;"",ROW($AC$7:$AC$32)-MIN(ROW($AC$7:$AC$32))+1,""),""),ROW()-ROW(A$34)+1))),),"")</f>
        <v/>
      </c>
      <c r="AI53" s="0" t="str">
        <f aca="false" t="array" ref="AI53:AI53">IFERROR(CONCATENATE((INDEX($AL$7:$AL$32,SMALL(IF($AL$7:$AL$32&lt;&gt;"",IF($AI$7:$AI$32&lt;&gt;"",ROW($AI$7:$AI$32)-MIN(ROW($AI$7:$AI$32))+1,""),""),ROW()-ROW(A$34)+1)))," "),"")</f>
        <v/>
      </c>
      <c r="AJ53" s="0" t="str">
        <f aca="false" t="array" ref="AJ53:AJ53">IFERROR(CONCATENATE(TEXT(INDEX($AI$7:$AI$32,SMALL(IF($AL$7:$AL$32&lt;&gt;"",IF($AI$7:$AI$32&lt;&gt;"",ROW($AI$7:$AI$32)-MIN(ROW($AI$7:$AI$32))+1,""),""),ROW()-ROW(A$34)+1)),"##0")," "),"")</f>
        <v/>
      </c>
      <c r="AK53" s="0" t="str">
        <f aca="false" t="array" ref="AK53:AK53">IFERROR(CONCATENATE((INDEX($A$7:$A$32,SMALL(IF($AL$7:$AL$32&lt;&gt;"",IF($AI$7:$AI$32&lt;&gt;"",ROW($AI$7:$AI$32)-MIN(ROW($AI$7:$AI$32))+1,""),""),ROW()-ROW(A$34)+1))),),"")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IFERROR(CONCATENATE(TEXT(INDEX($K$7:$K$32,SMALL(IF($N$7:$N$32&lt;&gt;"",IF($K$7:$K$32&lt;&gt;"",ROW($K$7:$K$32)-MIN(ROW($K$7:$K$32))+1,""),""),ROW()-ROW(A$34)+1)),"##0"),","),"")</f>
        <v/>
      </c>
      <c r="L54" s="0" t="str">
        <f aca="false" t="array" ref="L54:L54">IFERROR(CONCATENATE((INDEX($N$7:$N$32,SMALL(IF($N$7:$N$32&lt;&gt;"",IF($K$7:$K$32&lt;&gt;"",ROW($K$7:$K$32)-MIN(ROW($K$7:$K$32))+1,""),""),ROW()-ROW(A$34)+1))),","),"")</f>
        <v/>
      </c>
      <c r="M54" s="0" t="str">
        <f aca="false" t="array" ref="M54:M54">IFERROR(CONCATENATE((INDEX($A$7:$A$32,SMALL(IF($N$7:$N$32&lt;&gt;"",IF($K$7:$K$32&lt;&gt;"",ROW($K$7:$K$32)-MIN(ROW($K$7:$K$32))+1,""),""),ROW()-ROW(A$34)+1))),),"")</f>
        <v/>
      </c>
      <c r="Q54" s="0" t="str">
        <f aca="false" t="array" ref="Q54:Q54">IFERROR(CONCATENATE((INDEX($T$7:$T$32,SMALL(IF($T$7:$T$32&lt;&gt;"",IF($Q$7:$Q$32&lt;&gt;"",ROW($Q$7:$Q$32)-MIN(ROW($Q$7:$Q$32))+1,""),""),ROW()-ROW(A$34)+1)))," "),"")</f>
        <v/>
      </c>
      <c r="R54" s="0" t="str">
        <f aca="false" t="array" ref="R54:R54">IFERROR(CONCATENATE(TEXT(INDEX($Q$7:$Q$32,SMALL(IF($T$7:$T$32&lt;&gt;"",IF($Q$7:$Q$32&lt;&gt;"",ROW($Q$7:$Q$32)-MIN(ROW($Q$7:$Q$32))+1,""),""),ROW()-ROW(A$34)+1)),"##0")," "),"")</f>
        <v/>
      </c>
      <c r="S54" s="0" t="str">
        <f aca="false" t="array" ref="S54:S54">IFERROR(CONCATENATE((INDEX($A$7:$A$32,SMALL(IF($T$7:$T$32&lt;&gt;"",IF($Q$7:$Q$32&lt;&gt;"",ROW($Q$7:$Q$32)-MIN(ROW($Q$7:$Q$32))+1,""),""),ROW()-ROW(A$34)+1))),),"")</f>
        <v/>
      </c>
      <c r="W54" s="0" t="str">
        <f aca="false" t="array" ref="W54:W54">IFERROR(CONCATENATE((INDEX($Z$7:$Z$32,SMALL(IF($Z$7:$Z$32&lt;&gt;"",IF($W$7:$W$32&lt;&gt;"",ROW($W$7:$W$32)-MIN(ROW($W$7:$W$32))+1,""),""),ROW()-ROW(A$34)+1)))," "),"")</f>
        <v/>
      </c>
      <c r="X54" s="0" t="str">
        <f aca="false" t="array" ref="X54:X54">IFERROR(CONCATENATE(TEXT(INDEX($W$7:$W$32,SMALL(IF($Z$7:$Z$32&lt;&gt;"",IF($W$7:$W$32&lt;&gt;"",ROW($W$7:$W$32)-MIN(ROW($W$7:$W$32))+1,""),""),ROW()-ROW(A$34)+1)),"##0")," "),"")</f>
        <v/>
      </c>
      <c r="Y54" s="0" t="str">
        <f aca="false" t="array" ref="Y54:Y54">IFERROR(CONCATENATE((INDEX($A$7:$A$32,SMALL(IF($Z$7:$Z$32&lt;&gt;"",IF($W$7:$W$32&lt;&gt;"",ROW($W$7:$W$32)-MIN(ROW($W$7:$W$32))+1,""),""),ROW()-ROW(A$34)+1))),),"")</f>
        <v/>
      </c>
      <c r="AC54" s="0" t="str">
        <f aca="false" t="array" ref="AC54:AC54">IFERROR(CONCATENATE((INDEX($AF$7:$AF$32,SMALL(IF($AF$7:$AF$32&lt;&gt;"",IF($AC$7:$AC$32&lt;&gt;"",ROW($AC$7:$AC$32)-MIN(ROW($AC$7:$AC$32))+1,""),""),ROW()-ROW(A$34)+1))),","),"")</f>
        <v/>
      </c>
      <c r="AD54" s="0" t="str">
        <f aca="false" t="array" ref="AD54:AD54">IFERROR(CONCATENATE(TEXT(INDEX($AC$7:$AC$32,SMALL(IF($AF$7:$AF$32&lt;&gt;"",IF($AC$7:$AC$32&lt;&gt;"",ROW($AC$7:$AC$32)-MIN(ROW($AC$7:$AC$32))+1,""),""),ROW()-ROW(A$34)+1)),"##0"),","),"")</f>
        <v/>
      </c>
      <c r="AE54" s="0" t="str">
        <f aca="false" t="array" ref="AE54:AE54">IFERROR(CONCATENATE((INDEX($A$7:$A$32,SMALL(IF($AF$7:$AF$32&lt;&gt;"",IF($AC$7:$AC$32&lt;&gt;"",ROW($AC$7:$AC$32)-MIN(ROW($AC$7:$AC$32))+1,""),""),ROW()-ROW(A$34)+1))),),"")</f>
        <v/>
      </c>
      <c r="AI54" s="0" t="str">
        <f aca="false" t="array" ref="AI54:AI54">IFERROR(CONCATENATE((INDEX($AL$7:$AL$32,SMALL(IF($AL$7:$AL$32&lt;&gt;"",IF($AI$7:$AI$32&lt;&gt;"",ROW($AI$7:$AI$32)-MIN(ROW($AI$7:$AI$32))+1,""),""),ROW()-ROW(A$34)+1)))," "),"")</f>
        <v/>
      </c>
      <c r="AJ54" s="0" t="str">
        <f aca="false" t="array" ref="AJ54:AJ54">IFERROR(CONCATENATE(TEXT(INDEX($AI$7:$AI$32,SMALL(IF($AL$7:$AL$32&lt;&gt;"",IF($AI$7:$AI$32&lt;&gt;"",ROW($AI$7:$AI$32)-MIN(ROW($AI$7:$AI$32))+1,""),""),ROW()-ROW(A$34)+1)),"##0")," "),"")</f>
        <v/>
      </c>
      <c r="AK54" s="0" t="str">
        <f aca="false" t="array" ref="AK54:AK54">IFERROR(CONCATENATE((INDEX($A$7:$A$32,SMALL(IF($AL$7:$AL$32&lt;&gt;"",IF($AI$7:$AI$32&lt;&gt;"",ROW($AI$7:$AI$32)-MIN(ROW($AI$7:$AI$32))+1,""),""),ROW()-ROW(A$34)+1))),),"")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IFERROR(CONCATENATE(TEXT(INDEX($K$7:$K$32,SMALL(IF($N$7:$N$32&lt;&gt;"",IF($K$7:$K$32&lt;&gt;"",ROW($K$7:$K$32)-MIN(ROW($K$7:$K$32))+1,""),""),ROW()-ROW(A$34)+1)),"##0"),","),"")</f>
        <v/>
      </c>
      <c r="L55" s="0" t="str">
        <f aca="false" t="array" ref="L55:L55">IFERROR(CONCATENATE((INDEX($N$7:$N$32,SMALL(IF($N$7:$N$32&lt;&gt;"",IF($K$7:$K$32&lt;&gt;"",ROW($K$7:$K$32)-MIN(ROW($K$7:$K$32))+1,""),""),ROW()-ROW(A$34)+1))),","),"")</f>
        <v/>
      </c>
      <c r="M55" s="0" t="str">
        <f aca="false" t="array" ref="M55:M55">IFERROR(CONCATENATE((INDEX($A$7:$A$32,SMALL(IF($N$7:$N$32&lt;&gt;"",IF($K$7:$K$32&lt;&gt;"",ROW($K$7:$K$32)-MIN(ROW($K$7:$K$32))+1,""),""),ROW()-ROW(A$34)+1))),),"")</f>
        <v/>
      </c>
      <c r="Q55" s="0" t="str">
        <f aca="false" t="array" ref="Q55:Q55">IFERROR(CONCATENATE((INDEX($T$7:$T$32,SMALL(IF($T$7:$T$32&lt;&gt;"",IF($Q$7:$Q$32&lt;&gt;"",ROW($Q$7:$Q$32)-MIN(ROW($Q$7:$Q$32))+1,""),""),ROW()-ROW(A$34)+1)))," "),"")</f>
        <v/>
      </c>
      <c r="R55" s="0" t="str">
        <f aca="false" t="array" ref="R55:R55">IFERROR(CONCATENATE(TEXT(INDEX($Q$7:$Q$32,SMALL(IF($T$7:$T$32&lt;&gt;"",IF($Q$7:$Q$32&lt;&gt;"",ROW($Q$7:$Q$32)-MIN(ROW($Q$7:$Q$32))+1,""),""),ROW()-ROW(A$34)+1)),"##0")," "),"")</f>
        <v/>
      </c>
      <c r="S55" s="0" t="str">
        <f aca="false" t="array" ref="S55:S55">IFERROR(CONCATENATE((INDEX($A$7:$A$32,SMALL(IF($T$7:$T$32&lt;&gt;"",IF($Q$7:$Q$32&lt;&gt;"",ROW($Q$7:$Q$32)-MIN(ROW($Q$7:$Q$32))+1,""),""),ROW()-ROW(A$34)+1))),),"")</f>
        <v/>
      </c>
      <c r="W55" s="0" t="str">
        <f aca="false" t="array" ref="W55:W55">IFERROR(CONCATENATE((INDEX($Z$7:$Z$32,SMALL(IF($Z$7:$Z$32&lt;&gt;"",IF($W$7:$W$32&lt;&gt;"",ROW($W$7:$W$32)-MIN(ROW($W$7:$W$32))+1,""),""),ROW()-ROW(A$34)+1)))," "),"")</f>
        <v/>
      </c>
      <c r="X55" s="0" t="str">
        <f aca="false" t="array" ref="X55:X55">IFERROR(CONCATENATE(TEXT(INDEX($W$7:$W$32,SMALL(IF($Z$7:$Z$32&lt;&gt;"",IF($W$7:$W$32&lt;&gt;"",ROW($W$7:$W$32)-MIN(ROW($W$7:$W$32))+1,""),""),ROW()-ROW(A$34)+1)),"##0")," "),"")</f>
        <v/>
      </c>
      <c r="Y55" s="0" t="str">
        <f aca="false" t="array" ref="Y55:Y55">IFERROR(CONCATENATE((INDEX($A$7:$A$32,SMALL(IF($Z$7:$Z$32&lt;&gt;"",IF($W$7:$W$32&lt;&gt;"",ROW($W$7:$W$32)-MIN(ROW($W$7:$W$32))+1,""),""),ROW()-ROW(A$34)+1))),),"")</f>
        <v/>
      </c>
      <c r="AC55" s="0" t="str">
        <f aca="false" t="array" ref="AC55:AC55">IFERROR(CONCATENATE((INDEX($AF$7:$AF$32,SMALL(IF($AF$7:$AF$32&lt;&gt;"",IF($AC$7:$AC$32&lt;&gt;"",ROW($AC$7:$AC$32)-MIN(ROW($AC$7:$AC$32))+1,""),""),ROW()-ROW(A$34)+1))),","),"")</f>
        <v/>
      </c>
      <c r="AD55" s="0" t="str">
        <f aca="false" t="array" ref="AD55:AD55">IFERROR(CONCATENATE(TEXT(INDEX($AC$7:$AC$32,SMALL(IF($AF$7:$AF$32&lt;&gt;"",IF($AC$7:$AC$32&lt;&gt;"",ROW($AC$7:$AC$32)-MIN(ROW($AC$7:$AC$32))+1,""),""),ROW()-ROW(A$34)+1)),"##0"),","),"")</f>
        <v/>
      </c>
      <c r="AE55" s="0" t="str">
        <f aca="false" t="array" ref="AE55:AE55">IFERROR(CONCATENATE((INDEX($A$7:$A$32,SMALL(IF($AF$7:$AF$32&lt;&gt;"",IF($AC$7:$AC$32&lt;&gt;"",ROW($AC$7:$AC$32)-MIN(ROW($AC$7:$AC$32))+1,""),""),ROW()-ROW(A$34)+1))),),"")</f>
        <v/>
      </c>
      <c r="AI55" s="0" t="str">
        <f aca="false" t="array" ref="AI55:AI55">IFERROR(CONCATENATE((INDEX($AL$7:$AL$32,SMALL(IF($AL$7:$AL$32&lt;&gt;"",IF($AI$7:$AI$32&lt;&gt;"",ROW($AI$7:$AI$32)-MIN(ROW($AI$7:$AI$32))+1,""),""),ROW()-ROW(A$34)+1)))," "),"")</f>
        <v/>
      </c>
      <c r="AJ55" s="0" t="str">
        <f aca="false" t="array" ref="AJ55:AJ55">IFERROR(CONCATENATE(TEXT(INDEX($AI$7:$AI$32,SMALL(IF($AL$7:$AL$32&lt;&gt;"",IF($AI$7:$AI$32&lt;&gt;"",ROW($AI$7:$AI$32)-MIN(ROW($AI$7:$AI$32))+1,""),""),ROW()-ROW(A$34)+1)),"##0")," "),"")</f>
        <v/>
      </c>
      <c r="AK55" s="0" t="str">
        <f aca="false" t="array" ref="AK55:AK55">IFERROR(CONCATENATE((INDEX($A$7:$A$32,SMALL(IF($AL$7:$AL$32&lt;&gt;"",IF($AI$7:$AI$32&lt;&gt;"",ROW($AI$7:$AI$32)-MIN(ROW($AI$7:$AI$32))+1,""),""),ROW()-ROW(A$34)+1))),),"")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IFERROR(CONCATENATE(TEXT(INDEX($K$7:$K$32,SMALL(IF($N$7:$N$32&lt;&gt;"",IF($K$7:$K$32&lt;&gt;"",ROW($K$7:$K$32)-MIN(ROW($K$7:$K$32))+1,""),""),ROW()-ROW(A$34)+1)),"##0"),","),"")</f>
        <v/>
      </c>
      <c r="L56" s="0" t="str">
        <f aca="false" t="array" ref="L56:L56">IFERROR(CONCATENATE((INDEX($N$7:$N$32,SMALL(IF($N$7:$N$32&lt;&gt;"",IF($K$7:$K$32&lt;&gt;"",ROW($K$7:$K$32)-MIN(ROW($K$7:$K$32))+1,""),""),ROW()-ROW(A$34)+1))),","),"")</f>
        <v/>
      </c>
      <c r="M56" s="0" t="str">
        <f aca="false" t="array" ref="M56:M56">IFERROR(CONCATENATE((INDEX($A$7:$A$32,SMALL(IF($N$7:$N$32&lt;&gt;"",IF($K$7:$K$32&lt;&gt;"",ROW($K$7:$K$32)-MIN(ROW($K$7:$K$32))+1,""),""),ROW()-ROW(A$34)+1))),),"")</f>
        <v/>
      </c>
      <c r="Q56" s="0" t="str">
        <f aca="false" t="array" ref="Q56:Q56">IFERROR(CONCATENATE((INDEX($T$7:$T$32,SMALL(IF($T$7:$T$32&lt;&gt;"",IF($Q$7:$Q$32&lt;&gt;"",ROW($Q$7:$Q$32)-MIN(ROW($Q$7:$Q$32))+1,""),""),ROW()-ROW(A$34)+1)))," "),"")</f>
        <v/>
      </c>
      <c r="R56" s="0" t="str">
        <f aca="false" t="array" ref="R56:R56">IFERROR(CONCATENATE(TEXT(INDEX($Q$7:$Q$32,SMALL(IF($T$7:$T$32&lt;&gt;"",IF($Q$7:$Q$32&lt;&gt;"",ROW($Q$7:$Q$32)-MIN(ROW($Q$7:$Q$32))+1,""),""),ROW()-ROW(A$34)+1)),"##0")," "),"")</f>
        <v/>
      </c>
      <c r="S56" s="0" t="str">
        <f aca="false" t="array" ref="S56:S56">IFERROR(CONCATENATE((INDEX($A$7:$A$32,SMALL(IF($T$7:$T$32&lt;&gt;"",IF($Q$7:$Q$32&lt;&gt;"",ROW($Q$7:$Q$32)-MIN(ROW($Q$7:$Q$32))+1,""),""),ROW()-ROW(A$34)+1))),),"")</f>
        <v/>
      </c>
      <c r="W56" s="0" t="str">
        <f aca="false" t="array" ref="W56:W56">IFERROR(CONCATENATE((INDEX($Z$7:$Z$32,SMALL(IF($Z$7:$Z$32&lt;&gt;"",IF($W$7:$W$32&lt;&gt;"",ROW($W$7:$W$32)-MIN(ROW($W$7:$W$32))+1,""),""),ROW()-ROW(A$34)+1)))," "),"")</f>
        <v/>
      </c>
      <c r="X56" s="0" t="str">
        <f aca="false" t="array" ref="X56:X56">IFERROR(CONCATENATE(TEXT(INDEX($W$7:$W$32,SMALL(IF($Z$7:$Z$32&lt;&gt;"",IF($W$7:$W$32&lt;&gt;"",ROW($W$7:$W$32)-MIN(ROW($W$7:$W$32))+1,""),""),ROW()-ROW(A$34)+1)),"##0")," "),"")</f>
        <v/>
      </c>
      <c r="Y56" s="0" t="str">
        <f aca="false" t="array" ref="Y56:Y56">IFERROR(CONCATENATE((INDEX($A$7:$A$32,SMALL(IF($Z$7:$Z$32&lt;&gt;"",IF($W$7:$W$32&lt;&gt;"",ROW($W$7:$W$32)-MIN(ROW($W$7:$W$32))+1,""),""),ROW()-ROW(A$34)+1))),),"")</f>
        <v/>
      </c>
      <c r="AC56" s="0" t="str">
        <f aca="false" t="array" ref="AC56:AC56">IFERROR(CONCATENATE((INDEX($AF$7:$AF$32,SMALL(IF($AF$7:$AF$32&lt;&gt;"",IF($AC$7:$AC$32&lt;&gt;"",ROW($AC$7:$AC$32)-MIN(ROW($AC$7:$AC$32))+1,""),""),ROW()-ROW(A$34)+1))),","),"")</f>
        <v/>
      </c>
      <c r="AD56" s="0" t="str">
        <f aca="false" t="array" ref="AD56:AD56">IFERROR(CONCATENATE(TEXT(INDEX($AC$7:$AC$32,SMALL(IF($AF$7:$AF$32&lt;&gt;"",IF($AC$7:$AC$32&lt;&gt;"",ROW($AC$7:$AC$32)-MIN(ROW($AC$7:$AC$32))+1,""),""),ROW()-ROW(A$34)+1)),"##0"),","),"")</f>
        <v/>
      </c>
      <c r="AE56" s="0" t="str">
        <f aca="false" t="array" ref="AE56:AE56">IFERROR(CONCATENATE((INDEX($A$7:$A$32,SMALL(IF($AF$7:$AF$32&lt;&gt;"",IF($AC$7:$AC$32&lt;&gt;"",ROW($AC$7:$AC$32)-MIN(ROW($AC$7:$AC$32))+1,""),""),ROW()-ROW(A$34)+1))),),"")</f>
        <v/>
      </c>
      <c r="AI56" s="0" t="str">
        <f aca="false" t="array" ref="AI56:AI56">IFERROR(CONCATENATE((INDEX($AL$7:$AL$32,SMALL(IF($AL$7:$AL$32&lt;&gt;"",IF($AI$7:$AI$32&lt;&gt;"",ROW($AI$7:$AI$32)-MIN(ROW($AI$7:$AI$32))+1,""),""),ROW()-ROW(A$34)+1)))," "),"")</f>
        <v/>
      </c>
      <c r="AJ56" s="0" t="str">
        <f aca="false" t="array" ref="AJ56:AJ56">IFERROR(CONCATENATE(TEXT(INDEX($AI$7:$AI$32,SMALL(IF($AL$7:$AL$32&lt;&gt;"",IF($AI$7:$AI$32&lt;&gt;"",ROW($AI$7:$AI$32)-MIN(ROW($AI$7:$AI$32))+1,""),""),ROW()-ROW(A$34)+1)),"##0")," "),"")</f>
        <v/>
      </c>
      <c r="AK56" s="0" t="str">
        <f aca="false" t="array" ref="AK56:AK56">IFERROR(CONCATENATE((INDEX($A$7:$A$32,SMALL(IF($AL$7:$AL$32&lt;&gt;"",IF($AI$7:$AI$32&lt;&gt;"",ROW($AI$7:$AI$32)-MIN(ROW($AI$7:$AI$32))+1,""),""),ROW()-ROW(A$34)+1))),),"")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IFERROR(CONCATENATE(TEXT(INDEX($K$7:$K$32,SMALL(IF($N$7:$N$32&lt;&gt;"",IF($K$7:$K$32&lt;&gt;"",ROW($K$7:$K$32)-MIN(ROW($K$7:$K$32))+1,""),""),ROW()-ROW(A$34)+1)),"##0"),","),"")</f>
        <v/>
      </c>
      <c r="L57" s="0" t="str">
        <f aca="false" t="array" ref="L57:L57">IFERROR(CONCATENATE((INDEX($N$7:$N$32,SMALL(IF($N$7:$N$32&lt;&gt;"",IF($K$7:$K$32&lt;&gt;"",ROW($K$7:$K$32)-MIN(ROW($K$7:$K$32))+1,""),""),ROW()-ROW(A$34)+1))),","),"")</f>
        <v/>
      </c>
      <c r="M57" s="0" t="str">
        <f aca="false" t="array" ref="M57:M57">IFERROR(CONCATENATE((INDEX($A$7:$A$32,SMALL(IF($N$7:$N$32&lt;&gt;"",IF($K$7:$K$32&lt;&gt;"",ROW($K$7:$K$32)-MIN(ROW($K$7:$K$32))+1,""),""),ROW()-ROW(A$34)+1))),),"")</f>
        <v/>
      </c>
      <c r="Q57" s="0" t="str">
        <f aca="false" t="array" ref="Q57:Q57">IFERROR(CONCATENATE((INDEX($T$7:$T$32,SMALL(IF($T$7:$T$32&lt;&gt;"",IF($Q$7:$Q$32&lt;&gt;"",ROW($Q$7:$Q$32)-MIN(ROW($Q$7:$Q$32))+1,""),""),ROW()-ROW(A$34)+1)))," "),"")</f>
        <v/>
      </c>
      <c r="R57" s="0" t="str">
        <f aca="false" t="array" ref="R57:R57">IFERROR(CONCATENATE(TEXT(INDEX($Q$7:$Q$32,SMALL(IF($T$7:$T$32&lt;&gt;"",IF($Q$7:$Q$32&lt;&gt;"",ROW($Q$7:$Q$32)-MIN(ROW($Q$7:$Q$32))+1,""),""),ROW()-ROW(A$34)+1)),"##0")," "),"")</f>
        <v/>
      </c>
      <c r="S57" s="0" t="str">
        <f aca="false" t="array" ref="S57:S57">IFERROR(CONCATENATE((INDEX($A$7:$A$32,SMALL(IF($T$7:$T$32&lt;&gt;"",IF($Q$7:$Q$32&lt;&gt;"",ROW($Q$7:$Q$32)-MIN(ROW($Q$7:$Q$32))+1,""),""),ROW()-ROW(A$34)+1))),),"")</f>
        <v/>
      </c>
      <c r="W57" s="0" t="str">
        <f aca="false" t="array" ref="W57:W57">IFERROR(CONCATENATE((INDEX($Z$7:$Z$32,SMALL(IF($Z$7:$Z$32&lt;&gt;"",IF($W$7:$W$32&lt;&gt;"",ROW($W$7:$W$32)-MIN(ROW($W$7:$W$32))+1,""),""),ROW()-ROW(A$34)+1)))," "),"")</f>
        <v/>
      </c>
      <c r="X57" s="0" t="str">
        <f aca="false" t="array" ref="X57:X57">IFERROR(CONCATENATE(TEXT(INDEX($W$7:$W$32,SMALL(IF($Z$7:$Z$32&lt;&gt;"",IF($W$7:$W$32&lt;&gt;"",ROW($W$7:$W$32)-MIN(ROW($W$7:$W$32))+1,""),""),ROW()-ROW(A$34)+1)),"##0")," "),"")</f>
        <v/>
      </c>
      <c r="Y57" s="0" t="str">
        <f aca="false" t="array" ref="Y57:Y57">IFERROR(CONCATENATE((INDEX($A$7:$A$32,SMALL(IF($Z$7:$Z$32&lt;&gt;"",IF($W$7:$W$32&lt;&gt;"",ROW($W$7:$W$32)-MIN(ROW($W$7:$W$32))+1,""),""),ROW()-ROW(A$34)+1))),),"")</f>
        <v/>
      </c>
      <c r="AC57" s="0" t="str">
        <f aca="false" t="array" ref="AC57:AC57">IFERROR(CONCATENATE((INDEX($AF$7:$AF$32,SMALL(IF($AF$7:$AF$32&lt;&gt;"",IF($AC$7:$AC$32&lt;&gt;"",ROW($AC$7:$AC$32)-MIN(ROW($AC$7:$AC$32))+1,""),""),ROW()-ROW(A$34)+1))),","),"")</f>
        <v/>
      </c>
      <c r="AD57" s="0" t="str">
        <f aca="false" t="array" ref="AD57:AD57">IFERROR(CONCATENATE(TEXT(INDEX($AC$7:$AC$32,SMALL(IF($AF$7:$AF$32&lt;&gt;"",IF($AC$7:$AC$32&lt;&gt;"",ROW($AC$7:$AC$32)-MIN(ROW($AC$7:$AC$32))+1,""),""),ROW()-ROW(A$34)+1)),"##0"),","),"")</f>
        <v/>
      </c>
      <c r="AE57" s="0" t="str">
        <f aca="false" t="array" ref="AE57:AE57">IFERROR(CONCATENATE((INDEX($A$7:$A$32,SMALL(IF($AF$7:$AF$32&lt;&gt;"",IF($AC$7:$AC$32&lt;&gt;"",ROW($AC$7:$AC$32)-MIN(ROW($AC$7:$AC$32))+1,""),""),ROW()-ROW(A$34)+1))),),"")</f>
        <v/>
      </c>
      <c r="AI57" s="0" t="str">
        <f aca="false" t="array" ref="AI57:AI57">IFERROR(CONCATENATE((INDEX($AL$7:$AL$32,SMALL(IF($AL$7:$AL$32&lt;&gt;"",IF($AI$7:$AI$32&lt;&gt;"",ROW($AI$7:$AI$32)-MIN(ROW($AI$7:$AI$32))+1,""),""),ROW()-ROW(A$34)+1)))," "),"")</f>
        <v/>
      </c>
      <c r="AJ57" s="0" t="str">
        <f aca="false" t="array" ref="AJ57:AJ57">IFERROR(CONCATENATE(TEXT(INDEX($AI$7:$AI$32,SMALL(IF($AL$7:$AL$32&lt;&gt;"",IF($AI$7:$AI$32&lt;&gt;"",ROW($AI$7:$AI$32)-MIN(ROW($AI$7:$AI$32))+1,""),""),ROW()-ROW(A$34)+1)),"##0")," "),"")</f>
        <v/>
      </c>
      <c r="AK57" s="0" t="str">
        <f aca="false" t="array" ref="AK57:AK57">IFERROR(CONCATENATE((INDEX($A$7:$A$32,SMALL(IF($AL$7:$AL$32&lt;&gt;"",IF($AI$7:$AI$32&lt;&gt;"",ROW($AI$7:$AI$32)-MIN(ROW($AI$7:$AI$32))+1,""),""),ROW()-ROW(A$34)+1))),),"")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IFERROR(CONCATENATE(TEXT(INDEX($K$7:$K$32,SMALL(IF($N$7:$N$32&lt;&gt;"",IF($K$7:$K$32&lt;&gt;"",ROW($K$7:$K$32)-MIN(ROW($K$7:$K$32))+1,""),""),ROW()-ROW(A$34)+1)),"##0"),","),"")</f>
        <v/>
      </c>
      <c r="L58" s="0" t="str">
        <f aca="false" t="array" ref="L58:L58">IFERROR(CONCATENATE((INDEX($N$7:$N$32,SMALL(IF($N$7:$N$32&lt;&gt;"",IF($K$7:$K$32&lt;&gt;"",ROW($K$7:$K$32)-MIN(ROW($K$7:$K$32))+1,""),""),ROW()-ROW(A$34)+1))),","),"")</f>
        <v/>
      </c>
      <c r="M58" s="0" t="str">
        <f aca="false" t="array" ref="M58:M58">IFERROR(CONCATENATE((INDEX($A$7:$A$32,SMALL(IF($N$7:$N$32&lt;&gt;"",IF($K$7:$K$32&lt;&gt;"",ROW($K$7:$K$32)-MIN(ROW($K$7:$K$32))+1,""),""),ROW()-ROW(A$34)+1))),),"")</f>
        <v/>
      </c>
      <c r="Q58" s="0" t="str">
        <f aca="false" t="array" ref="Q58:Q58">IFERROR(CONCATENATE((INDEX($T$7:$T$32,SMALL(IF($T$7:$T$32&lt;&gt;"",IF($Q$7:$Q$32&lt;&gt;"",ROW($Q$7:$Q$32)-MIN(ROW($Q$7:$Q$32))+1,""),""),ROW()-ROW(A$34)+1)))," "),"")</f>
        <v/>
      </c>
      <c r="R58" s="0" t="str">
        <f aca="false" t="array" ref="R58:R58">IFERROR(CONCATENATE(TEXT(INDEX($Q$7:$Q$32,SMALL(IF($T$7:$T$32&lt;&gt;"",IF($Q$7:$Q$32&lt;&gt;"",ROW($Q$7:$Q$32)-MIN(ROW($Q$7:$Q$32))+1,""),""),ROW()-ROW(A$34)+1)),"##0")," "),"")</f>
        <v/>
      </c>
      <c r="S58" s="0" t="str">
        <f aca="false" t="array" ref="S58:S58">IFERROR(CONCATENATE((INDEX($A$7:$A$32,SMALL(IF($T$7:$T$32&lt;&gt;"",IF($Q$7:$Q$32&lt;&gt;"",ROW($Q$7:$Q$32)-MIN(ROW($Q$7:$Q$32))+1,""),""),ROW()-ROW(A$34)+1))),),"")</f>
        <v/>
      </c>
      <c r="W58" s="0" t="str">
        <f aca="false" t="array" ref="W58:W58">IFERROR(CONCATENATE((INDEX($Z$7:$Z$32,SMALL(IF($Z$7:$Z$32&lt;&gt;"",IF($W$7:$W$32&lt;&gt;"",ROW($W$7:$W$32)-MIN(ROW($W$7:$W$32))+1,""),""),ROW()-ROW(A$34)+1)))," "),"")</f>
        <v/>
      </c>
      <c r="X58" s="0" t="str">
        <f aca="false" t="array" ref="X58:X58">IFERROR(CONCATENATE(TEXT(INDEX($W$7:$W$32,SMALL(IF($Z$7:$Z$32&lt;&gt;"",IF($W$7:$W$32&lt;&gt;"",ROW($W$7:$W$32)-MIN(ROW($W$7:$W$32))+1,""),""),ROW()-ROW(A$34)+1)),"##0")," "),"")</f>
        <v/>
      </c>
      <c r="Y58" s="0" t="str">
        <f aca="false" t="array" ref="Y58:Y58">IFERROR(CONCATENATE((INDEX($A$7:$A$32,SMALL(IF($Z$7:$Z$32&lt;&gt;"",IF($W$7:$W$32&lt;&gt;"",ROW($W$7:$W$32)-MIN(ROW($W$7:$W$32))+1,""),""),ROW()-ROW(A$34)+1))),),"")</f>
        <v/>
      </c>
      <c r="AC58" s="0" t="str">
        <f aca="false" t="array" ref="AC58:AC58">IFERROR(CONCATENATE((INDEX($AF$7:$AF$32,SMALL(IF($AF$7:$AF$32&lt;&gt;"",IF($AC$7:$AC$32&lt;&gt;"",ROW($AC$7:$AC$32)-MIN(ROW($AC$7:$AC$32))+1,""),""),ROW()-ROW(A$34)+1))),","),"")</f>
        <v/>
      </c>
      <c r="AD58" s="0" t="str">
        <f aca="false" t="array" ref="AD58:AD58">IFERROR(CONCATENATE(TEXT(INDEX($AC$7:$AC$32,SMALL(IF($AF$7:$AF$32&lt;&gt;"",IF($AC$7:$AC$32&lt;&gt;"",ROW($AC$7:$AC$32)-MIN(ROW($AC$7:$AC$32))+1,""),""),ROW()-ROW(A$34)+1)),"##0"),","),"")</f>
        <v/>
      </c>
      <c r="AE58" s="0" t="str">
        <f aca="false" t="array" ref="AE58:AE58">IFERROR(CONCATENATE((INDEX($A$7:$A$32,SMALL(IF($AF$7:$AF$32&lt;&gt;"",IF($AC$7:$AC$32&lt;&gt;"",ROW($AC$7:$AC$32)-MIN(ROW($AC$7:$AC$32))+1,""),""),ROW()-ROW(A$34)+1))),),"")</f>
        <v/>
      </c>
      <c r="AI58" s="0" t="str">
        <f aca="false" t="array" ref="AI58:AI58">IFERROR(CONCATENATE((INDEX($AL$7:$AL$32,SMALL(IF($AL$7:$AL$32&lt;&gt;"",IF($AI$7:$AI$32&lt;&gt;"",ROW($AI$7:$AI$32)-MIN(ROW($AI$7:$AI$32))+1,""),""),ROW()-ROW(A$34)+1)))," "),"")</f>
        <v/>
      </c>
      <c r="AJ58" s="0" t="str">
        <f aca="false" t="array" ref="AJ58:AJ58">IFERROR(CONCATENATE(TEXT(INDEX($AI$7:$AI$32,SMALL(IF($AL$7:$AL$32&lt;&gt;"",IF($AI$7:$AI$32&lt;&gt;"",ROW($AI$7:$AI$32)-MIN(ROW($AI$7:$AI$32))+1,""),""),ROW()-ROW(A$34)+1)),"##0")," "),"")</f>
        <v/>
      </c>
      <c r="AK58" s="0" t="str">
        <f aca="false" t="array" ref="AK58:AK58">IFERROR(CONCATENATE((INDEX($A$7:$A$32,SMALL(IF($AL$7:$AL$32&lt;&gt;"",IF($AI$7:$AI$32&lt;&gt;"",ROW($AI$7:$AI$32)-MIN(ROW($AI$7:$AI$32))+1,""),""),ROW()-ROW(A$34)+1))),),"")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IFERROR(CONCATENATE(TEXT(INDEX($K$7:$K$32,SMALL(IF($N$7:$N$32&lt;&gt;"",IF($K$7:$K$32&lt;&gt;"",ROW($K$7:$K$32)-MIN(ROW($K$7:$K$32))+1,""),""),ROW()-ROW(A$34)+1)),"##0"),","),"")</f>
        <v/>
      </c>
      <c r="L59" s="0" t="str">
        <f aca="false" t="array" ref="L59:L59">IFERROR(CONCATENATE((INDEX($N$7:$N$32,SMALL(IF($N$7:$N$32&lt;&gt;"",IF($K$7:$K$32&lt;&gt;"",ROW($K$7:$K$32)-MIN(ROW($K$7:$K$32))+1,""),""),ROW()-ROW(A$34)+1))),","),"")</f>
        <v/>
      </c>
      <c r="M59" s="0" t="str">
        <f aca="false" t="array" ref="M59:M59">IFERROR(CONCATENATE((INDEX($A$7:$A$32,SMALL(IF($N$7:$N$32&lt;&gt;"",IF($K$7:$K$32&lt;&gt;"",ROW($K$7:$K$32)-MIN(ROW($K$7:$K$32))+1,""),""),ROW()-ROW(A$34)+1))),),"")</f>
        <v/>
      </c>
      <c r="Q59" s="0" t="str">
        <f aca="false" t="array" ref="Q59:Q59">IFERROR(CONCATENATE((INDEX($T$7:$T$32,SMALL(IF($T$7:$T$32&lt;&gt;"",IF($Q$7:$Q$32&lt;&gt;"",ROW($Q$7:$Q$32)-MIN(ROW($Q$7:$Q$32))+1,""),""),ROW()-ROW(A$34)+1)))," "),"")</f>
        <v/>
      </c>
      <c r="R59" s="0" t="str">
        <f aca="false" t="array" ref="R59:R59">IFERROR(CONCATENATE(TEXT(INDEX($Q$7:$Q$32,SMALL(IF($T$7:$T$32&lt;&gt;"",IF($Q$7:$Q$32&lt;&gt;"",ROW($Q$7:$Q$32)-MIN(ROW($Q$7:$Q$32))+1,""),""),ROW()-ROW(A$34)+1)),"##0")," "),"")</f>
        <v/>
      </c>
      <c r="S59" s="0" t="str">
        <f aca="false" t="array" ref="S59:S59">IFERROR(CONCATENATE((INDEX($A$7:$A$32,SMALL(IF($T$7:$T$32&lt;&gt;"",IF($Q$7:$Q$32&lt;&gt;"",ROW($Q$7:$Q$32)-MIN(ROW($Q$7:$Q$32))+1,""),""),ROW()-ROW(A$34)+1))),),"")</f>
        <v/>
      </c>
      <c r="W59" s="0" t="str">
        <f aca="false" t="array" ref="W59:W59">IFERROR(CONCATENATE((INDEX($Z$7:$Z$32,SMALL(IF($Z$7:$Z$32&lt;&gt;"",IF($W$7:$W$32&lt;&gt;"",ROW($W$7:$W$32)-MIN(ROW($W$7:$W$32))+1,""),""),ROW()-ROW(A$34)+1)))," "),"")</f>
        <v/>
      </c>
      <c r="X59" s="0" t="str">
        <f aca="false" t="array" ref="X59:X59">IFERROR(CONCATENATE(TEXT(INDEX($W$7:$W$32,SMALL(IF($Z$7:$Z$32&lt;&gt;"",IF($W$7:$W$32&lt;&gt;"",ROW($W$7:$W$32)-MIN(ROW($W$7:$W$32))+1,""),""),ROW()-ROW(A$34)+1)),"##0")," "),"")</f>
        <v/>
      </c>
      <c r="Y59" s="0" t="str">
        <f aca="false" t="array" ref="Y59:Y59">IFERROR(CONCATENATE((INDEX($A$7:$A$32,SMALL(IF($Z$7:$Z$32&lt;&gt;"",IF($W$7:$W$32&lt;&gt;"",ROW($W$7:$W$32)-MIN(ROW($W$7:$W$32))+1,""),""),ROW()-ROW(A$34)+1))),),"")</f>
        <v/>
      </c>
      <c r="AC59" s="0" t="str">
        <f aca="false" t="array" ref="AC59:AC59">IFERROR(CONCATENATE((INDEX($AF$7:$AF$32,SMALL(IF($AF$7:$AF$32&lt;&gt;"",IF($AC$7:$AC$32&lt;&gt;"",ROW($AC$7:$AC$32)-MIN(ROW($AC$7:$AC$32))+1,""),""),ROW()-ROW(A$34)+1))),","),"")</f>
        <v/>
      </c>
      <c r="AD59" s="0" t="str">
        <f aca="false" t="array" ref="AD59:AD59">IFERROR(CONCATENATE(TEXT(INDEX($AC$7:$AC$32,SMALL(IF($AF$7:$AF$32&lt;&gt;"",IF($AC$7:$AC$32&lt;&gt;"",ROW($AC$7:$AC$32)-MIN(ROW($AC$7:$AC$32))+1,""),""),ROW()-ROW(A$34)+1)),"##0"),","),"")</f>
        <v/>
      </c>
      <c r="AE59" s="0" t="str">
        <f aca="false" t="array" ref="AE59:AE59">IFERROR(CONCATENATE((INDEX($A$7:$A$32,SMALL(IF($AF$7:$AF$32&lt;&gt;"",IF($AC$7:$AC$32&lt;&gt;"",ROW($AC$7:$AC$32)-MIN(ROW($AC$7:$AC$32))+1,""),""),ROW()-ROW(A$34)+1))),),"")</f>
        <v/>
      </c>
      <c r="AI59" s="0" t="str">
        <f aca="false" t="array" ref="AI59:AI59">IFERROR(CONCATENATE((INDEX($AL$7:$AL$32,SMALL(IF($AL$7:$AL$32&lt;&gt;"",IF($AI$7:$AI$32&lt;&gt;"",ROW($AI$7:$AI$32)-MIN(ROW($AI$7:$AI$32))+1,""),""),ROW()-ROW(A$34)+1)))," "),"")</f>
        <v/>
      </c>
      <c r="AJ59" s="0" t="str">
        <f aca="false" t="array" ref="AJ59:AJ59">IFERROR(CONCATENATE(TEXT(INDEX($AI$7:$AI$32,SMALL(IF($AL$7:$AL$32&lt;&gt;"",IF($AI$7:$AI$32&lt;&gt;"",ROW($AI$7:$AI$32)-MIN(ROW($AI$7:$AI$32))+1,""),""),ROW()-ROW(A$34)+1)),"##0")," "),"")</f>
        <v/>
      </c>
      <c r="AK59" s="0" t="str">
        <f aca="false" t="array" ref="AK59:AK59">IFERROR(CONCATENATE((INDEX($A$7:$A$32,SMALL(IF($AL$7:$AL$32&lt;&gt;"",IF($AI$7:$AI$32&lt;&gt;"",ROW($AI$7:$AI$32)-MIN(ROW($AI$7:$AI$32))+1,""),""),ROW()-ROW(A$34)+1))),),"")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priority="2" operator="lessThanOrEqual" aboveAverage="0" equalAverage="0" bottom="0" percent="0" rank="0" text="" dxfId="0">
      <formula>H11</formula>
    </cfRule>
  </conditionalFormatting>
  <conditionalFormatting sqref="AD12">
    <cfRule type="cellIs" priority="3" operator="lessThanOrEqual" aboveAverage="0" equalAverage="0" bottom="0" percent="0" rank="0" text="" dxfId="0">
      <formula>H12</formula>
    </cfRule>
  </conditionalFormatting>
  <conditionalFormatting sqref="AD16">
    <cfRule type="cellIs" priority="4" operator="lessThanOrEqual" aboveAverage="0" equalAverage="0" bottom="0" percent="0" rank="0" text="" dxfId="0">
      <formula>H16</formula>
    </cfRule>
  </conditionalFormatting>
  <conditionalFormatting sqref="AD17">
    <cfRule type="cellIs" priority="5" operator="lessThanOrEqual" aboveAverage="0" equalAverage="0" bottom="0" percent="0" rank="0" text="" dxfId="0">
      <formula>H17</formula>
    </cfRule>
  </conditionalFormatting>
  <conditionalFormatting sqref="AD31">
    <cfRule type="cellIs" priority="6" operator="lessThanOrEqual" aboveAverage="0" equalAverage="0" bottom="0" percent="0" rank="0" text="" dxfId="0">
      <formula>H31</formula>
    </cfRule>
  </conditionalFormatting>
  <conditionalFormatting sqref="AE11">
    <cfRule type="cellIs" priority="7" operator="lessThanOrEqual" aboveAverage="0" equalAverage="0" bottom="0" percent="0" rank="0" text="" dxfId="0">
      <formula>I11</formula>
    </cfRule>
  </conditionalFormatting>
  <conditionalFormatting sqref="AE12">
    <cfRule type="cellIs" priority="8" operator="lessThanOrEqual" aboveAverage="0" equalAverage="0" bottom="0" percent="0" rank="0" text="" dxfId="0">
      <formula>I12</formula>
    </cfRule>
  </conditionalFormatting>
  <conditionalFormatting sqref="AE16">
    <cfRule type="cellIs" priority="9" operator="lessThanOrEqual" aboveAverage="0" equalAverage="0" bottom="0" percent="0" rank="0" text="" dxfId="0">
      <formula>I16</formula>
    </cfRule>
  </conditionalFormatting>
  <conditionalFormatting sqref="AE17">
    <cfRule type="cellIs" priority="10" operator="lessThanOrEqual" aboveAverage="0" equalAverage="0" bottom="0" percent="0" rank="0" text="" dxfId="0">
      <formula>I17</formula>
    </cfRule>
  </conditionalFormatting>
  <conditionalFormatting sqref="AE31">
    <cfRule type="cellIs" priority="11" operator="lessThanOrEqual" aboveAverage="0" equalAverage="0" bottom="0" percent="0" rank="0" text="" dxfId="0">
      <formula>I31</formula>
    </cfRule>
  </conditionalFormatting>
  <conditionalFormatting sqref="AJ11">
    <cfRule type="cellIs" priority="12" operator="lessThanOrEqual" aboveAverage="0" equalAverage="0" bottom="0" percent="0" rank="0" text="" dxfId="0">
      <formula>H11</formula>
    </cfRule>
  </conditionalFormatting>
  <conditionalFormatting sqref="AJ12">
    <cfRule type="cellIs" priority="13" operator="lessThanOrEqual" aboveAverage="0" equalAverage="0" bottom="0" percent="0" rank="0" text="" dxfId="0">
      <formula>H12</formula>
    </cfRule>
  </conditionalFormatting>
  <conditionalFormatting sqref="AJ13">
    <cfRule type="cellIs" priority="14" operator="lessThanOrEqual" aboveAverage="0" equalAverage="0" bottom="0" percent="0" rank="0" text="" dxfId="0">
      <formula>H13</formula>
    </cfRule>
  </conditionalFormatting>
  <conditionalFormatting sqref="AJ15">
    <cfRule type="cellIs" priority="15" operator="lessThanOrEqual" aboveAverage="0" equalAverage="0" bottom="0" percent="0" rank="0" text="" dxfId="0">
      <formula>H15</formula>
    </cfRule>
  </conditionalFormatting>
  <conditionalFormatting sqref="AJ16">
    <cfRule type="cellIs" priority="16" operator="lessThanOrEqual" aboveAverage="0" equalAverage="0" bottom="0" percent="0" rank="0" text="" dxfId="0">
      <formula>H16</formula>
    </cfRule>
  </conditionalFormatting>
  <conditionalFormatting sqref="AJ17">
    <cfRule type="cellIs" priority="17" operator="lessThanOrEqual" aboveAverage="0" equalAverage="0" bottom="0" percent="0" rank="0" text="" dxfId="0">
      <formula>H17</formula>
    </cfRule>
  </conditionalFormatting>
  <conditionalFormatting sqref="AJ32">
    <cfRule type="cellIs" priority="18" operator="lessThanOrEqual" aboveAverage="0" equalAverage="0" bottom="0" percent="0" rank="0" text="" dxfId="0">
      <formula>H32</formula>
    </cfRule>
  </conditionalFormatting>
  <conditionalFormatting sqref="AK11">
    <cfRule type="cellIs" priority="19" operator="lessThanOrEqual" aboveAverage="0" equalAverage="0" bottom="0" percent="0" rank="0" text="" dxfId="0">
      <formula>I11</formula>
    </cfRule>
  </conditionalFormatting>
  <conditionalFormatting sqref="AK12">
    <cfRule type="cellIs" priority="20" operator="lessThanOrEqual" aboveAverage="0" equalAverage="0" bottom="0" percent="0" rank="0" text="" dxfId="0">
      <formula>I12</formula>
    </cfRule>
  </conditionalFormatting>
  <conditionalFormatting sqref="AK13">
    <cfRule type="cellIs" priority="21" operator="lessThanOrEqual" aboveAverage="0" equalAverage="0" bottom="0" percent="0" rank="0" text="" dxfId="0">
      <formula>I13</formula>
    </cfRule>
  </conditionalFormatting>
  <conditionalFormatting sqref="AK15">
    <cfRule type="cellIs" priority="22" operator="lessThanOrEqual" aboveAverage="0" equalAverage="0" bottom="0" percent="0" rank="0" text="" dxfId="0">
      <formula>I15</formula>
    </cfRule>
  </conditionalFormatting>
  <conditionalFormatting sqref="AK16">
    <cfRule type="cellIs" priority="23" operator="lessThanOrEqual" aboveAverage="0" equalAverage="0" bottom="0" percent="0" rank="0" text="" dxfId="0">
      <formula>I16</formula>
    </cfRule>
  </conditionalFormatting>
  <conditionalFormatting sqref="AK17">
    <cfRule type="cellIs" priority="24" operator="lessThanOrEqual" aboveAverage="0" equalAverage="0" bottom="0" percent="0" rank="0" text="" dxfId="0">
      <formula>I17</formula>
    </cfRule>
  </conditionalFormatting>
  <conditionalFormatting sqref="AK32">
    <cfRule type="cellIs" priority="25" operator="lessThanOrEqual" aboveAverage="0" equalAverage="0" bottom="0" percent="0" rank="0" text="" dxfId="0">
      <formula>I32</formula>
    </cfRule>
  </conditionalFormatting>
  <conditionalFormatting sqref="L11">
    <cfRule type="cellIs" priority="26" operator="lessThanOrEqual" aboveAverage="0" equalAverage="0" bottom="0" percent="0" rank="0" text="" dxfId="0">
      <formula>H11</formula>
    </cfRule>
  </conditionalFormatting>
  <conditionalFormatting sqref="L13">
    <cfRule type="cellIs" priority="27" operator="lessThanOrEqual" aboveAverage="0" equalAverage="0" bottom="0" percent="0" rank="0" text="" dxfId="0">
      <formula>H13</formula>
    </cfRule>
  </conditionalFormatting>
  <conditionalFormatting sqref="L15">
    <cfRule type="cellIs" priority="28" operator="lessThanOrEqual" aboveAverage="0" equalAverage="0" bottom="0" percent="0" rank="0" text="" dxfId="0">
      <formula>H15</formula>
    </cfRule>
  </conditionalFormatting>
  <conditionalFormatting sqref="L16">
    <cfRule type="cellIs" priority="29" operator="lessThanOrEqual" aboveAverage="0" equalAverage="0" bottom="0" percent="0" rank="0" text="" dxfId="0">
      <formula>H16</formula>
    </cfRule>
  </conditionalFormatting>
  <conditionalFormatting sqref="L17">
    <cfRule type="cellIs" priority="30" operator="lessThanOrEqual" aboveAverage="0" equalAverage="0" bottom="0" percent="0" rank="0" text="" dxfId="0">
      <formula>H17</formula>
    </cfRule>
  </conditionalFormatting>
  <conditionalFormatting sqref="L22">
    <cfRule type="cellIs" priority="31" operator="lessThanOrEqual" aboveAverage="0" equalAverage="0" bottom="0" percent="0" rank="0" text="" dxfId="0">
      <formula>H22</formula>
    </cfRule>
  </conditionalFormatting>
  <conditionalFormatting sqref="L25">
    <cfRule type="cellIs" priority="32" operator="lessThanOrEqual" aboveAverage="0" equalAverage="0" bottom="0" percent="0" rank="0" text="" dxfId="0">
      <formula>H25</formula>
    </cfRule>
  </conditionalFormatting>
  <conditionalFormatting sqref="L27">
    <cfRule type="cellIs" priority="33" operator="lessThanOrEqual" aboveAverage="0" equalAverage="0" bottom="0" percent="0" rank="0" text="" dxfId="0">
      <formula>H27</formula>
    </cfRule>
  </conditionalFormatting>
  <conditionalFormatting sqref="L31">
    <cfRule type="cellIs" priority="34" operator="lessThanOrEqual" aboveAverage="0" equalAverage="0" bottom="0" percent="0" rank="0" text="" dxfId="0">
      <formula>H31</formula>
    </cfRule>
  </conditionalFormatting>
  <conditionalFormatting sqref="L32">
    <cfRule type="cellIs" priority="35" operator="lessThanOrEqual" aboveAverage="0" equalAverage="0" bottom="0" percent="0" rank="0" text="" dxfId="0">
      <formula>H32</formula>
    </cfRule>
  </conditionalFormatting>
  <conditionalFormatting sqref="M11">
    <cfRule type="cellIs" priority="36" operator="lessThanOrEqual" aboveAverage="0" equalAverage="0" bottom="0" percent="0" rank="0" text="" dxfId="0">
      <formula>I11</formula>
    </cfRule>
  </conditionalFormatting>
  <conditionalFormatting sqref="M13">
    <cfRule type="cellIs" priority="37" operator="lessThanOrEqual" aboveAverage="0" equalAverage="0" bottom="0" percent="0" rank="0" text="" dxfId="0">
      <formula>I13</formula>
    </cfRule>
  </conditionalFormatting>
  <conditionalFormatting sqref="M15">
    <cfRule type="cellIs" priority="38" operator="lessThanOrEqual" aboveAverage="0" equalAverage="0" bottom="0" percent="0" rank="0" text="" dxfId="0">
      <formula>I15</formula>
    </cfRule>
  </conditionalFormatting>
  <conditionalFormatting sqref="M16">
    <cfRule type="cellIs" priority="39" operator="lessThanOrEqual" aboveAverage="0" equalAverage="0" bottom="0" percent="0" rank="0" text="" dxfId="0">
      <formula>I16</formula>
    </cfRule>
  </conditionalFormatting>
  <conditionalFormatting sqref="M17">
    <cfRule type="cellIs" priority="40" operator="lessThanOrEqual" aboveAverage="0" equalAverage="0" bottom="0" percent="0" rank="0" text="" dxfId="0">
      <formula>I17</formula>
    </cfRule>
  </conditionalFormatting>
  <conditionalFormatting sqref="M22">
    <cfRule type="cellIs" priority="41" operator="lessThanOrEqual" aboveAverage="0" equalAverage="0" bottom="0" percent="0" rank="0" text="" dxfId="0">
      <formula>I22</formula>
    </cfRule>
  </conditionalFormatting>
  <conditionalFormatting sqref="M25">
    <cfRule type="cellIs" priority="42" operator="lessThanOrEqual" aboveAverage="0" equalAverage="0" bottom="0" percent="0" rank="0" text="" dxfId="0">
      <formula>I25</formula>
    </cfRule>
  </conditionalFormatting>
  <conditionalFormatting sqref="M27">
    <cfRule type="cellIs" priority="43" operator="lessThanOrEqual" aboveAverage="0" equalAverage="0" bottom="0" percent="0" rank="0" text="" dxfId="0">
      <formula>I27</formula>
    </cfRule>
  </conditionalFormatting>
  <conditionalFormatting sqref="M31">
    <cfRule type="cellIs" priority="44" operator="lessThanOrEqual" aboveAverage="0" equalAverage="0" bottom="0" percent="0" rank="0" text="" dxfId="0">
      <formula>I31</formula>
    </cfRule>
  </conditionalFormatting>
  <conditionalFormatting sqref="M32">
    <cfRule type="cellIs" priority="45" operator="lessThanOrEqual" aboveAverage="0" equalAverage="0" bottom="0" percent="0" rank="0" text="" dxfId="0">
      <formula>I32</formula>
    </cfRule>
  </conditionalFormatting>
  <conditionalFormatting sqref="R11">
    <cfRule type="cellIs" priority="46" operator="lessThanOrEqual" aboveAverage="0" equalAverage="0" bottom="0" percent="0" rank="0" text="" dxfId="0">
      <formula>H11</formula>
    </cfRule>
  </conditionalFormatting>
  <conditionalFormatting sqref="R12">
    <cfRule type="cellIs" priority="47" operator="lessThanOrEqual" aboveAverage="0" equalAverage="0" bottom="0" percent="0" rank="0" text="" dxfId="0">
      <formula>H12</formula>
    </cfRule>
  </conditionalFormatting>
  <conditionalFormatting sqref="R16">
    <cfRule type="cellIs" priority="48" operator="lessThanOrEqual" aboveAverage="0" equalAverage="0" bottom="0" percent="0" rank="0" text="" dxfId="0">
      <formula>H16</formula>
    </cfRule>
  </conditionalFormatting>
  <conditionalFormatting sqref="R17">
    <cfRule type="cellIs" priority="49" operator="lessThanOrEqual" aboveAverage="0" equalAverage="0" bottom="0" percent="0" rank="0" text="" dxfId="0">
      <formula>H17</formula>
    </cfRule>
  </conditionalFormatting>
  <conditionalFormatting sqref="R22">
    <cfRule type="cellIs" priority="50" operator="lessThanOrEqual" aboveAverage="0" equalAverage="0" bottom="0" percent="0" rank="0" text="" dxfId="0">
      <formula>H22</formula>
    </cfRule>
  </conditionalFormatting>
  <conditionalFormatting sqref="R31">
    <cfRule type="cellIs" priority="51" operator="lessThanOrEqual" aboveAverage="0" equalAverage="0" bottom="0" percent="0" rank="0" text="" dxfId="0">
      <formula>H31</formula>
    </cfRule>
  </conditionalFormatting>
  <conditionalFormatting sqref="R32">
    <cfRule type="cellIs" priority="52" operator="lessThanOrEqual" aboveAverage="0" equalAverage="0" bottom="0" percent="0" rank="0" text="" dxfId="0">
      <formula>H32</formula>
    </cfRule>
  </conditionalFormatting>
  <conditionalFormatting sqref="S11">
    <cfRule type="cellIs" priority="53" operator="lessThanOrEqual" aboveAverage="0" equalAverage="0" bottom="0" percent="0" rank="0" text="" dxfId="0">
      <formula>I11</formula>
    </cfRule>
  </conditionalFormatting>
  <conditionalFormatting sqref="S12">
    <cfRule type="cellIs" priority="54" operator="lessThanOrEqual" aboveAverage="0" equalAverage="0" bottom="0" percent="0" rank="0" text="" dxfId="0">
      <formula>I12</formula>
    </cfRule>
  </conditionalFormatting>
  <conditionalFormatting sqref="S16">
    <cfRule type="cellIs" priority="55" operator="lessThanOrEqual" aboveAverage="0" equalAverage="0" bottom="0" percent="0" rank="0" text="" dxfId="0">
      <formula>I16</formula>
    </cfRule>
  </conditionalFormatting>
  <conditionalFormatting sqref="S17">
    <cfRule type="cellIs" priority="56" operator="lessThanOrEqual" aboveAverage="0" equalAverage="0" bottom="0" percent="0" rank="0" text="" dxfId="0">
      <formula>I17</formula>
    </cfRule>
  </conditionalFormatting>
  <conditionalFormatting sqref="S22">
    <cfRule type="cellIs" priority="57" operator="lessThanOrEqual" aboveAverage="0" equalAverage="0" bottom="0" percent="0" rank="0" text="" dxfId="0">
      <formula>I22</formula>
    </cfRule>
  </conditionalFormatting>
  <conditionalFormatting sqref="S31">
    <cfRule type="cellIs" priority="58" operator="lessThanOrEqual" aboveAverage="0" equalAverage="0" bottom="0" percent="0" rank="0" text="" dxfId="0">
      <formula>I31</formula>
    </cfRule>
  </conditionalFormatting>
  <conditionalFormatting sqref="S32">
    <cfRule type="cellIs" priority="59" operator="lessThanOrEqual" aboveAverage="0" equalAverage="0" bottom="0" percent="0" rank="0" text="" dxfId="0">
      <formula>I32</formula>
    </cfRule>
  </conditionalFormatting>
  <conditionalFormatting sqref="X11">
    <cfRule type="cellIs" priority="60" operator="lessThanOrEqual" aboveAverage="0" equalAverage="0" bottom="0" percent="0" rank="0" text="" dxfId="0">
      <formula>H11</formula>
    </cfRule>
  </conditionalFormatting>
  <conditionalFormatting sqref="X12">
    <cfRule type="cellIs" priority="61" operator="lessThanOrEqual" aboveAverage="0" equalAverage="0" bottom="0" percent="0" rank="0" text="" dxfId="0">
      <formula>H12</formula>
    </cfRule>
  </conditionalFormatting>
  <conditionalFormatting sqref="X13">
    <cfRule type="cellIs" priority="62" operator="lessThanOrEqual" aboveAverage="0" equalAverage="0" bottom="0" percent="0" rank="0" text="" dxfId="0">
      <formula>H13</formula>
    </cfRule>
  </conditionalFormatting>
  <conditionalFormatting sqref="X15">
    <cfRule type="cellIs" priority="63" operator="lessThanOrEqual" aboveAverage="0" equalAverage="0" bottom="0" percent="0" rank="0" text="" dxfId="0">
      <formula>H15</formula>
    </cfRule>
  </conditionalFormatting>
  <conditionalFormatting sqref="X16">
    <cfRule type="cellIs" priority="64" operator="lessThanOrEqual" aboveAverage="0" equalAverage="0" bottom="0" percent="0" rank="0" text="" dxfId="0">
      <formula>H16</formula>
    </cfRule>
  </conditionalFormatting>
  <conditionalFormatting sqref="X17">
    <cfRule type="cellIs" priority="65" operator="lessThanOrEqual" aboveAverage="0" equalAverage="0" bottom="0" percent="0" rank="0" text="" dxfId="0">
      <formula>H17</formula>
    </cfRule>
  </conditionalFormatting>
  <conditionalFormatting sqref="X20">
    <cfRule type="cellIs" priority="66" operator="lessThanOrEqual" aboveAverage="0" equalAverage="0" bottom="0" percent="0" rank="0" text="" dxfId="0">
      <formula>H20</formula>
    </cfRule>
  </conditionalFormatting>
  <conditionalFormatting sqref="X22">
    <cfRule type="cellIs" priority="67" operator="lessThanOrEqual" aboveAverage="0" equalAverage="0" bottom="0" percent="0" rank="0" text="" dxfId="0">
      <formula>H22</formula>
    </cfRule>
  </conditionalFormatting>
  <conditionalFormatting sqref="X31">
    <cfRule type="cellIs" priority="68" operator="lessThanOrEqual" aboveAverage="0" equalAverage="0" bottom="0" percent="0" rank="0" text="" dxfId="0">
      <formula>H31</formula>
    </cfRule>
  </conditionalFormatting>
  <conditionalFormatting sqref="X32">
    <cfRule type="cellIs" priority="69" operator="lessThanOrEqual" aboveAverage="0" equalAverage="0" bottom="0" percent="0" rank="0" text="" dxfId="0">
      <formula>H32</formula>
    </cfRule>
  </conditionalFormatting>
  <conditionalFormatting sqref="Y11">
    <cfRule type="cellIs" priority="70" operator="lessThanOrEqual" aboveAverage="0" equalAverage="0" bottom="0" percent="0" rank="0" text="" dxfId="0">
      <formula>I11</formula>
    </cfRule>
  </conditionalFormatting>
  <conditionalFormatting sqref="Y12">
    <cfRule type="cellIs" priority="71" operator="lessThanOrEqual" aboveAverage="0" equalAverage="0" bottom="0" percent="0" rank="0" text="" dxfId="0">
      <formula>I12</formula>
    </cfRule>
  </conditionalFormatting>
  <conditionalFormatting sqref="Y13">
    <cfRule type="cellIs" priority="72" operator="lessThanOrEqual" aboveAverage="0" equalAverage="0" bottom="0" percent="0" rank="0" text="" dxfId="0">
      <formula>I13</formula>
    </cfRule>
  </conditionalFormatting>
  <conditionalFormatting sqref="Y15">
    <cfRule type="cellIs" priority="73" operator="lessThanOrEqual" aboveAverage="0" equalAverage="0" bottom="0" percent="0" rank="0" text="" dxfId="0">
      <formula>I15</formula>
    </cfRule>
  </conditionalFormatting>
  <conditionalFormatting sqref="Y16">
    <cfRule type="cellIs" priority="74" operator="lessThanOrEqual" aboveAverage="0" equalAverage="0" bottom="0" percent="0" rank="0" text="" dxfId="0">
      <formula>I16</formula>
    </cfRule>
  </conditionalFormatting>
  <conditionalFormatting sqref="Y17">
    <cfRule type="cellIs" priority="75" operator="lessThanOrEqual" aboveAverage="0" equalAverage="0" bottom="0" percent="0" rank="0" text="" dxfId="0">
      <formula>I17</formula>
    </cfRule>
  </conditionalFormatting>
  <conditionalFormatting sqref="Y20">
    <cfRule type="cellIs" priority="76" operator="lessThanOrEqual" aboveAverage="0" equalAverage="0" bottom="0" percent="0" rank="0" text="" dxfId="0">
      <formula>I20</formula>
    </cfRule>
  </conditionalFormatting>
  <conditionalFormatting sqref="Y22">
    <cfRule type="cellIs" priority="77" operator="lessThanOrEqual" aboveAverage="0" equalAverage="0" bottom="0" percent="0" rank="0" text="" dxfId="0">
      <formula>I22</formula>
    </cfRule>
  </conditionalFormatting>
  <conditionalFormatting sqref="Y31">
    <cfRule type="cellIs" priority="78" operator="lessThanOrEqual" aboveAverage="0" equalAverage="0" bottom="0" percent="0" rank="0" text="" dxfId="0">
      <formula>I31</formula>
    </cfRule>
  </conditionalFormatting>
  <conditionalFormatting sqref="Y32">
    <cfRule type="cellIs" priority="79" operator="lessThanOrEqual" aboveAverage="0" equalAverage="0" bottom="0" percent="0" rank="0" text="" dxfId="0">
      <formula>I32</formula>
    </cfRule>
  </conditionalFormatting>
  <hyperlinks>
    <hyperlink ref="O11" r:id="rId2" display="Link"/>
    <hyperlink ref="U11" r:id="rId3" display="Link"/>
    <hyperlink ref="AA11" r:id="rId4" display="Link"/>
    <hyperlink ref="AG11" r:id="rId5" display="Link"/>
    <hyperlink ref="AM11" r:id="rId6" display="Link"/>
    <hyperlink ref="O12" r:id="rId7" display="Link"/>
    <hyperlink ref="U12" r:id="rId8" display="Link"/>
    <hyperlink ref="AA12" r:id="rId9" display="Link"/>
    <hyperlink ref="AG12" r:id="rId10" display="Link"/>
    <hyperlink ref="AM12" r:id="rId11" display="Link"/>
    <hyperlink ref="O13" r:id="rId12" display="Link"/>
    <hyperlink ref="U13" r:id="rId13" display="Link"/>
    <hyperlink ref="AA13" r:id="rId14" display="Link"/>
    <hyperlink ref="AG13" r:id="rId15" display="Link"/>
    <hyperlink ref="AM13" r:id="rId16" display="Link"/>
    <hyperlink ref="O15" r:id="rId17" display="Link"/>
    <hyperlink ref="AA15" r:id="rId18" display="Link"/>
    <hyperlink ref="AM15" r:id="rId19" display="Link"/>
    <hyperlink ref="O16" r:id="rId20" display="Link"/>
    <hyperlink ref="U16" r:id="rId21" display="Link"/>
    <hyperlink ref="AA16" r:id="rId22" display="Link"/>
    <hyperlink ref="AG16" r:id="rId23" display="Link"/>
    <hyperlink ref="AM16" r:id="rId24" display="Link"/>
    <hyperlink ref="O17" r:id="rId25" display="Link"/>
    <hyperlink ref="U17" r:id="rId26" display="Link"/>
    <hyperlink ref="AA17" r:id="rId27" display="Link"/>
    <hyperlink ref="AG17" r:id="rId28" display="Link"/>
    <hyperlink ref="AM17" r:id="rId29" display="Link"/>
    <hyperlink ref="AA20" r:id="rId30" display="Link"/>
    <hyperlink ref="O22" r:id="rId31" display="Link"/>
    <hyperlink ref="U22" r:id="rId32" display="Link"/>
    <hyperlink ref="AA22" r:id="rId33" display="Link"/>
    <hyperlink ref="AG22" r:id="rId34" display="Link"/>
    <hyperlink ref="O25" r:id="rId35" display="Link"/>
    <hyperlink ref="O26" r:id="rId36" display="Link"/>
    <hyperlink ref="O27" r:id="rId37" display="Link"/>
    <hyperlink ref="AA27" r:id="rId38" display="Link"/>
    <hyperlink ref="O31" r:id="rId39" display="Link"/>
    <hyperlink ref="U31" r:id="rId40" display="Link"/>
    <hyperlink ref="AA31" r:id="rId41" display="Link"/>
    <hyperlink ref="AG31" r:id="rId42" display="Link"/>
    <hyperlink ref="O32" r:id="rId43" display="Link"/>
    <hyperlink ref="U32" r:id="rId44" display="Link"/>
    <hyperlink ref="AA32" r:id="rId45" display="Link"/>
    <hyperlink ref="AG32" r:id="rId46" display="Link"/>
    <hyperlink ref="AM32" r:id="rId47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2017-03-27T03:50:46Z</dcterms:created>
  <dc:creator/>
  <dc:description/>
  <dc:language>en-US</dc:language>
  <cp:lastModifiedBy/>
  <dcterms:modified xsi:type="dcterms:W3CDTF">2017-03-26T22:55:28Z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